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810" yWindow="-30" windowWidth="9465" windowHeight="12495" firstSheet="2" activeTab="10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1" r:id="rId5"/>
    <sheet name="Községgazd" sheetId="72" r:id="rId6"/>
    <sheet name="Vagyongazd" sheetId="74" r:id="rId7"/>
    <sheet name="Közút" sheetId="73" r:id="rId8"/>
    <sheet name="Sport" sheetId="75" r:id="rId9"/>
    <sheet name="Közművelődés" sheetId="76" r:id="rId10"/>
    <sheet name="Támogatás" sheetId="77" r:id="rId11"/>
  </sheets>
  <definedNames>
    <definedName name="_xlnm.Print_Area" localSheetId="2">Bevételek!$B$1:$AD$257</definedName>
    <definedName name="_xlnm.Print_Area" localSheetId="4">Igazgatás!$B$1:$X$294</definedName>
    <definedName name="_xlnm.Print_Area" localSheetId="3">Kiadások!$B$1:$X$246</definedName>
    <definedName name="_xlnm.Print_Area" localSheetId="9">Közművelődés!$B$1:$Z$288</definedName>
    <definedName name="_xlnm.Print_Area" localSheetId="7">Közút!$B$1:$X$246</definedName>
    <definedName name="_xlnm.Print_Area" localSheetId="5">Községgazd!$B$1:$AA$257</definedName>
    <definedName name="_xlnm.Print_Area" localSheetId="8">Sport!$B$1:$X$248</definedName>
    <definedName name="_xlnm.Print_Area" localSheetId="10">Támogatás!$B$1:$AB$247</definedName>
    <definedName name="_xlnm.Print_Area" localSheetId="6">Vagyongazd!$B$1:$X$247</definedName>
  </definedNames>
  <calcPr calcId="145621"/>
</workbook>
</file>

<file path=xl/calcChain.xml><?xml version="1.0" encoding="utf-8"?>
<calcChain xmlns="http://schemas.openxmlformats.org/spreadsheetml/2006/main">
  <c r="X7" i="71" l="1"/>
  <c r="I245" i="66"/>
  <c r="H245" i="66"/>
  <c r="G245" i="66"/>
  <c r="I243" i="66"/>
  <c r="H243" i="66"/>
  <c r="G243" i="66"/>
  <c r="I242" i="66"/>
  <c r="H242" i="66"/>
  <c r="G242" i="66"/>
  <c r="I241" i="66"/>
  <c r="H241" i="66"/>
  <c r="G241" i="66"/>
  <c r="I240" i="66"/>
  <c r="H240" i="66"/>
  <c r="G240" i="66"/>
  <c r="I239" i="66"/>
  <c r="H239" i="66"/>
  <c r="G239" i="66"/>
  <c r="I237" i="66"/>
  <c r="H237" i="66"/>
  <c r="G237" i="66"/>
  <c r="I236" i="66"/>
  <c r="H236" i="66"/>
  <c r="G236" i="66"/>
  <c r="I235" i="66"/>
  <c r="H235" i="66"/>
  <c r="G235" i="66"/>
  <c r="I234" i="66"/>
  <c r="H234" i="66"/>
  <c r="G234" i="66"/>
  <c r="I233" i="66"/>
  <c r="H233" i="66"/>
  <c r="G233" i="66"/>
  <c r="I232" i="66"/>
  <c r="H232" i="66"/>
  <c r="G232" i="66"/>
  <c r="I231" i="66"/>
  <c r="H231" i="66"/>
  <c r="G231" i="66"/>
  <c r="I230" i="66"/>
  <c r="H230" i="66"/>
  <c r="G230" i="66"/>
  <c r="I228" i="66"/>
  <c r="H228" i="66"/>
  <c r="G228" i="66"/>
  <c r="I227" i="66"/>
  <c r="H227" i="66"/>
  <c r="G227" i="66"/>
  <c r="I226" i="66"/>
  <c r="H226" i="66"/>
  <c r="G226" i="66"/>
  <c r="I222" i="66"/>
  <c r="H222" i="66"/>
  <c r="G222" i="66"/>
  <c r="I221" i="66"/>
  <c r="H221" i="66"/>
  <c r="G221" i="66"/>
  <c r="I220" i="66"/>
  <c r="H220" i="66"/>
  <c r="G220" i="66"/>
  <c r="I219" i="66"/>
  <c r="H219" i="66"/>
  <c r="G219" i="66"/>
  <c r="I218" i="66"/>
  <c r="H218" i="66"/>
  <c r="G218" i="66"/>
  <c r="I217" i="66"/>
  <c r="H217" i="66"/>
  <c r="G217" i="66"/>
  <c r="I216" i="66"/>
  <c r="H216" i="66"/>
  <c r="G216" i="66"/>
  <c r="I215" i="66"/>
  <c r="H215" i="66"/>
  <c r="G215" i="66"/>
  <c r="I214" i="66"/>
  <c r="H214" i="66"/>
  <c r="G214" i="66"/>
  <c r="I213" i="66"/>
  <c r="H213" i="66"/>
  <c r="G213" i="66"/>
  <c r="I211" i="66"/>
  <c r="H211" i="66"/>
  <c r="G211" i="66"/>
  <c r="I210" i="66"/>
  <c r="H210" i="66"/>
  <c r="G210" i="66"/>
  <c r="I209" i="66"/>
  <c r="H209" i="66"/>
  <c r="G209" i="66"/>
  <c r="I208" i="66"/>
  <c r="H208" i="66"/>
  <c r="G208" i="66"/>
  <c r="I207" i="66"/>
  <c r="H207" i="66"/>
  <c r="G207" i="66"/>
  <c r="I206" i="66"/>
  <c r="H206" i="66"/>
  <c r="G206" i="66"/>
  <c r="I205" i="66"/>
  <c r="H205" i="66"/>
  <c r="G205" i="66"/>
  <c r="I204" i="66"/>
  <c r="H204" i="66"/>
  <c r="G204" i="66"/>
  <c r="I203" i="66"/>
  <c r="H203" i="66"/>
  <c r="G203" i="66"/>
  <c r="I202" i="66"/>
  <c r="H202" i="66"/>
  <c r="G202" i="66"/>
  <c r="I201" i="66"/>
  <c r="H201" i="66"/>
  <c r="G201" i="66"/>
  <c r="I200" i="66"/>
  <c r="H200" i="66"/>
  <c r="G200" i="66"/>
  <c r="I199" i="66"/>
  <c r="H199" i="66"/>
  <c r="G199" i="66"/>
  <c r="I197" i="66"/>
  <c r="H197" i="66"/>
  <c r="G197" i="66"/>
  <c r="I196" i="66"/>
  <c r="H196" i="66"/>
  <c r="G196" i="66"/>
  <c r="I194" i="66"/>
  <c r="H194" i="66"/>
  <c r="G194" i="66"/>
  <c r="I193" i="66"/>
  <c r="H193" i="66"/>
  <c r="G193" i="66"/>
  <c r="I192" i="66"/>
  <c r="H192" i="66"/>
  <c r="G192" i="66"/>
  <c r="I191" i="66"/>
  <c r="H191" i="66"/>
  <c r="G191" i="66"/>
  <c r="I190" i="66"/>
  <c r="H190" i="66"/>
  <c r="G190" i="66"/>
  <c r="I189" i="66"/>
  <c r="H189" i="66"/>
  <c r="G189" i="66"/>
  <c r="I188" i="66"/>
  <c r="H188" i="66"/>
  <c r="G188" i="66"/>
  <c r="I187" i="66"/>
  <c r="H187" i="66"/>
  <c r="G187" i="66"/>
  <c r="I186" i="66"/>
  <c r="H186" i="66"/>
  <c r="G186" i="66"/>
  <c r="I185" i="66"/>
  <c r="H185" i="66"/>
  <c r="G185" i="66"/>
  <c r="I183" i="66"/>
  <c r="H183" i="66"/>
  <c r="G183" i="66"/>
  <c r="I182" i="66"/>
  <c r="H182" i="66"/>
  <c r="G182" i="66"/>
  <c r="I181" i="66"/>
  <c r="H181" i="66"/>
  <c r="G181" i="66"/>
  <c r="I180" i="66"/>
  <c r="H180" i="66"/>
  <c r="G180" i="66"/>
  <c r="I179" i="66"/>
  <c r="H179" i="66"/>
  <c r="G179" i="66"/>
  <c r="I178" i="66"/>
  <c r="H178" i="66"/>
  <c r="G178" i="66"/>
  <c r="I177" i="66"/>
  <c r="H177" i="66"/>
  <c r="G177" i="66"/>
  <c r="I176" i="66"/>
  <c r="H176" i="66"/>
  <c r="G176" i="66"/>
  <c r="I175" i="66"/>
  <c r="H175" i="66"/>
  <c r="G175" i="66"/>
  <c r="I174" i="66"/>
  <c r="H174" i="66"/>
  <c r="G174" i="66"/>
  <c r="I172" i="66"/>
  <c r="H172" i="66"/>
  <c r="G172" i="66"/>
  <c r="I171" i="66"/>
  <c r="H171" i="66"/>
  <c r="G171" i="66"/>
  <c r="I170" i="66"/>
  <c r="H170" i="66"/>
  <c r="G170" i="66"/>
  <c r="I169" i="66"/>
  <c r="H169" i="66"/>
  <c r="G169" i="66"/>
  <c r="I168" i="66"/>
  <c r="H168" i="66"/>
  <c r="G168" i="66"/>
  <c r="I167" i="66"/>
  <c r="H167" i="66"/>
  <c r="G167" i="66"/>
  <c r="I166" i="66"/>
  <c r="H166" i="66"/>
  <c r="G166" i="66"/>
  <c r="I165" i="66"/>
  <c r="H165" i="66"/>
  <c r="G165" i="66"/>
  <c r="I164" i="66"/>
  <c r="H164" i="66"/>
  <c r="G164" i="66"/>
  <c r="I163" i="66"/>
  <c r="H163" i="66"/>
  <c r="G163" i="66"/>
  <c r="I161" i="66"/>
  <c r="H161" i="66"/>
  <c r="G161" i="66"/>
  <c r="I158" i="66"/>
  <c r="H158" i="66"/>
  <c r="G158" i="66"/>
  <c r="I157" i="66"/>
  <c r="H157" i="66"/>
  <c r="G157" i="66"/>
  <c r="I153" i="66"/>
  <c r="H153" i="66"/>
  <c r="G153" i="66"/>
  <c r="I152" i="66"/>
  <c r="H152" i="66"/>
  <c r="G152" i="66"/>
  <c r="I150" i="66"/>
  <c r="H150" i="66"/>
  <c r="G150" i="66"/>
  <c r="I149" i="66"/>
  <c r="H149" i="66"/>
  <c r="G149" i="66"/>
  <c r="I148" i="66"/>
  <c r="H148" i="66"/>
  <c r="G148" i="66"/>
  <c r="I146" i="66"/>
  <c r="H146" i="66"/>
  <c r="G146" i="66"/>
  <c r="I143" i="66"/>
  <c r="H143" i="66"/>
  <c r="G143" i="66"/>
  <c r="I142" i="66"/>
  <c r="H142" i="66"/>
  <c r="G142" i="66"/>
  <c r="I141" i="66"/>
  <c r="H141" i="66"/>
  <c r="G141" i="66"/>
  <c r="I140" i="66"/>
  <c r="H140" i="66"/>
  <c r="G140" i="66"/>
  <c r="I139" i="66"/>
  <c r="H139" i="66"/>
  <c r="G139" i="66"/>
  <c r="I138" i="66"/>
  <c r="H138" i="66"/>
  <c r="G138" i="66"/>
  <c r="I137" i="66"/>
  <c r="H137" i="66"/>
  <c r="G137" i="66"/>
  <c r="I135" i="66"/>
  <c r="H135" i="66"/>
  <c r="G135" i="66"/>
  <c r="I134" i="66"/>
  <c r="H134" i="66"/>
  <c r="G134" i="66"/>
  <c r="I132" i="66"/>
  <c r="H132" i="66"/>
  <c r="G132" i="66"/>
  <c r="I131" i="66"/>
  <c r="H131" i="66"/>
  <c r="G131" i="66"/>
  <c r="I130" i="66"/>
  <c r="H130" i="66"/>
  <c r="G130" i="66"/>
  <c r="I129" i="66"/>
  <c r="H129" i="66"/>
  <c r="G129" i="66"/>
  <c r="I128" i="66"/>
  <c r="H128" i="66"/>
  <c r="G128" i="66"/>
  <c r="I127" i="66"/>
  <c r="H127" i="66"/>
  <c r="G127" i="66"/>
  <c r="I126" i="66"/>
  <c r="H126" i="66"/>
  <c r="G126" i="66"/>
  <c r="I125" i="66"/>
  <c r="H125" i="66"/>
  <c r="G125" i="66"/>
  <c r="I124" i="66"/>
  <c r="H124" i="66"/>
  <c r="G124" i="66"/>
  <c r="I123" i="66"/>
  <c r="H123" i="66"/>
  <c r="G123" i="66"/>
  <c r="I122" i="66"/>
  <c r="H122" i="66"/>
  <c r="G122" i="66"/>
  <c r="I121" i="66"/>
  <c r="H121" i="66"/>
  <c r="G121" i="66"/>
  <c r="I120" i="66"/>
  <c r="H120" i="66"/>
  <c r="G120" i="66"/>
  <c r="I119" i="66"/>
  <c r="H119" i="66"/>
  <c r="G119" i="66"/>
  <c r="I117" i="66"/>
  <c r="H117" i="66"/>
  <c r="G117" i="66"/>
  <c r="I116" i="66"/>
  <c r="H116" i="66"/>
  <c r="G116" i="66"/>
  <c r="I114" i="66"/>
  <c r="H114" i="66"/>
  <c r="G114" i="66"/>
  <c r="I113" i="66"/>
  <c r="H113" i="66"/>
  <c r="G113" i="66"/>
  <c r="I110" i="66"/>
  <c r="H110" i="66"/>
  <c r="G110" i="66"/>
  <c r="I109" i="66"/>
  <c r="H109" i="66"/>
  <c r="G109" i="66"/>
  <c r="I108" i="66"/>
  <c r="H108" i="66"/>
  <c r="G108" i="66"/>
  <c r="I107" i="66"/>
  <c r="H107" i="66"/>
  <c r="G107" i="66"/>
  <c r="I106" i="66"/>
  <c r="H106" i="66"/>
  <c r="G106" i="66"/>
  <c r="I105" i="66"/>
  <c r="H105" i="66"/>
  <c r="G105" i="66"/>
  <c r="I103" i="66"/>
  <c r="H103" i="66"/>
  <c r="G103" i="66"/>
  <c r="I102" i="66"/>
  <c r="H102" i="66"/>
  <c r="G102" i="66"/>
  <c r="I101" i="66"/>
  <c r="H101" i="66"/>
  <c r="G101" i="66"/>
  <c r="I100" i="66"/>
  <c r="H100" i="66"/>
  <c r="G100" i="66"/>
  <c r="I99" i="66"/>
  <c r="H99" i="66"/>
  <c r="G99" i="66"/>
  <c r="I98" i="66"/>
  <c r="H98" i="66"/>
  <c r="G98" i="66"/>
  <c r="I97" i="66"/>
  <c r="H97" i="66"/>
  <c r="G97" i="66"/>
  <c r="I96" i="66"/>
  <c r="H96" i="66"/>
  <c r="G96" i="66"/>
  <c r="I95" i="66"/>
  <c r="H95" i="66"/>
  <c r="G95" i="66"/>
  <c r="I94" i="66"/>
  <c r="H94" i="66"/>
  <c r="G94" i="66"/>
  <c r="I92" i="66"/>
  <c r="H92" i="66"/>
  <c r="G92" i="66"/>
  <c r="I91" i="66"/>
  <c r="H91" i="66"/>
  <c r="G91" i="66"/>
  <c r="I90" i="66"/>
  <c r="H90" i="66"/>
  <c r="G90" i="66"/>
  <c r="I88" i="66"/>
  <c r="H88" i="66"/>
  <c r="G88" i="66"/>
  <c r="I87" i="66"/>
  <c r="H87" i="66"/>
  <c r="G87" i="66"/>
  <c r="I86" i="66"/>
  <c r="H86" i="66"/>
  <c r="G86" i="66"/>
  <c r="I85" i="66"/>
  <c r="H85" i="66"/>
  <c r="G85" i="66"/>
  <c r="I84" i="66"/>
  <c r="H84" i="66"/>
  <c r="G84" i="66"/>
  <c r="I83" i="66"/>
  <c r="H83" i="66"/>
  <c r="G83" i="66"/>
  <c r="I81" i="66"/>
  <c r="H81" i="66"/>
  <c r="G81" i="66"/>
  <c r="I80" i="66"/>
  <c r="H80" i="66"/>
  <c r="G80" i="66"/>
  <c r="I79" i="66"/>
  <c r="H79" i="66"/>
  <c r="G79" i="66"/>
  <c r="I77" i="66"/>
  <c r="H77" i="66"/>
  <c r="G77" i="66"/>
  <c r="I76" i="66"/>
  <c r="H76" i="66"/>
  <c r="G76" i="66"/>
  <c r="I73" i="66"/>
  <c r="H73" i="66"/>
  <c r="G73" i="66"/>
  <c r="I72" i="66"/>
  <c r="H72" i="66"/>
  <c r="G72" i="66"/>
  <c r="I71" i="66"/>
  <c r="H71" i="66"/>
  <c r="G71" i="66"/>
  <c r="I70" i="66"/>
  <c r="H70" i="66"/>
  <c r="G70" i="66"/>
  <c r="I68" i="66"/>
  <c r="H68" i="66"/>
  <c r="G68" i="66"/>
  <c r="I67" i="66"/>
  <c r="H67" i="66"/>
  <c r="G67" i="66"/>
  <c r="I66" i="66"/>
  <c r="H66" i="66"/>
  <c r="G66" i="66"/>
  <c r="I64" i="66"/>
  <c r="H64" i="66"/>
  <c r="G64" i="66"/>
  <c r="I63" i="66"/>
  <c r="H63" i="66"/>
  <c r="G63" i="66"/>
  <c r="I62" i="66"/>
  <c r="H62" i="66"/>
  <c r="G62" i="66"/>
  <c r="I61" i="66"/>
  <c r="H61" i="66"/>
  <c r="G61" i="66"/>
  <c r="I60" i="66"/>
  <c r="H60" i="66"/>
  <c r="G60" i="66"/>
  <c r="I57" i="66"/>
  <c r="H57" i="66"/>
  <c r="G57" i="66"/>
  <c r="I56" i="66"/>
  <c r="H56" i="66"/>
  <c r="G56" i="66"/>
  <c r="I55" i="66"/>
  <c r="H55" i="66"/>
  <c r="G55" i="66"/>
  <c r="I51" i="66"/>
  <c r="H51" i="66"/>
  <c r="G51" i="66"/>
  <c r="I47" i="66"/>
  <c r="H47" i="66"/>
  <c r="G47" i="66"/>
  <c r="I46" i="66"/>
  <c r="H46" i="66"/>
  <c r="G46" i="66"/>
  <c r="I43" i="66"/>
  <c r="H43" i="66"/>
  <c r="G43" i="66"/>
  <c r="I42" i="66"/>
  <c r="H42" i="66"/>
  <c r="G42" i="66"/>
  <c r="I39" i="66"/>
  <c r="H39" i="66"/>
  <c r="G39" i="66"/>
  <c r="I36" i="66"/>
  <c r="H36" i="66"/>
  <c r="G36" i="66"/>
  <c r="I34" i="66"/>
  <c r="H34" i="66"/>
  <c r="G34" i="66"/>
  <c r="I30" i="66"/>
  <c r="H30" i="66"/>
  <c r="G30" i="66"/>
  <c r="I29" i="66"/>
  <c r="H29" i="66"/>
  <c r="G29" i="66"/>
  <c r="I27" i="66"/>
  <c r="H27" i="66"/>
  <c r="G27" i="66"/>
  <c r="I26" i="66"/>
  <c r="H26" i="66"/>
  <c r="G26" i="66"/>
  <c r="I23" i="66"/>
  <c r="H23" i="66"/>
  <c r="G23" i="66"/>
  <c r="I22" i="66"/>
  <c r="H22" i="66"/>
  <c r="G22" i="66"/>
  <c r="I21" i="66"/>
  <c r="H21" i="66"/>
  <c r="G21" i="66"/>
  <c r="I18" i="66"/>
  <c r="H18" i="66"/>
  <c r="G18" i="66"/>
  <c r="I17" i="66"/>
  <c r="H17" i="66"/>
  <c r="G17" i="66"/>
  <c r="I16" i="66"/>
  <c r="H16" i="66"/>
  <c r="G16" i="66"/>
  <c r="I15" i="66"/>
  <c r="H15" i="66"/>
  <c r="G15" i="66"/>
  <c r="I12" i="66"/>
  <c r="H12" i="66"/>
  <c r="G12" i="66"/>
  <c r="I11" i="66"/>
  <c r="H11" i="66"/>
  <c r="G11" i="66"/>
  <c r="I10" i="66"/>
  <c r="H10" i="66"/>
  <c r="G10" i="66"/>
  <c r="I9" i="66"/>
  <c r="H9" i="66"/>
  <c r="G9" i="66"/>
  <c r="H245" i="77"/>
  <c r="H239" i="77"/>
  <c r="H230" i="77"/>
  <c r="H226" i="77"/>
  <c r="H225" i="77"/>
  <c r="H224" i="77" s="1"/>
  <c r="H213" i="77"/>
  <c r="H199" i="77"/>
  <c r="H196" i="77"/>
  <c r="H185" i="77"/>
  <c r="H174" i="77"/>
  <c r="H163" i="77"/>
  <c r="H161" i="77" s="1"/>
  <c r="H156" i="77"/>
  <c r="H148" i="77"/>
  <c r="H146" i="77" s="1"/>
  <c r="H134" i="77"/>
  <c r="H119" i="77"/>
  <c r="H116" i="77"/>
  <c r="H112" i="77"/>
  <c r="H104" i="77" s="1"/>
  <c r="H93" i="77"/>
  <c r="H82" i="77"/>
  <c r="H78" i="77"/>
  <c r="H75" i="77"/>
  <c r="H69" i="77"/>
  <c r="H65" i="77"/>
  <c r="H59" i="77" s="1"/>
  <c r="H53" i="77"/>
  <c r="H50" i="77"/>
  <c r="H45" i="77"/>
  <c r="H40" i="77" s="1"/>
  <c r="H37" i="77"/>
  <c r="H33" i="77"/>
  <c r="H24" i="77"/>
  <c r="H20" i="77"/>
  <c r="H6" i="77"/>
  <c r="H286" i="76"/>
  <c r="H280" i="76"/>
  <c r="H271" i="76"/>
  <c r="H267" i="76"/>
  <c r="H266" i="76" s="1"/>
  <c r="H265" i="76" s="1"/>
  <c r="H254" i="76"/>
  <c r="H240" i="76"/>
  <c r="H237" i="76"/>
  <c r="H226" i="76"/>
  <c r="H215" i="76"/>
  <c r="H204" i="76"/>
  <c r="H199" i="76"/>
  <c r="H159" i="66" s="1"/>
  <c r="H194" i="76"/>
  <c r="H190" i="76"/>
  <c r="H185" i="76"/>
  <c r="H181" i="76"/>
  <c r="H179" i="76" s="1"/>
  <c r="H167" i="76"/>
  <c r="H152" i="76"/>
  <c r="H149" i="76"/>
  <c r="H138" i="76"/>
  <c r="H127" i="76"/>
  <c r="H116" i="76"/>
  <c r="H112" i="76"/>
  <c r="H109" i="76"/>
  <c r="H103" i="76"/>
  <c r="H99" i="76"/>
  <c r="H93" i="76" s="1"/>
  <c r="H90" i="76"/>
  <c r="H84" i="76"/>
  <c r="H81" i="76"/>
  <c r="H79" i="76" s="1"/>
  <c r="H76" i="76"/>
  <c r="H66" i="76"/>
  <c r="H63" i="76"/>
  <c r="H60" i="76"/>
  <c r="H59" i="76" s="1"/>
  <c r="H58" i="76" s="1"/>
  <c r="H55" i="76"/>
  <c r="H51" i="76"/>
  <c r="H49" i="76" s="1"/>
  <c r="H45" i="76"/>
  <c r="H31" i="66" s="1"/>
  <c r="H40" i="76"/>
  <c r="H28" i="66" s="1"/>
  <c r="H35" i="76"/>
  <c r="H34" i="76" s="1"/>
  <c r="H30" i="76"/>
  <c r="H27" i="76"/>
  <c r="H19" i="66" s="1"/>
  <c r="H20" i="76"/>
  <c r="H14" i="66" s="1"/>
  <c r="H17" i="76"/>
  <c r="H13" i="66" s="1"/>
  <c r="H10" i="76"/>
  <c r="H8" i="66" s="1"/>
  <c r="H7" i="76"/>
  <c r="H7" i="66" s="1"/>
  <c r="H246" i="75"/>
  <c r="H240" i="75"/>
  <c r="H231" i="75"/>
  <c r="H227" i="75"/>
  <c r="H226" i="75" s="1"/>
  <c r="H225" i="75" s="1"/>
  <c r="H214" i="75"/>
  <c r="H200" i="75"/>
  <c r="H197" i="75"/>
  <c r="H186" i="75"/>
  <c r="H175" i="75"/>
  <c r="H164" i="75"/>
  <c r="H157" i="75"/>
  <c r="H149" i="75"/>
  <c r="H147" i="75" s="1"/>
  <c r="H135" i="75"/>
  <c r="H120" i="75"/>
  <c r="H117" i="75"/>
  <c r="H106" i="75"/>
  <c r="H95" i="75"/>
  <c r="H84" i="75"/>
  <c r="H80" i="75"/>
  <c r="H77" i="75"/>
  <c r="H71" i="75"/>
  <c r="H67" i="75"/>
  <c r="H55" i="75"/>
  <c r="H52" i="75"/>
  <c r="H47" i="75"/>
  <c r="H41" i="75"/>
  <c r="H37" i="75"/>
  <c r="H33" i="75"/>
  <c r="H24" i="75"/>
  <c r="H20" i="75"/>
  <c r="H6" i="75"/>
  <c r="H5" i="75" s="1"/>
  <c r="H244" i="73"/>
  <c r="H238" i="73"/>
  <c r="H229" i="73"/>
  <c r="H225" i="73"/>
  <c r="H224" i="73" s="1"/>
  <c r="H223" i="73" s="1"/>
  <c r="H212" i="73"/>
  <c r="H198" i="73"/>
  <c r="H195" i="73"/>
  <c r="H184" i="73"/>
  <c r="H173" i="73"/>
  <c r="H162" i="73"/>
  <c r="H160" i="73" s="1"/>
  <c r="H155" i="73"/>
  <c r="H147" i="73"/>
  <c r="H145" i="73" s="1"/>
  <c r="H133" i="73"/>
  <c r="H118" i="73"/>
  <c r="H115" i="73"/>
  <c r="H104" i="73"/>
  <c r="H93" i="73"/>
  <c r="H82" i="73"/>
  <c r="H78" i="73"/>
  <c r="H75" i="73"/>
  <c r="H69" i="73"/>
  <c r="H65" i="73"/>
  <c r="H53" i="73"/>
  <c r="H50" i="73"/>
  <c r="H45" i="73"/>
  <c r="H40" i="73" s="1"/>
  <c r="H37" i="73"/>
  <c r="H33" i="73"/>
  <c r="H24" i="73"/>
  <c r="H20" i="73"/>
  <c r="H6" i="73"/>
  <c r="H245" i="74"/>
  <c r="H239" i="74"/>
  <c r="H230" i="74"/>
  <c r="H226" i="74"/>
  <c r="H225" i="74"/>
  <c r="H224" i="74" s="1"/>
  <c r="H213" i="74"/>
  <c r="H199" i="74"/>
  <c r="H196" i="74"/>
  <c r="H185" i="74"/>
  <c r="H174" i="74"/>
  <c r="H163" i="74"/>
  <c r="H161" i="74" s="1"/>
  <c r="H156" i="74"/>
  <c r="H156" i="66" s="1"/>
  <c r="H147" i="74"/>
  <c r="H145" i="74" s="1"/>
  <c r="H133" i="74"/>
  <c r="H118" i="74"/>
  <c r="H115" i="74"/>
  <c r="H104" i="74"/>
  <c r="H93" i="74"/>
  <c r="H82" i="74"/>
  <c r="H78" i="74"/>
  <c r="H75" i="74"/>
  <c r="H69" i="74"/>
  <c r="H65" i="74"/>
  <c r="H59" i="74" s="1"/>
  <c r="H53" i="74"/>
  <c r="H50" i="74"/>
  <c r="H45" i="74"/>
  <c r="H40" i="74" s="1"/>
  <c r="H37" i="74"/>
  <c r="H33" i="74"/>
  <c r="H24" i="74"/>
  <c r="H20" i="74"/>
  <c r="H6" i="74"/>
  <c r="H255" i="72"/>
  <c r="H249" i="72"/>
  <c r="H240" i="72"/>
  <c r="H236" i="72"/>
  <c r="H235" i="72" s="1"/>
  <c r="H234" i="72" s="1"/>
  <c r="H223" i="72"/>
  <c r="H209" i="72"/>
  <c r="H206" i="72"/>
  <c r="H195" i="72"/>
  <c r="H184" i="72"/>
  <c r="H173" i="72"/>
  <c r="H166" i="72"/>
  <c r="H158" i="72"/>
  <c r="H156" i="72" s="1"/>
  <c r="H144" i="72"/>
  <c r="H129" i="72"/>
  <c r="H126" i="72"/>
  <c r="H115" i="72"/>
  <c r="H104" i="72"/>
  <c r="H93" i="72"/>
  <c r="H89" i="72"/>
  <c r="H86" i="72"/>
  <c r="H80" i="72"/>
  <c r="H76" i="72"/>
  <c r="H70" i="72"/>
  <c r="H62" i="72"/>
  <c r="H61" i="72" s="1"/>
  <c r="H58" i="72"/>
  <c r="H50" i="72"/>
  <c r="H44" i="66" s="1"/>
  <c r="H43" i="72"/>
  <c r="H42" i="72" s="1"/>
  <c r="H39" i="72"/>
  <c r="H35" i="72"/>
  <c r="H33" i="72" s="1"/>
  <c r="H24" i="72"/>
  <c r="H20" i="72"/>
  <c r="H6" i="72"/>
  <c r="H5" i="72" s="1"/>
  <c r="H292" i="71"/>
  <c r="H244" i="66" s="1"/>
  <c r="H286" i="71"/>
  <c r="H238" i="66" s="1"/>
  <c r="H277" i="71"/>
  <c r="H229" i="66" s="1"/>
  <c r="H273" i="71"/>
  <c r="H225" i="66" s="1"/>
  <c r="H260" i="71"/>
  <c r="H212" i="66" s="1"/>
  <c r="H246" i="71"/>
  <c r="H198" i="66" s="1"/>
  <c r="H243" i="71"/>
  <c r="H195" i="66" s="1"/>
  <c r="H232" i="71"/>
  <c r="H184" i="66" s="1"/>
  <c r="H221" i="71"/>
  <c r="H173" i="66" s="1"/>
  <c r="H210" i="71"/>
  <c r="H203" i="71"/>
  <c r="H200" i="71"/>
  <c r="H154" i="66" s="1"/>
  <c r="H195" i="71"/>
  <c r="H151" i="66" s="1"/>
  <c r="H191" i="71"/>
  <c r="H185" i="71"/>
  <c r="H144" i="66" s="1"/>
  <c r="H173" i="71"/>
  <c r="H136" i="66" s="1"/>
  <c r="H170" i="71"/>
  <c r="H133" i="66" s="1"/>
  <c r="H155" i="71"/>
  <c r="H118" i="66" s="1"/>
  <c r="H152" i="71"/>
  <c r="H115" i="66" s="1"/>
  <c r="H143" i="71"/>
  <c r="H112" i="66" s="1"/>
  <c r="H139" i="71"/>
  <c r="H111" i="66" s="1"/>
  <c r="H121" i="71"/>
  <c r="H93" i="66" s="1"/>
  <c r="H116" i="71"/>
  <c r="H89" i="66" s="1"/>
  <c r="H109" i="71"/>
  <c r="H82" i="66" s="1"/>
  <c r="H105" i="71"/>
  <c r="H78" i="66" s="1"/>
  <c r="H102" i="71"/>
  <c r="H96" i="71"/>
  <c r="H69" i="66" s="1"/>
  <c r="H92" i="71"/>
  <c r="H65" i="66" s="1"/>
  <c r="H83" i="71"/>
  <c r="H58" i="66" s="1"/>
  <c r="H77" i="71"/>
  <c r="H72" i="71"/>
  <c r="H70" i="71" s="1"/>
  <c r="H50" i="66" s="1"/>
  <c r="H61" i="71"/>
  <c r="H49" i="66" s="1"/>
  <c r="H56" i="71"/>
  <c r="H48" i="66" s="1"/>
  <c r="H53" i="71"/>
  <c r="H45" i="66" s="1"/>
  <c r="H46" i="71"/>
  <c r="H40" i="71"/>
  <c r="H38" i="66" s="1"/>
  <c r="H35" i="71"/>
  <c r="H35" i="66" s="1"/>
  <c r="H24" i="71"/>
  <c r="H24" i="66" s="1"/>
  <c r="L9" i="69" s="1"/>
  <c r="H20" i="71"/>
  <c r="H20" i="66" s="1"/>
  <c r="H6" i="71"/>
  <c r="H5" i="71" s="1"/>
  <c r="H250" i="68"/>
  <c r="H244" i="68"/>
  <c r="E6" i="39" s="1"/>
  <c r="H237" i="68"/>
  <c r="H236" i="68" s="1"/>
  <c r="H232" i="68"/>
  <c r="H218" i="68"/>
  <c r="H208" i="68"/>
  <c r="H204" i="68" s="1"/>
  <c r="E16" i="69" s="1"/>
  <c r="H192" i="68"/>
  <c r="H182" i="68"/>
  <c r="H178" i="68" s="1"/>
  <c r="E12" i="69" s="1"/>
  <c r="H174" i="68"/>
  <c r="H170" i="68"/>
  <c r="H164" i="68"/>
  <c r="H157" i="68"/>
  <c r="H153" i="68"/>
  <c r="H151" i="68"/>
  <c r="H142" i="68"/>
  <c r="H138" i="68"/>
  <c r="H134" i="68"/>
  <c r="H127" i="68"/>
  <c r="H124" i="68" s="1"/>
  <c r="H109" i="68"/>
  <c r="H105" i="68"/>
  <c r="H101" i="68" s="1"/>
  <c r="H95" i="68"/>
  <c r="H93" i="68"/>
  <c r="H81" i="68"/>
  <c r="H70" i="68"/>
  <c r="H59" i="68"/>
  <c r="H56" i="68" s="1"/>
  <c r="H51" i="68"/>
  <c r="H44" i="68" s="1"/>
  <c r="H33" i="68"/>
  <c r="H22" i="68"/>
  <c r="H7" i="68"/>
  <c r="H6" i="68" s="1"/>
  <c r="H5" i="68" s="1"/>
  <c r="X62" i="71"/>
  <c r="K245" i="66"/>
  <c r="J245" i="66"/>
  <c r="K243" i="66"/>
  <c r="J243" i="66"/>
  <c r="K242" i="66"/>
  <c r="J242" i="66"/>
  <c r="K241" i="66"/>
  <c r="J241" i="66"/>
  <c r="K240" i="66"/>
  <c r="J240" i="66"/>
  <c r="K239" i="66"/>
  <c r="J239" i="66"/>
  <c r="K237" i="66"/>
  <c r="J237" i="66"/>
  <c r="K236" i="66"/>
  <c r="J236" i="66"/>
  <c r="K235" i="66"/>
  <c r="K234" i="66"/>
  <c r="K233" i="66"/>
  <c r="J233" i="66"/>
  <c r="K232" i="66"/>
  <c r="J232" i="66"/>
  <c r="K231" i="66"/>
  <c r="J231" i="66"/>
  <c r="K230" i="66"/>
  <c r="J230" i="66"/>
  <c r="K228" i="66"/>
  <c r="J228" i="66"/>
  <c r="K227" i="66"/>
  <c r="J227" i="66"/>
  <c r="K226" i="66"/>
  <c r="J226" i="66"/>
  <c r="K222" i="66"/>
  <c r="J222" i="66"/>
  <c r="K221" i="66"/>
  <c r="J221" i="66"/>
  <c r="K220" i="66"/>
  <c r="J220" i="66"/>
  <c r="K219" i="66"/>
  <c r="J219" i="66"/>
  <c r="K218" i="66"/>
  <c r="J218" i="66"/>
  <c r="K217" i="66"/>
  <c r="J217" i="66"/>
  <c r="K216" i="66"/>
  <c r="J216" i="66"/>
  <c r="K215" i="66"/>
  <c r="J215" i="66"/>
  <c r="K214" i="66"/>
  <c r="J214" i="66"/>
  <c r="K213" i="66"/>
  <c r="J213" i="66"/>
  <c r="K211" i="66"/>
  <c r="J211" i="66"/>
  <c r="K210" i="66"/>
  <c r="J210" i="66"/>
  <c r="K209" i="66"/>
  <c r="J209" i="66"/>
  <c r="K208" i="66"/>
  <c r="J208" i="66"/>
  <c r="K207" i="66"/>
  <c r="J207" i="66"/>
  <c r="K206" i="66"/>
  <c r="J206" i="66"/>
  <c r="K205" i="66"/>
  <c r="J205" i="66"/>
  <c r="K204" i="66"/>
  <c r="J204" i="66"/>
  <c r="K203" i="66"/>
  <c r="J203" i="66"/>
  <c r="K202" i="66"/>
  <c r="J202" i="66"/>
  <c r="K201" i="66"/>
  <c r="J201" i="66"/>
  <c r="K200" i="66"/>
  <c r="J200" i="66"/>
  <c r="K199" i="66"/>
  <c r="J199" i="66"/>
  <c r="K197" i="66"/>
  <c r="J197" i="66"/>
  <c r="K196" i="66"/>
  <c r="J196" i="66"/>
  <c r="K194" i="66"/>
  <c r="J194" i="66"/>
  <c r="K193" i="66"/>
  <c r="J193" i="66"/>
  <c r="K192" i="66"/>
  <c r="J192" i="66"/>
  <c r="K191" i="66"/>
  <c r="J191" i="66"/>
  <c r="K190" i="66"/>
  <c r="J190" i="66"/>
  <c r="K189" i="66"/>
  <c r="J189" i="66"/>
  <c r="K188" i="66"/>
  <c r="J188" i="66"/>
  <c r="K187" i="66"/>
  <c r="J187" i="66"/>
  <c r="K186" i="66"/>
  <c r="J186" i="66"/>
  <c r="K185" i="66"/>
  <c r="J185" i="66"/>
  <c r="K183" i="66"/>
  <c r="J183" i="66"/>
  <c r="K182" i="66"/>
  <c r="J182" i="66"/>
  <c r="K181" i="66"/>
  <c r="J181" i="66"/>
  <c r="K180" i="66"/>
  <c r="J180" i="66"/>
  <c r="K179" i="66"/>
  <c r="J179" i="66"/>
  <c r="K178" i="66"/>
  <c r="J178" i="66"/>
  <c r="K177" i="66"/>
  <c r="J177" i="66"/>
  <c r="K176" i="66"/>
  <c r="J176" i="66"/>
  <c r="K175" i="66"/>
  <c r="J175" i="66"/>
  <c r="K174" i="66"/>
  <c r="J174" i="66"/>
  <c r="K172" i="66"/>
  <c r="J172" i="66"/>
  <c r="K171" i="66"/>
  <c r="J171" i="66"/>
  <c r="K170" i="66"/>
  <c r="J170" i="66"/>
  <c r="K169" i="66"/>
  <c r="J169" i="66"/>
  <c r="K168" i="66"/>
  <c r="J168" i="66"/>
  <c r="K167" i="66"/>
  <c r="J167" i="66"/>
  <c r="K166" i="66"/>
  <c r="J166" i="66"/>
  <c r="K165" i="66"/>
  <c r="J165" i="66"/>
  <c r="K164" i="66"/>
  <c r="J164" i="66"/>
  <c r="K163" i="66"/>
  <c r="J163" i="66"/>
  <c r="K161" i="66"/>
  <c r="J161" i="66"/>
  <c r="J153" i="66"/>
  <c r="J152" i="66"/>
  <c r="K150" i="66"/>
  <c r="J150" i="66"/>
  <c r="K149" i="66"/>
  <c r="J149" i="66"/>
  <c r="K148" i="66"/>
  <c r="J148" i="66"/>
  <c r="K146" i="66"/>
  <c r="J146" i="66"/>
  <c r="K143" i="66"/>
  <c r="J143" i="66"/>
  <c r="K142" i="66"/>
  <c r="J142" i="66"/>
  <c r="K141" i="66"/>
  <c r="J141" i="66"/>
  <c r="K140" i="66"/>
  <c r="J140" i="66"/>
  <c r="K139" i="66"/>
  <c r="J139" i="66"/>
  <c r="K138" i="66"/>
  <c r="J138" i="66"/>
  <c r="K137" i="66"/>
  <c r="J137" i="66"/>
  <c r="K135" i="66"/>
  <c r="J135" i="66"/>
  <c r="J134" i="66"/>
  <c r="K132" i="66"/>
  <c r="J132" i="66"/>
  <c r="K131" i="66"/>
  <c r="J131" i="66"/>
  <c r="K130" i="66"/>
  <c r="J130" i="66"/>
  <c r="K129" i="66"/>
  <c r="J129" i="66"/>
  <c r="K128" i="66"/>
  <c r="J128" i="66"/>
  <c r="K127" i="66"/>
  <c r="J127" i="66"/>
  <c r="K126" i="66"/>
  <c r="J126" i="66"/>
  <c r="K125" i="66"/>
  <c r="J125" i="66"/>
  <c r="K124" i="66"/>
  <c r="J124" i="66"/>
  <c r="K123" i="66"/>
  <c r="J123" i="66"/>
  <c r="K122" i="66"/>
  <c r="J122" i="66"/>
  <c r="K121" i="66"/>
  <c r="J121" i="66"/>
  <c r="K120" i="66"/>
  <c r="J120" i="66"/>
  <c r="K119" i="66"/>
  <c r="J119" i="66"/>
  <c r="K117" i="66"/>
  <c r="J117" i="66"/>
  <c r="K116" i="66"/>
  <c r="J116" i="66"/>
  <c r="K114" i="66"/>
  <c r="J114" i="66"/>
  <c r="K113" i="66"/>
  <c r="J113" i="66"/>
  <c r="K110" i="66"/>
  <c r="J110" i="66"/>
  <c r="K109" i="66"/>
  <c r="J109" i="66"/>
  <c r="K108" i="66"/>
  <c r="J108" i="66"/>
  <c r="K107" i="66"/>
  <c r="J107" i="66"/>
  <c r="K106" i="66"/>
  <c r="J106" i="66"/>
  <c r="J105" i="66"/>
  <c r="K103" i="66"/>
  <c r="J103" i="66"/>
  <c r="K102" i="66"/>
  <c r="J102" i="66"/>
  <c r="K101" i="66"/>
  <c r="J101" i="66"/>
  <c r="K100" i="66"/>
  <c r="J100" i="66"/>
  <c r="K99" i="66"/>
  <c r="J99" i="66"/>
  <c r="K98" i="66"/>
  <c r="J98" i="66"/>
  <c r="K97" i="66"/>
  <c r="J97" i="66"/>
  <c r="K96" i="66"/>
  <c r="J96" i="66"/>
  <c r="K95" i="66"/>
  <c r="J95" i="66"/>
  <c r="K94" i="66"/>
  <c r="J94" i="66"/>
  <c r="K92" i="66"/>
  <c r="J92" i="66"/>
  <c r="K91" i="66"/>
  <c r="J91" i="66"/>
  <c r="K90" i="66"/>
  <c r="J90" i="66"/>
  <c r="K88" i="66"/>
  <c r="J88" i="66"/>
  <c r="K87" i="66"/>
  <c r="J87" i="66"/>
  <c r="K86" i="66"/>
  <c r="J86" i="66"/>
  <c r="K85" i="66"/>
  <c r="J85" i="66"/>
  <c r="K84" i="66"/>
  <c r="J84" i="66"/>
  <c r="K83" i="66"/>
  <c r="J83" i="66"/>
  <c r="K81" i="66"/>
  <c r="J81" i="66"/>
  <c r="K80" i="66"/>
  <c r="J80" i="66"/>
  <c r="K79" i="66"/>
  <c r="J79" i="66"/>
  <c r="K77" i="66"/>
  <c r="J77" i="66"/>
  <c r="K76" i="66"/>
  <c r="J76" i="66"/>
  <c r="K73" i="66"/>
  <c r="J73" i="66"/>
  <c r="K72" i="66"/>
  <c r="K71" i="66"/>
  <c r="K70" i="66"/>
  <c r="K68" i="66"/>
  <c r="J68" i="66"/>
  <c r="K67" i="66"/>
  <c r="K66" i="66"/>
  <c r="J66" i="66"/>
  <c r="K64" i="66"/>
  <c r="J64" i="66"/>
  <c r="K63" i="66"/>
  <c r="J63" i="66"/>
  <c r="K62" i="66"/>
  <c r="J62" i="66"/>
  <c r="K61" i="66"/>
  <c r="J61" i="66"/>
  <c r="K60" i="66"/>
  <c r="J60" i="66"/>
  <c r="K57" i="66"/>
  <c r="K56" i="66"/>
  <c r="K55" i="66"/>
  <c r="K51" i="66"/>
  <c r="J51" i="66"/>
  <c r="K47" i="66"/>
  <c r="K46" i="66"/>
  <c r="K43" i="66"/>
  <c r="K42" i="66"/>
  <c r="K39" i="66"/>
  <c r="K36" i="66"/>
  <c r="J36" i="66"/>
  <c r="K34" i="66"/>
  <c r="K30" i="66"/>
  <c r="K29" i="66"/>
  <c r="K27" i="66"/>
  <c r="K26" i="66"/>
  <c r="K23" i="66"/>
  <c r="J23" i="66"/>
  <c r="K22" i="66"/>
  <c r="K21" i="66"/>
  <c r="K18" i="66"/>
  <c r="K17" i="66"/>
  <c r="K16" i="66"/>
  <c r="K15" i="66"/>
  <c r="K12" i="66"/>
  <c r="J12" i="66"/>
  <c r="K11" i="66"/>
  <c r="J11" i="66"/>
  <c r="K10" i="66"/>
  <c r="J10" i="66"/>
  <c r="K9" i="66"/>
  <c r="J9" i="66"/>
  <c r="J236" i="77"/>
  <c r="J235" i="66" s="1"/>
  <c r="J235" i="77"/>
  <c r="J234" i="66" s="1"/>
  <c r="J113" i="77"/>
  <c r="J72" i="77"/>
  <c r="J72" i="66" s="1"/>
  <c r="J71" i="77"/>
  <c r="J70" i="77"/>
  <c r="G245" i="77"/>
  <c r="G239" i="77"/>
  <c r="G230" i="77"/>
  <c r="G226" i="77"/>
  <c r="G225" i="77" s="1"/>
  <c r="G224" i="77" s="1"/>
  <c r="G213" i="77"/>
  <c r="G199" i="77"/>
  <c r="G196" i="77"/>
  <c r="G185" i="77"/>
  <c r="G174" i="77"/>
  <c r="G163" i="77"/>
  <c r="G156" i="77"/>
  <c r="G148" i="77"/>
  <c r="G146" i="77" s="1"/>
  <c r="G134" i="77"/>
  <c r="G119" i="77"/>
  <c r="G116" i="77"/>
  <c r="G112" i="77"/>
  <c r="G104" i="77" s="1"/>
  <c r="G93" i="77"/>
  <c r="G82" i="77"/>
  <c r="G78" i="77"/>
  <c r="G75" i="77"/>
  <c r="G69" i="77"/>
  <c r="G65" i="77"/>
  <c r="G53" i="77"/>
  <c r="G50" i="77"/>
  <c r="G45" i="77"/>
  <c r="G40" i="77" s="1"/>
  <c r="G37" i="77"/>
  <c r="G33" i="77"/>
  <c r="G24" i="77"/>
  <c r="G20" i="77"/>
  <c r="G6" i="77"/>
  <c r="H133" i="68" l="1"/>
  <c r="H41" i="66"/>
  <c r="G161" i="77"/>
  <c r="H171" i="72"/>
  <c r="H32" i="74"/>
  <c r="H74" i="73"/>
  <c r="H61" i="75"/>
  <c r="H76" i="75"/>
  <c r="H248" i="75" s="1"/>
  <c r="H162" i="75"/>
  <c r="H83" i="76"/>
  <c r="H193" i="76"/>
  <c r="H202" i="76"/>
  <c r="H32" i="77"/>
  <c r="E8" i="69"/>
  <c r="E14" i="69"/>
  <c r="G5" i="77"/>
  <c r="G59" i="77"/>
  <c r="G74" i="77"/>
  <c r="H92" i="68"/>
  <c r="E9" i="69" s="1"/>
  <c r="H122" i="68"/>
  <c r="E10" i="69" s="1"/>
  <c r="H168" i="68"/>
  <c r="E15" i="69" s="1"/>
  <c r="H33" i="71"/>
  <c r="H39" i="71"/>
  <c r="H37" i="66" s="1"/>
  <c r="H45" i="71"/>
  <c r="H76" i="71"/>
  <c r="H53" i="66" s="1"/>
  <c r="H86" i="71"/>
  <c r="H132" i="71"/>
  <c r="H104" i="66" s="1"/>
  <c r="H189" i="71"/>
  <c r="H145" i="66" s="1"/>
  <c r="H208" i="71"/>
  <c r="H160" i="66" s="1"/>
  <c r="L16" i="69" s="1"/>
  <c r="H272" i="71"/>
  <c r="H32" i="72"/>
  <c r="H85" i="72"/>
  <c r="H5" i="74"/>
  <c r="H247" i="74" s="1"/>
  <c r="H74" i="74"/>
  <c r="H155" i="74"/>
  <c r="H155" i="66" s="1"/>
  <c r="L15" i="69" s="1"/>
  <c r="H5" i="73"/>
  <c r="H59" i="73"/>
  <c r="H40" i="75"/>
  <c r="H32" i="75" s="1"/>
  <c r="H6" i="76"/>
  <c r="H5" i="76" s="1"/>
  <c r="H108" i="76"/>
  <c r="H5" i="77"/>
  <c r="H247" i="77" s="1"/>
  <c r="H74" i="77"/>
  <c r="H6" i="66"/>
  <c r="H52" i="66"/>
  <c r="H54" i="66"/>
  <c r="H162" i="66"/>
  <c r="E20" i="69"/>
  <c r="H32" i="73"/>
  <c r="H25" i="66"/>
  <c r="H75" i="66"/>
  <c r="H147" i="66"/>
  <c r="H48" i="76"/>
  <c r="H288" i="76" s="1"/>
  <c r="H257" i="72"/>
  <c r="H231" i="68"/>
  <c r="H230" i="68" s="1"/>
  <c r="G32" i="77"/>
  <c r="G247" i="77" s="1"/>
  <c r="Z85" i="76"/>
  <c r="J85" i="76" s="1"/>
  <c r="Z82" i="76"/>
  <c r="K82" i="76" s="1"/>
  <c r="K12" i="76"/>
  <c r="K11" i="76"/>
  <c r="J201" i="76"/>
  <c r="J200" i="76"/>
  <c r="J196" i="76"/>
  <c r="J195" i="76"/>
  <c r="J192" i="76"/>
  <c r="J191" i="76"/>
  <c r="J187" i="76"/>
  <c r="J186" i="76"/>
  <c r="J92" i="76"/>
  <c r="J91" i="76"/>
  <c r="J78" i="76"/>
  <c r="J77" i="76"/>
  <c r="J71" i="76"/>
  <c r="J70" i="76"/>
  <c r="J69" i="76"/>
  <c r="J68" i="76"/>
  <c r="J67" i="76"/>
  <c r="J65" i="76"/>
  <c r="J64" i="76"/>
  <c r="J62" i="76"/>
  <c r="J61" i="76"/>
  <c r="J53" i="76"/>
  <c r="J52" i="76"/>
  <c r="J47" i="76"/>
  <c r="J46" i="76"/>
  <c r="J42" i="76"/>
  <c r="J41" i="76"/>
  <c r="J37" i="76"/>
  <c r="J36" i="76"/>
  <c r="J29" i="76"/>
  <c r="J28" i="76"/>
  <c r="J22" i="76"/>
  <c r="J21" i="76"/>
  <c r="J19" i="76"/>
  <c r="J18" i="76"/>
  <c r="G286" i="76"/>
  <c r="G280" i="76"/>
  <c r="G271" i="76"/>
  <c r="G267" i="76"/>
  <c r="G266" i="76"/>
  <c r="G265" i="76" s="1"/>
  <c r="G254" i="76"/>
  <c r="G240" i="76"/>
  <c r="G237" i="76"/>
  <c r="G226" i="76"/>
  <c r="G215" i="76"/>
  <c r="G204" i="76"/>
  <c r="G202" i="76" s="1"/>
  <c r="G199" i="76"/>
  <c r="G159" i="66" s="1"/>
  <c r="G194" i="76"/>
  <c r="G193" i="76" s="1"/>
  <c r="G190" i="76"/>
  <c r="G185" i="76"/>
  <c r="G181" i="76"/>
  <c r="G167" i="76"/>
  <c r="G152" i="76"/>
  <c r="G149" i="76"/>
  <c r="G138" i="76"/>
  <c r="G127" i="76"/>
  <c r="G116" i="76"/>
  <c r="G112" i="76"/>
  <c r="G109" i="76"/>
  <c r="G103" i="76"/>
  <c r="G99" i="76"/>
  <c r="G90" i="76"/>
  <c r="G84" i="76"/>
  <c r="G81" i="76"/>
  <c r="G79" i="76" s="1"/>
  <c r="G76" i="76"/>
  <c r="G66" i="76"/>
  <c r="G63" i="76"/>
  <c r="G60" i="76"/>
  <c r="G59" i="76" s="1"/>
  <c r="G58" i="76" s="1"/>
  <c r="G55" i="76"/>
  <c r="G51" i="76"/>
  <c r="G49" i="76" s="1"/>
  <c r="G45" i="76"/>
  <c r="G31" i="66" s="1"/>
  <c r="G40" i="76"/>
  <c r="G28" i="66" s="1"/>
  <c r="G35" i="76"/>
  <c r="G30" i="76"/>
  <c r="G27" i="76"/>
  <c r="G19" i="66" s="1"/>
  <c r="G20" i="76"/>
  <c r="G14" i="66" s="1"/>
  <c r="G17" i="76"/>
  <c r="G13" i="66" s="1"/>
  <c r="G10" i="76"/>
  <c r="G8" i="66" s="1"/>
  <c r="G7" i="76"/>
  <c r="J51" i="75"/>
  <c r="J56" i="75"/>
  <c r="J43" i="75"/>
  <c r="J42" i="75"/>
  <c r="G246" i="75"/>
  <c r="G240" i="75"/>
  <c r="G231" i="75"/>
  <c r="G227" i="75"/>
  <c r="G214" i="75"/>
  <c r="G200" i="75"/>
  <c r="G197" i="75"/>
  <c r="G186" i="75"/>
  <c r="G175" i="75"/>
  <c r="G164" i="75"/>
  <c r="G157" i="75"/>
  <c r="G149" i="75"/>
  <c r="G147" i="75" s="1"/>
  <c r="G135" i="75"/>
  <c r="G120" i="75"/>
  <c r="G117" i="75"/>
  <c r="G106" i="75"/>
  <c r="G95" i="75"/>
  <c r="G84" i="75"/>
  <c r="G80" i="75"/>
  <c r="G77" i="75"/>
  <c r="G71" i="75"/>
  <c r="G67" i="75"/>
  <c r="G55" i="75"/>
  <c r="G52" i="75"/>
  <c r="G47" i="75"/>
  <c r="G41" i="75"/>
  <c r="G37" i="75"/>
  <c r="G33" i="75"/>
  <c r="G24" i="75"/>
  <c r="G20" i="75"/>
  <c r="G6" i="75"/>
  <c r="J159" i="73"/>
  <c r="J156" i="73"/>
  <c r="J58" i="73"/>
  <c r="J54" i="73"/>
  <c r="J44" i="73"/>
  <c r="J43" i="73"/>
  <c r="G244" i="73"/>
  <c r="G238" i="73"/>
  <c r="G229" i="73"/>
  <c r="G225" i="73"/>
  <c r="G224" i="73"/>
  <c r="G223" i="73" s="1"/>
  <c r="G212" i="73"/>
  <c r="G198" i="73"/>
  <c r="G195" i="73"/>
  <c r="G184" i="73"/>
  <c r="G173" i="73"/>
  <c r="G162" i="73"/>
  <c r="G160" i="73" s="1"/>
  <c r="G155" i="73"/>
  <c r="G147" i="73"/>
  <c r="G145" i="73" s="1"/>
  <c r="G133" i="73"/>
  <c r="G118" i="73"/>
  <c r="G115" i="73"/>
  <c r="G104" i="73"/>
  <c r="G93" i="73"/>
  <c r="G82" i="73"/>
  <c r="G78" i="73"/>
  <c r="G75" i="73"/>
  <c r="G74" i="73" s="1"/>
  <c r="G69" i="73"/>
  <c r="G65" i="73"/>
  <c r="G53" i="73"/>
  <c r="G50" i="73"/>
  <c r="G45" i="73"/>
  <c r="G40" i="73" s="1"/>
  <c r="G37" i="73"/>
  <c r="G33" i="73"/>
  <c r="G24" i="73"/>
  <c r="G20" i="73"/>
  <c r="G6" i="73"/>
  <c r="J160" i="74"/>
  <c r="J157" i="74"/>
  <c r="G245" i="74"/>
  <c r="G239" i="74"/>
  <c r="G230" i="74"/>
  <c r="G226" i="74"/>
  <c r="G225" i="74" s="1"/>
  <c r="G224" i="74" s="1"/>
  <c r="G213" i="74"/>
  <c r="G199" i="74"/>
  <c r="G196" i="74"/>
  <c r="G185" i="74"/>
  <c r="G174" i="74"/>
  <c r="G163" i="74"/>
  <c r="G156" i="74"/>
  <c r="G147" i="74"/>
  <c r="G145" i="74" s="1"/>
  <c r="G133" i="74"/>
  <c r="G118" i="74"/>
  <c r="G115" i="74"/>
  <c r="G104" i="74"/>
  <c r="G93" i="74"/>
  <c r="G82" i="74"/>
  <c r="G78" i="74"/>
  <c r="G75" i="74"/>
  <c r="G69" i="74"/>
  <c r="G65" i="74"/>
  <c r="G53" i="74"/>
  <c r="G50" i="74"/>
  <c r="G45" i="74"/>
  <c r="G40" i="74" s="1"/>
  <c r="G37" i="74"/>
  <c r="G33" i="74"/>
  <c r="G24" i="74"/>
  <c r="G20" i="74"/>
  <c r="G6" i="74"/>
  <c r="AA57" i="72"/>
  <c r="J57" i="72" s="1"/>
  <c r="K170" i="72"/>
  <c r="K169" i="72"/>
  <c r="K158" i="66" s="1"/>
  <c r="K168" i="72"/>
  <c r="K157" i="66" s="1"/>
  <c r="K167" i="72"/>
  <c r="K165" i="72"/>
  <c r="K164" i="72"/>
  <c r="K163" i="72"/>
  <c r="K162" i="72"/>
  <c r="K8" i="72"/>
  <c r="J69" i="72"/>
  <c r="J68" i="72"/>
  <c r="J67" i="72"/>
  <c r="J66" i="72"/>
  <c r="J65" i="72"/>
  <c r="J64" i="72"/>
  <c r="J63" i="72"/>
  <c r="J56" i="72"/>
  <c r="J55" i="72"/>
  <c r="J54" i="72"/>
  <c r="J52" i="72"/>
  <c r="J51" i="72"/>
  <c r="J49" i="72"/>
  <c r="J48" i="72"/>
  <c r="J42" i="66" s="1"/>
  <c r="J47" i="72"/>
  <c r="J46" i="72"/>
  <c r="J45" i="72"/>
  <c r="J44" i="72"/>
  <c r="J37" i="72"/>
  <c r="J36" i="72"/>
  <c r="J31" i="72"/>
  <c r="J30" i="72"/>
  <c r="J29" i="72"/>
  <c r="J28" i="72"/>
  <c r="J27" i="72"/>
  <c r="J26" i="72"/>
  <c r="J25" i="72"/>
  <c r="J19" i="72"/>
  <c r="J18" i="72"/>
  <c r="J17" i="72"/>
  <c r="J16" i="72"/>
  <c r="J15" i="72"/>
  <c r="J14" i="72"/>
  <c r="J13" i="72"/>
  <c r="J7" i="72"/>
  <c r="G255" i="72"/>
  <c r="G249" i="72"/>
  <c r="G240" i="72"/>
  <c r="G236" i="72"/>
  <c r="G235" i="72"/>
  <c r="G234" i="72" s="1"/>
  <c r="G223" i="72"/>
  <c r="G209" i="72"/>
  <c r="G206" i="72"/>
  <c r="G195" i="72"/>
  <c r="G184" i="72"/>
  <c r="G173" i="72"/>
  <c r="G171" i="72" s="1"/>
  <c r="G166" i="72"/>
  <c r="G158" i="72"/>
  <c r="G156" i="72" s="1"/>
  <c r="G144" i="72"/>
  <c r="G129" i="72"/>
  <c r="G126" i="72"/>
  <c r="G115" i="72"/>
  <c r="G104" i="72"/>
  <c r="G93" i="72"/>
  <c r="G89" i="72"/>
  <c r="G86" i="72"/>
  <c r="G85" i="72" s="1"/>
  <c r="G80" i="72"/>
  <c r="G76" i="72"/>
  <c r="G70" i="72" s="1"/>
  <c r="G62" i="72"/>
  <c r="G61" i="72" s="1"/>
  <c r="G58" i="72"/>
  <c r="G50" i="72"/>
  <c r="G44" i="66" s="1"/>
  <c r="G43" i="72"/>
  <c r="G39" i="72"/>
  <c r="G35" i="72"/>
  <c r="G33" i="72" s="1"/>
  <c r="G24" i="72"/>
  <c r="G20" i="72"/>
  <c r="G6" i="72"/>
  <c r="G5" i="72" l="1"/>
  <c r="J43" i="66"/>
  <c r="G161" i="74"/>
  <c r="G5" i="75"/>
  <c r="G83" i="76"/>
  <c r="G48" i="76" s="1"/>
  <c r="G93" i="76"/>
  <c r="G108" i="76"/>
  <c r="H257" i="68"/>
  <c r="H101" i="71"/>
  <c r="H74" i="66" s="1"/>
  <c r="L12" i="69" s="1"/>
  <c r="G155" i="74"/>
  <c r="G156" i="66"/>
  <c r="G6" i="76"/>
  <c r="G5" i="76" s="1"/>
  <c r="G7" i="66"/>
  <c r="G34" i="76"/>
  <c r="G25" i="66"/>
  <c r="H271" i="71"/>
  <c r="H223" i="66" s="1"/>
  <c r="H224" i="66"/>
  <c r="E10" i="39"/>
  <c r="L14" i="69"/>
  <c r="L17" i="69" s="1"/>
  <c r="H32" i="71"/>
  <c r="H33" i="66"/>
  <c r="G5" i="74"/>
  <c r="G59" i="74"/>
  <c r="G74" i="74"/>
  <c r="G59" i="73"/>
  <c r="G61" i="75"/>
  <c r="G76" i="75"/>
  <c r="G162" i="75"/>
  <c r="H246" i="73"/>
  <c r="H59" i="66"/>
  <c r="L11" i="69" s="1"/>
  <c r="H40" i="66"/>
  <c r="H5" i="66"/>
  <c r="E17" i="69"/>
  <c r="E13" i="69"/>
  <c r="E24" i="69"/>
  <c r="E7" i="39"/>
  <c r="G179" i="76"/>
  <c r="E5" i="39"/>
  <c r="E4" i="39"/>
  <c r="G40" i="75"/>
  <c r="G32" i="75" s="1"/>
  <c r="G226" i="75"/>
  <c r="G225" i="75" s="1"/>
  <c r="G5" i="73"/>
  <c r="G32" i="73"/>
  <c r="G32" i="74"/>
  <c r="G247" i="74" s="1"/>
  <c r="G42" i="72"/>
  <c r="G32" i="72" s="1"/>
  <c r="G257" i="72" s="1"/>
  <c r="W78" i="71"/>
  <c r="J66" i="71"/>
  <c r="L66" i="71" s="1"/>
  <c r="X67" i="71"/>
  <c r="K202" i="71"/>
  <c r="K201" i="71"/>
  <c r="K197" i="71"/>
  <c r="K196" i="71"/>
  <c r="K171" i="71"/>
  <c r="K134" i="66" s="1"/>
  <c r="K177" i="71"/>
  <c r="K176" i="71"/>
  <c r="K175" i="71"/>
  <c r="K174" i="71"/>
  <c r="K149" i="71"/>
  <c r="K147" i="71"/>
  <c r="K75" i="71"/>
  <c r="K74" i="71"/>
  <c r="K73" i="71"/>
  <c r="K49" i="71"/>
  <c r="K48" i="71"/>
  <c r="K47" i="71"/>
  <c r="K37" i="71"/>
  <c r="K8" i="71"/>
  <c r="J31" i="71"/>
  <c r="J28" i="71"/>
  <c r="J187" i="71"/>
  <c r="J186" i="71"/>
  <c r="J148" i="71"/>
  <c r="J146" i="71"/>
  <c r="J145" i="71"/>
  <c r="J144" i="71"/>
  <c r="J141" i="71"/>
  <c r="J140" i="71"/>
  <c r="J117" i="71"/>
  <c r="J98" i="71"/>
  <c r="J71" i="66" s="1"/>
  <c r="J97" i="71"/>
  <c r="J70" i="66" s="1"/>
  <c r="J85" i="71"/>
  <c r="J84" i="71"/>
  <c r="J79" i="71"/>
  <c r="J78" i="71"/>
  <c r="J69" i="71"/>
  <c r="J68" i="71"/>
  <c r="J65" i="71"/>
  <c r="J64" i="71"/>
  <c r="J63" i="71"/>
  <c r="J62" i="71"/>
  <c r="J60" i="71"/>
  <c r="J59" i="71"/>
  <c r="J58" i="71"/>
  <c r="J57" i="71"/>
  <c r="J54" i="71"/>
  <c r="J52" i="71"/>
  <c r="J44" i="71"/>
  <c r="J43" i="71"/>
  <c r="J42" i="71"/>
  <c r="J41" i="71"/>
  <c r="J36" i="71"/>
  <c r="J34" i="71"/>
  <c r="J34" i="66" s="1"/>
  <c r="J19" i="71"/>
  <c r="J18" i="71"/>
  <c r="J18" i="66" s="1"/>
  <c r="J17" i="71"/>
  <c r="J17" i="66" s="1"/>
  <c r="J16" i="71"/>
  <c r="J16" i="66" s="1"/>
  <c r="J15" i="71"/>
  <c r="J15" i="66" s="1"/>
  <c r="J21" i="71"/>
  <c r="J21" i="66" s="1"/>
  <c r="J25" i="71"/>
  <c r="V12" i="68"/>
  <c r="K131" i="68"/>
  <c r="J131" i="68"/>
  <c r="J247" i="68"/>
  <c r="N247" i="68" s="1"/>
  <c r="J245" i="68"/>
  <c r="J172" i="68"/>
  <c r="J167" i="68"/>
  <c r="J166" i="68"/>
  <c r="J156" i="68"/>
  <c r="J141" i="68"/>
  <c r="J139" i="68"/>
  <c r="J136" i="68"/>
  <c r="J135" i="68"/>
  <c r="J132" i="68"/>
  <c r="J130" i="68"/>
  <c r="J129" i="68"/>
  <c r="J128" i="68"/>
  <c r="J126" i="68"/>
  <c r="J121" i="68"/>
  <c r="J120" i="68"/>
  <c r="J104" i="68"/>
  <c r="J103" i="68"/>
  <c r="J102" i="68"/>
  <c r="J100" i="68"/>
  <c r="J99" i="68"/>
  <c r="J98" i="68"/>
  <c r="J52" i="68"/>
  <c r="J18" i="68"/>
  <c r="J17" i="68"/>
  <c r="J16" i="68"/>
  <c r="J15" i="68"/>
  <c r="J14" i="68"/>
  <c r="J13" i="68"/>
  <c r="J12" i="68"/>
  <c r="J11" i="68"/>
  <c r="J10" i="68"/>
  <c r="J9" i="68"/>
  <c r="J8" i="68"/>
  <c r="H32" i="66" l="1"/>
  <c r="L10" i="69" s="1"/>
  <c r="H294" i="71"/>
  <c r="H246" i="66" s="1"/>
  <c r="L24" i="69"/>
  <c r="E11" i="39"/>
  <c r="G288" i="76"/>
  <c r="L8" i="69"/>
  <c r="E9" i="39"/>
  <c r="E12" i="39" s="1"/>
  <c r="G246" i="73"/>
  <c r="G248" i="75"/>
  <c r="E8" i="39"/>
  <c r="E18" i="69"/>
  <c r="E21" i="69" s="1"/>
  <c r="E26" i="69" s="1"/>
  <c r="K129" i="68"/>
  <c r="AC137" i="68"/>
  <c r="J137" i="68" s="1"/>
  <c r="G292" i="71"/>
  <c r="G244" i="66" s="1"/>
  <c r="G286" i="71"/>
  <c r="G238" i="66" s="1"/>
  <c r="G277" i="71"/>
  <c r="G229" i="66" s="1"/>
  <c r="G273" i="71"/>
  <c r="G225" i="66" s="1"/>
  <c r="G260" i="71"/>
  <c r="G212" i="66" s="1"/>
  <c r="G246" i="71"/>
  <c r="G198" i="66" s="1"/>
  <c r="G243" i="71"/>
  <c r="G195" i="66" s="1"/>
  <c r="G232" i="71"/>
  <c r="G184" i="66" s="1"/>
  <c r="G221" i="71"/>
  <c r="G173" i="66" s="1"/>
  <c r="G210" i="71"/>
  <c r="G203" i="71"/>
  <c r="G155" i="66" s="1"/>
  <c r="K15" i="69" s="1"/>
  <c r="G200" i="71"/>
  <c r="G154" i="66" s="1"/>
  <c r="G195" i="71"/>
  <c r="G151" i="66" s="1"/>
  <c r="G191" i="71"/>
  <c r="G185" i="71"/>
  <c r="G144" i="66" s="1"/>
  <c r="G173" i="71"/>
  <c r="G155" i="71"/>
  <c r="G118" i="66" s="1"/>
  <c r="G152" i="71"/>
  <c r="G115" i="66" s="1"/>
  <c r="G143" i="71"/>
  <c r="G112" i="66" s="1"/>
  <c r="G139" i="71"/>
  <c r="G111" i="66" s="1"/>
  <c r="G132" i="71"/>
  <c r="G104" i="66" s="1"/>
  <c r="G121" i="71"/>
  <c r="G93" i="66" s="1"/>
  <c r="G116" i="71"/>
  <c r="G105" i="71"/>
  <c r="G78" i="66" s="1"/>
  <c r="G102" i="71"/>
  <c r="G75" i="66" s="1"/>
  <c r="G96" i="71"/>
  <c r="G69" i="66" s="1"/>
  <c r="G92" i="71"/>
  <c r="G65" i="66" s="1"/>
  <c r="G83" i="71"/>
  <c r="G58" i="66" s="1"/>
  <c r="G77" i="71"/>
  <c r="G54" i="66" s="1"/>
  <c r="G72" i="71"/>
  <c r="G61" i="71"/>
  <c r="G49" i="66" s="1"/>
  <c r="G56" i="71"/>
  <c r="G48" i="66" s="1"/>
  <c r="G53" i="71"/>
  <c r="G45" i="66" s="1"/>
  <c r="G46" i="71"/>
  <c r="G41" i="66" s="1"/>
  <c r="G40" i="71"/>
  <c r="G35" i="71"/>
  <c r="G24" i="71"/>
  <c r="G24" i="66" s="1"/>
  <c r="K9" i="69" s="1"/>
  <c r="G20" i="71"/>
  <c r="G20" i="66" s="1"/>
  <c r="G6" i="71"/>
  <c r="G6" i="66" s="1"/>
  <c r="I250" i="68"/>
  <c r="I244" i="68"/>
  <c r="I237" i="68"/>
  <c r="I236" i="68" s="1"/>
  <c r="I232" i="68"/>
  <c r="I218" i="68"/>
  <c r="I208" i="68"/>
  <c r="I192" i="68"/>
  <c r="I182" i="68"/>
  <c r="I178" i="68" s="1"/>
  <c r="F12" i="69" s="1"/>
  <c r="I174" i="68"/>
  <c r="I170" i="68"/>
  <c r="I168" i="68" s="1"/>
  <c r="F15" i="69" s="1"/>
  <c r="I164" i="68"/>
  <c r="I157" i="68"/>
  <c r="I153" i="68"/>
  <c r="I142" i="68"/>
  <c r="I138" i="68"/>
  <c r="I134" i="68"/>
  <c r="I127" i="68"/>
  <c r="I109" i="68"/>
  <c r="I105" i="68"/>
  <c r="I95" i="68"/>
  <c r="I93" i="68"/>
  <c r="I81" i="68"/>
  <c r="I70" i="68"/>
  <c r="I59" i="68"/>
  <c r="I56" i="68" s="1"/>
  <c r="I51" i="68"/>
  <c r="I44" i="68" s="1"/>
  <c r="I33" i="68"/>
  <c r="I22" i="68"/>
  <c r="I7" i="68"/>
  <c r="I6" i="68" s="1"/>
  <c r="X200" i="71"/>
  <c r="W200" i="71"/>
  <c r="V200" i="71"/>
  <c r="U200" i="71"/>
  <c r="T200" i="71"/>
  <c r="S200" i="71"/>
  <c r="R200" i="71"/>
  <c r="Q200" i="71"/>
  <c r="P200" i="71"/>
  <c r="O200" i="71"/>
  <c r="N200" i="71"/>
  <c r="M200" i="71"/>
  <c r="J200" i="71"/>
  <c r="I200" i="71"/>
  <c r="F200" i="71"/>
  <c r="X195" i="71"/>
  <c r="W195" i="71"/>
  <c r="V195" i="71"/>
  <c r="U195" i="71"/>
  <c r="T195" i="71"/>
  <c r="S195" i="71"/>
  <c r="R195" i="71"/>
  <c r="Q195" i="71"/>
  <c r="P195" i="71"/>
  <c r="O195" i="71"/>
  <c r="N195" i="71"/>
  <c r="M195" i="71"/>
  <c r="J195" i="71"/>
  <c r="I195" i="71"/>
  <c r="F195" i="71"/>
  <c r="L202" i="71"/>
  <c r="L201" i="71"/>
  <c r="L197" i="71"/>
  <c r="L196" i="71"/>
  <c r="L175" i="71"/>
  <c r="Z10" i="76"/>
  <c r="Y10" i="76"/>
  <c r="X10" i="76"/>
  <c r="W10" i="76"/>
  <c r="V10" i="76"/>
  <c r="U10" i="76"/>
  <c r="T10" i="76"/>
  <c r="S10" i="76"/>
  <c r="R10" i="76"/>
  <c r="Q10" i="76"/>
  <c r="P10" i="76"/>
  <c r="O10" i="76"/>
  <c r="K10" i="76"/>
  <c r="K8" i="66" s="1"/>
  <c r="J10" i="76"/>
  <c r="J8" i="66" s="1"/>
  <c r="I10" i="76"/>
  <c r="I8" i="66" s="1"/>
  <c r="F10" i="76"/>
  <c r="L12" i="76"/>
  <c r="N12" i="76" s="1"/>
  <c r="N10" i="76" s="1"/>
  <c r="L11" i="76"/>
  <c r="M11" i="76" s="1"/>
  <c r="M10" i="76" s="1"/>
  <c r="L13" i="69" l="1"/>
  <c r="L18" i="69" s="1"/>
  <c r="L21" i="69" s="1"/>
  <c r="L26" i="69" s="1"/>
  <c r="G272" i="71"/>
  <c r="F20" i="69"/>
  <c r="F6" i="39"/>
  <c r="G39" i="71"/>
  <c r="G37" i="66" s="1"/>
  <c r="G38" i="66"/>
  <c r="G109" i="71"/>
  <c r="G82" i="66" s="1"/>
  <c r="G89" i="66"/>
  <c r="E13" i="39"/>
  <c r="F14" i="69"/>
  <c r="G33" i="71"/>
  <c r="G33" i="66" s="1"/>
  <c r="G35" i="66"/>
  <c r="G70" i="71"/>
  <c r="G50" i="66" s="1"/>
  <c r="G52" i="66"/>
  <c r="G170" i="71"/>
  <c r="G133" i="66" s="1"/>
  <c r="G136" i="66"/>
  <c r="G189" i="71"/>
  <c r="G145" i="66" s="1"/>
  <c r="G147" i="66"/>
  <c r="G208" i="71"/>
  <c r="G160" i="66" s="1"/>
  <c r="K16" i="69" s="1"/>
  <c r="G162" i="66"/>
  <c r="G271" i="71"/>
  <c r="G223" i="66" s="1"/>
  <c r="G224" i="66"/>
  <c r="G45" i="71"/>
  <c r="G40" i="66" s="1"/>
  <c r="L195" i="71"/>
  <c r="G5" i="71"/>
  <c r="G5" i="66" s="1"/>
  <c r="G86" i="71"/>
  <c r="G59" i="66" s="1"/>
  <c r="K11" i="69" s="1"/>
  <c r="G101" i="71"/>
  <c r="G74" i="66" s="1"/>
  <c r="K12" i="69" s="1"/>
  <c r="L200" i="71"/>
  <c r="G76" i="71"/>
  <c r="I204" i="68"/>
  <c r="F16" i="69" s="1"/>
  <c r="I133" i="68"/>
  <c r="I5" i="68"/>
  <c r="I101" i="68"/>
  <c r="I92" i="68" s="1"/>
  <c r="I124" i="68"/>
  <c r="I231" i="68"/>
  <c r="I230" i="68" s="1"/>
  <c r="K200" i="71"/>
  <c r="K195" i="71"/>
  <c r="F9" i="69" l="1"/>
  <c r="F8" i="69"/>
  <c r="F17" i="69"/>
  <c r="F7" i="39"/>
  <c r="F24" i="69"/>
  <c r="G32" i="71"/>
  <c r="G53" i="66"/>
  <c r="K8" i="69"/>
  <c r="D11" i="39"/>
  <c r="K24" i="69"/>
  <c r="K14" i="69"/>
  <c r="D10" i="39"/>
  <c r="F5" i="39"/>
  <c r="X245" i="66"/>
  <c r="W245" i="66"/>
  <c r="V245" i="66"/>
  <c r="U245" i="66"/>
  <c r="T245" i="66"/>
  <c r="S245" i="66"/>
  <c r="R245" i="66"/>
  <c r="Q245" i="66"/>
  <c r="P245" i="66"/>
  <c r="O245" i="66"/>
  <c r="N245" i="66"/>
  <c r="X243" i="66"/>
  <c r="W243" i="66"/>
  <c r="V243" i="66"/>
  <c r="U243" i="66"/>
  <c r="T243" i="66"/>
  <c r="S243" i="66"/>
  <c r="R243" i="66"/>
  <c r="Q243" i="66"/>
  <c r="P243" i="66"/>
  <c r="O243" i="66"/>
  <c r="N243" i="66"/>
  <c r="X242" i="66"/>
  <c r="W242" i="66"/>
  <c r="V242" i="66"/>
  <c r="U242" i="66"/>
  <c r="T242" i="66"/>
  <c r="S242" i="66"/>
  <c r="R242" i="66"/>
  <c r="Q242" i="66"/>
  <c r="P242" i="66"/>
  <c r="O242" i="66"/>
  <c r="N242" i="66"/>
  <c r="X241" i="66"/>
  <c r="W241" i="66"/>
  <c r="V241" i="66"/>
  <c r="U241" i="66"/>
  <c r="T241" i="66"/>
  <c r="S241" i="66"/>
  <c r="R241" i="66"/>
  <c r="Q241" i="66"/>
  <c r="P241" i="66"/>
  <c r="O241" i="66"/>
  <c r="N241" i="66"/>
  <c r="X240" i="66"/>
  <c r="W240" i="66"/>
  <c r="V240" i="66"/>
  <c r="U240" i="66"/>
  <c r="T240" i="66"/>
  <c r="S240" i="66"/>
  <c r="R240" i="66"/>
  <c r="Q240" i="66"/>
  <c r="P240" i="66"/>
  <c r="O240" i="66"/>
  <c r="N240" i="66"/>
  <c r="X239" i="66"/>
  <c r="W239" i="66"/>
  <c r="V239" i="66"/>
  <c r="U239" i="66"/>
  <c r="T239" i="66"/>
  <c r="S239" i="66"/>
  <c r="R239" i="66"/>
  <c r="Q239" i="66"/>
  <c r="P239" i="66"/>
  <c r="O239" i="66"/>
  <c r="N239" i="66"/>
  <c r="X237" i="66"/>
  <c r="W237" i="66"/>
  <c r="V237" i="66"/>
  <c r="U237" i="66"/>
  <c r="T237" i="66"/>
  <c r="S237" i="66"/>
  <c r="R237" i="66"/>
  <c r="Q237" i="66"/>
  <c r="P237" i="66"/>
  <c r="O237" i="66"/>
  <c r="N237" i="66"/>
  <c r="X236" i="66"/>
  <c r="W236" i="66"/>
  <c r="V236" i="66"/>
  <c r="U236" i="66"/>
  <c r="T236" i="66"/>
  <c r="S236" i="66"/>
  <c r="R236" i="66"/>
  <c r="Q236" i="66"/>
  <c r="P236" i="66"/>
  <c r="O236" i="66"/>
  <c r="N236" i="66"/>
  <c r="X235" i="66"/>
  <c r="W235" i="66"/>
  <c r="V235" i="66"/>
  <c r="U235" i="66"/>
  <c r="T235" i="66"/>
  <c r="S235" i="66"/>
  <c r="R235" i="66"/>
  <c r="Q235" i="66"/>
  <c r="P235" i="66"/>
  <c r="O235" i="66"/>
  <c r="N235" i="66"/>
  <c r="X234" i="66"/>
  <c r="W234" i="66"/>
  <c r="V234" i="66"/>
  <c r="U234" i="66"/>
  <c r="T234" i="66"/>
  <c r="S234" i="66"/>
  <c r="R234" i="66"/>
  <c r="Q234" i="66"/>
  <c r="P234" i="66"/>
  <c r="O234" i="66"/>
  <c r="N234" i="66"/>
  <c r="X233" i="66"/>
  <c r="W233" i="66"/>
  <c r="V233" i="66"/>
  <c r="U233" i="66"/>
  <c r="T233" i="66"/>
  <c r="S233" i="66"/>
  <c r="R233" i="66"/>
  <c r="Q233" i="66"/>
  <c r="P233" i="66"/>
  <c r="O233" i="66"/>
  <c r="N233" i="66"/>
  <c r="X232" i="66"/>
  <c r="W232" i="66"/>
  <c r="V232" i="66"/>
  <c r="U232" i="66"/>
  <c r="T232" i="66"/>
  <c r="S232" i="66"/>
  <c r="R232" i="66"/>
  <c r="Q232" i="66"/>
  <c r="P232" i="66"/>
  <c r="O232" i="66"/>
  <c r="N232" i="66"/>
  <c r="X231" i="66"/>
  <c r="W231" i="66"/>
  <c r="V231" i="66"/>
  <c r="U231" i="66"/>
  <c r="T231" i="66"/>
  <c r="S231" i="66"/>
  <c r="R231" i="66"/>
  <c r="Q231" i="66"/>
  <c r="P231" i="66"/>
  <c r="O231" i="66"/>
  <c r="N231" i="66"/>
  <c r="X230" i="66"/>
  <c r="W230" i="66"/>
  <c r="V230" i="66"/>
  <c r="U230" i="66"/>
  <c r="T230" i="66"/>
  <c r="S230" i="66"/>
  <c r="R230" i="66"/>
  <c r="Q230" i="66"/>
  <c r="P230" i="66"/>
  <c r="O230" i="66"/>
  <c r="N230" i="66"/>
  <c r="X228" i="66"/>
  <c r="W228" i="66"/>
  <c r="V228" i="66"/>
  <c r="U228" i="66"/>
  <c r="T228" i="66"/>
  <c r="S228" i="66"/>
  <c r="R228" i="66"/>
  <c r="Q228" i="66"/>
  <c r="P228" i="66"/>
  <c r="O228" i="66"/>
  <c r="N228" i="66"/>
  <c r="X227" i="66"/>
  <c r="W227" i="66"/>
  <c r="V227" i="66"/>
  <c r="U227" i="66"/>
  <c r="T227" i="66"/>
  <c r="S227" i="66"/>
  <c r="R227" i="66"/>
  <c r="Q227" i="66"/>
  <c r="P227" i="66"/>
  <c r="O227" i="66"/>
  <c r="N227" i="66"/>
  <c r="X226" i="66"/>
  <c r="W226" i="66"/>
  <c r="V226" i="66"/>
  <c r="U226" i="66"/>
  <c r="T226" i="66"/>
  <c r="S226" i="66"/>
  <c r="R226" i="66"/>
  <c r="Q226" i="66"/>
  <c r="P226" i="66"/>
  <c r="O226" i="66"/>
  <c r="N226" i="66"/>
  <c r="X222" i="66"/>
  <c r="W222" i="66"/>
  <c r="V222" i="66"/>
  <c r="U222" i="66"/>
  <c r="T222" i="66"/>
  <c r="S222" i="66"/>
  <c r="R222" i="66"/>
  <c r="Q222" i="66"/>
  <c r="P222" i="66"/>
  <c r="O222" i="66"/>
  <c r="N222" i="66"/>
  <c r="X221" i="66"/>
  <c r="W221" i="66"/>
  <c r="V221" i="66"/>
  <c r="U221" i="66"/>
  <c r="T221" i="66"/>
  <c r="S221" i="66"/>
  <c r="R221" i="66"/>
  <c r="Q221" i="66"/>
  <c r="P221" i="66"/>
  <c r="O221" i="66"/>
  <c r="N221" i="66"/>
  <c r="X220" i="66"/>
  <c r="W220" i="66"/>
  <c r="V220" i="66"/>
  <c r="U220" i="66"/>
  <c r="T220" i="66"/>
  <c r="S220" i="66"/>
  <c r="R220" i="66"/>
  <c r="Q220" i="66"/>
  <c r="P220" i="66"/>
  <c r="O220" i="66"/>
  <c r="N220" i="66"/>
  <c r="X219" i="66"/>
  <c r="W219" i="66"/>
  <c r="V219" i="66"/>
  <c r="U219" i="66"/>
  <c r="T219" i="66"/>
  <c r="S219" i="66"/>
  <c r="R219" i="66"/>
  <c r="Q219" i="66"/>
  <c r="P219" i="66"/>
  <c r="O219" i="66"/>
  <c r="N219" i="66"/>
  <c r="X218" i="66"/>
  <c r="W218" i="66"/>
  <c r="V218" i="66"/>
  <c r="U218" i="66"/>
  <c r="T218" i="66"/>
  <c r="S218" i="66"/>
  <c r="R218" i="66"/>
  <c r="Q218" i="66"/>
  <c r="P218" i="66"/>
  <c r="O218" i="66"/>
  <c r="N218" i="66"/>
  <c r="X217" i="66"/>
  <c r="W217" i="66"/>
  <c r="V217" i="66"/>
  <c r="U217" i="66"/>
  <c r="T217" i="66"/>
  <c r="S217" i="66"/>
  <c r="R217" i="66"/>
  <c r="Q217" i="66"/>
  <c r="P217" i="66"/>
  <c r="O217" i="66"/>
  <c r="N217" i="66"/>
  <c r="X216" i="66"/>
  <c r="W216" i="66"/>
  <c r="V216" i="66"/>
  <c r="U216" i="66"/>
  <c r="T216" i="66"/>
  <c r="S216" i="66"/>
  <c r="R216" i="66"/>
  <c r="Q216" i="66"/>
  <c r="P216" i="66"/>
  <c r="O216" i="66"/>
  <c r="N216" i="66"/>
  <c r="X215" i="66"/>
  <c r="W215" i="66"/>
  <c r="V215" i="66"/>
  <c r="U215" i="66"/>
  <c r="T215" i="66"/>
  <c r="S215" i="66"/>
  <c r="R215" i="66"/>
  <c r="Q215" i="66"/>
  <c r="P215" i="66"/>
  <c r="O215" i="66"/>
  <c r="N215" i="66"/>
  <c r="X214" i="66"/>
  <c r="W214" i="66"/>
  <c r="V214" i="66"/>
  <c r="U214" i="66"/>
  <c r="T214" i="66"/>
  <c r="S214" i="66"/>
  <c r="R214" i="66"/>
  <c r="Q214" i="66"/>
  <c r="P214" i="66"/>
  <c r="O214" i="66"/>
  <c r="N214" i="66"/>
  <c r="X213" i="66"/>
  <c r="W213" i="66"/>
  <c r="V213" i="66"/>
  <c r="U213" i="66"/>
  <c r="T213" i="66"/>
  <c r="S213" i="66"/>
  <c r="R213" i="66"/>
  <c r="Q213" i="66"/>
  <c r="P213" i="66"/>
  <c r="O213" i="66"/>
  <c r="N213" i="66"/>
  <c r="X211" i="66"/>
  <c r="W211" i="66"/>
  <c r="V211" i="66"/>
  <c r="U211" i="66"/>
  <c r="T211" i="66"/>
  <c r="S211" i="66"/>
  <c r="R211" i="66"/>
  <c r="Q211" i="66"/>
  <c r="P211" i="66"/>
  <c r="O211" i="66"/>
  <c r="N211" i="66"/>
  <c r="X210" i="66"/>
  <c r="W210" i="66"/>
  <c r="V210" i="66"/>
  <c r="U210" i="66"/>
  <c r="T210" i="66"/>
  <c r="S210" i="66"/>
  <c r="R210" i="66"/>
  <c r="Q210" i="66"/>
  <c r="P210" i="66"/>
  <c r="O210" i="66"/>
  <c r="N210" i="66"/>
  <c r="X209" i="66"/>
  <c r="W209" i="66"/>
  <c r="V209" i="66"/>
  <c r="U209" i="66"/>
  <c r="T209" i="66"/>
  <c r="S209" i="66"/>
  <c r="R209" i="66"/>
  <c r="Q209" i="66"/>
  <c r="P209" i="66"/>
  <c r="O209" i="66"/>
  <c r="N209" i="66"/>
  <c r="X208" i="66"/>
  <c r="W208" i="66"/>
  <c r="V208" i="66"/>
  <c r="U208" i="66"/>
  <c r="T208" i="66"/>
  <c r="S208" i="66"/>
  <c r="R208" i="66"/>
  <c r="Q208" i="66"/>
  <c r="P208" i="66"/>
  <c r="O208" i="66"/>
  <c r="N208" i="66"/>
  <c r="X207" i="66"/>
  <c r="W207" i="66"/>
  <c r="V207" i="66"/>
  <c r="U207" i="66"/>
  <c r="T207" i="66"/>
  <c r="S207" i="66"/>
  <c r="R207" i="66"/>
  <c r="Q207" i="66"/>
  <c r="P207" i="66"/>
  <c r="O207" i="66"/>
  <c r="N207" i="66"/>
  <c r="X206" i="66"/>
  <c r="W206" i="66"/>
  <c r="V206" i="66"/>
  <c r="U206" i="66"/>
  <c r="T206" i="66"/>
  <c r="S206" i="66"/>
  <c r="R206" i="66"/>
  <c r="Q206" i="66"/>
  <c r="P206" i="66"/>
  <c r="O206" i="66"/>
  <c r="N206" i="66"/>
  <c r="X205" i="66"/>
  <c r="W205" i="66"/>
  <c r="V205" i="66"/>
  <c r="U205" i="66"/>
  <c r="T205" i="66"/>
  <c r="S205" i="66"/>
  <c r="R205" i="66"/>
  <c r="Q205" i="66"/>
  <c r="P205" i="66"/>
  <c r="O205" i="66"/>
  <c r="N205" i="66"/>
  <c r="X204" i="66"/>
  <c r="W204" i="66"/>
  <c r="V204" i="66"/>
  <c r="U204" i="66"/>
  <c r="T204" i="66"/>
  <c r="S204" i="66"/>
  <c r="R204" i="66"/>
  <c r="Q204" i="66"/>
  <c r="P204" i="66"/>
  <c r="O204" i="66"/>
  <c r="N204" i="66"/>
  <c r="X203" i="66"/>
  <c r="W203" i="66"/>
  <c r="V203" i="66"/>
  <c r="U203" i="66"/>
  <c r="T203" i="66"/>
  <c r="S203" i="66"/>
  <c r="R203" i="66"/>
  <c r="Q203" i="66"/>
  <c r="P203" i="66"/>
  <c r="O203" i="66"/>
  <c r="N203" i="66"/>
  <c r="X202" i="66"/>
  <c r="W202" i="66"/>
  <c r="V202" i="66"/>
  <c r="U202" i="66"/>
  <c r="T202" i="66"/>
  <c r="S202" i="66"/>
  <c r="R202" i="66"/>
  <c r="Q202" i="66"/>
  <c r="P202" i="66"/>
  <c r="O202" i="66"/>
  <c r="N202" i="66"/>
  <c r="X201" i="66"/>
  <c r="W201" i="66"/>
  <c r="V201" i="66"/>
  <c r="U201" i="66"/>
  <c r="T201" i="66"/>
  <c r="S201" i="66"/>
  <c r="R201" i="66"/>
  <c r="Q201" i="66"/>
  <c r="P201" i="66"/>
  <c r="O201" i="66"/>
  <c r="N201" i="66"/>
  <c r="X200" i="66"/>
  <c r="W200" i="66"/>
  <c r="V200" i="66"/>
  <c r="U200" i="66"/>
  <c r="T200" i="66"/>
  <c r="S200" i="66"/>
  <c r="R200" i="66"/>
  <c r="Q200" i="66"/>
  <c r="P200" i="66"/>
  <c r="O200" i="66"/>
  <c r="N200" i="66"/>
  <c r="X199" i="66"/>
  <c r="W199" i="66"/>
  <c r="V199" i="66"/>
  <c r="U199" i="66"/>
  <c r="T199" i="66"/>
  <c r="S199" i="66"/>
  <c r="R199" i="66"/>
  <c r="Q199" i="66"/>
  <c r="P199" i="66"/>
  <c r="O199" i="66"/>
  <c r="N199" i="66"/>
  <c r="X197" i="66"/>
  <c r="W197" i="66"/>
  <c r="V197" i="66"/>
  <c r="U197" i="66"/>
  <c r="T197" i="66"/>
  <c r="S197" i="66"/>
  <c r="R197" i="66"/>
  <c r="Q197" i="66"/>
  <c r="P197" i="66"/>
  <c r="O197" i="66"/>
  <c r="N197" i="66"/>
  <c r="X196" i="66"/>
  <c r="W196" i="66"/>
  <c r="V196" i="66"/>
  <c r="U196" i="66"/>
  <c r="T196" i="66"/>
  <c r="S196" i="66"/>
  <c r="R196" i="66"/>
  <c r="Q196" i="66"/>
  <c r="P196" i="66"/>
  <c r="O196" i="66"/>
  <c r="N196" i="66"/>
  <c r="X194" i="66"/>
  <c r="W194" i="66"/>
  <c r="V194" i="66"/>
  <c r="U194" i="66"/>
  <c r="T194" i="66"/>
  <c r="S194" i="66"/>
  <c r="R194" i="66"/>
  <c r="Q194" i="66"/>
  <c r="P194" i="66"/>
  <c r="O194" i="66"/>
  <c r="N194" i="66"/>
  <c r="X193" i="66"/>
  <c r="W193" i="66"/>
  <c r="V193" i="66"/>
  <c r="U193" i="66"/>
  <c r="T193" i="66"/>
  <c r="S193" i="66"/>
  <c r="R193" i="66"/>
  <c r="Q193" i="66"/>
  <c r="P193" i="66"/>
  <c r="O193" i="66"/>
  <c r="N193" i="66"/>
  <c r="X192" i="66"/>
  <c r="W192" i="66"/>
  <c r="V192" i="66"/>
  <c r="U192" i="66"/>
  <c r="T192" i="66"/>
  <c r="S192" i="66"/>
  <c r="R192" i="66"/>
  <c r="Q192" i="66"/>
  <c r="P192" i="66"/>
  <c r="O192" i="66"/>
  <c r="N192" i="66"/>
  <c r="X191" i="66"/>
  <c r="W191" i="66"/>
  <c r="V191" i="66"/>
  <c r="U191" i="66"/>
  <c r="T191" i="66"/>
  <c r="S191" i="66"/>
  <c r="R191" i="66"/>
  <c r="Q191" i="66"/>
  <c r="P191" i="66"/>
  <c r="O191" i="66"/>
  <c r="N191" i="66"/>
  <c r="X190" i="66"/>
  <c r="W190" i="66"/>
  <c r="V190" i="66"/>
  <c r="U190" i="66"/>
  <c r="T190" i="66"/>
  <c r="S190" i="66"/>
  <c r="R190" i="66"/>
  <c r="Q190" i="66"/>
  <c r="P190" i="66"/>
  <c r="O190" i="66"/>
  <c r="N190" i="66"/>
  <c r="X189" i="66"/>
  <c r="W189" i="66"/>
  <c r="V189" i="66"/>
  <c r="U189" i="66"/>
  <c r="T189" i="66"/>
  <c r="S189" i="66"/>
  <c r="R189" i="66"/>
  <c r="Q189" i="66"/>
  <c r="P189" i="66"/>
  <c r="O189" i="66"/>
  <c r="N189" i="66"/>
  <c r="X188" i="66"/>
  <c r="W188" i="66"/>
  <c r="V188" i="66"/>
  <c r="U188" i="66"/>
  <c r="T188" i="66"/>
  <c r="S188" i="66"/>
  <c r="R188" i="66"/>
  <c r="Q188" i="66"/>
  <c r="P188" i="66"/>
  <c r="O188" i="66"/>
  <c r="N188" i="66"/>
  <c r="X187" i="66"/>
  <c r="W187" i="66"/>
  <c r="V187" i="66"/>
  <c r="U187" i="66"/>
  <c r="T187" i="66"/>
  <c r="S187" i="66"/>
  <c r="R187" i="66"/>
  <c r="Q187" i="66"/>
  <c r="P187" i="66"/>
  <c r="O187" i="66"/>
  <c r="N187" i="66"/>
  <c r="X186" i="66"/>
  <c r="W186" i="66"/>
  <c r="V186" i="66"/>
  <c r="U186" i="66"/>
  <c r="T186" i="66"/>
  <c r="S186" i="66"/>
  <c r="R186" i="66"/>
  <c r="Q186" i="66"/>
  <c r="P186" i="66"/>
  <c r="O186" i="66"/>
  <c r="N186" i="66"/>
  <c r="X185" i="66"/>
  <c r="W185" i="66"/>
  <c r="V185" i="66"/>
  <c r="U185" i="66"/>
  <c r="T185" i="66"/>
  <c r="S185" i="66"/>
  <c r="R185" i="66"/>
  <c r="Q185" i="66"/>
  <c r="P185" i="66"/>
  <c r="O185" i="66"/>
  <c r="N185" i="66"/>
  <c r="X183" i="66"/>
  <c r="W183" i="66"/>
  <c r="V183" i="66"/>
  <c r="U183" i="66"/>
  <c r="T183" i="66"/>
  <c r="S183" i="66"/>
  <c r="R183" i="66"/>
  <c r="Q183" i="66"/>
  <c r="P183" i="66"/>
  <c r="O183" i="66"/>
  <c r="N183" i="66"/>
  <c r="X182" i="66"/>
  <c r="W182" i="66"/>
  <c r="V182" i="66"/>
  <c r="U182" i="66"/>
  <c r="T182" i="66"/>
  <c r="S182" i="66"/>
  <c r="R182" i="66"/>
  <c r="Q182" i="66"/>
  <c r="P182" i="66"/>
  <c r="O182" i="66"/>
  <c r="N182" i="66"/>
  <c r="X181" i="66"/>
  <c r="W181" i="66"/>
  <c r="V181" i="66"/>
  <c r="U181" i="66"/>
  <c r="T181" i="66"/>
  <c r="S181" i="66"/>
  <c r="R181" i="66"/>
  <c r="Q181" i="66"/>
  <c r="P181" i="66"/>
  <c r="O181" i="66"/>
  <c r="N181" i="66"/>
  <c r="X180" i="66"/>
  <c r="W180" i="66"/>
  <c r="V180" i="66"/>
  <c r="U180" i="66"/>
  <c r="T180" i="66"/>
  <c r="S180" i="66"/>
  <c r="R180" i="66"/>
  <c r="Q180" i="66"/>
  <c r="P180" i="66"/>
  <c r="O180" i="66"/>
  <c r="N180" i="66"/>
  <c r="X179" i="66"/>
  <c r="W179" i="66"/>
  <c r="V179" i="66"/>
  <c r="U179" i="66"/>
  <c r="T179" i="66"/>
  <c r="S179" i="66"/>
  <c r="R179" i="66"/>
  <c r="Q179" i="66"/>
  <c r="P179" i="66"/>
  <c r="O179" i="66"/>
  <c r="N179" i="66"/>
  <c r="X178" i="66"/>
  <c r="W178" i="66"/>
  <c r="V178" i="66"/>
  <c r="U178" i="66"/>
  <c r="T178" i="66"/>
  <c r="S178" i="66"/>
  <c r="R178" i="66"/>
  <c r="Q178" i="66"/>
  <c r="P178" i="66"/>
  <c r="O178" i="66"/>
  <c r="N178" i="66"/>
  <c r="X177" i="66"/>
  <c r="W177" i="66"/>
  <c r="V177" i="66"/>
  <c r="U177" i="66"/>
  <c r="T177" i="66"/>
  <c r="S177" i="66"/>
  <c r="R177" i="66"/>
  <c r="Q177" i="66"/>
  <c r="P177" i="66"/>
  <c r="O177" i="66"/>
  <c r="N177" i="66"/>
  <c r="X176" i="66"/>
  <c r="W176" i="66"/>
  <c r="V176" i="66"/>
  <c r="U176" i="66"/>
  <c r="T176" i="66"/>
  <c r="S176" i="66"/>
  <c r="R176" i="66"/>
  <c r="Q176" i="66"/>
  <c r="P176" i="66"/>
  <c r="O176" i="66"/>
  <c r="N176" i="66"/>
  <c r="X175" i="66"/>
  <c r="W175" i="66"/>
  <c r="V175" i="66"/>
  <c r="U175" i="66"/>
  <c r="T175" i="66"/>
  <c r="S175" i="66"/>
  <c r="R175" i="66"/>
  <c r="Q175" i="66"/>
  <c r="P175" i="66"/>
  <c r="O175" i="66"/>
  <c r="N175" i="66"/>
  <c r="X174" i="66"/>
  <c r="W174" i="66"/>
  <c r="V174" i="66"/>
  <c r="U174" i="66"/>
  <c r="T174" i="66"/>
  <c r="S174" i="66"/>
  <c r="R174" i="66"/>
  <c r="Q174" i="66"/>
  <c r="P174" i="66"/>
  <c r="O174" i="66"/>
  <c r="N174" i="66"/>
  <c r="X172" i="66"/>
  <c r="W172" i="66"/>
  <c r="V172" i="66"/>
  <c r="U172" i="66"/>
  <c r="T172" i="66"/>
  <c r="S172" i="66"/>
  <c r="R172" i="66"/>
  <c r="Q172" i="66"/>
  <c r="P172" i="66"/>
  <c r="O172" i="66"/>
  <c r="N172" i="66"/>
  <c r="X171" i="66"/>
  <c r="W171" i="66"/>
  <c r="V171" i="66"/>
  <c r="U171" i="66"/>
  <c r="T171" i="66"/>
  <c r="S171" i="66"/>
  <c r="R171" i="66"/>
  <c r="Q171" i="66"/>
  <c r="P171" i="66"/>
  <c r="O171" i="66"/>
  <c r="N171" i="66"/>
  <c r="X170" i="66"/>
  <c r="W170" i="66"/>
  <c r="V170" i="66"/>
  <c r="U170" i="66"/>
  <c r="T170" i="66"/>
  <c r="S170" i="66"/>
  <c r="R170" i="66"/>
  <c r="Q170" i="66"/>
  <c r="P170" i="66"/>
  <c r="O170" i="66"/>
  <c r="N170" i="66"/>
  <c r="X169" i="66"/>
  <c r="W169" i="66"/>
  <c r="V169" i="66"/>
  <c r="U169" i="66"/>
  <c r="T169" i="66"/>
  <c r="S169" i="66"/>
  <c r="R169" i="66"/>
  <c r="Q169" i="66"/>
  <c r="P169" i="66"/>
  <c r="O169" i="66"/>
  <c r="N169" i="66"/>
  <c r="X168" i="66"/>
  <c r="W168" i="66"/>
  <c r="V168" i="66"/>
  <c r="U168" i="66"/>
  <c r="T168" i="66"/>
  <c r="S168" i="66"/>
  <c r="R168" i="66"/>
  <c r="Q168" i="66"/>
  <c r="P168" i="66"/>
  <c r="O168" i="66"/>
  <c r="N168" i="66"/>
  <c r="X167" i="66"/>
  <c r="W167" i="66"/>
  <c r="V167" i="66"/>
  <c r="U167" i="66"/>
  <c r="T167" i="66"/>
  <c r="S167" i="66"/>
  <c r="R167" i="66"/>
  <c r="Q167" i="66"/>
  <c r="P167" i="66"/>
  <c r="O167" i="66"/>
  <c r="N167" i="66"/>
  <c r="X166" i="66"/>
  <c r="W166" i="66"/>
  <c r="V166" i="66"/>
  <c r="U166" i="66"/>
  <c r="T166" i="66"/>
  <c r="S166" i="66"/>
  <c r="R166" i="66"/>
  <c r="Q166" i="66"/>
  <c r="P166" i="66"/>
  <c r="O166" i="66"/>
  <c r="N166" i="66"/>
  <c r="X165" i="66"/>
  <c r="W165" i="66"/>
  <c r="V165" i="66"/>
  <c r="U165" i="66"/>
  <c r="T165" i="66"/>
  <c r="S165" i="66"/>
  <c r="R165" i="66"/>
  <c r="Q165" i="66"/>
  <c r="P165" i="66"/>
  <c r="O165" i="66"/>
  <c r="N165" i="66"/>
  <c r="X164" i="66"/>
  <c r="W164" i="66"/>
  <c r="V164" i="66"/>
  <c r="U164" i="66"/>
  <c r="T164" i="66"/>
  <c r="S164" i="66"/>
  <c r="R164" i="66"/>
  <c r="Q164" i="66"/>
  <c r="P164" i="66"/>
  <c r="O164" i="66"/>
  <c r="N164" i="66"/>
  <c r="X163" i="66"/>
  <c r="W163" i="66"/>
  <c r="V163" i="66"/>
  <c r="U163" i="66"/>
  <c r="T163" i="66"/>
  <c r="S163" i="66"/>
  <c r="R163" i="66"/>
  <c r="Q163" i="66"/>
  <c r="P163" i="66"/>
  <c r="O163" i="66"/>
  <c r="N163" i="66"/>
  <c r="X161" i="66"/>
  <c r="W161" i="66"/>
  <c r="V161" i="66"/>
  <c r="U161" i="66"/>
  <c r="T161" i="66"/>
  <c r="S161" i="66"/>
  <c r="R161" i="66"/>
  <c r="Q161" i="66"/>
  <c r="P161" i="66"/>
  <c r="O161" i="66"/>
  <c r="N161" i="66"/>
  <c r="X158" i="66"/>
  <c r="W158" i="66"/>
  <c r="V158" i="66"/>
  <c r="U158" i="66"/>
  <c r="T158" i="66"/>
  <c r="S158" i="66"/>
  <c r="R158" i="66"/>
  <c r="Q158" i="66"/>
  <c r="P158" i="66"/>
  <c r="O158" i="66"/>
  <c r="N158" i="66"/>
  <c r="X157" i="66"/>
  <c r="W157" i="66"/>
  <c r="V157" i="66"/>
  <c r="U157" i="66"/>
  <c r="T157" i="66"/>
  <c r="S157" i="66"/>
  <c r="R157" i="66"/>
  <c r="Q157" i="66"/>
  <c r="P157" i="66"/>
  <c r="O157" i="66"/>
  <c r="N157" i="66"/>
  <c r="X153" i="66"/>
  <c r="W153" i="66"/>
  <c r="V153" i="66"/>
  <c r="U153" i="66"/>
  <c r="T153" i="66"/>
  <c r="S153" i="66"/>
  <c r="R153" i="66"/>
  <c r="Q153" i="66"/>
  <c r="P153" i="66"/>
  <c r="O153" i="66"/>
  <c r="N153" i="66"/>
  <c r="X152" i="66"/>
  <c r="W152" i="66"/>
  <c r="V152" i="66"/>
  <c r="U152" i="66"/>
  <c r="T152" i="66"/>
  <c r="S152" i="66"/>
  <c r="R152" i="66"/>
  <c r="Q152" i="66"/>
  <c r="P152" i="66"/>
  <c r="O152" i="66"/>
  <c r="N152" i="66"/>
  <c r="X150" i="66"/>
  <c r="W150" i="66"/>
  <c r="V150" i="66"/>
  <c r="U150" i="66"/>
  <c r="T150" i="66"/>
  <c r="S150" i="66"/>
  <c r="R150" i="66"/>
  <c r="Q150" i="66"/>
  <c r="P150" i="66"/>
  <c r="O150" i="66"/>
  <c r="N150" i="66"/>
  <c r="X149" i="66"/>
  <c r="W149" i="66"/>
  <c r="V149" i="66"/>
  <c r="U149" i="66"/>
  <c r="T149" i="66"/>
  <c r="S149" i="66"/>
  <c r="R149" i="66"/>
  <c r="Q149" i="66"/>
  <c r="P149" i="66"/>
  <c r="O149" i="66"/>
  <c r="N149" i="66"/>
  <c r="X148" i="66"/>
  <c r="W148" i="66"/>
  <c r="V148" i="66"/>
  <c r="U148" i="66"/>
  <c r="T148" i="66"/>
  <c r="S148" i="66"/>
  <c r="R148" i="66"/>
  <c r="Q148" i="66"/>
  <c r="P148" i="66"/>
  <c r="O148" i="66"/>
  <c r="N148" i="66"/>
  <c r="X146" i="66"/>
  <c r="W146" i="66"/>
  <c r="V146" i="66"/>
  <c r="U146" i="66"/>
  <c r="T146" i="66"/>
  <c r="S146" i="66"/>
  <c r="R146" i="66"/>
  <c r="Q146" i="66"/>
  <c r="P146" i="66"/>
  <c r="O146" i="66"/>
  <c r="N146" i="66"/>
  <c r="X143" i="66"/>
  <c r="W143" i="66"/>
  <c r="V143" i="66"/>
  <c r="U143" i="66"/>
  <c r="T143" i="66"/>
  <c r="S143" i="66"/>
  <c r="R143" i="66"/>
  <c r="Q143" i="66"/>
  <c r="P143" i="66"/>
  <c r="O143" i="66"/>
  <c r="N143" i="66"/>
  <c r="X142" i="66"/>
  <c r="W142" i="66"/>
  <c r="V142" i="66"/>
  <c r="U142" i="66"/>
  <c r="T142" i="66"/>
  <c r="S142" i="66"/>
  <c r="R142" i="66"/>
  <c r="Q142" i="66"/>
  <c r="P142" i="66"/>
  <c r="O142" i="66"/>
  <c r="N142" i="66"/>
  <c r="X141" i="66"/>
  <c r="W141" i="66"/>
  <c r="V141" i="66"/>
  <c r="U141" i="66"/>
  <c r="T141" i="66"/>
  <c r="S141" i="66"/>
  <c r="R141" i="66"/>
  <c r="Q141" i="66"/>
  <c r="P141" i="66"/>
  <c r="O141" i="66"/>
  <c r="N141" i="66"/>
  <c r="X140" i="66"/>
  <c r="W140" i="66"/>
  <c r="V140" i="66"/>
  <c r="U140" i="66"/>
  <c r="T140" i="66"/>
  <c r="S140" i="66"/>
  <c r="R140" i="66"/>
  <c r="Q140" i="66"/>
  <c r="P140" i="66"/>
  <c r="O140" i="66"/>
  <c r="N140" i="66"/>
  <c r="X139" i="66"/>
  <c r="W139" i="66"/>
  <c r="V139" i="66"/>
  <c r="U139" i="66"/>
  <c r="T139" i="66"/>
  <c r="S139" i="66"/>
  <c r="R139" i="66"/>
  <c r="Q139" i="66"/>
  <c r="P139" i="66"/>
  <c r="O139" i="66"/>
  <c r="N139" i="66"/>
  <c r="X138" i="66"/>
  <c r="W138" i="66"/>
  <c r="V138" i="66"/>
  <c r="U138" i="66"/>
  <c r="T138" i="66"/>
  <c r="S138" i="66"/>
  <c r="R138" i="66"/>
  <c r="Q138" i="66"/>
  <c r="P138" i="66"/>
  <c r="O138" i="66"/>
  <c r="N138" i="66"/>
  <c r="X137" i="66"/>
  <c r="W137" i="66"/>
  <c r="V137" i="66"/>
  <c r="U137" i="66"/>
  <c r="T137" i="66"/>
  <c r="S137" i="66"/>
  <c r="R137" i="66"/>
  <c r="Q137" i="66"/>
  <c r="P137" i="66"/>
  <c r="O137" i="66"/>
  <c r="N137" i="66"/>
  <c r="X135" i="66"/>
  <c r="W135" i="66"/>
  <c r="V135" i="66"/>
  <c r="U135" i="66"/>
  <c r="T135" i="66"/>
  <c r="S135" i="66"/>
  <c r="R135" i="66"/>
  <c r="Q135" i="66"/>
  <c r="P135" i="66"/>
  <c r="O135" i="66"/>
  <c r="N135" i="66"/>
  <c r="X134" i="66"/>
  <c r="W134" i="66"/>
  <c r="V134" i="66"/>
  <c r="U134" i="66"/>
  <c r="T134" i="66"/>
  <c r="S134" i="66"/>
  <c r="R134" i="66"/>
  <c r="Q134" i="66"/>
  <c r="P134" i="66"/>
  <c r="O134" i="66"/>
  <c r="N134" i="66"/>
  <c r="X132" i="66"/>
  <c r="W132" i="66"/>
  <c r="V132" i="66"/>
  <c r="U132" i="66"/>
  <c r="T132" i="66"/>
  <c r="S132" i="66"/>
  <c r="R132" i="66"/>
  <c r="Q132" i="66"/>
  <c r="P132" i="66"/>
  <c r="O132" i="66"/>
  <c r="N132" i="66"/>
  <c r="X131" i="66"/>
  <c r="W131" i="66"/>
  <c r="V131" i="66"/>
  <c r="U131" i="66"/>
  <c r="T131" i="66"/>
  <c r="S131" i="66"/>
  <c r="R131" i="66"/>
  <c r="Q131" i="66"/>
  <c r="P131" i="66"/>
  <c r="O131" i="66"/>
  <c r="N131" i="66"/>
  <c r="X130" i="66"/>
  <c r="W130" i="66"/>
  <c r="V130" i="66"/>
  <c r="U130" i="66"/>
  <c r="T130" i="66"/>
  <c r="S130" i="66"/>
  <c r="R130" i="66"/>
  <c r="Q130" i="66"/>
  <c r="P130" i="66"/>
  <c r="O130" i="66"/>
  <c r="N130" i="66"/>
  <c r="X129" i="66"/>
  <c r="W129" i="66"/>
  <c r="V129" i="66"/>
  <c r="U129" i="66"/>
  <c r="T129" i="66"/>
  <c r="S129" i="66"/>
  <c r="R129" i="66"/>
  <c r="Q129" i="66"/>
  <c r="P129" i="66"/>
  <c r="O129" i="66"/>
  <c r="N129" i="66"/>
  <c r="X128" i="66"/>
  <c r="W128" i="66"/>
  <c r="V128" i="66"/>
  <c r="U128" i="66"/>
  <c r="T128" i="66"/>
  <c r="S128" i="66"/>
  <c r="R128" i="66"/>
  <c r="Q128" i="66"/>
  <c r="P128" i="66"/>
  <c r="O128" i="66"/>
  <c r="N128" i="66"/>
  <c r="X127" i="66"/>
  <c r="W127" i="66"/>
  <c r="V127" i="66"/>
  <c r="U127" i="66"/>
  <c r="T127" i="66"/>
  <c r="S127" i="66"/>
  <c r="R127" i="66"/>
  <c r="Q127" i="66"/>
  <c r="P127" i="66"/>
  <c r="O127" i="66"/>
  <c r="N127" i="66"/>
  <c r="X126" i="66"/>
  <c r="W126" i="66"/>
  <c r="V126" i="66"/>
  <c r="U126" i="66"/>
  <c r="T126" i="66"/>
  <c r="S126" i="66"/>
  <c r="R126" i="66"/>
  <c r="Q126" i="66"/>
  <c r="P126" i="66"/>
  <c r="O126" i="66"/>
  <c r="N126" i="66"/>
  <c r="X125" i="66"/>
  <c r="W125" i="66"/>
  <c r="V125" i="66"/>
  <c r="U125" i="66"/>
  <c r="T125" i="66"/>
  <c r="S125" i="66"/>
  <c r="R125" i="66"/>
  <c r="Q125" i="66"/>
  <c r="P125" i="66"/>
  <c r="O125" i="66"/>
  <c r="N125" i="66"/>
  <c r="X124" i="66"/>
  <c r="W124" i="66"/>
  <c r="V124" i="66"/>
  <c r="U124" i="66"/>
  <c r="T124" i="66"/>
  <c r="S124" i="66"/>
  <c r="R124" i="66"/>
  <c r="Q124" i="66"/>
  <c r="P124" i="66"/>
  <c r="O124" i="66"/>
  <c r="N124" i="66"/>
  <c r="X123" i="66"/>
  <c r="W123" i="66"/>
  <c r="V123" i="66"/>
  <c r="U123" i="66"/>
  <c r="T123" i="66"/>
  <c r="S123" i="66"/>
  <c r="R123" i="66"/>
  <c r="Q123" i="66"/>
  <c r="P123" i="66"/>
  <c r="O123" i="66"/>
  <c r="N123" i="66"/>
  <c r="X122" i="66"/>
  <c r="W122" i="66"/>
  <c r="V122" i="66"/>
  <c r="U122" i="66"/>
  <c r="T122" i="66"/>
  <c r="S122" i="66"/>
  <c r="R122" i="66"/>
  <c r="Q122" i="66"/>
  <c r="P122" i="66"/>
  <c r="O122" i="66"/>
  <c r="N122" i="66"/>
  <c r="X121" i="66"/>
  <c r="W121" i="66"/>
  <c r="V121" i="66"/>
  <c r="U121" i="66"/>
  <c r="T121" i="66"/>
  <c r="S121" i="66"/>
  <c r="R121" i="66"/>
  <c r="Q121" i="66"/>
  <c r="P121" i="66"/>
  <c r="O121" i="66"/>
  <c r="N121" i="66"/>
  <c r="X120" i="66"/>
  <c r="W120" i="66"/>
  <c r="V120" i="66"/>
  <c r="U120" i="66"/>
  <c r="T120" i="66"/>
  <c r="S120" i="66"/>
  <c r="R120" i="66"/>
  <c r="Q120" i="66"/>
  <c r="P120" i="66"/>
  <c r="O120" i="66"/>
  <c r="N120" i="66"/>
  <c r="X119" i="66"/>
  <c r="W119" i="66"/>
  <c r="V119" i="66"/>
  <c r="U119" i="66"/>
  <c r="T119" i="66"/>
  <c r="S119" i="66"/>
  <c r="R119" i="66"/>
  <c r="Q119" i="66"/>
  <c r="P119" i="66"/>
  <c r="O119" i="66"/>
  <c r="N119" i="66"/>
  <c r="X117" i="66"/>
  <c r="W117" i="66"/>
  <c r="V117" i="66"/>
  <c r="U117" i="66"/>
  <c r="T117" i="66"/>
  <c r="S117" i="66"/>
  <c r="R117" i="66"/>
  <c r="Q117" i="66"/>
  <c r="P117" i="66"/>
  <c r="O117" i="66"/>
  <c r="N117" i="66"/>
  <c r="X116" i="66"/>
  <c r="W116" i="66"/>
  <c r="V116" i="66"/>
  <c r="U116" i="66"/>
  <c r="T116" i="66"/>
  <c r="S116" i="66"/>
  <c r="R116" i="66"/>
  <c r="Q116" i="66"/>
  <c r="P116" i="66"/>
  <c r="O116" i="66"/>
  <c r="N116" i="66"/>
  <c r="X114" i="66"/>
  <c r="W114" i="66"/>
  <c r="V114" i="66"/>
  <c r="U114" i="66"/>
  <c r="T114" i="66"/>
  <c r="S114" i="66"/>
  <c r="R114" i="66"/>
  <c r="Q114" i="66"/>
  <c r="P114" i="66"/>
  <c r="O114" i="66"/>
  <c r="N114" i="66"/>
  <c r="X113" i="66"/>
  <c r="W113" i="66"/>
  <c r="V113" i="66"/>
  <c r="U113" i="66"/>
  <c r="T113" i="66"/>
  <c r="S113" i="66"/>
  <c r="R113" i="66"/>
  <c r="Q113" i="66"/>
  <c r="P113" i="66"/>
  <c r="O113" i="66"/>
  <c r="N113" i="66"/>
  <c r="X110" i="66"/>
  <c r="W110" i="66"/>
  <c r="V110" i="66"/>
  <c r="U110" i="66"/>
  <c r="T110" i="66"/>
  <c r="S110" i="66"/>
  <c r="R110" i="66"/>
  <c r="Q110" i="66"/>
  <c r="P110" i="66"/>
  <c r="O110" i="66"/>
  <c r="N110" i="66"/>
  <c r="X109" i="66"/>
  <c r="W109" i="66"/>
  <c r="V109" i="66"/>
  <c r="U109" i="66"/>
  <c r="T109" i="66"/>
  <c r="S109" i="66"/>
  <c r="R109" i="66"/>
  <c r="Q109" i="66"/>
  <c r="P109" i="66"/>
  <c r="O109" i="66"/>
  <c r="N109" i="66"/>
  <c r="X108" i="66"/>
  <c r="W108" i="66"/>
  <c r="V108" i="66"/>
  <c r="U108" i="66"/>
  <c r="T108" i="66"/>
  <c r="S108" i="66"/>
  <c r="R108" i="66"/>
  <c r="Q108" i="66"/>
  <c r="P108" i="66"/>
  <c r="O108" i="66"/>
  <c r="N108" i="66"/>
  <c r="X107" i="66"/>
  <c r="W107" i="66"/>
  <c r="V107" i="66"/>
  <c r="U107" i="66"/>
  <c r="T107" i="66"/>
  <c r="S107" i="66"/>
  <c r="R107" i="66"/>
  <c r="Q107" i="66"/>
  <c r="P107" i="66"/>
  <c r="O107" i="66"/>
  <c r="N107" i="66"/>
  <c r="X106" i="66"/>
  <c r="W106" i="66"/>
  <c r="V106" i="66"/>
  <c r="U106" i="66"/>
  <c r="T106" i="66"/>
  <c r="S106" i="66"/>
  <c r="R106" i="66"/>
  <c r="Q106" i="66"/>
  <c r="P106" i="66"/>
  <c r="O106" i="66"/>
  <c r="N106" i="66"/>
  <c r="X105" i="66"/>
  <c r="W105" i="66"/>
  <c r="V105" i="66"/>
  <c r="U105" i="66"/>
  <c r="T105" i="66"/>
  <c r="S105" i="66"/>
  <c r="R105" i="66"/>
  <c r="Q105" i="66"/>
  <c r="P105" i="66"/>
  <c r="O105" i="66"/>
  <c r="N105" i="66"/>
  <c r="X103" i="66"/>
  <c r="W103" i="66"/>
  <c r="V103" i="66"/>
  <c r="U103" i="66"/>
  <c r="T103" i="66"/>
  <c r="S103" i="66"/>
  <c r="R103" i="66"/>
  <c r="Q103" i="66"/>
  <c r="P103" i="66"/>
  <c r="O103" i="66"/>
  <c r="N103" i="66"/>
  <c r="X102" i="66"/>
  <c r="W102" i="66"/>
  <c r="V102" i="66"/>
  <c r="U102" i="66"/>
  <c r="T102" i="66"/>
  <c r="S102" i="66"/>
  <c r="R102" i="66"/>
  <c r="Q102" i="66"/>
  <c r="P102" i="66"/>
  <c r="O102" i="66"/>
  <c r="N102" i="66"/>
  <c r="X101" i="66"/>
  <c r="W101" i="66"/>
  <c r="V101" i="66"/>
  <c r="U101" i="66"/>
  <c r="T101" i="66"/>
  <c r="S101" i="66"/>
  <c r="R101" i="66"/>
  <c r="Q101" i="66"/>
  <c r="P101" i="66"/>
  <c r="O101" i="66"/>
  <c r="N101" i="66"/>
  <c r="X100" i="66"/>
  <c r="W100" i="66"/>
  <c r="V100" i="66"/>
  <c r="U100" i="66"/>
  <c r="T100" i="66"/>
  <c r="S100" i="66"/>
  <c r="R100" i="66"/>
  <c r="Q100" i="66"/>
  <c r="P100" i="66"/>
  <c r="O100" i="66"/>
  <c r="N100" i="66"/>
  <c r="X99" i="66"/>
  <c r="W99" i="66"/>
  <c r="V99" i="66"/>
  <c r="U99" i="66"/>
  <c r="T99" i="66"/>
  <c r="S99" i="66"/>
  <c r="R99" i="66"/>
  <c r="Q99" i="66"/>
  <c r="P99" i="66"/>
  <c r="O99" i="66"/>
  <c r="N99" i="66"/>
  <c r="X98" i="66"/>
  <c r="W98" i="66"/>
  <c r="V98" i="66"/>
  <c r="U98" i="66"/>
  <c r="T98" i="66"/>
  <c r="S98" i="66"/>
  <c r="R98" i="66"/>
  <c r="Q98" i="66"/>
  <c r="P98" i="66"/>
  <c r="O98" i="66"/>
  <c r="N98" i="66"/>
  <c r="X97" i="66"/>
  <c r="W97" i="66"/>
  <c r="V97" i="66"/>
  <c r="U97" i="66"/>
  <c r="T97" i="66"/>
  <c r="S97" i="66"/>
  <c r="R97" i="66"/>
  <c r="Q97" i="66"/>
  <c r="P97" i="66"/>
  <c r="O97" i="66"/>
  <c r="N97" i="66"/>
  <c r="X96" i="66"/>
  <c r="W96" i="66"/>
  <c r="V96" i="66"/>
  <c r="U96" i="66"/>
  <c r="T96" i="66"/>
  <c r="S96" i="66"/>
  <c r="R96" i="66"/>
  <c r="Q96" i="66"/>
  <c r="P96" i="66"/>
  <c r="O96" i="66"/>
  <c r="N96" i="66"/>
  <c r="X95" i="66"/>
  <c r="W95" i="66"/>
  <c r="V95" i="66"/>
  <c r="U95" i="66"/>
  <c r="T95" i="66"/>
  <c r="S95" i="66"/>
  <c r="R95" i="66"/>
  <c r="Q95" i="66"/>
  <c r="P95" i="66"/>
  <c r="O95" i="66"/>
  <c r="N95" i="66"/>
  <c r="X94" i="66"/>
  <c r="W94" i="66"/>
  <c r="V94" i="66"/>
  <c r="U94" i="66"/>
  <c r="T94" i="66"/>
  <c r="S94" i="66"/>
  <c r="R94" i="66"/>
  <c r="Q94" i="66"/>
  <c r="P94" i="66"/>
  <c r="O94" i="66"/>
  <c r="N94" i="66"/>
  <c r="X92" i="66"/>
  <c r="W92" i="66"/>
  <c r="V92" i="66"/>
  <c r="U92" i="66"/>
  <c r="T92" i="66"/>
  <c r="S92" i="66"/>
  <c r="R92" i="66"/>
  <c r="Q92" i="66"/>
  <c r="P92" i="66"/>
  <c r="O92" i="66"/>
  <c r="N92" i="66"/>
  <c r="X91" i="66"/>
  <c r="W91" i="66"/>
  <c r="V91" i="66"/>
  <c r="U91" i="66"/>
  <c r="T91" i="66"/>
  <c r="S91" i="66"/>
  <c r="R91" i="66"/>
  <c r="Q91" i="66"/>
  <c r="P91" i="66"/>
  <c r="O91" i="66"/>
  <c r="N91" i="66"/>
  <c r="X90" i="66"/>
  <c r="W90" i="66"/>
  <c r="V90" i="66"/>
  <c r="U90" i="66"/>
  <c r="T90" i="66"/>
  <c r="S90" i="66"/>
  <c r="R90" i="66"/>
  <c r="Q90" i="66"/>
  <c r="P90" i="66"/>
  <c r="O90" i="66"/>
  <c r="N90" i="66"/>
  <c r="X88" i="66"/>
  <c r="W88" i="66"/>
  <c r="V88" i="66"/>
  <c r="U88" i="66"/>
  <c r="T88" i="66"/>
  <c r="S88" i="66"/>
  <c r="R88" i="66"/>
  <c r="Q88" i="66"/>
  <c r="P88" i="66"/>
  <c r="O88" i="66"/>
  <c r="N88" i="66"/>
  <c r="X87" i="66"/>
  <c r="W87" i="66"/>
  <c r="V87" i="66"/>
  <c r="U87" i="66"/>
  <c r="T87" i="66"/>
  <c r="S87" i="66"/>
  <c r="R87" i="66"/>
  <c r="Q87" i="66"/>
  <c r="P87" i="66"/>
  <c r="O87" i="66"/>
  <c r="N87" i="66"/>
  <c r="X86" i="66"/>
  <c r="W86" i="66"/>
  <c r="V86" i="66"/>
  <c r="U86" i="66"/>
  <c r="T86" i="66"/>
  <c r="S86" i="66"/>
  <c r="R86" i="66"/>
  <c r="Q86" i="66"/>
  <c r="P86" i="66"/>
  <c r="O86" i="66"/>
  <c r="N86" i="66"/>
  <c r="X85" i="66"/>
  <c r="W85" i="66"/>
  <c r="V85" i="66"/>
  <c r="U85" i="66"/>
  <c r="T85" i="66"/>
  <c r="S85" i="66"/>
  <c r="R85" i="66"/>
  <c r="Q85" i="66"/>
  <c r="P85" i="66"/>
  <c r="O85" i="66"/>
  <c r="N85" i="66"/>
  <c r="X84" i="66"/>
  <c r="W84" i="66"/>
  <c r="V84" i="66"/>
  <c r="U84" i="66"/>
  <c r="T84" i="66"/>
  <c r="S84" i="66"/>
  <c r="R84" i="66"/>
  <c r="Q84" i="66"/>
  <c r="P84" i="66"/>
  <c r="O84" i="66"/>
  <c r="N84" i="66"/>
  <c r="X83" i="66"/>
  <c r="W83" i="66"/>
  <c r="V83" i="66"/>
  <c r="U83" i="66"/>
  <c r="T83" i="66"/>
  <c r="S83" i="66"/>
  <c r="R83" i="66"/>
  <c r="Q83" i="66"/>
  <c r="P83" i="66"/>
  <c r="O83" i="66"/>
  <c r="N83" i="66"/>
  <c r="X81" i="66"/>
  <c r="W81" i="66"/>
  <c r="V81" i="66"/>
  <c r="U81" i="66"/>
  <c r="T81" i="66"/>
  <c r="S81" i="66"/>
  <c r="R81" i="66"/>
  <c r="Q81" i="66"/>
  <c r="P81" i="66"/>
  <c r="O81" i="66"/>
  <c r="N81" i="66"/>
  <c r="X80" i="66"/>
  <c r="W80" i="66"/>
  <c r="V80" i="66"/>
  <c r="U80" i="66"/>
  <c r="T80" i="66"/>
  <c r="S80" i="66"/>
  <c r="R80" i="66"/>
  <c r="Q80" i="66"/>
  <c r="P80" i="66"/>
  <c r="O80" i="66"/>
  <c r="N80" i="66"/>
  <c r="X79" i="66"/>
  <c r="W79" i="66"/>
  <c r="V79" i="66"/>
  <c r="U79" i="66"/>
  <c r="T79" i="66"/>
  <c r="S79" i="66"/>
  <c r="R79" i="66"/>
  <c r="Q79" i="66"/>
  <c r="P79" i="66"/>
  <c r="O79" i="66"/>
  <c r="N79" i="66"/>
  <c r="X77" i="66"/>
  <c r="W77" i="66"/>
  <c r="V77" i="66"/>
  <c r="U77" i="66"/>
  <c r="T77" i="66"/>
  <c r="S77" i="66"/>
  <c r="R77" i="66"/>
  <c r="Q77" i="66"/>
  <c r="P77" i="66"/>
  <c r="O77" i="66"/>
  <c r="N77" i="66"/>
  <c r="X76" i="66"/>
  <c r="W76" i="66"/>
  <c r="V76" i="66"/>
  <c r="U76" i="66"/>
  <c r="T76" i="66"/>
  <c r="S76" i="66"/>
  <c r="R76" i="66"/>
  <c r="Q76" i="66"/>
  <c r="P76" i="66"/>
  <c r="O76" i="66"/>
  <c r="N76" i="66"/>
  <c r="X73" i="66"/>
  <c r="W73" i="66"/>
  <c r="V73" i="66"/>
  <c r="U73" i="66"/>
  <c r="T73" i="66"/>
  <c r="S73" i="66"/>
  <c r="R73" i="66"/>
  <c r="Q73" i="66"/>
  <c r="P73" i="66"/>
  <c r="O73" i="66"/>
  <c r="N73" i="66"/>
  <c r="X72" i="66"/>
  <c r="W72" i="66"/>
  <c r="V72" i="66"/>
  <c r="U72" i="66"/>
  <c r="T72" i="66"/>
  <c r="S72" i="66"/>
  <c r="R72" i="66"/>
  <c r="Q72" i="66"/>
  <c r="P72" i="66"/>
  <c r="O72" i="66"/>
  <c r="N72" i="66"/>
  <c r="X71" i="66"/>
  <c r="W71" i="66"/>
  <c r="V71" i="66"/>
  <c r="U71" i="66"/>
  <c r="T71" i="66"/>
  <c r="S71" i="66"/>
  <c r="R71" i="66"/>
  <c r="Q71" i="66"/>
  <c r="P71" i="66"/>
  <c r="O71" i="66"/>
  <c r="N71" i="66"/>
  <c r="X70" i="66"/>
  <c r="W70" i="66"/>
  <c r="V70" i="66"/>
  <c r="U70" i="66"/>
  <c r="T70" i="66"/>
  <c r="S70" i="66"/>
  <c r="R70" i="66"/>
  <c r="Q70" i="66"/>
  <c r="P70" i="66"/>
  <c r="O70" i="66"/>
  <c r="N70" i="66"/>
  <c r="X68" i="66"/>
  <c r="W68" i="66"/>
  <c r="V68" i="66"/>
  <c r="U68" i="66"/>
  <c r="T68" i="66"/>
  <c r="S68" i="66"/>
  <c r="R68" i="66"/>
  <c r="Q68" i="66"/>
  <c r="P68" i="66"/>
  <c r="O68" i="66"/>
  <c r="N68" i="66"/>
  <c r="X67" i="66"/>
  <c r="W67" i="66"/>
  <c r="V67" i="66"/>
  <c r="U67" i="66"/>
  <c r="T67" i="66"/>
  <c r="S67" i="66"/>
  <c r="R67" i="66"/>
  <c r="Q67" i="66"/>
  <c r="P67" i="66"/>
  <c r="O67" i="66"/>
  <c r="N67" i="66"/>
  <c r="X66" i="66"/>
  <c r="W66" i="66"/>
  <c r="V66" i="66"/>
  <c r="U66" i="66"/>
  <c r="T66" i="66"/>
  <c r="S66" i="66"/>
  <c r="R66" i="66"/>
  <c r="Q66" i="66"/>
  <c r="P66" i="66"/>
  <c r="O66" i="66"/>
  <c r="N66" i="66"/>
  <c r="X64" i="66"/>
  <c r="W64" i="66"/>
  <c r="V64" i="66"/>
  <c r="U64" i="66"/>
  <c r="T64" i="66"/>
  <c r="S64" i="66"/>
  <c r="R64" i="66"/>
  <c r="Q64" i="66"/>
  <c r="P64" i="66"/>
  <c r="O64" i="66"/>
  <c r="N64" i="66"/>
  <c r="X63" i="66"/>
  <c r="W63" i="66"/>
  <c r="V63" i="66"/>
  <c r="U63" i="66"/>
  <c r="T63" i="66"/>
  <c r="S63" i="66"/>
  <c r="R63" i="66"/>
  <c r="Q63" i="66"/>
  <c r="P63" i="66"/>
  <c r="O63" i="66"/>
  <c r="N63" i="66"/>
  <c r="X62" i="66"/>
  <c r="W62" i="66"/>
  <c r="V62" i="66"/>
  <c r="U62" i="66"/>
  <c r="T62" i="66"/>
  <c r="S62" i="66"/>
  <c r="R62" i="66"/>
  <c r="Q62" i="66"/>
  <c r="P62" i="66"/>
  <c r="O62" i="66"/>
  <c r="N62" i="66"/>
  <c r="X61" i="66"/>
  <c r="W61" i="66"/>
  <c r="V61" i="66"/>
  <c r="U61" i="66"/>
  <c r="T61" i="66"/>
  <c r="S61" i="66"/>
  <c r="R61" i="66"/>
  <c r="Q61" i="66"/>
  <c r="P61" i="66"/>
  <c r="O61" i="66"/>
  <c r="N61" i="66"/>
  <c r="X60" i="66"/>
  <c r="W60" i="66"/>
  <c r="V60" i="66"/>
  <c r="U60" i="66"/>
  <c r="T60" i="66"/>
  <c r="S60" i="66"/>
  <c r="R60" i="66"/>
  <c r="Q60" i="66"/>
  <c r="P60" i="66"/>
  <c r="O60" i="66"/>
  <c r="N60" i="66"/>
  <c r="X57" i="66"/>
  <c r="W57" i="66"/>
  <c r="V57" i="66"/>
  <c r="U57" i="66"/>
  <c r="T57" i="66"/>
  <c r="S57" i="66"/>
  <c r="R57" i="66"/>
  <c r="Q57" i="66"/>
  <c r="P57" i="66"/>
  <c r="O57" i="66"/>
  <c r="N57" i="66"/>
  <c r="X56" i="66"/>
  <c r="W56" i="66"/>
  <c r="V56" i="66"/>
  <c r="U56" i="66"/>
  <c r="T56" i="66"/>
  <c r="S56" i="66"/>
  <c r="R56" i="66"/>
  <c r="Q56" i="66"/>
  <c r="P56" i="66"/>
  <c r="O56" i="66"/>
  <c r="N56" i="66"/>
  <c r="X55" i="66"/>
  <c r="W55" i="66"/>
  <c r="V55" i="66"/>
  <c r="U55" i="66"/>
  <c r="T55" i="66"/>
  <c r="S55" i="66"/>
  <c r="R55" i="66"/>
  <c r="Q55" i="66"/>
  <c r="P55" i="66"/>
  <c r="O55" i="66"/>
  <c r="N55" i="66"/>
  <c r="X51" i="66"/>
  <c r="W51" i="66"/>
  <c r="V51" i="66"/>
  <c r="U51" i="66"/>
  <c r="T51" i="66"/>
  <c r="S51" i="66"/>
  <c r="R51" i="66"/>
  <c r="Q51" i="66"/>
  <c r="P51" i="66"/>
  <c r="O51" i="66"/>
  <c r="N51" i="66"/>
  <c r="X47" i="66"/>
  <c r="W47" i="66"/>
  <c r="V47" i="66"/>
  <c r="U47" i="66"/>
  <c r="T47" i="66"/>
  <c r="S47" i="66"/>
  <c r="R47" i="66"/>
  <c r="Q47" i="66"/>
  <c r="P47" i="66"/>
  <c r="O47" i="66"/>
  <c r="N47" i="66"/>
  <c r="X46" i="66"/>
  <c r="W46" i="66"/>
  <c r="V46" i="66"/>
  <c r="U46" i="66"/>
  <c r="T46" i="66"/>
  <c r="S46" i="66"/>
  <c r="R46" i="66"/>
  <c r="Q46" i="66"/>
  <c r="P46" i="66"/>
  <c r="O46" i="66"/>
  <c r="N46" i="66"/>
  <c r="X43" i="66"/>
  <c r="W43" i="66"/>
  <c r="V43" i="66"/>
  <c r="U43" i="66"/>
  <c r="T43" i="66"/>
  <c r="S43" i="66"/>
  <c r="R43" i="66"/>
  <c r="Q43" i="66"/>
  <c r="P43" i="66"/>
  <c r="O43" i="66"/>
  <c r="N43" i="66"/>
  <c r="X42" i="66"/>
  <c r="W42" i="66"/>
  <c r="V42" i="66"/>
  <c r="U42" i="66"/>
  <c r="T42" i="66"/>
  <c r="S42" i="66"/>
  <c r="R42" i="66"/>
  <c r="Q42" i="66"/>
  <c r="P42" i="66"/>
  <c r="O42" i="66"/>
  <c r="N42" i="66"/>
  <c r="X39" i="66"/>
  <c r="W39" i="66"/>
  <c r="V39" i="66"/>
  <c r="U39" i="66"/>
  <c r="T39" i="66"/>
  <c r="S39" i="66"/>
  <c r="R39" i="66"/>
  <c r="Q39" i="66"/>
  <c r="P39" i="66"/>
  <c r="O39" i="66"/>
  <c r="N39" i="66"/>
  <c r="X36" i="66"/>
  <c r="W36" i="66"/>
  <c r="V36" i="66"/>
  <c r="U36" i="66"/>
  <c r="T36" i="66"/>
  <c r="S36" i="66"/>
  <c r="R36" i="66"/>
  <c r="Q36" i="66"/>
  <c r="P36" i="66"/>
  <c r="O36" i="66"/>
  <c r="N36" i="66"/>
  <c r="X34" i="66"/>
  <c r="W34" i="66"/>
  <c r="V34" i="66"/>
  <c r="U34" i="66"/>
  <c r="T34" i="66"/>
  <c r="S34" i="66"/>
  <c r="R34" i="66"/>
  <c r="Q34" i="66"/>
  <c r="P34" i="66"/>
  <c r="O34" i="66"/>
  <c r="N34" i="66"/>
  <c r="X30" i="66"/>
  <c r="W30" i="66"/>
  <c r="V30" i="66"/>
  <c r="U30" i="66"/>
  <c r="T30" i="66"/>
  <c r="S30" i="66"/>
  <c r="R30" i="66"/>
  <c r="Q30" i="66"/>
  <c r="P30" i="66"/>
  <c r="O30" i="66"/>
  <c r="N30" i="66"/>
  <c r="X29" i="66"/>
  <c r="W29" i="66"/>
  <c r="V29" i="66"/>
  <c r="U29" i="66"/>
  <c r="T29" i="66"/>
  <c r="S29" i="66"/>
  <c r="R29" i="66"/>
  <c r="Q29" i="66"/>
  <c r="P29" i="66"/>
  <c r="O29" i="66"/>
  <c r="N29" i="66"/>
  <c r="X27" i="66"/>
  <c r="W27" i="66"/>
  <c r="V27" i="66"/>
  <c r="U27" i="66"/>
  <c r="T27" i="66"/>
  <c r="S27" i="66"/>
  <c r="R27" i="66"/>
  <c r="Q27" i="66"/>
  <c r="P27" i="66"/>
  <c r="O27" i="66"/>
  <c r="N27" i="66"/>
  <c r="X26" i="66"/>
  <c r="W26" i="66"/>
  <c r="V26" i="66"/>
  <c r="U26" i="66"/>
  <c r="T26" i="66"/>
  <c r="S26" i="66"/>
  <c r="R26" i="66"/>
  <c r="Q26" i="66"/>
  <c r="P26" i="66"/>
  <c r="O26" i="66"/>
  <c r="N26" i="66"/>
  <c r="X23" i="66"/>
  <c r="W23" i="66"/>
  <c r="V23" i="66"/>
  <c r="U23" i="66"/>
  <c r="T23" i="66"/>
  <c r="S23" i="66"/>
  <c r="R23" i="66"/>
  <c r="Q23" i="66"/>
  <c r="P23" i="66"/>
  <c r="O23" i="66"/>
  <c r="N23" i="66"/>
  <c r="X22" i="66"/>
  <c r="W22" i="66"/>
  <c r="V22" i="66"/>
  <c r="U22" i="66"/>
  <c r="T22" i="66"/>
  <c r="S22" i="66"/>
  <c r="R22" i="66"/>
  <c r="Q22" i="66"/>
  <c r="P22" i="66"/>
  <c r="O22" i="66"/>
  <c r="N22" i="66"/>
  <c r="W21" i="66"/>
  <c r="V21" i="66"/>
  <c r="U21" i="66"/>
  <c r="T21" i="66"/>
  <c r="S21" i="66"/>
  <c r="R21" i="66"/>
  <c r="Q21" i="66"/>
  <c r="P21" i="66"/>
  <c r="O21" i="66"/>
  <c r="N21" i="66"/>
  <c r="X18" i="66"/>
  <c r="W18" i="66"/>
  <c r="V18" i="66"/>
  <c r="U18" i="66"/>
  <c r="T18" i="66"/>
  <c r="S18" i="66"/>
  <c r="R18" i="66"/>
  <c r="Q18" i="66"/>
  <c r="P18" i="66"/>
  <c r="O18" i="66"/>
  <c r="N18" i="66"/>
  <c r="X17" i="66"/>
  <c r="W17" i="66"/>
  <c r="V17" i="66"/>
  <c r="U17" i="66"/>
  <c r="T17" i="66"/>
  <c r="S17" i="66"/>
  <c r="R17" i="66"/>
  <c r="Q17" i="66"/>
  <c r="P17" i="66"/>
  <c r="O17" i="66"/>
  <c r="N17" i="66"/>
  <c r="X16" i="66"/>
  <c r="W16" i="66"/>
  <c r="V16" i="66"/>
  <c r="U16" i="66"/>
  <c r="T16" i="66"/>
  <c r="S16" i="66"/>
  <c r="R16" i="66"/>
  <c r="Q16" i="66"/>
  <c r="P16" i="66"/>
  <c r="O16" i="66"/>
  <c r="N16" i="66"/>
  <c r="X15" i="66"/>
  <c r="W15" i="66"/>
  <c r="V15" i="66"/>
  <c r="U15" i="66"/>
  <c r="T15" i="66"/>
  <c r="S15" i="66"/>
  <c r="R15" i="66"/>
  <c r="Q15" i="66"/>
  <c r="P15" i="66"/>
  <c r="O15" i="66"/>
  <c r="N15" i="66"/>
  <c r="X12" i="66"/>
  <c r="W12" i="66"/>
  <c r="V12" i="66"/>
  <c r="U12" i="66"/>
  <c r="T12" i="66"/>
  <c r="S12" i="66"/>
  <c r="R12" i="66"/>
  <c r="Q12" i="66"/>
  <c r="P12" i="66"/>
  <c r="O12" i="66"/>
  <c r="N12" i="66"/>
  <c r="X11" i="66"/>
  <c r="W11" i="66"/>
  <c r="V11" i="66"/>
  <c r="U11" i="66"/>
  <c r="T11" i="66"/>
  <c r="S11" i="66"/>
  <c r="R11" i="66"/>
  <c r="Q11" i="66"/>
  <c r="P11" i="66"/>
  <c r="O11" i="66"/>
  <c r="N11" i="66"/>
  <c r="X10" i="66"/>
  <c r="W10" i="66"/>
  <c r="V10" i="66"/>
  <c r="U10" i="66"/>
  <c r="T10" i="66"/>
  <c r="S10" i="66"/>
  <c r="R10" i="66"/>
  <c r="Q10" i="66"/>
  <c r="P10" i="66"/>
  <c r="O10" i="66"/>
  <c r="N10" i="66"/>
  <c r="X9" i="66"/>
  <c r="W9" i="66"/>
  <c r="V9" i="66"/>
  <c r="U9" i="66"/>
  <c r="T9" i="66"/>
  <c r="S9" i="66"/>
  <c r="R9" i="66"/>
  <c r="Q9" i="66"/>
  <c r="P9" i="66"/>
  <c r="O9" i="66"/>
  <c r="N9" i="66"/>
  <c r="X8" i="66"/>
  <c r="W8" i="66"/>
  <c r="V8" i="66"/>
  <c r="U8" i="66"/>
  <c r="T8" i="66"/>
  <c r="S8" i="66"/>
  <c r="R8" i="66"/>
  <c r="Q8" i="66"/>
  <c r="P8" i="66"/>
  <c r="O8" i="66"/>
  <c r="N8" i="66"/>
  <c r="F245" i="66"/>
  <c r="F243" i="66"/>
  <c r="F242" i="66"/>
  <c r="F241" i="66"/>
  <c r="F240" i="66"/>
  <c r="F239" i="66"/>
  <c r="F237" i="66"/>
  <c r="F236" i="66"/>
  <c r="F235" i="66"/>
  <c r="F234" i="66"/>
  <c r="F233" i="66"/>
  <c r="F232" i="66"/>
  <c r="F231" i="66"/>
  <c r="F230" i="66"/>
  <c r="F228" i="66"/>
  <c r="F227" i="66"/>
  <c r="F226" i="66"/>
  <c r="F222" i="66"/>
  <c r="F221" i="66"/>
  <c r="F220" i="66"/>
  <c r="F219" i="66"/>
  <c r="F218" i="66"/>
  <c r="F217" i="66"/>
  <c r="F216" i="66"/>
  <c r="F215" i="66"/>
  <c r="F214" i="66"/>
  <c r="F213" i="66"/>
  <c r="F211" i="66"/>
  <c r="F210" i="66"/>
  <c r="F209" i="66"/>
  <c r="F208" i="66"/>
  <c r="F207" i="66"/>
  <c r="F206" i="66"/>
  <c r="F205" i="66"/>
  <c r="F204" i="66"/>
  <c r="F203" i="66"/>
  <c r="F202" i="66"/>
  <c r="F201" i="66"/>
  <c r="F200" i="66"/>
  <c r="F199" i="66"/>
  <c r="F197" i="66"/>
  <c r="F196" i="66"/>
  <c r="F194" i="66"/>
  <c r="F193" i="66"/>
  <c r="F192" i="66"/>
  <c r="F191" i="66"/>
  <c r="F190" i="66"/>
  <c r="F189" i="66"/>
  <c r="F188" i="66"/>
  <c r="F187" i="66"/>
  <c r="F186" i="66"/>
  <c r="F185" i="66"/>
  <c r="F183" i="66"/>
  <c r="F182" i="66"/>
  <c r="F181" i="66"/>
  <c r="F180" i="66"/>
  <c r="F179" i="66"/>
  <c r="F178" i="66"/>
  <c r="F177" i="66"/>
  <c r="F176" i="66"/>
  <c r="F175" i="66"/>
  <c r="F174" i="66"/>
  <c r="F172" i="66"/>
  <c r="F171" i="66"/>
  <c r="F170" i="66"/>
  <c r="F169" i="66"/>
  <c r="F168" i="66"/>
  <c r="F167" i="66"/>
  <c r="F166" i="66"/>
  <c r="F165" i="66"/>
  <c r="F164" i="66"/>
  <c r="F163" i="66"/>
  <c r="F161" i="66"/>
  <c r="F158" i="66"/>
  <c r="F157" i="66"/>
  <c r="F153" i="66"/>
  <c r="F152" i="66"/>
  <c r="F150" i="66"/>
  <c r="F149" i="66"/>
  <c r="F148" i="66"/>
  <c r="F146" i="66"/>
  <c r="F143" i="66"/>
  <c r="F142" i="66"/>
  <c r="F141" i="66"/>
  <c r="F140" i="66"/>
  <c r="F139" i="66"/>
  <c r="F138" i="66"/>
  <c r="F137" i="66"/>
  <c r="F135" i="66"/>
  <c r="F134" i="66"/>
  <c r="F132" i="66"/>
  <c r="F131" i="66"/>
  <c r="F130" i="66"/>
  <c r="F129" i="66"/>
  <c r="F128" i="66"/>
  <c r="F127" i="66"/>
  <c r="F126" i="66"/>
  <c r="F125" i="66"/>
  <c r="F124" i="66"/>
  <c r="F123" i="66"/>
  <c r="F122" i="66"/>
  <c r="F121" i="66"/>
  <c r="F120" i="66"/>
  <c r="F119" i="66"/>
  <c r="F117" i="66"/>
  <c r="F116" i="66"/>
  <c r="F114" i="66"/>
  <c r="F113" i="66"/>
  <c r="F110" i="66"/>
  <c r="F109" i="66"/>
  <c r="F108" i="66"/>
  <c r="F107" i="66"/>
  <c r="F106" i="66"/>
  <c r="F105" i="66"/>
  <c r="F103" i="66"/>
  <c r="F102" i="66"/>
  <c r="F101" i="66"/>
  <c r="F100" i="66"/>
  <c r="F99" i="66"/>
  <c r="F98" i="66"/>
  <c r="F97" i="66"/>
  <c r="F96" i="66"/>
  <c r="F95" i="66"/>
  <c r="F94" i="66"/>
  <c r="F92" i="66"/>
  <c r="F91" i="66"/>
  <c r="F90" i="66"/>
  <c r="F88" i="66"/>
  <c r="F87" i="66"/>
  <c r="F86" i="66"/>
  <c r="F85" i="66"/>
  <c r="F84" i="66"/>
  <c r="F83" i="66"/>
  <c r="F81" i="66"/>
  <c r="F80" i="66"/>
  <c r="F79" i="66"/>
  <c r="F77" i="66"/>
  <c r="F76" i="66"/>
  <c r="F73" i="66"/>
  <c r="F72" i="66"/>
  <c r="F71" i="66"/>
  <c r="F70" i="66"/>
  <c r="F68" i="66"/>
  <c r="F67" i="66"/>
  <c r="F66" i="66"/>
  <c r="F64" i="66"/>
  <c r="F63" i="66"/>
  <c r="F62" i="66"/>
  <c r="F61" i="66"/>
  <c r="F60" i="66"/>
  <c r="F57" i="66"/>
  <c r="F56" i="66"/>
  <c r="F55" i="66"/>
  <c r="F51" i="66"/>
  <c r="F47" i="66"/>
  <c r="F46" i="66"/>
  <c r="F43" i="66"/>
  <c r="F42" i="66"/>
  <c r="F39" i="66"/>
  <c r="F36" i="66"/>
  <c r="F34" i="66"/>
  <c r="F30" i="66"/>
  <c r="F29" i="66"/>
  <c r="F27" i="66"/>
  <c r="F26" i="66"/>
  <c r="F23" i="66"/>
  <c r="F22" i="66"/>
  <c r="F21" i="66"/>
  <c r="F18" i="66"/>
  <c r="F17" i="66"/>
  <c r="F16" i="66"/>
  <c r="F15" i="66"/>
  <c r="F12" i="66"/>
  <c r="F11" i="66"/>
  <c r="F10" i="66"/>
  <c r="F9" i="66"/>
  <c r="F8" i="66"/>
  <c r="F245" i="77"/>
  <c r="F239" i="77"/>
  <c r="F230" i="77"/>
  <c r="F226" i="77"/>
  <c r="F225" i="77"/>
  <c r="F224" i="77" s="1"/>
  <c r="F213" i="77"/>
  <c r="F199" i="77"/>
  <c r="F196" i="77"/>
  <c r="F185" i="77"/>
  <c r="F174" i="77"/>
  <c r="F163" i="77"/>
  <c r="F161" i="77" s="1"/>
  <c r="F156" i="77"/>
  <c r="F148" i="77"/>
  <c r="F146" i="77" s="1"/>
  <c r="F134" i="77"/>
  <c r="F119" i="77"/>
  <c r="F116" i="77"/>
  <c r="F112" i="77"/>
  <c r="F104" i="77" s="1"/>
  <c r="F93" i="77"/>
  <c r="F82" i="77"/>
  <c r="F78" i="77"/>
  <c r="F75" i="77"/>
  <c r="F69" i="77"/>
  <c r="F65" i="77"/>
  <c r="F53" i="77"/>
  <c r="F50" i="77"/>
  <c r="F45" i="77"/>
  <c r="F40" i="77" s="1"/>
  <c r="F37" i="77"/>
  <c r="F33" i="77"/>
  <c r="F24" i="77"/>
  <c r="F20" i="77"/>
  <c r="F6" i="77"/>
  <c r="X21" i="66"/>
  <c r="F286" i="76"/>
  <c r="F280" i="76"/>
  <c r="F271" i="76"/>
  <c r="F267" i="76"/>
  <c r="F266" i="76"/>
  <c r="F265" i="76" s="1"/>
  <c r="F254" i="76"/>
  <c r="F240" i="76"/>
  <c r="F237" i="76"/>
  <c r="F226" i="76"/>
  <c r="F215" i="76"/>
  <c r="F204" i="76"/>
  <c r="F202" i="76" s="1"/>
  <c r="F199" i="76"/>
  <c r="F159" i="66" s="1"/>
  <c r="F194" i="76"/>
  <c r="F193" i="76" s="1"/>
  <c r="F190" i="76"/>
  <c r="F154" i="66" s="1"/>
  <c r="F185" i="76"/>
  <c r="F151" i="66" s="1"/>
  <c r="F181" i="76"/>
  <c r="F167" i="76"/>
  <c r="F152" i="76"/>
  <c r="F149" i="76"/>
  <c r="F138" i="76"/>
  <c r="F127" i="76"/>
  <c r="F116" i="76"/>
  <c r="F112" i="76"/>
  <c r="F109" i="76"/>
  <c r="F103" i="76"/>
  <c r="F99" i="76"/>
  <c r="F93" i="76"/>
  <c r="F90" i="76"/>
  <c r="F84" i="76"/>
  <c r="F83" i="76" s="1"/>
  <c r="F81" i="76"/>
  <c r="F79" i="76" s="1"/>
  <c r="F76" i="76"/>
  <c r="F66" i="76"/>
  <c r="F63" i="76"/>
  <c r="F60" i="76"/>
  <c r="F59" i="76"/>
  <c r="F58" i="76" s="1"/>
  <c r="F55" i="76"/>
  <c r="F51" i="76"/>
  <c r="F49" i="76" s="1"/>
  <c r="F48" i="76" s="1"/>
  <c r="F45" i="76"/>
  <c r="F31" i="66" s="1"/>
  <c r="F40" i="76"/>
  <c r="F28" i="66" s="1"/>
  <c r="F35" i="76"/>
  <c r="F30" i="76"/>
  <c r="F27" i="76"/>
  <c r="F19" i="66" s="1"/>
  <c r="F20" i="76"/>
  <c r="F14" i="66" s="1"/>
  <c r="F17" i="76"/>
  <c r="F13" i="66" s="1"/>
  <c r="F7" i="76"/>
  <c r="F246" i="75"/>
  <c r="F240" i="75"/>
  <c r="F231" i="75"/>
  <c r="F227" i="75"/>
  <c r="F226" i="75" s="1"/>
  <c r="F225" i="75" s="1"/>
  <c r="F214" i="75"/>
  <c r="F200" i="75"/>
  <c r="F197" i="75"/>
  <c r="F186" i="75"/>
  <c r="F175" i="75"/>
  <c r="F164" i="75"/>
  <c r="F162" i="75" s="1"/>
  <c r="F157" i="75"/>
  <c r="F149" i="75"/>
  <c r="F147" i="75" s="1"/>
  <c r="F135" i="75"/>
  <c r="F120" i="75"/>
  <c r="F117" i="75"/>
  <c r="F106" i="75"/>
  <c r="F95" i="75"/>
  <c r="F84" i="75"/>
  <c r="F80" i="75"/>
  <c r="F77" i="75"/>
  <c r="F71" i="75"/>
  <c r="F67" i="75"/>
  <c r="F61" i="75" s="1"/>
  <c r="F55" i="75"/>
  <c r="F52" i="75"/>
  <c r="F47" i="75"/>
  <c r="F41" i="75"/>
  <c r="F37" i="75"/>
  <c r="F33" i="75"/>
  <c r="F24" i="75"/>
  <c r="F20" i="75"/>
  <c r="F6" i="75"/>
  <c r="V244" i="73"/>
  <c r="V238" i="73"/>
  <c r="V229" i="73"/>
  <c r="V225" i="73"/>
  <c r="V224" i="73"/>
  <c r="V223" i="73" s="1"/>
  <c r="V212" i="73"/>
  <c r="V198" i="73"/>
  <c r="V195" i="73"/>
  <c r="V184" i="73"/>
  <c r="V173" i="73"/>
  <c r="V162" i="73"/>
  <c r="V160" i="73" s="1"/>
  <c r="V155" i="73"/>
  <c r="V147" i="73"/>
  <c r="V145" i="73" s="1"/>
  <c r="V133" i="73"/>
  <c r="V118" i="73"/>
  <c r="V115" i="73"/>
  <c r="V104" i="73"/>
  <c r="V93" i="73"/>
  <c r="V82" i="73"/>
  <c r="V78" i="73"/>
  <c r="V75" i="73"/>
  <c r="V69" i="73"/>
  <c r="V65" i="73"/>
  <c r="V59" i="73" s="1"/>
  <c r="V53" i="73"/>
  <c r="V50" i="73"/>
  <c r="V45" i="73"/>
  <c r="V40" i="73" s="1"/>
  <c r="V37" i="73"/>
  <c r="V33" i="73"/>
  <c r="V24" i="73"/>
  <c r="V20" i="73"/>
  <c r="V6" i="73"/>
  <c r="F244" i="73"/>
  <c r="F238" i="73"/>
  <c r="F229" i="73"/>
  <c r="F225" i="73"/>
  <c r="F224" i="73" s="1"/>
  <c r="F223" i="73" s="1"/>
  <c r="F212" i="73"/>
  <c r="F198" i="73"/>
  <c r="F195" i="73"/>
  <c r="F184" i="73"/>
  <c r="F173" i="73"/>
  <c r="F162" i="73"/>
  <c r="F160" i="73" s="1"/>
  <c r="F155" i="73"/>
  <c r="F147" i="73"/>
  <c r="F145" i="73" s="1"/>
  <c r="F133" i="73"/>
  <c r="F118" i="73"/>
  <c r="F115" i="73"/>
  <c r="F104" i="73"/>
  <c r="F93" i="73"/>
  <c r="F82" i="73"/>
  <c r="F78" i="73"/>
  <c r="F75" i="73"/>
  <c r="F69" i="73"/>
  <c r="F65" i="73"/>
  <c r="F59" i="73" s="1"/>
  <c r="F53" i="73"/>
  <c r="F50" i="73"/>
  <c r="F45" i="73"/>
  <c r="F40" i="73" s="1"/>
  <c r="F37" i="73"/>
  <c r="F33" i="73"/>
  <c r="F24" i="73"/>
  <c r="F20" i="73"/>
  <c r="F6" i="73"/>
  <c r="F245" i="74"/>
  <c r="F239" i="74"/>
  <c r="F230" i="74"/>
  <c r="F226" i="74"/>
  <c r="F225" i="74" s="1"/>
  <c r="F224" i="74" s="1"/>
  <c r="F213" i="74"/>
  <c r="F199" i="74"/>
  <c r="F196" i="74"/>
  <c r="F185" i="74"/>
  <c r="F174" i="74"/>
  <c r="F163" i="74"/>
  <c r="F156" i="74"/>
  <c r="F155" i="74" s="1"/>
  <c r="F147" i="74"/>
  <c r="F145" i="74" s="1"/>
  <c r="F133" i="74"/>
  <c r="F118" i="74"/>
  <c r="F115" i="74"/>
  <c r="F104" i="74"/>
  <c r="F93" i="74"/>
  <c r="F82" i="74"/>
  <c r="F78" i="74"/>
  <c r="F75" i="74"/>
  <c r="F69" i="74"/>
  <c r="F65" i="74"/>
  <c r="F53" i="74"/>
  <c r="F50" i="74"/>
  <c r="F45" i="74"/>
  <c r="F40" i="74" s="1"/>
  <c r="F37" i="74"/>
  <c r="F33" i="74"/>
  <c r="F24" i="74"/>
  <c r="F20" i="74"/>
  <c r="F6" i="74"/>
  <c r="L162" i="72"/>
  <c r="O162" i="72" s="1"/>
  <c r="K198" i="71"/>
  <c r="K152" i="66" s="1"/>
  <c r="M128" i="68"/>
  <c r="J149" i="68"/>
  <c r="J148" i="68"/>
  <c r="J147" i="68"/>
  <c r="J146" i="68"/>
  <c r="X255" i="72"/>
  <c r="X249" i="72"/>
  <c r="X240" i="72"/>
  <c r="X236" i="72"/>
  <c r="X223" i="72"/>
  <c r="X209" i="72"/>
  <c r="X206" i="72"/>
  <c r="X195" i="72"/>
  <c r="X184" i="72"/>
  <c r="X173" i="72"/>
  <c r="X166" i="72"/>
  <c r="X158" i="72"/>
  <c r="X156" i="72" s="1"/>
  <c r="X144" i="72"/>
  <c r="X129" i="72"/>
  <c r="X126" i="72"/>
  <c r="X115" i="72"/>
  <c r="X104" i="72"/>
  <c r="X93" i="72"/>
  <c r="X89" i="72"/>
  <c r="X86" i="72"/>
  <c r="X80" i="72"/>
  <c r="X76" i="72"/>
  <c r="X62" i="72"/>
  <c r="X61" i="72" s="1"/>
  <c r="X58" i="72"/>
  <c r="X53" i="72"/>
  <c r="X50" i="72"/>
  <c r="U44" i="66" s="1"/>
  <c r="X43" i="72"/>
  <c r="X39" i="72"/>
  <c r="X35" i="72"/>
  <c r="X33" i="72" s="1"/>
  <c r="X24" i="72"/>
  <c r="X20" i="72"/>
  <c r="X6" i="72"/>
  <c r="F255" i="72"/>
  <c r="F249" i="72"/>
  <c r="F240" i="72"/>
  <c r="F236" i="72"/>
  <c r="F223" i="72"/>
  <c r="F209" i="72"/>
  <c r="F206" i="72"/>
  <c r="F195" i="72"/>
  <c r="F184" i="72"/>
  <c r="F173" i="72"/>
  <c r="F166" i="72"/>
  <c r="F158" i="72"/>
  <c r="F156" i="72" s="1"/>
  <c r="F144" i="72"/>
  <c r="F129" i="72"/>
  <c r="F126" i="72"/>
  <c r="F115" i="72"/>
  <c r="F104" i="72"/>
  <c r="F93" i="72"/>
  <c r="F89" i="72"/>
  <c r="F86" i="72"/>
  <c r="F80" i="72"/>
  <c r="F76" i="72"/>
  <c r="F62" i="72"/>
  <c r="F61" i="72" s="1"/>
  <c r="F58" i="72"/>
  <c r="F50" i="72"/>
  <c r="F44" i="66" s="1"/>
  <c r="F43" i="72"/>
  <c r="F39" i="72"/>
  <c r="F35" i="72"/>
  <c r="F33" i="72" s="1"/>
  <c r="F24" i="72"/>
  <c r="F20" i="72"/>
  <c r="F6" i="72"/>
  <c r="X5" i="72" l="1"/>
  <c r="X85" i="72"/>
  <c r="X171" i="72"/>
  <c r="X235" i="72"/>
  <c r="X234" i="72" s="1"/>
  <c r="F5" i="72"/>
  <c r="F5" i="74"/>
  <c r="F59" i="74"/>
  <c r="F74" i="74"/>
  <c r="F161" i="74"/>
  <c r="V32" i="73"/>
  <c r="F5" i="75"/>
  <c r="F34" i="76"/>
  <c r="F179" i="76"/>
  <c r="G294" i="71"/>
  <c r="G246" i="66" s="1"/>
  <c r="G32" i="66"/>
  <c r="F5" i="77"/>
  <c r="F74" i="77"/>
  <c r="F6" i="76"/>
  <c r="F5" i="76" s="1"/>
  <c r="F108" i="76"/>
  <c r="F25" i="66"/>
  <c r="F40" i="75"/>
  <c r="F32" i="73"/>
  <c r="V5" i="73"/>
  <c r="V74" i="73"/>
  <c r="F156" i="66"/>
  <c r="F42" i="72"/>
  <c r="F70" i="72"/>
  <c r="F85" i="72"/>
  <c r="X42" i="72"/>
  <c r="J151" i="68"/>
  <c r="I151" i="68"/>
  <c r="I122" i="68" s="1"/>
  <c r="I257" i="68" s="1"/>
  <c r="K199" i="71"/>
  <c r="K153" i="66" s="1"/>
  <c r="K133" i="71"/>
  <c r="K105" i="66" s="1"/>
  <c r="F7" i="66"/>
  <c r="F59" i="77"/>
  <c r="F32" i="77"/>
  <c r="F32" i="75"/>
  <c r="F76" i="75"/>
  <c r="F5" i="73"/>
  <c r="F74" i="73"/>
  <c r="F32" i="74"/>
  <c r="F247" i="74" s="1"/>
  <c r="F32" i="72"/>
  <c r="F171" i="72"/>
  <c r="F235" i="72"/>
  <c r="F234" i="72" s="1"/>
  <c r="X32" i="72"/>
  <c r="X70" i="72"/>
  <c r="K10" i="69" l="1"/>
  <c r="K13" i="69" s="1"/>
  <c r="D9" i="39"/>
  <c r="D12" i="39" s="1"/>
  <c r="F247" i="77"/>
  <c r="F288" i="76"/>
  <c r="F10" i="69"/>
  <c r="F13" i="69" s="1"/>
  <c r="F18" i="69" s="1"/>
  <c r="F21" i="69" s="1"/>
  <c r="F26" i="69" s="1"/>
  <c r="F4" i="39"/>
  <c r="F8" i="39" s="1"/>
  <c r="F248" i="75"/>
  <c r="V246" i="73"/>
  <c r="F257" i="72"/>
  <c r="F246" i="73"/>
  <c r="X257" i="72"/>
  <c r="L59" i="71" l="1"/>
  <c r="L48" i="71"/>
  <c r="I292" i="71"/>
  <c r="I286" i="71"/>
  <c r="I277" i="71"/>
  <c r="I273" i="71"/>
  <c r="I260" i="71"/>
  <c r="I246" i="71"/>
  <c r="I243" i="71"/>
  <c r="I232" i="71"/>
  <c r="I221" i="71"/>
  <c r="I210" i="71"/>
  <c r="I203" i="71"/>
  <c r="I191" i="71"/>
  <c r="I185" i="71"/>
  <c r="I144" i="66" s="1"/>
  <c r="I173" i="71"/>
  <c r="I136" i="66" s="1"/>
  <c r="I155" i="71"/>
  <c r="I152" i="71"/>
  <c r="I143" i="71"/>
  <c r="I139" i="71"/>
  <c r="I111" i="66" s="1"/>
  <c r="I121" i="71"/>
  <c r="I116" i="71"/>
  <c r="I89" i="66" s="1"/>
  <c r="I105" i="71"/>
  <c r="I102" i="71"/>
  <c r="I96" i="71"/>
  <c r="I92" i="71"/>
  <c r="I83" i="71"/>
  <c r="I77" i="71"/>
  <c r="I72" i="71"/>
  <c r="I61" i="71"/>
  <c r="I56" i="71"/>
  <c r="I48" i="66" s="1"/>
  <c r="I53" i="71"/>
  <c r="I46" i="71"/>
  <c r="I40" i="71"/>
  <c r="I38" i="66" s="1"/>
  <c r="I35" i="71"/>
  <c r="I24" i="71"/>
  <c r="I20" i="71"/>
  <c r="I6" i="71"/>
  <c r="I109" i="71" l="1"/>
  <c r="I189" i="71"/>
  <c r="I76" i="71"/>
  <c r="I70" i="71"/>
  <c r="I39" i="71"/>
  <c r="I33" i="71"/>
  <c r="I170" i="71"/>
  <c r="I5" i="71"/>
  <c r="I132" i="71"/>
  <c r="I86" i="71"/>
  <c r="I208" i="71"/>
  <c r="I272" i="71"/>
  <c r="I45" i="71"/>
  <c r="P139" i="68"/>
  <c r="W140" i="68"/>
  <c r="G250" i="68"/>
  <c r="G244" i="68"/>
  <c r="G237" i="68"/>
  <c r="G236" i="68" s="1"/>
  <c r="G232" i="68"/>
  <c r="G218" i="68"/>
  <c r="G208" i="68"/>
  <c r="G192" i="68"/>
  <c r="G182" i="68"/>
  <c r="G174" i="68"/>
  <c r="G170" i="68"/>
  <c r="G164" i="68"/>
  <c r="G157" i="68"/>
  <c r="G153" i="68"/>
  <c r="G142" i="68"/>
  <c r="G138" i="68"/>
  <c r="G134" i="68"/>
  <c r="G127" i="68"/>
  <c r="G124" i="68" s="1"/>
  <c r="G109" i="68"/>
  <c r="G105" i="68"/>
  <c r="G101" i="68" s="1"/>
  <c r="G95" i="68"/>
  <c r="G93" i="68"/>
  <c r="G81" i="68"/>
  <c r="G70" i="68"/>
  <c r="G59" i="68"/>
  <c r="G51" i="68"/>
  <c r="G44" i="68" s="1"/>
  <c r="G33" i="68"/>
  <c r="G22" i="68"/>
  <c r="G7" i="68"/>
  <c r="G6" i="68" s="1"/>
  <c r="AD109" i="68"/>
  <c r="AC109" i="68"/>
  <c r="AB109" i="68"/>
  <c r="AA109" i="68"/>
  <c r="Z109" i="68"/>
  <c r="Y109" i="68"/>
  <c r="X109" i="68"/>
  <c r="W109" i="68"/>
  <c r="V109" i="68"/>
  <c r="U109" i="68"/>
  <c r="T109" i="68"/>
  <c r="S109" i="68"/>
  <c r="Q109" i="68"/>
  <c r="P109" i="68"/>
  <c r="O109" i="68"/>
  <c r="N109" i="68"/>
  <c r="M109" i="68"/>
  <c r="L109" i="68"/>
  <c r="K109" i="68"/>
  <c r="F109" i="68"/>
  <c r="D20" i="69" l="1"/>
  <c r="D6" i="39"/>
  <c r="I271" i="71"/>
  <c r="J140" i="68"/>
  <c r="L140" i="68" s="1"/>
  <c r="I32" i="71"/>
  <c r="I101" i="71"/>
  <c r="G5" i="68"/>
  <c r="G204" i="68"/>
  <c r="D16" i="69" s="1"/>
  <c r="G56" i="68"/>
  <c r="G178" i="68"/>
  <c r="D12" i="69" s="1"/>
  <c r="L141" i="71"/>
  <c r="R120" i="68"/>
  <c r="G92" i="68"/>
  <c r="D9" i="69" s="1"/>
  <c r="G133" i="68"/>
  <c r="G122" i="68" s="1"/>
  <c r="D10" i="69" s="1"/>
  <c r="G168" i="68"/>
  <c r="D15" i="69" s="1"/>
  <c r="G231" i="68"/>
  <c r="G230" i="68" s="1"/>
  <c r="M8" i="66"/>
  <c r="M9" i="66"/>
  <c r="M10" i="66"/>
  <c r="M11" i="66"/>
  <c r="M12" i="66"/>
  <c r="M15" i="66"/>
  <c r="M16" i="66"/>
  <c r="M17" i="66"/>
  <c r="M18" i="66"/>
  <c r="M21" i="66"/>
  <c r="M23" i="66"/>
  <c r="M26" i="66"/>
  <c r="M27" i="66"/>
  <c r="M29" i="66"/>
  <c r="M30" i="66"/>
  <c r="M34" i="66"/>
  <c r="M36" i="66"/>
  <c r="M39" i="66"/>
  <c r="M42" i="66"/>
  <c r="M43" i="66"/>
  <c r="M46" i="66"/>
  <c r="M47" i="66"/>
  <c r="M51" i="66"/>
  <c r="M55" i="66"/>
  <c r="M56" i="66"/>
  <c r="M57" i="66"/>
  <c r="M60" i="66"/>
  <c r="M61" i="66"/>
  <c r="M62" i="66"/>
  <c r="M63" i="66"/>
  <c r="M64" i="66"/>
  <c r="M66" i="66"/>
  <c r="M67" i="66"/>
  <c r="M68" i="66"/>
  <c r="M70" i="66"/>
  <c r="M71" i="66"/>
  <c r="M72" i="66"/>
  <c r="M73" i="66"/>
  <c r="M76" i="66"/>
  <c r="M77" i="66"/>
  <c r="M79" i="66"/>
  <c r="M80" i="66"/>
  <c r="M81" i="66"/>
  <c r="M83" i="66"/>
  <c r="M84" i="66"/>
  <c r="M85" i="66"/>
  <c r="M86" i="66"/>
  <c r="M87" i="66"/>
  <c r="M88" i="66"/>
  <c r="M90" i="66"/>
  <c r="M91" i="66"/>
  <c r="M92" i="66"/>
  <c r="M94" i="66"/>
  <c r="M95" i="66"/>
  <c r="M96" i="66"/>
  <c r="M97" i="66"/>
  <c r="M98" i="66"/>
  <c r="M99" i="66"/>
  <c r="M100" i="66"/>
  <c r="M101" i="66"/>
  <c r="M102" i="66"/>
  <c r="M103" i="66"/>
  <c r="M105" i="66"/>
  <c r="M106" i="66"/>
  <c r="M107" i="66"/>
  <c r="M108" i="66"/>
  <c r="M109" i="66"/>
  <c r="M110" i="66"/>
  <c r="M113" i="66"/>
  <c r="M114" i="66"/>
  <c r="M116" i="66"/>
  <c r="M117" i="66"/>
  <c r="M119" i="66"/>
  <c r="M120" i="66"/>
  <c r="M121" i="66"/>
  <c r="M122" i="66"/>
  <c r="M123" i="66"/>
  <c r="M124" i="66"/>
  <c r="M125" i="66"/>
  <c r="M126" i="66"/>
  <c r="M127" i="66"/>
  <c r="M128" i="66"/>
  <c r="M129" i="66"/>
  <c r="M130" i="66"/>
  <c r="M131" i="66"/>
  <c r="M132" i="66"/>
  <c r="M134" i="66"/>
  <c r="M135" i="66"/>
  <c r="M137" i="66"/>
  <c r="M138" i="66"/>
  <c r="M139" i="66"/>
  <c r="M140" i="66"/>
  <c r="M141" i="66"/>
  <c r="M142" i="66"/>
  <c r="M143" i="66"/>
  <c r="M146" i="66"/>
  <c r="M148" i="66"/>
  <c r="M149" i="66"/>
  <c r="M150" i="66"/>
  <c r="M152" i="66"/>
  <c r="M153" i="66"/>
  <c r="M157" i="66"/>
  <c r="M158" i="66"/>
  <c r="M161" i="66"/>
  <c r="M163" i="66"/>
  <c r="M164" i="66"/>
  <c r="M165" i="66"/>
  <c r="M166" i="66"/>
  <c r="M167" i="66"/>
  <c r="M168" i="66"/>
  <c r="M169" i="66"/>
  <c r="M170" i="66"/>
  <c r="M171" i="66"/>
  <c r="M172" i="66"/>
  <c r="M174" i="66"/>
  <c r="M175" i="66"/>
  <c r="M176" i="66"/>
  <c r="M177" i="66"/>
  <c r="M178" i="66"/>
  <c r="M179" i="66"/>
  <c r="M180" i="66"/>
  <c r="M181" i="66"/>
  <c r="M182" i="66"/>
  <c r="M183" i="66"/>
  <c r="M185" i="66"/>
  <c r="M186" i="66"/>
  <c r="M187" i="66"/>
  <c r="M188" i="66"/>
  <c r="M189" i="66"/>
  <c r="M190" i="66"/>
  <c r="M191" i="66"/>
  <c r="M192" i="66"/>
  <c r="M193" i="66"/>
  <c r="M194" i="66"/>
  <c r="M196" i="66"/>
  <c r="M197" i="66"/>
  <c r="M199" i="66"/>
  <c r="M200" i="66"/>
  <c r="M201" i="66"/>
  <c r="M202" i="66"/>
  <c r="M203" i="66"/>
  <c r="M204" i="66"/>
  <c r="M205" i="66"/>
  <c r="M206" i="66"/>
  <c r="M207" i="66"/>
  <c r="M208" i="66"/>
  <c r="M209" i="66"/>
  <c r="M210" i="66"/>
  <c r="M211" i="66"/>
  <c r="M213" i="66"/>
  <c r="M214" i="66"/>
  <c r="M215" i="66"/>
  <c r="M216" i="66"/>
  <c r="M217" i="66"/>
  <c r="M218" i="66"/>
  <c r="M219" i="66"/>
  <c r="M220" i="66"/>
  <c r="M221" i="66"/>
  <c r="M222" i="66"/>
  <c r="M226" i="66"/>
  <c r="M227" i="66"/>
  <c r="M228" i="66"/>
  <c r="M230" i="66"/>
  <c r="M231" i="66"/>
  <c r="M232" i="66"/>
  <c r="M233" i="66"/>
  <c r="M234" i="66"/>
  <c r="M235" i="66"/>
  <c r="M236" i="66"/>
  <c r="M237" i="66"/>
  <c r="M239" i="66"/>
  <c r="M240" i="66"/>
  <c r="M241" i="66"/>
  <c r="M242" i="66"/>
  <c r="M243" i="66"/>
  <c r="M245" i="66"/>
  <c r="V245" i="77"/>
  <c r="V239" i="77"/>
  <c r="V230" i="77"/>
  <c r="V226" i="77"/>
  <c r="V213" i="77"/>
  <c r="V199" i="77"/>
  <c r="V196" i="77"/>
  <c r="V185" i="77"/>
  <c r="V174" i="77"/>
  <c r="V163" i="77"/>
  <c r="V156" i="77"/>
  <c r="V148" i="77"/>
  <c r="V146" i="77" s="1"/>
  <c r="V134" i="77"/>
  <c r="V119" i="77"/>
  <c r="V116" i="77"/>
  <c r="V112" i="77"/>
  <c r="V104" i="77" s="1"/>
  <c r="V93" i="77"/>
  <c r="V82" i="77"/>
  <c r="V78" i="77"/>
  <c r="V75" i="77"/>
  <c r="V69" i="77"/>
  <c r="V65" i="77"/>
  <c r="V53" i="77"/>
  <c r="V50" i="77"/>
  <c r="V45" i="77"/>
  <c r="V40" i="77" s="1"/>
  <c r="V37" i="77"/>
  <c r="V33" i="77"/>
  <c r="V24" i="77"/>
  <c r="V20" i="77"/>
  <c r="V6" i="77"/>
  <c r="T286" i="76"/>
  <c r="T280" i="76"/>
  <c r="T271" i="76"/>
  <c r="T267" i="76"/>
  <c r="T254" i="76"/>
  <c r="T240" i="76"/>
  <c r="T237" i="76"/>
  <c r="T226" i="76"/>
  <c r="T215" i="76"/>
  <c r="T204" i="76"/>
  <c r="T199" i="76"/>
  <c r="R159" i="66" s="1"/>
  <c r="T194" i="76"/>
  <c r="T190" i="76"/>
  <c r="R154" i="66" s="1"/>
  <c r="T185" i="76"/>
  <c r="R151" i="66" s="1"/>
  <c r="T181" i="76"/>
  <c r="T167" i="76"/>
  <c r="T152" i="76"/>
  <c r="T149" i="76"/>
  <c r="T138" i="76"/>
  <c r="T127" i="76"/>
  <c r="T116" i="76"/>
  <c r="T112" i="76"/>
  <c r="T109" i="76"/>
  <c r="T103" i="76"/>
  <c r="T99" i="76"/>
  <c r="T90" i="76"/>
  <c r="T84" i="76"/>
  <c r="T81" i="76"/>
  <c r="T79" i="76" s="1"/>
  <c r="T76" i="76"/>
  <c r="T66" i="76"/>
  <c r="T63" i="76"/>
  <c r="T60" i="76"/>
  <c r="T55" i="76"/>
  <c r="T51" i="76"/>
  <c r="T49" i="76" s="1"/>
  <c r="T45" i="76"/>
  <c r="R31" i="66" s="1"/>
  <c r="T40" i="76"/>
  <c r="R28" i="66" s="1"/>
  <c r="T35" i="76"/>
  <c r="R25" i="66" s="1"/>
  <c r="T30" i="76"/>
  <c r="T27" i="76"/>
  <c r="R19" i="66" s="1"/>
  <c r="T20" i="76"/>
  <c r="R14" i="66" s="1"/>
  <c r="T17" i="76"/>
  <c r="R13" i="66" s="1"/>
  <c r="T9" i="76"/>
  <c r="T8" i="76"/>
  <c r="R246" i="75"/>
  <c r="R240" i="75"/>
  <c r="R231" i="75"/>
  <c r="R227" i="75"/>
  <c r="R214" i="75"/>
  <c r="R200" i="75"/>
  <c r="R197" i="75"/>
  <c r="R186" i="75"/>
  <c r="R175" i="75"/>
  <c r="R164" i="75"/>
  <c r="R157" i="75"/>
  <c r="R149" i="75"/>
  <c r="R147" i="75" s="1"/>
  <c r="R135" i="75"/>
  <c r="R120" i="75"/>
  <c r="R117" i="75"/>
  <c r="R106" i="75"/>
  <c r="R95" i="75"/>
  <c r="R84" i="75"/>
  <c r="R80" i="75"/>
  <c r="R77" i="75"/>
  <c r="R71" i="75"/>
  <c r="R67" i="75"/>
  <c r="R61" i="75" s="1"/>
  <c r="R55" i="75"/>
  <c r="R52" i="75"/>
  <c r="R47" i="75"/>
  <c r="R41" i="75"/>
  <c r="R37" i="75"/>
  <c r="R33" i="75"/>
  <c r="R24" i="75"/>
  <c r="R20" i="75"/>
  <c r="R6" i="75"/>
  <c r="J56" i="73"/>
  <c r="J56" i="66" s="1"/>
  <c r="J57" i="73"/>
  <c r="J57" i="66" s="1"/>
  <c r="J55" i="73"/>
  <c r="J55" i="66" s="1"/>
  <c r="R244" i="73"/>
  <c r="R238" i="73"/>
  <c r="R229" i="73"/>
  <c r="R225" i="73"/>
  <c r="R212" i="73"/>
  <c r="R198" i="73"/>
  <c r="R195" i="73"/>
  <c r="R184" i="73"/>
  <c r="R173" i="73"/>
  <c r="R162" i="73"/>
  <c r="R155" i="73"/>
  <c r="R147" i="73"/>
  <c r="R145" i="73" s="1"/>
  <c r="R133" i="73"/>
  <c r="R118" i="73"/>
  <c r="R115" i="73"/>
  <c r="R104" i="73"/>
  <c r="R93" i="73"/>
  <c r="R82" i="73"/>
  <c r="R78" i="73"/>
  <c r="R75" i="73"/>
  <c r="R69" i="73"/>
  <c r="R65" i="73"/>
  <c r="R59" i="73" s="1"/>
  <c r="R53" i="73"/>
  <c r="R50" i="73"/>
  <c r="R45" i="73"/>
  <c r="R40" i="73" s="1"/>
  <c r="R37" i="73"/>
  <c r="R33" i="73"/>
  <c r="R24" i="73"/>
  <c r="R20" i="73"/>
  <c r="R6" i="73"/>
  <c r="R5" i="73" s="1"/>
  <c r="K46" i="71"/>
  <c r="X250" i="68"/>
  <c r="X244" i="68"/>
  <c r="X237" i="68"/>
  <c r="X236" i="68" s="1"/>
  <c r="X232" i="68"/>
  <c r="X218" i="68"/>
  <c r="X208" i="68"/>
  <c r="X192" i="68"/>
  <c r="X182" i="68"/>
  <c r="X174" i="68"/>
  <c r="X170" i="68"/>
  <c r="X164" i="68"/>
  <c r="X157" i="68"/>
  <c r="X153" i="68"/>
  <c r="X142" i="68"/>
  <c r="X138" i="68"/>
  <c r="X134" i="68"/>
  <c r="X127" i="68"/>
  <c r="X124" i="68" s="1"/>
  <c r="X105" i="68"/>
  <c r="X101" i="68" s="1"/>
  <c r="X95" i="68"/>
  <c r="X93" i="68"/>
  <c r="X81" i="68"/>
  <c r="X70" i="68"/>
  <c r="X59" i="68"/>
  <c r="X56" i="68" s="1"/>
  <c r="X51" i="68"/>
  <c r="X44" i="68" s="1"/>
  <c r="X33" i="68"/>
  <c r="X22" i="68"/>
  <c r="X7" i="68"/>
  <c r="X6" i="68" s="1"/>
  <c r="T266" i="76" l="1"/>
  <c r="T265" i="76" s="1"/>
  <c r="V5" i="77"/>
  <c r="D5" i="39"/>
  <c r="D14" i="69"/>
  <c r="D8" i="69"/>
  <c r="D13" i="69" s="1"/>
  <c r="D4" i="39"/>
  <c r="T59" i="76"/>
  <c r="T58" i="76" s="1"/>
  <c r="D7" i="39"/>
  <c r="D24" i="69"/>
  <c r="R5" i="75"/>
  <c r="I294" i="71"/>
  <c r="X5" i="68"/>
  <c r="D17" i="69"/>
  <c r="V59" i="77"/>
  <c r="T7" i="76"/>
  <c r="T6" i="76" s="1"/>
  <c r="T5" i="76" s="1"/>
  <c r="G257" i="68"/>
  <c r="X133" i="68"/>
  <c r="X122" i="68" s="1"/>
  <c r="X178" i="68"/>
  <c r="X168" i="68"/>
  <c r="J109" i="68"/>
  <c r="J157" i="73"/>
  <c r="J157" i="66" s="1"/>
  <c r="T202" i="76"/>
  <c r="T93" i="76"/>
  <c r="X92" i="68"/>
  <c r="R224" i="73"/>
  <c r="R223" i="73" s="1"/>
  <c r="J158" i="73"/>
  <c r="J158" i="66" s="1"/>
  <c r="R40" i="75"/>
  <c r="R32" i="75" s="1"/>
  <c r="R226" i="75"/>
  <c r="R225" i="75" s="1"/>
  <c r="V225" i="77"/>
  <c r="V224" i="77" s="1"/>
  <c r="X204" i="68"/>
  <c r="R32" i="73"/>
  <c r="R160" i="73"/>
  <c r="R162" i="75"/>
  <c r="T83" i="76"/>
  <c r="T48" i="76" s="1"/>
  <c r="V32" i="77"/>
  <c r="V161" i="77"/>
  <c r="T34" i="76"/>
  <c r="R74" i="73"/>
  <c r="R246" i="73" s="1"/>
  <c r="R76" i="75"/>
  <c r="T108" i="76"/>
  <c r="T179" i="76"/>
  <c r="T193" i="76"/>
  <c r="V74" i="77"/>
  <c r="V247" i="77" s="1"/>
  <c r="X231" i="68"/>
  <c r="X230" i="68" s="1"/>
  <c r="L92" i="76"/>
  <c r="N92" i="76" s="1"/>
  <c r="N90" i="76" s="1"/>
  <c r="L91" i="76"/>
  <c r="M91" i="76" s="1"/>
  <c r="M90" i="76" s="1"/>
  <c r="Z90" i="76"/>
  <c r="Y90" i="76"/>
  <c r="X90" i="76"/>
  <c r="W90" i="76"/>
  <c r="V90" i="76"/>
  <c r="U90" i="76"/>
  <c r="S90" i="76"/>
  <c r="R90" i="76"/>
  <c r="Q90" i="76"/>
  <c r="P90" i="76"/>
  <c r="O90" i="76"/>
  <c r="K90" i="76"/>
  <c r="I90" i="76"/>
  <c r="I58" i="66" s="1"/>
  <c r="D8" i="39" l="1"/>
  <c r="D13" i="39" s="1"/>
  <c r="D18" i="69"/>
  <c r="D21" i="69" s="1"/>
  <c r="D26" i="69" s="1"/>
  <c r="T288" i="76"/>
  <c r="R248" i="75"/>
  <c r="X257" i="68"/>
  <c r="J90" i="76"/>
  <c r="J188" i="71"/>
  <c r="L187" i="71"/>
  <c r="L174" i="71"/>
  <c r="P250" i="68"/>
  <c r="P244" i="68"/>
  <c r="O6" i="39" s="1"/>
  <c r="P237" i="68"/>
  <c r="P236" i="68" s="1"/>
  <c r="P232" i="68"/>
  <c r="P218" i="68"/>
  <c r="P208" i="68"/>
  <c r="P192" i="68"/>
  <c r="P182" i="68"/>
  <c r="P174" i="68"/>
  <c r="P170" i="68"/>
  <c r="P164" i="68"/>
  <c r="P157" i="68"/>
  <c r="P153" i="68"/>
  <c r="P142" i="68"/>
  <c r="P138" i="68"/>
  <c r="P127" i="68"/>
  <c r="P124" i="68" s="1"/>
  <c r="P105" i="68"/>
  <c r="P101" i="68" s="1"/>
  <c r="P95" i="68"/>
  <c r="P93" i="68"/>
  <c r="P81" i="68"/>
  <c r="P70" i="68"/>
  <c r="P59" i="68"/>
  <c r="P51" i="68"/>
  <c r="P44" i="68" s="1"/>
  <c r="P33" i="68"/>
  <c r="P22" i="68"/>
  <c r="P7" i="68"/>
  <c r="P6" i="68" s="1"/>
  <c r="K136" i="68"/>
  <c r="Z76" i="76"/>
  <c r="Y76" i="76"/>
  <c r="X76" i="76"/>
  <c r="W76" i="76"/>
  <c r="V76" i="76"/>
  <c r="U76" i="76"/>
  <c r="S76" i="76"/>
  <c r="R76" i="76"/>
  <c r="Q76" i="76"/>
  <c r="P76" i="76"/>
  <c r="O76" i="76"/>
  <c r="K76" i="76"/>
  <c r="I76" i="76"/>
  <c r="I49" i="66" s="1"/>
  <c r="L78" i="76"/>
  <c r="L77" i="76"/>
  <c r="P204" i="68" l="1"/>
  <c r="P56" i="68"/>
  <c r="P231" i="68"/>
  <c r="P230" i="68" s="1"/>
  <c r="O7" i="39" s="1"/>
  <c r="P168" i="68"/>
  <c r="P5" i="68"/>
  <c r="P92" i="68"/>
  <c r="P178" i="68"/>
  <c r="N78" i="76"/>
  <c r="N76" i="76" s="1"/>
  <c r="L76" i="76"/>
  <c r="J76" i="76"/>
  <c r="M77" i="76"/>
  <c r="M76" i="76" s="1"/>
  <c r="AD127" i="68"/>
  <c r="AC127" i="68"/>
  <c r="AB127" i="68"/>
  <c r="AA127" i="68"/>
  <c r="Z127" i="68"/>
  <c r="Y127" i="68"/>
  <c r="W127" i="68"/>
  <c r="V127" i="68"/>
  <c r="U127" i="68"/>
  <c r="T127" i="68"/>
  <c r="S127" i="68"/>
  <c r="R127" i="68"/>
  <c r="O127" i="68"/>
  <c r="N127" i="68"/>
  <c r="M127" i="68"/>
  <c r="L127" i="68"/>
  <c r="F127" i="68"/>
  <c r="K132" i="68"/>
  <c r="Q130" i="68"/>
  <c r="Q127" i="68" s="1"/>
  <c r="Q124" i="68" s="1"/>
  <c r="Q250" i="68"/>
  <c r="Q244" i="68"/>
  <c r="P6" i="39" s="1"/>
  <c r="Q237" i="68"/>
  <c r="Q236" i="68" s="1"/>
  <c r="Q232" i="68"/>
  <c r="Q218" i="68"/>
  <c r="Q208" i="68"/>
  <c r="Q192" i="68"/>
  <c r="Q182" i="68"/>
  <c r="Q174" i="68"/>
  <c r="Q170" i="68"/>
  <c r="Q164" i="68"/>
  <c r="Q157" i="68"/>
  <c r="Q153" i="68"/>
  <c r="Q142" i="68"/>
  <c r="Q138" i="68"/>
  <c r="Q134" i="68"/>
  <c r="Q105" i="68"/>
  <c r="Q101" i="68" s="1"/>
  <c r="Q95" i="68"/>
  <c r="Q93" i="68"/>
  <c r="Q81" i="68"/>
  <c r="Q70" i="68"/>
  <c r="Q59" i="68"/>
  <c r="Q51" i="68"/>
  <c r="Q44" i="68" s="1"/>
  <c r="Q33" i="68"/>
  <c r="Q22" i="68"/>
  <c r="Q7" i="68"/>
  <c r="Q6" i="68" s="1"/>
  <c r="T43" i="72"/>
  <c r="U43" i="72"/>
  <c r="Z43" i="72"/>
  <c r="AA43" i="72"/>
  <c r="W14" i="71"/>
  <c r="J14" i="71" s="1"/>
  <c r="X9" i="76"/>
  <c r="W9" i="76"/>
  <c r="V9" i="76"/>
  <c r="U9" i="76"/>
  <c r="X8" i="76"/>
  <c r="V8" i="76"/>
  <c r="U8" i="76"/>
  <c r="S9" i="76"/>
  <c r="S8" i="76"/>
  <c r="W7" i="71"/>
  <c r="V7" i="71"/>
  <c r="U7" i="71"/>
  <c r="T7" i="71"/>
  <c r="S7" i="71"/>
  <c r="R7" i="71"/>
  <c r="R7" i="66" s="1"/>
  <c r="Q7" i="71"/>
  <c r="J7" i="71" l="1"/>
  <c r="J9" i="76"/>
  <c r="O5" i="39"/>
  <c r="J8" i="76"/>
  <c r="Q56" i="68"/>
  <c r="Q133" i="68"/>
  <c r="Q122" i="68" s="1"/>
  <c r="Q178" i="68"/>
  <c r="Q168" i="68"/>
  <c r="Q204" i="68"/>
  <c r="K127" i="68"/>
  <c r="Q5" i="68"/>
  <c r="Q92" i="68"/>
  <c r="J127" i="68"/>
  <c r="Q231" i="68"/>
  <c r="Q230" i="68" s="1"/>
  <c r="L47" i="76"/>
  <c r="N47" i="76" s="1"/>
  <c r="N45" i="76" s="1"/>
  <c r="L46" i="76"/>
  <c r="M46" i="76" s="1"/>
  <c r="M45" i="76" s="1"/>
  <c r="L42" i="76"/>
  <c r="N42" i="76" s="1"/>
  <c r="N40" i="76" s="1"/>
  <c r="L41" i="76"/>
  <c r="M41" i="76" s="1"/>
  <c r="M40" i="76" s="1"/>
  <c r="L37" i="76"/>
  <c r="N37" i="76" s="1"/>
  <c r="N35" i="76" s="1"/>
  <c r="L29" i="76"/>
  <c r="N29" i="76" s="1"/>
  <c r="N27" i="76" s="1"/>
  <c r="L28" i="76"/>
  <c r="M28" i="76" s="1"/>
  <c r="M27" i="76" s="1"/>
  <c r="L21" i="76"/>
  <c r="M21" i="76" s="1"/>
  <c r="M20" i="76" s="1"/>
  <c r="L18" i="76"/>
  <c r="M18" i="76" s="1"/>
  <c r="M17" i="76" s="1"/>
  <c r="L9" i="76"/>
  <c r="N9" i="76" s="1"/>
  <c r="N7" i="76" s="1"/>
  <c r="L36" i="76"/>
  <c r="M36" i="76" s="1"/>
  <c r="M35" i="76" s="1"/>
  <c r="L33" i="76"/>
  <c r="L32" i="76"/>
  <c r="L31" i="76"/>
  <c r="L26" i="76"/>
  <c r="L25" i="76"/>
  <c r="L24" i="76"/>
  <c r="L23" i="76"/>
  <c r="L22" i="76"/>
  <c r="N22" i="76" s="1"/>
  <c r="N20" i="76" s="1"/>
  <c r="L16" i="76"/>
  <c r="L15" i="76"/>
  <c r="L14" i="76"/>
  <c r="L13" i="76"/>
  <c r="L10" i="76"/>
  <c r="Z45" i="76"/>
  <c r="X31" i="66" s="1"/>
  <c r="Y45" i="76"/>
  <c r="W31" i="66" s="1"/>
  <c r="X45" i="76"/>
  <c r="V31" i="66" s="1"/>
  <c r="W45" i="76"/>
  <c r="U31" i="66" s="1"/>
  <c r="V45" i="76"/>
  <c r="T31" i="66" s="1"/>
  <c r="U45" i="76"/>
  <c r="S31" i="66" s="1"/>
  <c r="S45" i="76"/>
  <c r="Q31" i="66" s="1"/>
  <c r="R45" i="76"/>
  <c r="P31" i="66" s="1"/>
  <c r="Q45" i="76"/>
  <c r="O31" i="66" s="1"/>
  <c r="P45" i="76"/>
  <c r="N31" i="66" s="1"/>
  <c r="O45" i="76"/>
  <c r="M31" i="66" s="1"/>
  <c r="K45" i="76"/>
  <c r="K31" i="66" s="1"/>
  <c r="I45" i="76"/>
  <c r="I31" i="66" s="1"/>
  <c r="Z40" i="76"/>
  <c r="X28" i="66" s="1"/>
  <c r="Y40" i="76"/>
  <c r="W28" i="66" s="1"/>
  <c r="X40" i="76"/>
  <c r="V28" i="66" s="1"/>
  <c r="W40" i="76"/>
  <c r="U28" i="66" s="1"/>
  <c r="V40" i="76"/>
  <c r="T28" i="66" s="1"/>
  <c r="U40" i="76"/>
  <c r="S28" i="66" s="1"/>
  <c r="S40" i="76"/>
  <c r="Q28" i="66" s="1"/>
  <c r="R40" i="76"/>
  <c r="P28" i="66" s="1"/>
  <c r="Q40" i="76"/>
  <c r="O28" i="66" s="1"/>
  <c r="P40" i="76"/>
  <c r="N28" i="66" s="1"/>
  <c r="O40" i="76"/>
  <c r="M28" i="66" s="1"/>
  <c r="K40" i="76"/>
  <c r="K28" i="66" s="1"/>
  <c r="I40" i="76"/>
  <c r="I28" i="66" s="1"/>
  <c r="Z35" i="76"/>
  <c r="X25" i="66" s="1"/>
  <c r="Y35" i="76"/>
  <c r="W25" i="66" s="1"/>
  <c r="X35" i="76"/>
  <c r="V25" i="66" s="1"/>
  <c r="W35" i="76"/>
  <c r="U25" i="66" s="1"/>
  <c r="V35" i="76"/>
  <c r="T25" i="66" s="1"/>
  <c r="U35" i="76"/>
  <c r="S25" i="66" s="1"/>
  <c r="S35" i="76"/>
  <c r="Q25" i="66" s="1"/>
  <c r="R35" i="76"/>
  <c r="P25" i="66" s="1"/>
  <c r="Q35" i="76"/>
  <c r="O25" i="66" s="1"/>
  <c r="P35" i="76"/>
  <c r="N25" i="66" s="1"/>
  <c r="O35" i="76"/>
  <c r="M25" i="66" s="1"/>
  <c r="K35" i="76"/>
  <c r="K25" i="66" s="1"/>
  <c r="I35" i="76"/>
  <c r="I25" i="66" s="1"/>
  <c r="Z27" i="76"/>
  <c r="X19" i="66" s="1"/>
  <c r="Y27" i="76"/>
  <c r="W19" i="66" s="1"/>
  <c r="X27" i="76"/>
  <c r="V19" i="66" s="1"/>
  <c r="W27" i="76"/>
  <c r="U19" i="66" s="1"/>
  <c r="V27" i="76"/>
  <c r="T19" i="66" s="1"/>
  <c r="U27" i="76"/>
  <c r="S19" i="66" s="1"/>
  <c r="S27" i="76"/>
  <c r="Q19" i="66" s="1"/>
  <c r="R27" i="76"/>
  <c r="P19" i="66" s="1"/>
  <c r="Q27" i="76"/>
  <c r="O19" i="66" s="1"/>
  <c r="P27" i="76"/>
  <c r="N19" i="66" s="1"/>
  <c r="O27" i="76"/>
  <c r="M19" i="66" s="1"/>
  <c r="K27" i="76"/>
  <c r="K19" i="66" s="1"/>
  <c r="I27" i="76"/>
  <c r="I19" i="66" s="1"/>
  <c r="Z20" i="76"/>
  <c r="X14" i="66" s="1"/>
  <c r="Y20" i="76"/>
  <c r="W14" i="66" s="1"/>
  <c r="X20" i="76"/>
  <c r="V14" i="66" s="1"/>
  <c r="W20" i="76"/>
  <c r="U14" i="66" s="1"/>
  <c r="V20" i="76"/>
  <c r="T14" i="66" s="1"/>
  <c r="U20" i="76"/>
  <c r="S14" i="66" s="1"/>
  <c r="S20" i="76"/>
  <c r="Q14" i="66" s="1"/>
  <c r="R20" i="76"/>
  <c r="P14" i="66" s="1"/>
  <c r="Q20" i="76"/>
  <c r="O14" i="66" s="1"/>
  <c r="P20" i="76"/>
  <c r="N14" i="66" s="1"/>
  <c r="O20" i="76"/>
  <c r="M14" i="66" s="1"/>
  <c r="K20" i="76"/>
  <c r="K14" i="66" s="1"/>
  <c r="J20" i="76"/>
  <c r="J14" i="66" s="1"/>
  <c r="I20" i="76"/>
  <c r="I14" i="66" s="1"/>
  <c r="Z17" i="76"/>
  <c r="X13" i="66" s="1"/>
  <c r="Y17" i="76"/>
  <c r="W13" i="66" s="1"/>
  <c r="X17" i="76"/>
  <c r="V13" i="66" s="1"/>
  <c r="W17" i="76"/>
  <c r="U13" i="66" s="1"/>
  <c r="V17" i="76"/>
  <c r="T13" i="66" s="1"/>
  <c r="U17" i="76"/>
  <c r="S13" i="66" s="1"/>
  <c r="S17" i="76"/>
  <c r="Q13" i="66" s="1"/>
  <c r="R17" i="76"/>
  <c r="P13" i="66" s="1"/>
  <c r="Q17" i="76"/>
  <c r="O13" i="66" s="1"/>
  <c r="P17" i="76"/>
  <c r="N13" i="66" s="1"/>
  <c r="O17" i="76"/>
  <c r="K17" i="76"/>
  <c r="K13" i="66" s="1"/>
  <c r="I17" i="76"/>
  <c r="I13" i="66" s="1"/>
  <c r="Z7" i="76"/>
  <c r="X7" i="66" s="1"/>
  <c r="Y7" i="76"/>
  <c r="W7" i="66" s="1"/>
  <c r="X7" i="76"/>
  <c r="V7" i="66" s="1"/>
  <c r="W7" i="76"/>
  <c r="U7" i="66" s="1"/>
  <c r="V7" i="76"/>
  <c r="T7" i="66" s="1"/>
  <c r="U7" i="76"/>
  <c r="S7" i="66" s="1"/>
  <c r="S7" i="76"/>
  <c r="Q7" i="66" s="1"/>
  <c r="R7" i="76"/>
  <c r="P7" i="66" s="1"/>
  <c r="Q7" i="76"/>
  <c r="O7" i="66" s="1"/>
  <c r="P7" i="76"/>
  <c r="N7" i="66" s="1"/>
  <c r="O7" i="76"/>
  <c r="M7" i="66" s="1"/>
  <c r="K7" i="76"/>
  <c r="K7" i="66" s="1"/>
  <c r="I7" i="76"/>
  <c r="I7" i="66" s="1"/>
  <c r="J44" i="76"/>
  <c r="J30" i="66" s="1"/>
  <c r="J43" i="76"/>
  <c r="J29" i="66" s="1"/>
  <c r="J39" i="76"/>
  <c r="J27" i="66" s="1"/>
  <c r="J38" i="76"/>
  <c r="J26" i="66" s="1"/>
  <c r="L38" i="76" l="1"/>
  <c r="L43" i="76"/>
  <c r="L39" i="76"/>
  <c r="L44" i="76"/>
  <c r="L8" i="76"/>
  <c r="M8" i="76" s="1"/>
  <c r="M7" i="76" s="1"/>
  <c r="L20" i="76"/>
  <c r="P5" i="39"/>
  <c r="J45" i="76"/>
  <c r="J31" i="66" s="1"/>
  <c r="J40" i="76"/>
  <c r="J28" i="66" s="1"/>
  <c r="J35" i="76"/>
  <c r="J25" i="66" s="1"/>
  <c r="J17" i="76"/>
  <c r="L17" i="76" s="1"/>
  <c r="P4" i="39"/>
  <c r="J27" i="76"/>
  <c r="J19" i="66" s="1"/>
  <c r="L19" i="76"/>
  <c r="N19" i="76" s="1"/>
  <c r="N17" i="76" s="1"/>
  <c r="Q257" i="68"/>
  <c r="P7" i="39"/>
  <c r="P22" i="72"/>
  <c r="J22" i="72" s="1"/>
  <c r="L40" i="76" l="1"/>
  <c r="L35" i="76"/>
  <c r="L45" i="76"/>
  <c r="L27" i="76"/>
  <c r="J7" i="76"/>
  <c r="J7" i="66" s="1"/>
  <c r="P142" i="71"/>
  <c r="J142" i="71" s="1"/>
  <c r="M22" i="71"/>
  <c r="J22" i="71" s="1"/>
  <c r="J22" i="66" s="1"/>
  <c r="M13" i="71"/>
  <c r="J13" i="71" s="1"/>
  <c r="J13" i="66" s="1"/>
  <c r="AG110" i="68"/>
  <c r="AG111" i="68"/>
  <c r="AG112" i="68"/>
  <c r="AG113" i="68"/>
  <c r="AG114" i="68"/>
  <c r="AG115" i="68"/>
  <c r="AG116" i="68"/>
  <c r="AG117" i="68"/>
  <c r="AG118" i="68"/>
  <c r="L7" i="76" l="1"/>
  <c r="M22" i="66"/>
  <c r="M13" i="66"/>
  <c r="U151" i="68"/>
  <c r="AC69" i="76" l="1"/>
  <c r="AC70" i="76"/>
  <c r="L43" i="73"/>
  <c r="S151" i="68"/>
  <c r="L98" i="71" l="1"/>
  <c r="L97" i="71"/>
  <c r="J94" i="71"/>
  <c r="J67" i="66" s="1"/>
  <c r="L142" i="71"/>
  <c r="X139" i="71"/>
  <c r="X111" i="66" s="1"/>
  <c r="W139" i="71"/>
  <c r="W111" i="66" s="1"/>
  <c r="V139" i="71"/>
  <c r="V111" i="66" s="1"/>
  <c r="U139" i="71"/>
  <c r="U111" i="66" s="1"/>
  <c r="T139" i="71"/>
  <c r="T111" i="66" s="1"/>
  <c r="S139" i="71"/>
  <c r="S111" i="66" s="1"/>
  <c r="R139" i="71"/>
  <c r="R111" i="66" s="1"/>
  <c r="Q139" i="71"/>
  <c r="Q111" i="66" s="1"/>
  <c r="P139" i="71"/>
  <c r="P111" i="66" s="1"/>
  <c r="O139" i="71"/>
  <c r="O111" i="66" s="1"/>
  <c r="N139" i="71"/>
  <c r="N111" i="66" s="1"/>
  <c r="M139" i="71"/>
  <c r="M111" i="66" s="1"/>
  <c r="K139" i="71"/>
  <c r="K111" i="66" s="1"/>
  <c r="F139" i="71"/>
  <c r="F111" i="66" s="1"/>
  <c r="Z66" i="76"/>
  <c r="Y66" i="76"/>
  <c r="X66" i="76"/>
  <c r="W66" i="76"/>
  <c r="V66" i="76"/>
  <c r="U66" i="76"/>
  <c r="S66" i="76"/>
  <c r="R66" i="76"/>
  <c r="Q66" i="76"/>
  <c r="P66" i="76"/>
  <c r="O66" i="76"/>
  <c r="K66" i="76"/>
  <c r="I66" i="76"/>
  <c r="Z63" i="76"/>
  <c r="Y63" i="76"/>
  <c r="X63" i="76"/>
  <c r="W63" i="76"/>
  <c r="V63" i="76"/>
  <c r="U63" i="76"/>
  <c r="S63" i="76"/>
  <c r="R63" i="76"/>
  <c r="Q63" i="76"/>
  <c r="P63" i="76"/>
  <c r="O63" i="76"/>
  <c r="K63" i="76"/>
  <c r="I63" i="76"/>
  <c r="Z60" i="76"/>
  <c r="Y60" i="76"/>
  <c r="X60" i="76"/>
  <c r="W60" i="76"/>
  <c r="V60" i="76"/>
  <c r="U60" i="76"/>
  <c r="S60" i="76"/>
  <c r="R60" i="76"/>
  <c r="Q60" i="76"/>
  <c r="P60" i="76"/>
  <c r="O60" i="76"/>
  <c r="K60" i="76"/>
  <c r="I60" i="76"/>
  <c r="L68" i="76"/>
  <c r="N68" i="76" s="1"/>
  <c r="N66" i="76" s="1"/>
  <c r="L67" i="76"/>
  <c r="L65" i="76"/>
  <c r="N65" i="76" s="1"/>
  <c r="N63" i="76" s="1"/>
  <c r="L64" i="76"/>
  <c r="M64" i="76" s="1"/>
  <c r="M63" i="76" s="1"/>
  <c r="L62" i="76"/>
  <c r="N62" i="76" s="1"/>
  <c r="N60" i="76" s="1"/>
  <c r="L61" i="76"/>
  <c r="M61" i="76" s="1"/>
  <c r="M60" i="76" s="1"/>
  <c r="Z190" i="76"/>
  <c r="X154" i="66" s="1"/>
  <c r="Y190" i="76"/>
  <c r="W154" i="66" s="1"/>
  <c r="X190" i="76"/>
  <c r="V154" i="66" s="1"/>
  <c r="W190" i="76"/>
  <c r="U154" i="66" s="1"/>
  <c r="V190" i="76"/>
  <c r="T154" i="66" s="1"/>
  <c r="U190" i="76"/>
  <c r="S154" i="66" s="1"/>
  <c r="S190" i="76"/>
  <c r="Q154" i="66" s="1"/>
  <c r="R190" i="76"/>
  <c r="P154" i="66" s="1"/>
  <c r="Q190" i="76"/>
  <c r="O154" i="66" s="1"/>
  <c r="P190" i="76"/>
  <c r="N154" i="66" s="1"/>
  <c r="O190" i="76"/>
  <c r="M154" i="66" s="1"/>
  <c r="K190" i="76"/>
  <c r="K154" i="66" s="1"/>
  <c r="I190" i="76"/>
  <c r="I154" i="66" s="1"/>
  <c r="Z185" i="76"/>
  <c r="X151" i="66" s="1"/>
  <c r="Y185" i="76"/>
  <c r="W151" i="66" s="1"/>
  <c r="X185" i="76"/>
  <c r="V151" i="66" s="1"/>
  <c r="W185" i="76"/>
  <c r="U151" i="66" s="1"/>
  <c r="V185" i="76"/>
  <c r="T151" i="66" s="1"/>
  <c r="U185" i="76"/>
  <c r="S151" i="66" s="1"/>
  <c r="S185" i="76"/>
  <c r="Q151" i="66" s="1"/>
  <c r="R185" i="76"/>
  <c r="P151" i="66" s="1"/>
  <c r="Q185" i="76"/>
  <c r="O151" i="66" s="1"/>
  <c r="P185" i="76"/>
  <c r="N151" i="66" s="1"/>
  <c r="O185" i="76"/>
  <c r="M151" i="66" s="1"/>
  <c r="K185" i="76"/>
  <c r="K151" i="66" s="1"/>
  <c r="I185" i="76"/>
  <c r="I151" i="66" s="1"/>
  <c r="L192" i="76"/>
  <c r="L191" i="76"/>
  <c r="M191" i="76" s="1"/>
  <c r="M190" i="76" s="1"/>
  <c r="L187" i="76"/>
  <c r="L186" i="76"/>
  <c r="M186" i="76" s="1"/>
  <c r="M185" i="76" s="1"/>
  <c r="O86" i="76"/>
  <c r="J86" i="76" s="1"/>
  <c r="L201" i="76"/>
  <c r="N201" i="76" s="1"/>
  <c r="N199" i="76" s="1"/>
  <c r="L200" i="76"/>
  <c r="M200" i="76" s="1"/>
  <c r="M199" i="76" s="1"/>
  <c r="L196" i="76"/>
  <c r="N196" i="76" s="1"/>
  <c r="N194" i="76" s="1"/>
  <c r="L195" i="76"/>
  <c r="M195" i="76" s="1"/>
  <c r="M194" i="76" s="1"/>
  <c r="Z194" i="76"/>
  <c r="Y194" i="76"/>
  <c r="X194" i="76"/>
  <c r="W194" i="76"/>
  <c r="V194" i="76"/>
  <c r="U194" i="76"/>
  <c r="S194" i="76"/>
  <c r="R194" i="76"/>
  <c r="Q194" i="76"/>
  <c r="P194" i="76"/>
  <c r="O194" i="76"/>
  <c r="K194" i="76"/>
  <c r="Z199" i="76"/>
  <c r="X159" i="66" s="1"/>
  <c r="Y199" i="76"/>
  <c r="W159" i="66" s="1"/>
  <c r="X199" i="76"/>
  <c r="V159" i="66" s="1"/>
  <c r="W199" i="76"/>
  <c r="U159" i="66" s="1"/>
  <c r="V199" i="76"/>
  <c r="T159" i="66" s="1"/>
  <c r="U199" i="76"/>
  <c r="S159" i="66" s="1"/>
  <c r="S199" i="76"/>
  <c r="Q159" i="66" s="1"/>
  <c r="R199" i="76"/>
  <c r="P159" i="66" s="1"/>
  <c r="Q199" i="76"/>
  <c r="O159" i="66" s="1"/>
  <c r="P199" i="76"/>
  <c r="N159" i="66" s="1"/>
  <c r="O199" i="76"/>
  <c r="M159" i="66" s="1"/>
  <c r="K199" i="76"/>
  <c r="K159" i="66" s="1"/>
  <c r="I199" i="76"/>
  <c r="I159" i="66" s="1"/>
  <c r="I194" i="76"/>
  <c r="J49" i="73"/>
  <c r="L94" i="71" l="1"/>
  <c r="K59" i="76"/>
  <c r="W59" i="76"/>
  <c r="V59" i="76"/>
  <c r="Z59" i="76"/>
  <c r="S59" i="76"/>
  <c r="U59" i="76"/>
  <c r="O59" i="76"/>
  <c r="L60" i="76"/>
  <c r="M67" i="76"/>
  <c r="M66" i="76" s="1"/>
  <c r="M59" i="76" s="1"/>
  <c r="L66" i="76"/>
  <c r="R59" i="76"/>
  <c r="J66" i="76"/>
  <c r="L63" i="76"/>
  <c r="J63" i="76"/>
  <c r="J60" i="76"/>
  <c r="N59" i="76"/>
  <c r="P59" i="76"/>
  <c r="X59" i="76"/>
  <c r="Q59" i="76"/>
  <c r="Y59" i="76"/>
  <c r="I59" i="76"/>
  <c r="L185" i="76"/>
  <c r="L190" i="76"/>
  <c r="N192" i="76"/>
  <c r="N190" i="76" s="1"/>
  <c r="N187" i="76"/>
  <c r="N185" i="76" s="1"/>
  <c r="L199" i="76"/>
  <c r="J199" i="76"/>
  <c r="J159" i="66" s="1"/>
  <c r="J190" i="76"/>
  <c r="J154" i="66" s="1"/>
  <c r="J185" i="76"/>
  <c r="J151" i="66" s="1"/>
  <c r="L194" i="76"/>
  <c r="J194" i="76"/>
  <c r="K167" i="68"/>
  <c r="L59" i="76" l="1"/>
  <c r="J59" i="76"/>
  <c r="J51" i="68" l="1"/>
  <c r="AD51" i="68"/>
  <c r="AC51" i="68"/>
  <c r="AB51" i="68"/>
  <c r="AA51" i="68"/>
  <c r="Z51" i="68"/>
  <c r="Y51" i="68"/>
  <c r="W51" i="68"/>
  <c r="V51" i="68"/>
  <c r="U51" i="68"/>
  <c r="T51" i="68"/>
  <c r="S51" i="68"/>
  <c r="R51" i="68"/>
  <c r="O51" i="68"/>
  <c r="N51" i="68"/>
  <c r="M51" i="68"/>
  <c r="L51" i="68"/>
  <c r="F51" i="68"/>
  <c r="K52" i="68" l="1"/>
  <c r="K51" i="68" s="1"/>
  <c r="AA35" i="72"/>
  <c r="Z35" i="72"/>
  <c r="Y35" i="72"/>
  <c r="W35" i="72"/>
  <c r="V35" i="72"/>
  <c r="U35" i="72"/>
  <c r="T35" i="72"/>
  <c r="S35" i="72"/>
  <c r="R35" i="72"/>
  <c r="Q35" i="72"/>
  <c r="P35" i="72"/>
  <c r="N35" i="72"/>
  <c r="K35" i="72"/>
  <c r="I35" i="72"/>
  <c r="X83" i="71"/>
  <c r="X58" i="66" s="1"/>
  <c r="W83" i="71"/>
  <c r="W58" i="66" s="1"/>
  <c r="V83" i="71"/>
  <c r="V58" i="66" s="1"/>
  <c r="U83" i="71"/>
  <c r="U58" i="66" s="1"/>
  <c r="T83" i="71"/>
  <c r="T58" i="66" s="1"/>
  <c r="S83" i="71"/>
  <c r="S58" i="66" s="1"/>
  <c r="R83" i="71"/>
  <c r="R58" i="66" s="1"/>
  <c r="Q83" i="71"/>
  <c r="Q58" i="66" s="1"/>
  <c r="P83" i="71"/>
  <c r="P58" i="66" s="1"/>
  <c r="O83" i="71"/>
  <c r="O58" i="66" s="1"/>
  <c r="N83" i="71"/>
  <c r="N58" i="66" s="1"/>
  <c r="M83" i="71"/>
  <c r="M58" i="66" s="1"/>
  <c r="K83" i="71"/>
  <c r="K58" i="66" s="1"/>
  <c r="F83" i="71"/>
  <c r="F58" i="66" s="1"/>
  <c r="P67" i="71"/>
  <c r="L148" i="71"/>
  <c r="M67" i="71"/>
  <c r="J67" i="71" s="1"/>
  <c r="L140" i="71" l="1"/>
  <c r="J139" i="71"/>
  <c r="J111" i="66" s="1"/>
  <c r="L247" i="75"/>
  <c r="L245" i="75"/>
  <c r="L244" i="75"/>
  <c r="L243" i="75"/>
  <c r="L242" i="75"/>
  <c r="L241" i="75"/>
  <c r="L239" i="75"/>
  <c r="L238" i="75"/>
  <c r="L237" i="75"/>
  <c r="L236" i="75"/>
  <c r="L235" i="75"/>
  <c r="L234" i="75"/>
  <c r="L233" i="75"/>
  <c r="L232" i="75"/>
  <c r="L230" i="75"/>
  <c r="L229" i="75"/>
  <c r="L228" i="75"/>
  <c r="L224" i="75"/>
  <c r="L223" i="75"/>
  <c r="L222" i="75"/>
  <c r="L221" i="75"/>
  <c r="L220" i="75"/>
  <c r="L219" i="75"/>
  <c r="L218" i="75"/>
  <c r="L217" i="75"/>
  <c r="L216" i="75"/>
  <c r="L215" i="75"/>
  <c r="L213" i="75"/>
  <c r="L212" i="75"/>
  <c r="L211" i="75"/>
  <c r="L210" i="75"/>
  <c r="L209" i="75"/>
  <c r="L208" i="75"/>
  <c r="L207" i="75"/>
  <c r="L206" i="75"/>
  <c r="L205" i="75"/>
  <c r="L204" i="75"/>
  <c r="L203" i="75"/>
  <c r="L202" i="75"/>
  <c r="L201" i="75"/>
  <c r="L199" i="75"/>
  <c r="L198" i="75"/>
  <c r="L196" i="75"/>
  <c r="L195" i="75"/>
  <c r="L194" i="75"/>
  <c r="L193" i="75"/>
  <c r="L192" i="75"/>
  <c r="L191" i="75"/>
  <c r="L190" i="75"/>
  <c r="L189" i="75"/>
  <c r="L188" i="75"/>
  <c r="L187" i="75"/>
  <c r="L185" i="75"/>
  <c r="L184" i="75"/>
  <c r="L183" i="75"/>
  <c r="L182" i="75"/>
  <c r="L181" i="75"/>
  <c r="L180" i="75"/>
  <c r="L179" i="75"/>
  <c r="L178" i="75"/>
  <c r="L177" i="75"/>
  <c r="L176" i="75"/>
  <c r="L174" i="75"/>
  <c r="L173" i="75"/>
  <c r="L172" i="75"/>
  <c r="L171" i="75"/>
  <c r="L170" i="75"/>
  <c r="L169" i="75"/>
  <c r="L168" i="75"/>
  <c r="L167" i="75"/>
  <c r="L166" i="75"/>
  <c r="L165" i="75"/>
  <c r="L163" i="75"/>
  <c r="L161" i="75"/>
  <c r="L160" i="75"/>
  <c r="L159" i="75"/>
  <c r="L158" i="75"/>
  <c r="L156" i="75"/>
  <c r="L155" i="75"/>
  <c r="L154" i="75"/>
  <c r="L153" i="75"/>
  <c r="L152" i="75"/>
  <c r="L151" i="75"/>
  <c r="L150" i="75"/>
  <c r="L148" i="75"/>
  <c r="L146" i="75"/>
  <c r="L145" i="75"/>
  <c r="L144" i="75"/>
  <c r="L143" i="75"/>
  <c r="L142" i="75"/>
  <c r="L141" i="75"/>
  <c r="L140" i="75"/>
  <c r="L139" i="75"/>
  <c r="L138" i="75"/>
  <c r="L137" i="75"/>
  <c r="L136" i="75"/>
  <c r="L134" i="75"/>
  <c r="L133" i="75"/>
  <c r="L132" i="75"/>
  <c r="L131" i="75"/>
  <c r="L130" i="75"/>
  <c r="L129" i="75"/>
  <c r="L128" i="75"/>
  <c r="L127" i="75"/>
  <c r="L126" i="75"/>
  <c r="L125" i="75"/>
  <c r="L124" i="75"/>
  <c r="L123" i="75"/>
  <c r="L122" i="75"/>
  <c r="L121" i="75"/>
  <c r="L119" i="75"/>
  <c r="L118" i="75"/>
  <c r="L116" i="75"/>
  <c r="L115" i="75"/>
  <c r="L114" i="75"/>
  <c r="L113" i="75"/>
  <c r="L112" i="75"/>
  <c r="L111" i="75"/>
  <c r="L110" i="75"/>
  <c r="L109" i="75"/>
  <c r="L108" i="75"/>
  <c r="L107" i="75"/>
  <c r="L105" i="75"/>
  <c r="L104" i="75"/>
  <c r="L103" i="75"/>
  <c r="L102" i="75"/>
  <c r="L101" i="75"/>
  <c r="L100" i="75"/>
  <c r="L99" i="75"/>
  <c r="L98" i="75"/>
  <c r="L97" i="75"/>
  <c r="L96" i="75"/>
  <c r="L94" i="75"/>
  <c r="L93" i="75"/>
  <c r="L92" i="75"/>
  <c r="L91" i="75"/>
  <c r="L90" i="75"/>
  <c r="L89" i="75"/>
  <c r="L88" i="75"/>
  <c r="L87" i="75"/>
  <c r="L86" i="75"/>
  <c r="L85" i="75"/>
  <c r="L83" i="75"/>
  <c r="L82" i="75"/>
  <c r="L81" i="75"/>
  <c r="L79" i="75"/>
  <c r="L78" i="75"/>
  <c r="L75" i="75"/>
  <c r="L74" i="75"/>
  <c r="L73" i="75"/>
  <c r="L72" i="75"/>
  <c r="L70" i="75"/>
  <c r="L69" i="75"/>
  <c r="L68" i="75"/>
  <c r="L66" i="75"/>
  <c r="L65" i="75"/>
  <c r="L64" i="75"/>
  <c r="L63" i="75"/>
  <c r="L62" i="75"/>
  <c r="L60" i="75"/>
  <c r="L59" i="75"/>
  <c r="L58" i="75"/>
  <c r="L57" i="75"/>
  <c r="L54" i="75"/>
  <c r="L53" i="75"/>
  <c r="L51" i="75"/>
  <c r="L50" i="75"/>
  <c r="L49" i="75"/>
  <c r="L48" i="75"/>
  <c r="L46" i="75"/>
  <c r="L45" i="75"/>
  <c r="L44" i="75"/>
  <c r="L39" i="75"/>
  <c r="L38" i="75"/>
  <c r="L36" i="75"/>
  <c r="L35" i="75"/>
  <c r="L34" i="75"/>
  <c r="L31" i="75"/>
  <c r="L30" i="75"/>
  <c r="L29" i="75"/>
  <c r="L28" i="75"/>
  <c r="L27" i="75"/>
  <c r="L26" i="75"/>
  <c r="L25" i="75"/>
  <c r="V43" i="72"/>
  <c r="Y43" i="72"/>
  <c r="W43" i="72"/>
  <c r="Z62" i="72"/>
  <c r="W62" i="72"/>
  <c r="V62" i="72"/>
  <c r="T62" i="72"/>
  <c r="R62" i="72"/>
  <c r="U62" i="72"/>
  <c r="P62" i="72"/>
  <c r="S62" i="72"/>
  <c r="Y62" i="72"/>
  <c r="K62" i="72"/>
  <c r="I62" i="72"/>
  <c r="L144" i="71"/>
  <c r="L145" i="71"/>
  <c r="O77" i="71"/>
  <c r="U77" i="71"/>
  <c r="F77" i="71"/>
  <c r="F54" i="66" s="1"/>
  <c r="K77" i="71"/>
  <c r="F245" i="68"/>
  <c r="W77" i="71" l="1"/>
  <c r="AA62" i="72"/>
  <c r="S77" i="71"/>
  <c r="L139" i="71"/>
  <c r="T77" i="71"/>
  <c r="X77" i="71"/>
  <c r="R77" i="71"/>
  <c r="R54" i="66" s="1"/>
  <c r="V77" i="71"/>
  <c r="Q62" i="72"/>
  <c r="L64" i="72"/>
  <c r="N64" i="72" s="1"/>
  <c r="N62" i="72" s="1"/>
  <c r="P77" i="71"/>
  <c r="M77" i="71"/>
  <c r="Q77" i="71"/>
  <c r="L78" i="71"/>
  <c r="N77" i="71"/>
  <c r="L79" i="71"/>
  <c r="L256" i="72"/>
  <c r="L254" i="72"/>
  <c r="L253" i="72"/>
  <c r="L252" i="72"/>
  <c r="L251" i="72"/>
  <c r="L250" i="72"/>
  <c r="L248" i="72"/>
  <c r="L247" i="72"/>
  <c r="L246" i="72"/>
  <c r="L245" i="72"/>
  <c r="L244" i="72"/>
  <c r="L243" i="72"/>
  <c r="L242" i="72"/>
  <c r="L241" i="72"/>
  <c r="L239" i="72"/>
  <c r="L238" i="72"/>
  <c r="L237" i="72"/>
  <c r="L233" i="72"/>
  <c r="L232" i="72"/>
  <c r="L231" i="72"/>
  <c r="L230" i="72"/>
  <c r="L229" i="72"/>
  <c r="L228" i="72"/>
  <c r="L227" i="72"/>
  <c r="L226" i="72"/>
  <c r="L225" i="72"/>
  <c r="L224" i="72"/>
  <c r="L222" i="72"/>
  <c r="L221" i="72"/>
  <c r="L220" i="72"/>
  <c r="L219" i="72"/>
  <c r="L218" i="72"/>
  <c r="L217" i="72"/>
  <c r="L216" i="72"/>
  <c r="L215" i="72"/>
  <c r="L214" i="72"/>
  <c r="L213" i="72"/>
  <c r="L212" i="72"/>
  <c r="L211" i="72"/>
  <c r="L210" i="72"/>
  <c r="L208" i="72"/>
  <c r="L207" i="72"/>
  <c r="L205" i="72"/>
  <c r="L204" i="72"/>
  <c r="L203" i="72"/>
  <c r="L202" i="72"/>
  <c r="L201" i="72"/>
  <c r="L200" i="72"/>
  <c r="L199" i="72"/>
  <c r="L198" i="72"/>
  <c r="L197" i="72"/>
  <c r="L196" i="72"/>
  <c r="L194" i="72"/>
  <c r="L193" i="72"/>
  <c r="L192" i="72"/>
  <c r="L191" i="72"/>
  <c r="L190" i="72"/>
  <c r="L189" i="72"/>
  <c r="L188" i="72"/>
  <c r="L187" i="72"/>
  <c r="L186" i="72"/>
  <c r="L185" i="72"/>
  <c r="L183" i="72"/>
  <c r="L182" i="72"/>
  <c r="L181" i="72"/>
  <c r="L180" i="72"/>
  <c r="L179" i="72"/>
  <c r="L178" i="72"/>
  <c r="L177" i="72"/>
  <c r="L176" i="72"/>
  <c r="L175" i="72"/>
  <c r="L174" i="72"/>
  <c r="L172" i="72"/>
  <c r="L169" i="72"/>
  <c r="L168" i="72"/>
  <c r="L167" i="72"/>
  <c r="M167" i="72" s="1"/>
  <c r="L164" i="72"/>
  <c r="O164" i="72" s="1"/>
  <c r="L163" i="72"/>
  <c r="O163" i="72" s="1"/>
  <c r="L161" i="72"/>
  <c r="L160" i="72"/>
  <c r="L159" i="72"/>
  <c r="L157" i="72"/>
  <c r="L155" i="72"/>
  <c r="L154" i="72"/>
  <c r="L153" i="72"/>
  <c r="L152" i="72"/>
  <c r="L151" i="72"/>
  <c r="L150" i="72"/>
  <c r="L149" i="72"/>
  <c r="L148" i="72"/>
  <c r="L147" i="72"/>
  <c r="L146" i="72"/>
  <c r="L145" i="72"/>
  <c r="L143" i="72"/>
  <c r="L142" i="72"/>
  <c r="L141" i="72"/>
  <c r="L140" i="72"/>
  <c r="L139" i="72"/>
  <c r="L138" i="72"/>
  <c r="L137" i="72"/>
  <c r="L136" i="72"/>
  <c r="L135" i="72"/>
  <c r="L134" i="72"/>
  <c r="L133" i="72"/>
  <c r="L132" i="72"/>
  <c r="L131" i="72"/>
  <c r="L130" i="72"/>
  <c r="L128" i="72"/>
  <c r="L127" i="72"/>
  <c r="L125" i="72"/>
  <c r="L124" i="72"/>
  <c r="L123" i="72"/>
  <c r="L122" i="72"/>
  <c r="L121" i="72"/>
  <c r="L120" i="72"/>
  <c r="L119" i="72"/>
  <c r="L118" i="72"/>
  <c r="L117" i="72"/>
  <c r="L116" i="72"/>
  <c r="L114" i="72"/>
  <c r="L113" i="72"/>
  <c r="L112" i="72"/>
  <c r="L111" i="72"/>
  <c r="L110" i="72"/>
  <c r="L109" i="72"/>
  <c r="L108" i="72"/>
  <c r="L107" i="72"/>
  <c r="L106" i="72"/>
  <c r="L105" i="72"/>
  <c r="L103" i="72"/>
  <c r="L102" i="72"/>
  <c r="L101" i="72"/>
  <c r="L100" i="72"/>
  <c r="L99" i="72"/>
  <c r="L98" i="72"/>
  <c r="L97" i="72"/>
  <c r="L96" i="72"/>
  <c r="L95" i="72"/>
  <c r="L94" i="72"/>
  <c r="L92" i="72"/>
  <c r="L91" i="72"/>
  <c r="L90" i="72"/>
  <c r="L88" i="72"/>
  <c r="L87" i="72"/>
  <c r="L84" i="72"/>
  <c r="L83" i="72"/>
  <c r="L82" i="72"/>
  <c r="L81" i="72"/>
  <c r="L79" i="72"/>
  <c r="L78" i="72"/>
  <c r="L77" i="72"/>
  <c r="L75" i="72"/>
  <c r="L74" i="72"/>
  <c r="L73" i="72"/>
  <c r="L72" i="72"/>
  <c r="L71" i="72"/>
  <c r="L60" i="72"/>
  <c r="L59" i="72"/>
  <c r="L48" i="72"/>
  <c r="L38" i="72"/>
  <c r="L34" i="72"/>
  <c r="L26" i="72"/>
  <c r="L23" i="72"/>
  <c r="L21" i="72"/>
  <c r="L12" i="72"/>
  <c r="L11" i="72"/>
  <c r="L10" i="72"/>
  <c r="L9" i="72"/>
  <c r="L8" i="72"/>
  <c r="O8" i="72" s="1"/>
  <c r="L82" i="76"/>
  <c r="L86" i="76"/>
  <c r="N86" i="76" s="1"/>
  <c r="N84" i="76" s="1"/>
  <c r="L85" i="76"/>
  <c r="M85" i="76" s="1"/>
  <c r="M84" i="76" s="1"/>
  <c r="L287" i="76"/>
  <c r="L285" i="76"/>
  <c r="L284" i="76"/>
  <c r="L283" i="76"/>
  <c r="L282" i="76"/>
  <c r="L281" i="76"/>
  <c r="L279" i="76"/>
  <c r="L278" i="76"/>
  <c r="L277" i="76"/>
  <c r="L276" i="76"/>
  <c r="L275" i="76"/>
  <c r="L274" i="76"/>
  <c r="L273" i="76"/>
  <c r="L272" i="76"/>
  <c r="L270" i="76"/>
  <c r="L269" i="76"/>
  <c r="L268" i="76"/>
  <c r="L264" i="76"/>
  <c r="L263" i="76"/>
  <c r="L262" i="76"/>
  <c r="L261" i="76"/>
  <c r="L260" i="76"/>
  <c r="L259" i="76"/>
  <c r="L258" i="76"/>
  <c r="L257" i="76"/>
  <c r="L256" i="76"/>
  <c r="L255" i="76"/>
  <c r="L253" i="76"/>
  <c r="L252" i="76"/>
  <c r="L251" i="76"/>
  <c r="L250" i="76"/>
  <c r="L249" i="76"/>
  <c r="L248" i="76"/>
  <c r="L247" i="76"/>
  <c r="L246" i="76"/>
  <c r="L245" i="76"/>
  <c r="L244" i="76"/>
  <c r="L243" i="76"/>
  <c r="L242" i="76"/>
  <c r="L241" i="76"/>
  <c r="L239" i="76"/>
  <c r="L238" i="76"/>
  <c r="L236" i="76"/>
  <c r="L235" i="76"/>
  <c r="L234" i="76"/>
  <c r="L233" i="76"/>
  <c r="L232" i="76"/>
  <c r="L231" i="76"/>
  <c r="L230" i="76"/>
  <c r="L229" i="76"/>
  <c r="L228" i="76"/>
  <c r="L227" i="76"/>
  <c r="L225" i="76"/>
  <c r="L224" i="76"/>
  <c r="L223" i="76"/>
  <c r="L222" i="76"/>
  <c r="L221" i="76"/>
  <c r="L220" i="76"/>
  <c r="L219" i="76"/>
  <c r="L218" i="76"/>
  <c r="L217" i="76"/>
  <c r="L216" i="76"/>
  <c r="L214" i="76"/>
  <c r="L213" i="76"/>
  <c r="L212" i="76"/>
  <c r="L211" i="76"/>
  <c r="L210" i="76"/>
  <c r="L209" i="76"/>
  <c r="L208" i="76"/>
  <c r="L207" i="76"/>
  <c r="L206" i="76"/>
  <c r="L205" i="76"/>
  <c r="L203" i="76"/>
  <c r="L198" i="76"/>
  <c r="L197" i="76"/>
  <c r="L189" i="76"/>
  <c r="L188" i="76"/>
  <c r="L184" i="76"/>
  <c r="L183" i="76"/>
  <c r="L182" i="76"/>
  <c r="L180" i="76"/>
  <c r="L178" i="76"/>
  <c r="L177" i="76"/>
  <c r="L176" i="76"/>
  <c r="L175" i="76"/>
  <c r="L174" i="76"/>
  <c r="L173" i="76"/>
  <c r="L172" i="76"/>
  <c r="L171" i="76"/>
  <c r="L170" i="76"/>
  <c r="L169" i="76"/>
  <c r="L168" i="76"/>
  <c r="L166" i="76"/>
  <c r="L165" i="76"/>
  <c r="L164" i="76"/>
  <c r="L163" i="76"/>
  <c r="L162" i="76"/>
  <c r="L161" i="76"/>
  <c r="L160" i="76"/>
  <c r="L159" i="76"/>
  <c r="L158" i="76"/>
  <c r="L157" i="76"/>
  <c r="L156" i="76"/>
  <c r="L155" i="76"/>
  <c r="L154" i="76"/>
  <c r="L153" i="76"/>
  <c r="L151" i="76"/>
  <c r="L150" i="76"/>
  <c r="L148" i="76"/>
  <c r="L147" i="76"/>
  <c r="L146" i="76"/>
  <c r="L145" i="76"/>
  <c r="L144" i="76"/>
  <c r="L143" i="76"/>
  <c r="L142" i="76"/>
  <c r="L141" i="76"/>
  <c r="L140" i="76"/>
  <c r="L139" i="76"/>
  <c r="L137" i="76"/>
  <c r="L136" i="76"/>
  <c r="L135" i="76"/>
  <c r="L134" i="76"/>
  <c r="L133" i="76"/>
  <c r="L132" i="76"/>
  <c r="L131" i="76"/>
  <c r="L130" i="76"/>
  <c r="L129" i="76"/>
  <c r="L128" i="76"/>
  <c r="L126" i="76"/>
  <c r="L125" i="76"/>
  <c r="L124" i="76"/>
  <c r="L123" i="76"/>
  <c r="L122" i="76"/>
  <c r="L121" i="76"/>
  <c r="L120" i="76"/>
  <c r="L119" i="76"/>
  <c r="L118" i="76"/>
  <c r="L117" i="76"/>
  <c r="L115" i="76"/>
  <c r="L114" i="76"/>
  <c r="L113" i="76"/>
  <c r="L111" i="76"/>
  <c r="L110" i="76"/>
  <c r="L107" i="76"/>
  <c r="L106" i="76"/>
  <c r="L105" i="76"/>
  <c r="L104" i="76"/>
  <c r="L102" i="76"/>
  <c r="L101" i="76"/>
  <c r="L100" i="76"/>
  <c r="L98" i="76"/>
  <c r="L97" i="76"/>
  <c r="L96" i="76"/>
  <c r="L95" i="76"/>
  <c r="L94" i="76"/>
  <c r="L90" i="76"/>
  <c r="L89" i="76"/>
  <c r="L88" i="76"/>
  <c r="L87" i="76"/>
  <c r="L80" i="76"/>
  <c r="L57" i="76"/>
  <c r="L56" i="76"/>
  <c r="L54" i="76"/>
  <c r="L50" i="76"/>
  <c r="Z84" i="76"/>
  <c r="Y84" i="76"/>
  <c r="X84" i="76"/>
  <c r="W84" i="76"/>
  <c r="U54" i="66" s="1"/>
  <c r="V84" i="76"/>
  <c r="U84" i="76"/>
  <c r="S84" i="76"/>
  <c r="R84" i="76"/>
  <c r="Q84" i="76"/>
  <c r="O54" i="66" s="1"/>
  <c r="P84" i="76"/>
  <c r="O84" i="76"/>
  <c r="K84" i="76"/>
  <c r="K54" i="66" s="1"/>
  <c r="I84" i="76"/>
  <c r="I54" i="66" s="1"/>
  <c r="L246" i="77"/>
  <c r="L244" i="77"/>
  <c r="L243" i="77"/>
  <c r="L242" i="77"/>
  <c r="L241" i="77"/>
  <c r="L240" i="77"/>
  <c r="L238" i="77"/>
  <c r="L237" i="77"/>
  <c r="L236" i="77"/>
  <c r="N236" i="77" s="1"/>
  <c r="L234" i="77"/>
  <c r="L233" i="77"/>
  <c r="L232" i="77"/>
  <c r="L231" i="77"/>
  <c r="L229" i="77"/>
  <c r="L228" i="77"/>
  <c r="L227" i="77"/>
  <c r="L223" i="77"/>
  <c r="L222" i="77"/>
  <c r="L221" i="77"/>
  <c r="L220" i="77"/>
  <c r="L219" i="77"/>
  <c r="L218" i="77"/>
  <c r="L217" i="77"/>
  <c r="L216" i="77"/>
  <c r="L215" i="77"/>
  <c r="L214" i="77"/>
  <c r="L212" i="77"/>
  <c r="L211" i="77"/>
  <c r="L210" i="77"/>
  <c r="L209" i="77"/>
  <c r="L208" i="77"/>
  <c r="L207" i="77"/>
  <c r="L206" i="77"/>
  <c r="L205" i="77"/>
  <c r="L204" i="77"/>
  <c r="L203" i="77"/>
  <c r="L202" i="77"/>
  <c r="L201" i="77"/>
  <c r="L200" i="77"/>
  <c r="L198" i="77"/>
  <c r="L197" i="77"/>
  <c r="L195" i="77"/>
  <c r="L194" i="77"/>
  <c r="L193" i="77"/>
  <c r="L192" i="77"/>
  <c r="L191" i="77"/>
  <c r="L190" i="77"/>
  <c r="L189" i="77"/>
  <c r="L188" i="77"/>
  <c r="L187" i="77"/>
  <c r="L186" i="77"/>
  <c r="L184" i="77"/>
  <c r="L183" i="77"/>
  <c r="L182" i="77"/>
  <c r="L181" i="77"/>
  <c r="L180" i="77"/>
  <c r="L179" i="77"/>
  <c r="L178" i="77"/>
  <c r="L177" i="77"/>
  <c r="L176" i="77"/>
  <c r="L175" i="77"/>
  <c r="L173" i="77"/>
  <c r="L172" i="77"/>
  <c r="L171" i="77"/>
  <c r="L170" i="77"/>
  <c r="L169" i="77"/>
  <c r="L168" i="77"/>
  <c r="L167" i="77"/>
  <c r="L166" i="77"/>
  <c r="L165" i="77"/>
  <c r="L164" i="77"/>
  <c r="L162" i="77"/>
  <c r="L160" i="77"/>
  <c r="L159" i="77"/>
  <c r="L158" i="77"/>
  <c r="L157" i="77"/>
  <c r="L155" i="77"/>
  <c r="L154" i="77"/>
  <c r="L153" i="77"/>
  <c r="L152" i="77"/>
  <c r="L151" i="77"/>
  <c r="L150" i="77"/>
  <c r="L149" i="77"/>
  <c r="L147" i="77"/>
  <c r="L145" i="77"/>
  <c r="L144" i="77"/>
  <c r="L143" i="77"/>
  <c r="L142" i="77"/>
  <c r="L141" i="77"/>
  <c r="L140" i="77"/>
  <c r="L139" i="77"/>
  <c r="L138" i="77"/>
  <c r="L137" i="77"/>
  <c r="L136" i="77"/>
  <c r="L135" i="77"/>
  <c r="L133" i="77"/>
  <c r="L132" i="77"/>
  <c r="L131" i="77"/>
  <c r="L130" i="77"/>
  <c r="L129" i="77"/>
  <c r="L128" i="77"/>
  <c r="L127" i="77"/>
  <c r="L126" i="77"/>
  <c r="L125" i="77"/>
  <c r="L124" i="77"/>
  <c r="L123" i="77"/>
  <c r="L122" i="77"/>
  <c r="L121" i="77"/>
  <c r="L120" i="77"/>
  <c r="L118" i="77"/>
  <c r="L117" i="77"/>
  <c r="L115" i="77"/>
  <c r="L114" i="77"/>
  <c r="L110" i="77"/>
  <c r="L109" i="77"/>
  <c r="L108" i="77"/>
  <c r="L107" i="77"/>
  <c r="L106" i="77"/>
  <c r="L105" i="77"/>
  <c r="L103" i="77"/>
  <c r="L102" i="77"/>
  <c r="L101" i="77"/>
  <c r="L100" i="77"/>
  <c r="L99" i="77"/>
  <c r="L98" i="77"/>
  <c r="L97" i="77"/>
  <c r="L96" i="77"/>
  <c r="L95" i="77"/>
  <c r="L94" i="77"/>
  <c r="L92" i="77"/>
  <c r="L91" i="77"/>
  <c r="L90" i="77"/>
  <c r="L89" i="77"/>
  <c r="L88" i="77"/>
  <c r="L87" i="77"/>
  <c r="L86" i="77"/>
  <c r="L85" i="77"/>
  <c r="L84" i="77"/>
  <c r="L83" i="77"/>
  <c r="L81" i="77"/>
  <c r="L80" i="77"/>
  <c r="L79" i="77"/>
  <c r="L77" i="77"/>
  <c r="L76" i="77"/>
  <c r="L73" i="77"/>
  <c r="L71" i="77"/>
  <c r="P71" i="77" s="1"/>
  <c r="L70" i="77"/>
  <c r="P70" i="77" s="1"/>
  <c r="L68" i="77"/>
  <c r="L67" i="77"/>
  <c r="L66" i="77"/>
  <c r="L64" i="77"/>
  <c r="L63" i="77"/>
  <c r="L62" i="77"/>
  <c r="L61" i="77"/>
  <c r="L60" i="77"/>
  <c r="L235" i="77"/>
  <c r="J112" i="77"/>
  <c r="L72" i="77"/>
  <c r="AB112" i="77"/>
  <c r="AA112" i="77"/>
  <c r="Z112" i="77"/>
  <c r="Y112" i="77"/>
  <c r="X112" i="77"/>
  <c r="W112" i="77"/>
  <c r="U112" i="77"/>
  <c r="T112" i="77"/>
  <c r="S112" i="77"/>
  <c r="R112" i="77"/>
  <c r="Q112" i="77"/>
  <c r="P112" i="77"/>
  <c r="M112" i="77"/>
  <c r="K112" i="77"/>
  <c r="I112" i="77"/>
  <c r="I112" i="66" s="1"/>
  <c r="J81" i="76"/>
  <c r="J75" i="76"/>
  <c r="L75" i="76" s="1"/>
  <c r="N75" i="76" s="1"/>
  <c r="J74" i="76"/>
  <c r="J47" i="66" s="1"/>
  <c r="J73" i="76"/>
  <c r="J46" i="66" s="1"/>
  <c r="J72" i="76"/>
  <c r="L71" i="76"/>
  <c r="N71" i="76" s="1"/>
  <c r="L70" i="76"/>
  <c r="L69" i="76"/>
  <c r="M69" i="76" s="1"/>
  <c r="L53" i="76"/>
  <c r="L52" i="76"/>
  <c r="Z51" i="76"/>
  <c r="Y51" i="76"/>
  <c r="X51" i="76"/>
  <c r="W51" i="76"/>
  <c r="V51" i="76"/>
  <c r="U51" i="76"/>
  <c r="S51" i="76"/>
  <c r="R51" i="76"/>
  <c r="Q51" i="76"/>
  <c r="P51" i="76"/>
  <c r="O51" i="76"/>
  <c r="K51" i="76"/>
  <c r="I51" i="76"/>
  <c r="I35" i="66" s="1"/>
  <c r="Z81" i="76"/>
  <c r="Y81" i="76"/>
  <c r="X81" i="76"/>
  <c r="W81" i="76"/>
  <c r="V81" i="76"/>
  <c r="U81" i="76"/>
  <c r="S81" i="76"/>
  <c r="R81" i="76"/>
  <c r="Q81" i="76"/>
  <c r="P81" i="76"/>
  <c r="O81" i="76"/>
  <c r="N81" i="76"/>
  <c r="K81" i="76"/>
  <c r="I81" i="76"/>
  <c r="I52" i="66" s="1"/>
  <c r="L56" i="75"/>
  <c r="L43" i="75"/>
  <c r="X41" i="75"/>
  <c r="W41" i="75"/>
  <c r="V41" i="75"/>
  <c r="U41" i="75"/>
  <c r="T41" i="75"/>
  <c r="S41" i="75"/>
  <c r="Q41" i="75"/>
  <c r="P41" i="75"/>
  <c r="O41" i="75"/>
  <c r="N41" i="75"/>
  <c r="M41" i="75"/>
  <c r="K41" i="75"/>
  <c r="I41" i="75"/>
  <c r="X156" i="74"/>
  <c r="X156" i="66" s="1"/>
  <c r="W156" i="74"/>
  <c r="W156" i="66" s="1"/>
  <c r="V156" i="74"/>
  <c r="V156" i="66" s="1"/>
  <c r="U156" i="74"/>
  <c r="U156" i="66" s="1"/>
  <c r="T156" i="74"/>
  <c r="T156" i="66" s="1"/>
  <c r="S156" i="74"/>
  <c r="S156" i="66" s="1"/>
  <c r="R156" i="74"/>
  <c r="R156" i="66" s="1"/>
  <c r="Q156" i="74"/>
  <c r="Q156" i="66" s="1"/>
  <c r="P156" i="74"/>
  <c r="P156" i="66" s="1"/>
  <c r="O156" i="74"/>
  <c r="O156" i="66" s="1"/>
  <c r="N156" i="74"/>
  <c r="N156" i="66" s="1"/>
  <c r="M156" i="74"/>
  <c r="M156" i="66" s="1"/>
  <c r="K156" i="74"/>
  <c r="K156" i="66" s="1"/>
  <c r="I156" i="74"/>
  <c r="I156" i="66" s="1"/>
  <c r="J156" i="74"/>
  <c r="J156" i="66" s="1"/>
  <c r="L165" i="72"/>
  <c r="L44" i="72"/>
  <c r="J41" i="72"/>
  <c r="J39" i="66" s="1"/>
  <c r="J40" i="72"/>
  <c r="L40" i="72" s="1"/>
  <c r="L25" i="72"/>
  <c r="O25" i="72" s="1"/>
  <c r="L14" i="72"/>
  <c r="O14" i="72" s="1"/>
  <c r="L13" i="72"/>
  <c r="O13" i="72" s="1"/>
  <c r="L7" i="72"/>
  <c r="O7" i="72" s="1"/>
  <c r="AA50" i="72"/>
  <c r="X44" i="66" s="1"/>
  <c r="Z50" i="72"/>
  <c r="W44" i="66" s="1"/>
  <c r="Y50" i="72"/>
  <c r="V44" i="66" s="1"/>
  <c r="W50" i="72"/>
  <c r="T44" i="66" s="1"/>
  <c r="V50" i="72"/>
  <c r="S44" i="66" s="1"/>
  <c r="U50" i="72"/>
  <c r="R44" i="66" s="1"/>
  <c r="T50" i="72"/>
  <c r="Q44" i="66" s="1"/>
  <c r="S50" i="72"/>
  <c r="P44" i="66" s="1"/>
  <c r="R50" i="72"/>
  <c r="O44" i="66" s="1"/>
  <c r="Q50" i="72"/>
  <c r="N44" i="66" s="1"/>
  <c r="P50" i="72"/>
  <c r="M44" i="66" s="1"/>
  <c r="M50" i="72"/>
  <c r="K50" i="72"/>
  <c r="K44" i="66" s="1"/>
  <c r="I50" i="72"/>
  <c r="I44" i="66" s="1"/>
  <c r="S43" i="72"/>
  <c r="R43" i="72"/>
  <c r="Q43" i="72"/>
  <c r="P43" i="72"/>
  <c r="K43" i="72"/>
  <c r="K41" i="66" s="1"/>
  <c r="I43" i="72"/>
  <c r="I41" i="66" s="1"/>
  <c r="F6" i="71"/>
  <c r="F6" i="66" s="1"/>
  <c r="F20" i="71"/>
  <c r="F20" i="66" s="1"/>
  <c r="F24" i="71"/>
  <c r="F24" i="66" s="1"/>
  <c r="J9" i="69" s="1"/>
  <c r="F35" i="71"/>
  <c r="F40" i="71"/>
  <c r="F46" i="71"/>
  <c r="F41" i="66" s="1"/>
  <c r="F53" i="71"/>
  <c r="F45" i="66" s="1"/>
  <c r="F56" i="71"/>
  <c r="F48" i="66" s="1"/>
  <c r="F61" i="71"/>
  <c r="F49" i="66" s="1"/>
  <c r="F72" i="71"/>
  <c r="F76" i="71"/>
  <c r="F53" i="66" s="1"/>
  <c r="F92" i="71"/>
  <c r="F65" i="66" s="1"/>
  <c r="F96" i="71"/>
  <c r="F69" i="66" s="1"/>
  <c r="F102" i="71"/>
  <c r="F75" i="66" s="1"/>
  <c r="F105" i="71"/>
  <c r="F78" i="66" s="1"/>
  <c r="F116" i="71"/>
  <c r="F121" i="71"/>
  <c r="F93" i="66" s="1"/>
  <c r="F143" i="71"/>
  <c r="F112" i="66" s="1"/>
  <c r="F152" i="71"/>
  <c r="F115" i="66" s="1"/>
  <c r="F155" i="71"/>
  <c r="F118" i="66" s="1"/>
  <c r="F173" i="71"/>
  <c r="F185" i="71"/>
  <c r="F144" i="66" s="1"/>
  <c r="F191" i="71"/>
  <c r="F203" i="71"/>
  <c r="F155" i="66" s="1"/>
  <c r="J15" i="69" s="1"/>
  <c r="F210" i="71"/>
  <c r="F162" i="66" s="1"/>
  <c r="F221" i="71"/>
  <c r="F173" i="66" s="1"/>
  <c r="F232" i="71"/>
  <c r="F184" i="66" s="1"/>
  <c r="F243" i="71"/>
  <c r="F195" i="66" s="1"/>
  <c r="F246" i="71"/>
  <c r="F198" i="66" s="1"/>
  <c r="F260" i="71"/>
  <c r="F212" i="66" s="1"/>
  <c r="F273" i="71"/>
  <c r="F225" i="66" s="1"/>
  <c r="F277" i="71"/>
  <c r="F229" i="66" s="1"/>
  <c r="F286" i="71"/>
  <c r="F238" i="66" s="1"/>
  <c r="F292" i="71"/>
  <c r="F244" i="66" s="1"/>
  <c r="L293" i="71"/>
  <c r="L291" i="71"/>
  <c r="L290" i="71"/>
  <c r="L289" i="71"/>
  <c r="L288" i="71"/>
  <c r="L287" i="71"/>
  <c r="L285" i="71"/>
  <c r="L284" i="71"/>
  <c r="L283" i="71"/>
  <c r="L282" i="71"/>
  <c r="L281" i="71"/>
  <c r="L280" i="71"/>
  <c r="L279" i="71"/>
  <c r="L278" i="71"/>
  <c r="L276" i="71"/>
  <c r="L275" i="71"/>
  <c r="L274" i="71"/>
  <c r="L270" i="71"/>
  <c r="L269" i="71"/>
  <c r="L268" i="71"/>
  <c r="L267" i="71"/>
  <c r="L266" i="71"/>
  <c r="L265" i="71"/>
  <c r="L264" i="71"/>
  <c r="L263" i="71"/>
  <c r="L262" i="71"/>
  <c r="L261" i="71"/>
  <c r="L259" i="71"/>
  <c r="L258" i="71"/>
  <c r="L257" i="71"/>
  <c r="L256" i="71"/>
  <c r="L255" i="71"/>
  <c r="L254" i="71"/>
  <c r="L253" i="71"/>
  <c r="L252" i="71"/>
  <c r="L251" i="71"/>
  <c r="L250" i="71"/>
  <c r="L249" i="71"/>
  <c r="L248" i="71"/>
  <c r="L247" i="71"/>
  <c r="L245" i="71"/>
  <c r="L244" i="71"/>
  <c r="L242" i="71"/>
  <c r="L241" i="71"/>
  <c r="L240" i="71"/>
  <c r="L239" i="71"/>
  <c r="L238" i="71"/>
  <c r="L237" i="71"/>
  <c r="L236" i="71"/>
  <c r="L235" i="71"/>
  <c r="L234" i="71"/>
  <c r="L233" i="71"/>
  <c r="L231" i="71"/>
  <c r="L230" i="71"/>
  <c r="L229" i="71"/>
  <c r="L228" i="71"/>
  <c r="L227" i="71"/>
  <c r="L226" i="71"/>
  <c r="L225" i="71"/>
  <c r="L224" i="71"/>
  <c r="L223" i="71"/>
  <c r="L222" i="71"/>
  <c r="L220" i="71"/>
  <c r="L219" i="71"/>
  <c r="L218" i="71"/>
  <c r="L217" i="71"/>
  <c r="L216" i="71"/>
  <c r="L215" i="71"/>
  <c r="L214" i="71"/>
  <c r="L213" i="71"/>
  <c r="L212" i="71"/>
  <c r="L211" i="71"/>
  <c r="L209" i="71"/>
  <c r="L207" i="71"/>
  <c r="L206" i="71"/>
  <c r="L205" i="71"/>
  <c r="L204" i="71"/>
  <c r="L199" i="71"/>
  <c r="L198" i="71"/>
  <c r="L194" i="71"/>
  <c r="L193" i="71"/>
  <c r="L192" i="71"/>
  <c r="L190" i="71"/>
  <c r="L184" i="71"/>
  <c r="L183" i="71"/>
  <c r="L182" i="71"/>
  <c r="L181" i="71"/>
  <c r="L180" i="71"/>
  <c r="L179" i="71"/>
  <c r="L178" i="71"/>
  <c r="L172" i="71"/>
  <c r="L171" i="71"/>
  <c r="L169" i="71"/>
  <c r="L168" i="71"/>
  <c r="L167" i="71"/>
  <c r="L166" i="71"/>
  <c r="L165" i="71"/>
  <c r="L164" i="71"/>
  <c r="L163" i="71"/>
  <c r="L162" i="71"/>
  <c r="L161" i="71"/>
  <c r="L160" i="71"/>
  <c r="L159" i="71"/>
  <c r="L158" i="71"/>
  <c r="L157" i="71"/>
  <c r="L156" i="71"/>
  <c r="L154" i="71"/>
  <c r="L153" i="71"/>
  <c r="L151" i="71"/>
  <c r="L150" i="71"/>
  <c r="L138" i="71"/>
  <c r="L137" i="71"/>
  <c r="L136" i="71"/>
  <c r="L135" i="71"/>
  <c r="L134" i="71"/>
  <c r="L133" i="71"/>
  <c r="L131" i="71"/>
  <c r="L130" i="71"/>
  <c r="L129" i="71"/>
  <c r="L128" i="71"/>
  <c r="L127" i="71"/>
  <c r="L126" i="71"/>
  <c r="L125" i="71"/>
  <c r="L124" i="71"/>
  <c r="L123" i="71"/>
  <c r="L122" i="71"/>
  <c r="L120" i="71"/>
  <c r="L119" i="71"/>
  <c r="L118" i="71"/>
  <c r="L115" i="71"/>
  <c r="L114" i="71"/>
  <c r="L113" i="71"/>
  <c r="L112" i="71"/>
  <c r="L111" i="71"/>
  <c r="L110" i="71"/>
  <c r="L108" i="71"/>
  <c r="L107" i="71"/>
  <c r="L106" i="71"/>
  <c r="L104" i="71"/>
  <c r="L103" i="71"/>
  <c r="L100" i="71"/>
  <c r="L99" i="71"/>
  <c r="L95" i="71"/>
  <c r="L93" i="71"/>
  <c r="L91" i="71"/>
  <c r="L90" i="71"/>
  <c r="L89" i="71"/>
  <c r="L88" i="71"/>
  <c r="L87" i="71"/>
  <c r="L82" i="71"/>
  <c r="L81" i="71"/>
  <c r="L80" i="71"/>
  <c r="L71" i="71"/>
  <c r="L55" i="71"/>
  <c r="L54" i="71"/>
  <c r="L51" i="71"/>
  <c r="L50" i="71"/>
  <c r="L38" i="71"/>
  <c r="L31" i="71"/>
  <c r="L30" i="71"/>
  <c r="L29" i="71"/>
  <c r="L28" i="71"/>
  <c r="L27" i="71"/>
  <c r="L26" i="71"/>
  <c r="K35" i="71"/>
  <c r="K35" i="66" s="1"/>
  <c r="L49" i="71"/>
  <c r="L47" i="71"/>
  <c r="L75" i="71"/>
  <c r="L74" i="71"/>
  <c r="L149" i="71"/>
  <c r="L147" i="71"/>
  <c r="L177" i="71"/>
  <c r="L176" i="71"/>
  <c r="L186" i="71"/>
  <c r="L146" i="71"/>
  <c r="J116" i="71"/>
  <c r="J89" i="66" s="1"/>
  <c r="J83" i="71"/>
  <c r="J58" i="66" s="1"/>
  <c r="L69" i="71"/>
  <c r="L68" i="71"/>
  <c r="L67" i="71"/>
  <c r="L65" i="71"/>
  <c r="L64" i="71"/>
  <c r="L63" i="71"/>
  <c r="L62" i="71"/>
  <c r="L60" i="71"/>
  <c r="L58" i="71"/>
  <c r="L57" i="71"/>
  <c r="L52" i="71"/>
  <c r="L44" i="71"/>
  <c r="L43" i="71"/>
  <c r="L42" i="71"/>
  <c r="J35" i="71"/>
  <c r="L34" i="71"/>
  <c r="R185" i="71"/>
  <c r="R144" i="66" s="1"/>
  <c r="X185" i="71"/>
  <c r="X144" i="66" s="1"/>
  <c r="W185" i="71"/>
  <c r="W144" i="66" s="1"/>
  <c r="V185" i="71"/>
  <c r="V144" i="66" s="1"/>
  <c r="U185" i="71"/>
  <c r="U144" i="66" s="1"/>
  <c r="T185" i="71"/>
  <c r="T144" i="66" s="1"/>
  <c r="S185" i="71"/>
  <c r="S144" i="66" s="1"/>
  <c r="Q185" i="71"/>
  <c r="Q144" i="66" s="1"/>
  <c r="P185" i="71"/>
  <c r="P144" i="66" s="1"/>
  <c r="O185" i="71"/>
  <c r="O144" i="66" s="1"/>
  <c r="N185" i="71"/>
  <c r="N144" i="66" s="1"/>
  <c r="M185" i="71"/>
  <c r="M144" i="66" s="1"/>
  <c r="K185" i="71"/>
  <c r="K144" i="66" s="1"/>
  <c r="X173" i="71"/>
  <c r="X136" i="66" s="1"/>
  <c r="W173" i="71"/>
  <c r="W136" i="66" s="1"/>
  <c r="V173" i="71"/>
  <c r="V136" i="66" s="1"/>
  <c r="U173" i="71"/>
  <c r="U136" i="66" s="1"/>
  <c r="T173" i="71"/>
  <c r="T136" i="66" s="1"/>
  <c r="S173" i="71"/>
  <c r="S136" i="66" s="1"/>
  <c r="R173" i="71"/>
  <c r="R136" i="66" s="1"/>
  <c r="Q173" i="71"/>
  <c r="Q136" i="66" s="1"/>
  <c r="P173" i="71"/>
  <c r="P136" i="66" s="1"/>
  <c r="O173" i="71"/>
  <c r="O136" i="66" s="1"/>
  <c r="N173" i="71"/>
  <c r="N136" i="66" s="1"/>
  <c r="M173" i="71"/>
  <c r="M136" i="66" s="1"/>
  <c r="J173" i="71"/>
  <c r="J136" i="66" s="1"/>
  <c r="X143" i="71"/>
  <c r="X112" i="66" s="1"/>
  <c r="W143" i="71"/>
  <c r="W112" i="66" s="1"/>
  <c r="V143" i="71"/>
  <c r="V112" i="66" s="1"/>
  <c r="U143" i="71"/>
  <c r="U112" i="66" s="1"/>
  <c r="T143" i="71"/>
  <c r="T112" i="66" s="1"/>
  <c r="S143" i="71"/>
  <c r="S112" i="66" s="1"/>
  <c r="R143" i="71"/>
  <c r="R112" i="66" s="1"/>
  <c r="Q143" i="71"/>
  <c r="Q112" i="66" s="1"/>
  <c r="P143" i="71"/>
  <c r="P112" i="66" s="1"/>
  <c r="O143" i="71"/>
  <c r="O112" i="66" s="1"/>
  <c r="N143" i="71"/>
  <c r="N112" i="66" s="1"/>
  <c r="M143" i="71"/>
  <c r="X116" i="71"/>
  <c r="X89" i="66" s="1"/>
  <c r="W116" i="71"/>
  <c r="W89" i="66" s="1"/>
  <c r="V116" i="71"/>
  <c r="V89" i="66" s="1"/>
  <c r="U116" i="71"/>
  <c r="U89" i="66" s="1"/>
  <c r="T116" i="71"/>
  <c r="T89" i="66" s="1"/>
  <c r="S116" i="71"/>
  <c r="S89" i="66" s="1"/>
  <c r="R116" i="71"/>
  <c r="R89" i="66" s="1"/>
  <c r="Q116" i="71"/>
  <c r="Q89" i="66" s="1"/>
  <c r="P116" i="71"/>
  <c r="P89" i="66" s="1"/>
  <c r="O116" i="71"/>
  <c r="O89" i="66" s="1"/>
  <c r="N116" i="71"/>
  <c r="N89" i="66" s="1"/>
  <c r="M116" i="71"/>
  <c r="M89" i="66" s="1"/>
  <c r="K116" i="71"/>
  <c r="K89" i="66" s="1"/>
  <c r="X72" i="71"/>
  <c r="X52" i="66" s="1"/>
  <c r="W72" i="71"/>
  <c r="W52" i="66" s="1"/>
  <c r="V72" i="71"/>
  <c r="V52" i="66" s="1"/>
  <c r="U72" i="71"/>
  <c r="U52" i="66" s="1"/>
  <c r="T72" i="71"/>
  <c r="T52" i="66" s="1"/>
  <c r="S72" i="71"/>
  <c r="S52" i="66" s="1"/>
  <c r="R72" i="71"/>
  <c r="R52" i="66" s="1"/>
  <c r="Q72" i="71"/>
  <c r="P72" i="71"/>
  <c r="P52" i="66" s="1"/>
  <c r="O72" i="71"/>
  <c r="N72" i="71"/>
  <c r="N52" i="66" s="1"/>
  <c r="M72" i="71"/>
  <c r="J72" i="71"/>
  <c r="J52" i="66" s="1"/>
  <c r="X61" i="71"/>
  <c r="X49" i="66" s="1"/>
  <c r="W61" i="71"/>
  <c r="W49" i="66" s="1"/>
  <c r="V61" i="71"/>
  <c r="V49" i="66" s="1"/>
  <c r="U61" i="71"/>
  <c r="U49" i="66" s="1"/>
  <c r="T61" i="71"/>
  <c r="T49" i="66" s="1"/>
  <c r="S61" i="71"/>
  <c r="S49" i="66" s="1"/>
  <c r="R61" i="71"/>
  <c r="R49" i="66" s="1"/>
  <c r="Q61" i="71"/>
  <c r="Q49" i="66" s="1"/>
  <c r="P61" i="71"/>
  <c r="P49" i="66" s="1"/>
  <c r="O61" i="71"/>
  <c r="O49" i="66" s="1"/>
  <c r="N61" i="71"/>
  <c r="N49" i="66" s="1"/>
  <c r="M61" i="71"/>
  <c r="M49" i="66" s="1"/>
  <c r="K61" i="71"/>
  <c r="K49" i="66" s="1"/>
  <c r="X56" i="71"/>
  <c r="X48" i="66" s="1"/>
  <c r="W56" i="71"/>
  <c r="W48" i="66" s="1"/>
  <c r="V56" i="71"/>
  <c r="V48" i="66" s="1"/>
  <c r="U56" i="71"/>
  <c r="U48" i="66" s="1"/>
  <c r="T56" i="71"/>
  <c r="T48" i="66" s="1"/>
  <c r="S56" i="71"/>
  <c r="S48" i="66" s="1"/>
  <c r="R56" i="71"/>
  <c r="R48" i="66" s="1"/>
  <c r="Q56" i="71"/>
  <c r="Q48" i="66" s="1"/>
  <c r="P56" i="71"/>
  <c r="P48" i="66" s="1"/>
  <c r="O56" i="71"/>
  <c r="O48" i="66" s="1"/>
  <c r="N56" i="71"/>
  <c r="N48" i="66" s="1"/>
  <c r="M56" i="71"/>
  <c r="M48" i="66" s="1"/>
  <c r="K56" i="71"/>
  <c r="K48" i="66" s="1"/>
  <c r="X46" i="71"/>
  <c r="X41" i="66" s="1"/>
  <c r="W46" i="71"/>
  <c r="W41" i="66" s="1"/>
  <c r="V46" i="71"/>
  <c r="V41" i="66" s="1"/>
  <c r="U46" i="71"/>
  <c r="U41" i="66" s="1"/>
  <c r="T46" i="71"/>
  <c r="T41" i="66" s="1"/>
  <c r="S46" i="71"/>
  <c r="S41" i="66" s="1"/>
  <c r="R46" i="71"/>
  <c r="R41" i="66" s="1"/>
  <c r="Q46" i="71"/>
  <c r="Q41" i="66" s="1"/>
  <c r="P46" i="71"/>
  <c r="P41" i="66" s="1"/>
  <c r="O46" i="71"/>
  <c r="O41" i="66" s="1"/>
  <c r="N46" i="71"/>
  <c r="N41" i="66" s="1"/>
  <c r="M46" i="71"/>
  <c r="J46" i="71"/>
  <c r="X40" i="71"/>
  <c r="X38" i="66" s="1"/>
  <c r="W40" i="71"/>
  <c r="W38" i="66" s="1"/>
  <c r="V40" i="71"/>
  <c r="V38" i="66" s="1"/>
  <c r="U40" i="71"/>
  <c r="U38" i="66" s="1"/>
  <c r="T40" i="71"/>
  <c r="T38" i="66" s="1"/>
  <c r="S40" i="71"/>
  <c r="S38" i="66" s="1"/>
  <c r="R40" i="71"/>
  <c r="R38" i="66" s="1"/>
  <c r="Q40" i="71"/>
  <c r="Q38" i="66" s="1"/>
  <c r="P40" i="71"/>
  <c r="P38" i="66" s="1"/>
  <c r="O40" i="71"/>
  <c r="O38" i="66" s="1"/>
  <c r="N40" i="71"/>
  <c r="N38" i="66" s="1"/>
  <c r="M40" i="71"/>
  <c r="M38" i="66" s="1"/>
  <c r="K40" i="71"/>
  <c r="K38" i="66" s="1"/>
  <c r="X35" i="71"/>
  <c r="X35" i="66" s="1"/>
  <c r="W35" i="71"/>
  <c r="W35" i="66" s="1"/>
  <c r="V35" i="71"/>
  <c r="V35" i="66" s="1"/>
  <c r="U35" i="71"/>
  <c r="U35" i="66" s="1"/>
  <c r="T35" i="71"/>
  <c r="T35" i="66" s="1"/>
  <c r="S35" i="71"/>
  <c r="S35" i="66" s="1"/>
  <c r="R35" i="71"/>
  <c r="R35" i="66" s="1"/>
  <c r="Q35" i="71"/>
  <c r="Q35" i="66" s="1"/>
  <c r="P35" i="71"/>
  <c r="P35" i="66" s="1"/>
  <c r="O35" i="71"/>
  <c r="O35" i="66" s="1"/>
  <c r="N35" i="71"/>
  <c r="N35" i="66" s="1"/>
  <c r="M35" i="71"/>
  <c r="M35" i="66" s="1"/>
  <c r="L25" i="71"/>
  <c r="O165" i="72" l="1"/>
  <c r="N54" i="66"/>
  <c r="P54" i="66"/>
  <c r="S54" i="66"/>
  <c r="W54" i="66"/>
  <c r="L74" i="76"/>
  <c r="M52" i="66"/>
  <c r="O52" i="66"/>
  <c r="Q52" i="66"/>
  <c r="V54" i="66"/>
  <c r="X54" i="66"/>
  <c r="L73" i="76"/>
  <c r="M73" i="76" s="1"/>
  <c r="Q54" i="66"/>
  <c r="T54" i="66"/>
  <c r="L41" i="72"/>
  <c r="F189" i="71"/>
  <c r="F145" i="66" s="1"/>
  <c r="F147" i="66"/>
  <c r="F39" i="71"/>
  <c r="F37" i="66" s="1"/>
  <c r="F38" i="66"/>
  <c r="F109" i="71"/>
  <c r="F82" i="66" s="1"/>
  <c r="F89" i="66"/>
  <c r="F70" i="71"/>
  <c r="F50" i="66" s="1"/>
  <c r="F52" i="66"/>
  <c r="F33" i="71"/>
  <c r="F33" i="66" s="1"/>
  <c r="F35" i="66"/>
  <c r="F170" i="71"/>
  <c r="F133" i="66" s="1"/>
  <c r="F136" i="66"/>
  <c r="L46" i="72"/>
  <c r="O46" i="72" s="1"/>
  <c r="O43" i="72" s="1"/>
  <c r="L47" i="72"/>
  <c r="M47" i="72" s="1"/>
  <c r="F272" i="71"/>
  <c r="F224" i="66" s="1"/>
  <c r="M54" i="66"/>
  <c r="M41" i="66"/>
  <c r="M112" i="66"/>
  <c r="M82" i="76"/>
  <c r="M81" i="76" s="1"/>
  <c r="N53" i="76"/>
  <c r="N51" i="76" s="1"/>
  <c r="M52" i="76"/>
  <c r="M51" i="76" s="1"/>
  <c r="L157" i="74"/>
  <c r="L156" i="74" s="1"/>
  <c r="M44" i="72"/>
  <c r="L112" i="77"/>
  <c r="L113" i="77"/>
  <c r="M70" i="76"/>
  <c r="N70" i="76"/>
  <c r="M74" i="76"/>
  <c r="N74" i="76"/>
  <c r="M75" i="76"/>
  <c r="N69" i="76"/>
  <c r="N73" i="76"/>
  <c r="J84" i="76"/>
  <c r="L84" i="76" s="1"/>
  <c r="J41" i="75"/>
  <c r="L41" i="75" s="1"/>
  <c r="L42" i="75"/>
  <c r="L116" i="71"/>
  <c r="L63" i="72"/>
  <c r="L85" i="71"/>
  <c r="L117" i="71"/>
  <c r="F132" i="71"/>
  <c r="F86" i="71"/>
  <c r="F59" i="66" s="1"/>
  <c r="J11" i="69" s="1"/>
  <c r="F271" i="71"/>
  <c r="F223" i="66" s="1"/>
  <c r="K72" i="71"/>
  <c r="K52" i="66" s="1"/>
  <c r="L46" i="71"/>
  <c r="L77" i="71"/>
  <c r="J77" i="71"/>
  <c r="L35" i="71"/>
  <c r="L81" i="76"/>
  <c r="L188" i="71"/>
  <c r="L36" i="71"/>
  <c r="J40" i="71"/>
  <c r="J38" i="66" s="1"/>
  <c r="J61" i="71"/>
  <c r="J49" i="66" s="1"/>
  <c r="J143" i="71"/>
  <c r="J112" i="66" s="1"/>
  <c r="K143" i="71"/>
  <c r="K112" i="66" s="1"/>
  <c r="L37" i="71"/>
  <c r="L41" i="71"/>
  <c r="F208" i="71"/>
  <c r="F160" i="66" s="1"/>
  <c r="J16" i="69" s="1"/>
  <c r="J56" i="71"/>
  <c r="J48" i="66" s="1"/>
  <c r="L73" i="71"/>
  <c r="J51" i="76"/>
  <c r="L51" i="76" s="1"/>
  <c r="F45" i="71"/>
  <c r="F5" i="71"/>
  <c r="F5" i="66" s="1"/>
  <c r="K173" i="71"/>
  <c r="K136" i="66" s="1"/>
  <c r="O112" i="77" l="1"/>
  <c r="N113" i="77"/>
  <c r="N112" i="77" s="1"/>
  <c r="J8" i="69"/>
  <c r="J24" i="69"/>
  <c r="C11" i="39"/>
  <c r="J14" i="69"/>
  <c r="C10" i="39"/>
  <c r="F32" i="71"/>
  <c r="F32" i="66" s="1"/>
  <c r="J10" i="69" s="1"/>
  <c r="F40" i="66"/>
  <c r="L40" i="71"/>
  <c r="L56" i="71"/>
  <c r="L61" i="71"/>
  <c r="F101" i="71"/>
  <c r="F74" i="66" s="1"/>
  <c r="J12" i="69" s="1"/>
  <c r="F104" i="66"/>
  <c r="L173" i="71"/>
  <c r="L72" i="71"/>
  <c r="L83" i="71"/>
  <c r="M43" i="72"/>
  <c r="M63" i="72"/>
  <c r="M62" i="72" s="1"/>
  <c r="J185" i="71"/>
  <c r="J144" i="66" s="1"/>
  <c r="L143" i="71"/>
  <c r="C9" i="39" l="1"/>
  <c r="F294" i="71"/>
  <c r="F246" i="66" s="1"/>
  <c r="J13" i="69"/>
  <c r="L185" i="71"/>
  <c r="L45" i="72"/>
  <c r="N45" i="72" s="1"/>
  <c r="N43" i="72" s="1"/>
  <c r="J43" i="72"/>
  <c r="J41" i="66" s="1"/>
  <c r="U145" i="68"/>
  <c r="U144" i="68"/>
  <c r="S144" i="68"/>
  <c r="S145" i="68"/>
  <c r="J145" i="68" l="1"/>
  <c r="J144" i="68"/>
  <c r="L43" i="72"/>
  <c r="K166" i="68"/>
  <c r="S108" i="68"/>
  <c r="J108" i="68" s="1"/>
  <c r="M151" i="68" l="1"/>
  <c r="M172" i="68"/>
  <c r="R100" i="68" l="1"/>
  <c r="R103" i="68"/>
  <c r="R108" i="68"/>
  <c r="P135" i="68"/>
  <c r="P134" i="68" s="1"/>
  <c r="P133" i="68" s="1"/>
  <c r="P122" i="68" s="1"/>
  <c r="K141" i="68"/>
  <c r="K138" i="68" s="1"/>
  <c r="L138" i="68"/>
  <c r="M145" i="68"/>
  <c r="M144" i="68"/>
  <c r="K156" i="68"/>
  <c r="AD138" i="68"/>
  <c r="AC138" i="68"/>
  <c r="AB138" i="68"/>
  <c r="AA138" i="68"/>
  <c r="Z138" i="68"/>
  <c r="Y138" i="68"/>
  <c r="W138" i="68"/>
  <c r="V138" i="68"/>
  <c r="U138" i="68"/>
  <c r="T138" i="68"/>
  <c r="S138" i="68"/>
  <c r="R138" i="68"/>
  <c r="O138" i="68"/>
  <c r="N138" i="68"/>
  <c r="M138" i="68"/>
  <c r="F138" i="68"/>
  <c r="AD134" i="68"/>
  <c r="AC134" i="68"/>
  <c r="AB134" i="68"/>
  <c r="AA134" i="68"/>
  <c r="Z134" i="68"/>
  <c r="Y134" i="68"/>
  <c r="W134" i="68"/>
  <c r="V134" i="68"/>
  <c r="U134" i="68"/>
  <c r="T134" i="68"/>
  <c r="S134" i="68"/>
  <c r="R134" i="68"/>
  <c r="O134" i="68"/>
  <c r="N134" i="68"/>
  <c r="M134" i="68"/>
  <c r="L134" i="68"/>
  <c r="F134" i="68"/>
  <c r="F7" i="68"/>
  <c r="F105" i="68"/>
  <c r="AD7" i="68"/>
  <c r="AC7" i="68"/>
  <c r="AB7" i="68"/>
  <c r="AA7" i="68"/>
  <c r="Z7" i="68"/>
  <c r="Y7" i="68"/>
  <c r="W7" i="68"/>
  <c r="V7" i="68"/>
  <c r="U7" i="68"/>
  <c r="T7" i="68"/>
  <c r="S7" i="68"/>
  <c r="R7" i="68"/>
  <c r="O7" i="68"/>
  <c r="M7" i="68"/>
  <c r="L7" i="68"/>
  <c r="K7" i="68"/>
  <c r="F133" i="68" l="1"/>
  <c r="P257" i="68"/>
  <c r="O4" i="39"/>
  <c r="R121" i="68"/>
  <c r="R109" i="68" s="1"/>
  <c r="R99" i="68"/>
  <c r="N9" i="68"/>
  <c r="N11" i="68"/>
  <c r="N13" i="68"/>
  <c r="N8" i="68"/>
  <c r="N10" i="68"/>
  <c r="N12" i="68"/>
  <c r="N14" i="68"/>
  <c r="N17" i="68"/>
  <c r="J95" i="68"/>
  <c r="R98" i="68"/>
  <c r="O245" i="68"/>
  <c r="N18" i="68"/>
  <c r="R104" i="68"/>
  <c r="N16" i="68"/>
  <c r="R102" i="68"/>
  <c r="J134" i="68"/>
  <c r="K137" i="68"/>
  <c r="K134" i="68" s="1"/>
  <c r="J138" i="68"/>
  <c r="J7" i="68"/>
  <c r="N7" i="68" l="1"/>
  <c r="T8" i="39"/>
  <c r="N245" i="77"/>
  <c r="N239" i="77"/>
  <c r="N230" i="77"/>
  <c r="N226" i="77"/>
  <c r="N213" i="77"/>
  <c r="N199" i="77"/>
  <c r="N196" i="77"/>
  <c r="N185" i="77"/>
  <c r="N174" i="77"/>
  <c r="N163" i="77"/>
  <c r="N156" i="77"/>
  <c r="N148" i="77"/>
  <c r="N146" i="77" s="1"/>
  <c r="N134" i="77"/>
  <c r="N119" i="77"/>
  <c r="N116" i="77"/>
  <c r="N104" i="77"/>
  <c r="N93" i="77"/>
  <c r="N82" i="77"/>
  <c r="N78" i="77"/>
  <c r="N75" i="77"/>
  <c r="N69" i="77"/>
  <c r="N65" i="77"/>
  <c r="N53" i="77"/>
  <c r="N50" i="77"/>
  <c r="N45" i="77"/>
  <c r="N40" i="77" s="1"/>
  <c r="N37" i="77"/>
  <c r="N33" i="77"/>
  <c r="N24" i="77"/>
  <c r="N20" i="77"/>
  <c r="N6" i="77"/>
  <c r="AB245" i="77"/>
  <c r="AA245" i="77"/>
  <c r="Z245" i="77"/>
  <c r="Y245" i="77"/>
  <c r="X245" i="77"/>
  <c r="W245" i="77"/>
  <c r="U245" i="77"/>
  <c r="T245" i="77"/>
  <c r="S245" i="77"/>
  <c r="R245" i="77"/>
  <c r="Q245" i="77"/>
  <c r="P245" i="77"/>
  <c r="O245" i="77"/>
  <c r="M245" i="77"/>
  <c r="K245" i="77"/>
  <c r="J245" i="77"/>
  <c r="I245" i="77"/>
  <c r="AB239" i="77"/>
  <c r="AA239" i="77"/>
  <c r="Z239" i="77"/>
  <c r="Y239" i="77"/>
  <c r="X239" i="77"/>
  <c r="W239" i="77"/>
  <c r="U239" i="77"/>
  <c r="T239" i="77"/>
  <c r="S239" i="77"/>
  <c r="R239" i="77"/>
  <c r="Q239" i="77"/>
  <c r="P239" i="77"/>
  <c r="O239" i="77"/>
  <c r="M239" i="77"/>
  <c r="K239" i="77"/>
  <c r="J239" i="77"/>
  <c r="I239" i="77"/>
  <c r="M235" i="77"/>
  <c r="AB230" i="77"/>
  <c r="AA230" i="77"/>
  <c r="Z230" i="77"/>
  <c r="Y230" i="77"/>
  <c r="X230" i="77"/>
  <c r="W230" i="77"/>
  <c r="U230" i="77"/>
  <c r="T230" i="77"/>
  <c r="S230" i="77"/>
  <c r="R230" i="77"/>
  <c r="Q230" i="77"/>
  <c r="P230" i="77"/>
  <c r="O230" i="77"/>
  <c r="M230" i="77"/>
  <c r="K230" i="77"/>
  <c r="J230" i="77"/>
  <c r="I230" i="77"/>
  <c r="AB226" i="77"/>
  <c r="AA226" i="77"/>
  <c r="Z226" i="77"/>
  <c r="Y226" i="77"/>
  <c r="X226" i="77"/>
  <c r="W226" i="77"/>
  <c r="U226" i="77"/>
  <c r="T226" i="77"/>
  <c r="S226" i="77"/>
  <c r="R226" i="77"/>
  <c r="Q226" i="77"/>
  <c r="P226" i="77"/>
  <c r="O226" i="77"/>
  <c r="M226" i="77"/>
  <c r="K226" i="77"/>
  <c r="J226" i="77"/>
  <c r="I226" i="77"/>
  <c r="AB213" i="77"/>
  <c r="AA213" i="77"/>
  <c r="Z213" i="77"/>
  <c r="Y213" i="77"/>
  <c r="X213" i="77"/>
  <c r="W213" i="77"/>
  <c r="U213" i="77"/>
  <c r="T213" i="77"/>
  <c r="S213" i="77"/>
  <c r="R213" i="77"/>
  <c r="Q213" i="77"/>
  <c r="P213" i="77"/>
  <c r="O213" i="77"/>
  <c r="M213" i="77"/>
  <c r="K213" i="77"/>
  <c r="J213" i="77"/>
  <c r="I213" i="77"/>
  <c r="AB199" i="77"/>
  <c r="AA199" i="77"/>
  <c r="Z199" i="77"/>
  <c r="Y199" i="77"/>
  <c r="X199" i="77"/>
  <c r="W199" i="77"/>
  <c r="U199" i="77"/>
  <c r="T199" i="77"/>
  <c r="S199" i="77"/>
  <c r="R199" i="77"/>
  <c r="Q199" i="77"/>
  <c r="P199" i="77"/>
  <c r="O199" i="77"/>
  <c r="M199" i="77"/>
  <c r="K199" i="77"/>
  <c r="J199" i="77"/>
  <c r="I199" i="77"/>
  <c r="AB196" i="77"/>
  <c r="AA196" i="77"/>
  <c r="Z196" i="77"/>
  <c r="Y196" i="77"/>
  <c r="X196" i="77"/>
  <c r="W196" i="77"/>
  <c r="U196" i="77"/>
  <c r="T196" i="77"/>
  <c r="S196" i="77"/>
  <c r="R196" i="77"/>
  <c r="Q196" i="77"/>
  <c r="P196" i="77"/>
  <c r="O196" i="77"/>
  <c r="M196" i="77"/>
  <c r="K196" i="77"/>
  <c r="J196" i="77"/>
  <c r="I196" i="77"/>
  <c r="AB185" i="77"/>
  <c r="AA185" i="77"/>
  <c r="Z185" i="77"/>
  <c r="Y185" i="77"/>
  <c r="X185" i="77"/>
  <c r="W185" i="77"/>
  <c r="U185" i="77"/>
  <c r="T185" i="77"/>
  <c r="S185" i="77"/>
  <c r="R185" i="77"/>
  <c r="Q185" i="77"/>
  <c r="P185" i="77"/>
  <c r="O185" i="77"/>
  <c r="M185" i="77"/>
  <c r="K185" i="77"/>
  <c r="J185" i="77"/>
  <c r="I185" i="77"/>
  <c r="AB174" i="77"/>
  <c r="AA174" i="77"/>
  <c r="Z174" i="77"/>
  <c r="Y174" i="77"/>
  <c r="X174" i="77"/>
  <c r="W174" i="77"/>
  <c r="U174" i="77"/>
  <c r="T174" i="77"/>
  <c r="S174" i="77"/>
  <c r="R174" i="77"/>
  <c r="Q174" i="77"/>
  <c r="P174" i="77"/>
  <c r="O174" i="77"/>
  <c r="M174" i="77"/>
  <c r="K174" i="77"/>
  <c r="J174" i="77"/>
  <c r="I174" i="77"/>
  <c r="AB163" i="77"/>
  <c r="AA163" i="77"/>
  <c r="Z163" i="77"/>
  <c r="Y163" i="77"/>
  <c r="X163" i="77"/>
  <c r="W163" i="77"/>
  <c r="U163" i="77"/>
  <c r="T163" i="77"/>
  <c r="S163" i="77"/>
  <c r="R163" i="77"/>
  <c r="Q163" i="77"/>
  <c r="P163" i="77"/>
  <c r="O163" i="77"/>
  <c r="M163" i="77"/>
  <c r="K163" i="77"/>
  <c r="J163" i="77"/>
  <c r="I163" i="77"/>
  <c r="AB156" i="77"/>
  <c r="AA156" i="77"/>
  <c r="Z156" i="77"/>
  <c r="Y156" i="77"/>
  <c r="X156" i="77"/>
  <c r="W156" i="77"/>
  <c r="U156" i="77"/>
  <c r="T156" i="77"/>
  <c r="S156" i="77"/>
  <c r="R156" i="77"/>
  <c r="Q156" i="77"/>
  <c r="P156" i="77"/>
  <c r="O156" i="77"/>
  <c r="M156" i="77"/>
  <c r="K156" i="77"/>
  <c r="J156" i="77"/>
  <c r="I156" i="77"/>
  <c r="AB148" i="77"/>
  <c r="AB146" i="77" s="1"/>
  <c r="AA148" i="77"/>
  <c r="AA146" i="77" s="1"/>
  <c r="Z148" i="77"/>
  <c r="Z146" i="77" s="1"/>
  <c r="Y148" i="77"/>
  <c r="Y146" i="77" s="1"/>
  <c r="X148" i="77"/>
  <c r="X146" i="77" s="1"/>
  <c r="W148" i="77"/>
  <c r="W146" i="77" s="1"/>
  <c r="U148" i="77"/>
  <c r="U146" i="77" s="1"/>
  <c r="T148" i="77"/>
  <c r="T146" i="77" s="1"/>
  <c r="S148" i="77"/>
  <c r="S146" i="77" s="1"/>
  <c r="R148" i="77"/>
  <c r="R146" i="77" s="1"/>
  <c r="Q148" i="77"/>
  <c r="Q146" i="77" s="1"/>
  <c r="P148" i="77"/>
  <c r="P146" i="77" s="1"/>
  <c r="O148" i="77"/>
  <c r="O146" i="77" s="1"/>
  <c r="M148" i="77"/>
  <c r="M146" i="77" s="1"/>
  <c r="K148" i="77"/>
  <c r="K146" i="77" s="1"/>
  <c r="J148" i="77"/>
  <c r="I148" i="77"/>
  <c r="I146" i="77" s="1"/>
  <c r="AB134" i="77"/>
  <c r="AA134" i="77"/>
  <c r="Z134" i="77"/>
  <c r="Y134" i="77"/>
  <c r="X134" i="77"/>
  <c r="W134" i="77"/>
  <c r="U134" i="77"/>
  <c r="T134" i="77"/>
  <c r="S134" i="77"/>
  <c r="R134" i="77"/>
  <c r="Q134" i="77"/>
  <c r="P134" i="77"/>
  <c r="O134" i="77"/>
  <c r="M134" i="77"/>
  <c r="K134" i="77"/>
  <c r="J134" i="77"/>
  <c r="I134" i="77"/>
  <c r="AB119" i="77"/>
  <c r="AA119" i="77"/>
  <c r="Z119" i="77"/>
  <c r="Y119" i="77"/>
  <c r="X119" i="77"/>
  <c r="W119" i="77"/>
  <c r="U119" i="77"/>
  <c r="T119" i="77"/>
  <c r="S119" i="77"/>
  <c r="R119" i="77"/>
  <c r="Q119" i="77"/>
  <c r="P119" i="77"/>
  <c r="O119" i="77"/>
  <c r="M119" i="77"/>
  <c r="K119" i="77"/>
  <c r="J119" i="77"/>
  <c r="I119" i="77"/>
  <c r="AB116" i="77"/>
  <c r="AA116" i="77"/>
  <c r="Z116" i="77"/>
  <c r="Y116" i="77"/>
  <c r="X116" i="77"/>
  <c r="W116" i="77"/>
  <c r="U116" i="77"/>
  <c r="T116" i="77"/>
  <c r="S116" i="77"/>
  <c r="R116" i="77"/>
  <c r="Q116" i="77"/>
  <c r="P116" i="77"/>
  <c r="O116" i="77"/>
  <c r="M116" i="77"/>
  <c r="K116" i="77"/>
  <c r="J116" i="77"/>
  <c r="I116" i="77"/>
  <c r="AB104" i="77"/>
  <c r="AA104" i="77"/>
  <c r="Z104" i="77"/>
  <c r="Y104" i="77"/>
  <c r="X104" i="77"/>
  <c r="W104" i="77"/>
  <c r="U104" i="77"/>
  <c r="T104" i="77"/>
  <c r="S104" i="77"/>
  <c r="R104" i="77"/>
  <c r="Q104" i="77"/>
  <c r="P104" i="77"/>
  <c r="O104" i="77"/>
  <c r="M104" i="77"/>
  <c r="K104" i="77"/>
  <c r="J104" i="77"/>
  <c r="I104" i="77"/>
  <c r="AB93" i="77"/>
  <c r="AA93" i="77"/>
  <c r="Z93" i="77"/>
  <c r="Y93" i="77"/>
  <c r="X93" i="77"/>
  <c r="W93" i="77"/>
  <c r="U93" i="77"/>
  <c r="T93" i="77"/>
  <c r="S93" i="77"/>
  <c r="R93" i="77"/>
  <c r="Q93" i="77"/>
  <c r="P93" i="77"/>
  <c r="O93" i="77"/>
  <c r="M93" i="77"/>
  <c r="K93" i="77"/>
  <c r="J93" i="77"/>
  <c r="I93" i="77"/>
  <c r="AB82" i="77"/>
  <c r="AA82" i="77"/>
  <c r="Z82" i="77"/>
  <c r="Y82" i="77"/>
  <c r="X82" i="77"/>
  <c r="W82" i="77"/>
  <c r="U82" i="77"/>
  <c r="T82" i="77"/>
  <c r="S82" i="77"/>
  <c r="R82" i="77"/>
  <c r="Q82" i="77"/>
  <c r="P82" i="77"/>
  <c r="O82" i="77"/>
  <c r="M82" i="77"/>
  <c r="K82" i="77"/>
  <c r="J82" i="77"/>
  <c r="I82" i="77"/>
  <c r="AB78" i="77"/>
  <c r="AA78" i="77"/>
  <c r="Z78" i="77"/>
  <c r="Y78" i="77"/>
  <c r="X78" i="77"/>
  <c r="W78" i="77"/>
  <c r="U78" i="77"/>
  <c r="T78" i="77"/>
  <c r="S78" i="77"/>
  <c r="R78" i="77"/>
  <c r="Q78" i="77"/>
  <c r="P78" i="77"/>
  <c r="O78" i="77"/>
  <c r="M78" i="77"/>
  <c r="K78" i="77"/>
  <c r="J78" i="77"/>
  <c r="I78" i="77"/>
  <c r="AB75" i="77"/>
  <c r="AA75" i="77"/>
  <c r="Z75" i="77"/>
  <c r="Y75" i="77"/>
  <c r="X75" i="77"/>
  <c r="W75" i="77"/>
  <c r="U75" i="77"/>
  <c r="T75" i="77"/>
  <c r="S75" i="77"/>
  <c r="R75" i="77"/>
  <c r="Q75" i="77"/>
  <c r="P75" i="77"/>
  <c r="O75" i="77"/>
  <c r="M75" i="77"/>
  <c r="K75" i="77"/>
  <c r="J75" i="77"/>
  <c r="I75" i="77"/>
  <c r="P72" i="77"/>
  <c r="P69" i="77" s="1"/>
  <c r="AB69" i="77"/>
  <c r="AA69" i="77"/>
  <c r="Z69" i="77"/>
  <c r="Y69" i="77"/>
  <c r="X69" i="77"/>
  <c r="W69" i="77"/>
  <c r="U69" i="77"/>
  <c r="T69" i="77"/>
  <c r="S69" i="77"/>
  <c r="R69" i="77"/>
  <c r="Q69" i="77"/>
  <c r="O69" i="77"/>
  <c r="M69" i="77"/>
  <c r="K69" i="77"/>
  <c r="J69" i="77"/>
  <c r="I69" i="77"/>
  <c r="AB65" i="77"/>
  <c r="AA65" i="77"/>
  <c r="Z65" i="77"/>
  <c r="Y65" i="77"/>
  <c r="X65" i="77"/>
  <c r="W65" i="77"/>
  <c r="U65" i="77"/>
  <c r="T65" i="77"/>
  <c r="S65" i="77"/>
  <c r="R65" i="77"/>
  <c r="Q65" i="77"/>
  <c r="P65" i="77"/>
  <c r="O65" i="77"/>
  <c r="M65" i="77"/>
  <c r="K65" i="77"/>
  <c r="J65" i="77"/>
  <c r="I65" i="77"/>
  <c r="L58" i="77"/>
  <c r="L57" i="77"/>
  <c r="L56" i="77"/>
  <c r="L55" i="77"/>
  <c r="L54" i="77"/>
  <c r="AB53" i="77"/>
  <c r="AA53" i="77"/>
  <c r="Z53" i="77"/>
  <c r="Y53" i="77"/>
  <c r="X53" i="77"/>
  <c r="W53" i="77"/>
  <c r="U53" i="77"/>
  <c r="T53" i="77"/>
  <c r="S53" i="77"/>
  <c r="R53" i="77"/>
  <c r="Q53" i="77"/>
  <c r="P53" i="77"/>
  <c r="O53" i="77"/>
  <c r="M53" i="77"/>
  <c r="K53" i="77"/>
  <c r="J53" i="77"/>
  <c r="I53" i="77"/>
  <c r="L52" i="77"/>
  <c r="L51" i="77"/>
  <c r="AB50" i="77"/>
  <c r="AA50" i="77"/>
  <c r="Z50" i="77"/>
  <c r="Y50" i="77"/>
  <c r="X50" i="77"/>
  <c r="W50" i="77"/>
  <c r="U50" i="77"/>
  <c r="T50" i="77"/>
  <c r="S50" i="77"/>
  <c r="R50" i="77"/>
  <c r="Q50" i="77"/>
  <c r="P50" i="77"/>
  <c r="O50" i="77"/>
  <c r="M50" i="77"/>
  <c r="K50" i="77"/>
  <c r="J50" i="77"/>
  <c r="I50" i="77"/>
  <c r="L49" i="77"/>
  <c r="L48" i="77"/>
  <c r="L47" i="77"/>
  <c r="L46" i="77"/>
  <c r="AB45" i="77"/>
  <c r="AB40" i="77" s="1"/>
  <c r="AA45" i="77"/>
  <c r="AA40" i="77" s="1"/>
  <c r="Z45" i="77"/>
  <c r="Z40" i="77" s="1"/>
  <c r="Y45" i="77"/>
  <c r="Y40" i="77" s="1"/>
  <c r="X45" i="77"/>
  <c r="X40" i="77" s="1"/>
  <c r="W45" i="77"/>
  <c r="W40" i="77" s="1"/>
  <c r="U45" i="77"/>
  <c r="U40" i="77" s="1"/>
  <c r="T45" i="77"/>
  <c r="T40" i="77" s="1"/>
  <c r="S45" i="77"/>
  <c r="S40" i="77" s="1"/>
  <c r="R45" i="77"/>
  <c r="R40" i="77" s="1"/>
  <c r="Q45" i="77"/>
  <c r="Q40" i="77" s="1"/>
  <c r="P45" i="77"/>
  <c r="P40" i="77" s="1"/>
  <c r="O45" i="77"/>
  <c r="O40" i="77" s="1"/>
  <c r="M45" i="77"/>
  <c r="M40" i="77" s="1"/>
  <c r="K45" i="77"/>
  <c r="J45" i="77"/>
  <c r="J40" i="77" s="1"/>
  <c r="I45" i="77"/>
  <c r="I40" i="77" s="1"/>
  <c r="L44" i="77"/>
  <c r="L43" i="77"/>
  <c r="L42" i="77"/>
  <c r="L41" i="77"/>
  <c r="L39" i="77"/>
  <c r="L38" i="77"/>
  <c r="AB37" i="77"/>
  <c r="AA37" i="77"/>
  <c r="Z37" i="77"/>
  <c r="Y37" i="77"/>
  <c r="X37" i="77"/>
  <c r="W37" i="77"/>
  <c r="U37" i="77"/>
  <c r="T37" i="77"/>
  <c r="S37" i="77"/>
  <c r="R37" i="77"/>
  <c r="Q37" i="77"/>
  <c r="P37" i="77"/>
  <c r="O37" i="77"/>
  <c r="M37" i="77"/>
  <c r="K37" i="77"/>
  <c r="J37" i="77"/>
  <c r="I37" i="77"/>
  <c r="L36" i="77"/>
  <c r="L35" i="77"/>
  <c r="L34" i="77"/>
  <c r="AB33" i="77"/>
  <c r="AA33" i="77"/>
  <c r="Z33" i="77"/>
  <c r="Y33" i="77"/>
  <c r="X33" i="77"/>
  <c r="W33" i="77"/>
  <c r="U33" i="77"/>
  <c r="T33" i="77"/>
  <c r="S33" i="77"/>
  <c r="R33" i="77"/>
  <c r="Q33" i="77"/>
  <c r="P33" i="77"/>
  <c r="O33" i="77"/>
  <c r="M33" i="77"/>
  <c r="K33" i="77"/>
  <c r="J33" i="77"/>
  <c r="I33" i="77"/>
  <c r="L31" i="77"/>
  <c r="L30" i="77"/>
  <c r="L29" i="77"/>
  <c r="L28" i="77"/>
  <c r="L27" i="77"/>
  <c r="L26" i="77"/>
  <c r="L25" i="77"/>
  <c r="AB24" i="77"/>
  <c r="AA24" i="77"/>
  <c r="Z24" i="77"/>
  <c r="Y24" i="77"/>
  <c r="X24" i="77"/>
  <c r="W24" i="77"/>
  <c r="U24" i="77"/>
  <c r="T24" i="77"/>
  <c r="S24" i="77"/>
  <c r="R24" i="77"/>
  <c r="Q24" i="77"/>
  <c r="P24" i="77"/>
  <c r="O24" i="77"/>
  <c r="M24" i="77"/>
  <c r="K24" i="77"/>
  <c r="J24" i="77"/>
  <c r="I24" i="77"/>
  <c r="L23" i="77"/>
  <c r="L22" i="77"/>
  <c r="L21" i="77"/>
  <c r="AB20" i="77"/>
  <c r="AA20" i="77"/>
  <c r="Z20" i="77"/>
  <c r="Y20" i="77"/>
  <c r="X20" i="77"/>
  <c r="W20" i="77"/>
  <c r="U20" i="77"/>
  <c r="T20" i="77"/>
  <c r="S20" i="77"/>
  <c r="R20" i="77"/>
  <c r="Q20" i="77"/>
  <c r="P20" i="77"/>
  <c r="O20" i="77"/>
  <c r="M20" i="77"/>
  <c r="K20" i="77"/>
  <c r="J20" i="77"/>
  <c r="I20" i="77"/>
  <c r="L19" i="77"/>
  <c r="L18" i="77"/>
  <c r="L17" i="77"/>
  <c r="L16" i="77"/>
  <c r="L15" i="77"/>
  <c r="L14" i="77"/>
  <c r="L13" i="77"/>
  <c r="L12" i="77"/>
  <c r="L11" i="77"/>
  <c r="L10" i="77"/>
  <c r="L9" i="77"/>
  <c r="L8" i="77"/>
  <c r="L7" i="77"/>
  <c r="AB6" i="77"/>
  <c r="AA6" i="77"/>
  <c r="Z6" i="77"/>
  <c r="Y6" i="77"/>
  <c r="X6" i="77"/>
  <c r="W6" i="77"/>
  <c r="U6" i="77"/>
  <c r="T6" i="77"/>
  <c r="S6" i="77"/>
  <c r="R6" i="77"/>
  <c r="Q6" i="77"/>
  <c r="P6" i="77"/>
  <c r="O6" i="77"/>
  <c r="M6" i="77"/>
  <c r="K6" i="77"/>
  <c r="J6" i="77"/>
  <c r="I6" i="77"/>
  <c r="Z286" i="76"/>
  <c r="Y286" i="76"/>
  <c r="X286" i="76"/>
  <c r="W286" i="76"/>
  <c r="V286" i="76"/>
  <c r="U286" i="76"/>
  <c r="S286" i="76"/>
  <c r="R286" i="76"/>
  <c r="Q286" i="76"/>
  <c r="P286" i="76"/>
  <c r="O286" i="76"/>
  <c r="N286" i="76"/>
  <c r="M286" i="76"/>
  <c r="K286" i="76"/>
  <c r="J286" i="76"/>
  <c r="I286" i="76"/>
  <c r="Z280" i="76"/>
  <c r="Y280" i="76"/>
  <c r="X280" i="76"/>
  <c r="W280" i="76"/>
  <c r="V280" i="76"/>
  <c r="U280" i="76"/>
  <c r="S280" i="76"/>
  <c r="R280" i="76"/>
  <c r="Q280" i="76"/>
  <c r="P280" i="76"/>
  <c r="O280" i="76"/>
  <c r="N280" i="76"/>
  <c r="M280" i="76"/>
  <c r="K280" i="76"/>
  <c r="J280" i="76"/>
  <c r="I280" i="76"/>
  <c r="Z271" i="76"/>
  <c r="Y271" i="76"/>
  <c r="X271" i="76"/>
  <c r="W271" i="76"/>
  <c r="V271" i="76"/>
  <c r="U271" i="76"/>
  <c r="S271" i="76"/>
  <c r="R271" i="76"/>
  <c r="Q271" i="76"/>
  <c r="P271" i="76"/>
  <c r="O271" i="76"/>
  <c r="N271" i="76"/>
  <c r="M271" i="76"/>
  <c r="K271" i="76"/>
  <c r="J271" i="76"/>
  <c r="I271" i="76"/>
  <c r="Z267" i="76"/>
  <c r="Y267" i="76"/>
  <c r="X267" i="76"/>
  <c r="W267" i="76"/>
  <c r="V267" i="76"/>
  <c r="U267" i="76"/>
  <c r="S267" i="76"/>
  <c r="R267" i="76"/>
  <c r="Q267" i="76"/>
  <c r="P267" i="76"/>
  <c r="O267" i="76"/>
  <c r="N267" i="76"/>
  <c r="M267" i="76"/>
  <c r="K267" i="76"/>
  <c r="J267" i="76"/>
  <c r="I267" i="76"/>
  <c r="Z254" i="76"/>
  <c r="Y254" i="76"/>
  <c r="X254" i="76"/>
  <c r="W254" i="76"/>
  <c r="V254" i="76"/>
  <c r="U254" i="76"/>
  <c r="S254" i="76"/>
  <c r="R254" i="76"/>
  <c r="Q254" i="76"/>
  <c r="P254" i="76"/>
  <c r="O254" i="76"/>
  <c r="N254" i="76"/>
  <c r="M254" i="76"/>
  <c r="K254" i="76"/>
  <c r="J254" i="76"/>
  <c r="I254" i="76"/>
  <c r="Z240" i="76"/>
  <c r="Y240" i="76"/>
  <c r="X240" i="76"/>
  <c r="W240" i="76"/>
  <c r="V240" i="76"/>
  <c r="U240" i="76"/>
  <c r="S240" i="76"/>
  <c r="R240" i="76"/>
  <c r="Q240" i="76"/>
  <c r="P240" i="76"/>
  <c r="O240" i="76"/>
  <c r="N240" i="76"/>
  <c r="M240" i="76"/>
  <c r="K240" i="76"/>
  <c r="J240" i="76"/>
  <c r="I240" i="76"/>
  <c r="Z237" i="76"/>
  <c r="Y237" i="76"/>
  <c r="X237" i="76"/>
  <c r="W237" i="76"/>
  <c r="V237" i="76"/>
  <c r="U237" i="76"/>
  <c r="S237" i="76"/>
  <c r="R237" i="76"/>
  <c r="Q237" i="76"/>
  <c r="P237" i="76"/>
  <c r="O237" i="76"/>
  <c r="N237" i="76"/>
  <c r="M237" i="76"/>
  <c r="K237" i="76"/>
  <c r="J237" i="76"/>
  <c r="I237" i="76"/>
  <c r="Z226" i="76"/>
  <c r="Y226" i="76"/>
  <c r="X226" i="76"/>
  <c r="W226" i="76"/>
  <c r="V226" i="76"/>
  <c r="U226" i="76"/>
  <c r="S226" i="76"/>
  <c r="R226" i="76"/>
  <c r="Q226" i="76"/>
  <c r="P226" i="76"/>
  <c r="O226" i="76"/>
  <c r="N226" i="76"/>
  <c r="M226" i="76"/>
  <c r="K226" i="76"/>
  <c r="J226" i="76"/>
  <c r="I226" i="76"/>
  <c r="Z215" i="76"/>
  <c r="Y215" i="76"/>
  <c r="X215" i="76"/>
  <c r="W215" i="76"/>
  <c r="V215" i="76"/>
  <c r="U215" i="76"/>
  <c r="S215" i="76"/>
  <c r="R215" i="76"/>
  <c r="Q215" i="76"/>
  <c r="P215" i="76"/>
  <c r="O215" i="76"/>
  <c r="N215" i="76"/>
  <c r="M215" i="76"/>
  <c r="K215" i="76"/>
  <c r="J215" i="76"/>
  <c r="I215" i="76"/>
  <c r="Z204" i="76"/>
  <c r="Y204" i="76"/>
  <c r="X204" i="76"/>
  <c r="W204" i="76"/>
  <c r="V204" i="76"/>
  <c r="U204" i="76"/>
  <c r="S204" i="76"/>
  <c r="R204" i="76"/>
  <c r="Q204" i="76"/>
  <c r="P204" i="76"/>
  <c r="O204" i="76"/>
  <c r="N204" i="76"/>
  <c r="M204" i="76"/>
  <c r="K204" i="76"/>
  <c r="J204" i="76"/>
  <c r="I204" i="76"/>
  <c r="Z193" i="76"/>
  <c r="Y193" i="76"/>
  <c r="X193" i="76"/>
  <c r="W193" i="76"/>
  <c r="V193" i="76"/>
  <c r="U193" i="76"/>
  <c r="S193" i="76"/>
  <c r="R193" i="76"/>
  <c r="Q193" i="76"/>
  <c r="P193" i="76"/>
  <c r="O193" i="76"/>
  <c r="N193" i="76"/>
  <c r="M193" i="76"/>
  <c r="K193" i="76"/>
  <c r="J193" i="76"/>
  <c r="I193" i="76"/>
  <c r="Z181" i="76"/>
  <c r="Z179" i="76" s="1"/>
  <c r="Y181" i="76"/>
  <c r="Y179" i="76" s="1"/>
  <c r="X181" i="76"/>
  <c r="X179" i="76" s="1"/>
  <c r="W181" i="76"/>
  <c r="W179" i="76" s="1"/>
  <c r="V181" i="76"/>
  <c r="V179" i="76" s="1"/>
  <c r="U181" i="76"/>
  <c r="U179" i="76" s="1"/>
  <c r="S181" i="76"/>
  <c r="S179" i="76" s="1"/>
  <c r="R181" i="76"/>
  <c r="R179" i="76" s="1"/>
  <c r="Q181" i="76"/>
  <c r="Q179" i="76" s="1"/>
  <c r="P181" i="76"/>
  <c r="P179" i="76" s="1"/>
  <c r="O181" i="76"/>
  <c r="O179" i="76" s="1"/>
  <c r="N181" i="76"/>
  <c r="N179" i="76" s="1"/>
  <c r="M181" i="76"/>
  <c r="M179" i="76" s="1"/>
  <c r="K181" i="76"/>
  <c r="K179" i="76" s="1"/>
  <c r="J181" i="76"/>
  <c r="I181" i="76"/>
  <c r="I179" i="76" s="1"/>
  <c r="Z167" i="76"/>
  <c r="Y167" i="76"/>
  <c r="X167" i="76"/>
  <c r="W167" i="76"/>
  <c r="V167" i="76"/>
  <c r="U167" i="76"/>
  <c r="S167" i="76"/>
  <c r="R167" i="76"/>
  <c r="Q167" i="76"/>
  <c r="P167" i="76"/>
  <c r="O167" i="76"/>
  <c r="N167" i="76"/>
  <c r="M167" i="76"/>
  <c r="K167" i="76"/>
  <c r="J167" i="76"/>
  <c r="I167" i="76"/>
  <c r="Z152" i="76"/>
  <c r="Y152" i="76"/>
  <c r="X152" i="76"/>
  <c r="W152" i="76"/>
  <c r="V152" i="76"/>
  <c r="U152" i="76"/>
  <c r="S152" i="76"/>
  <c r="R152" i="76"/>
  <c r="Q152" i="76"/>
  <c r="P152" i="76"/>
  <c r="O152" i="76"/>
  <c r="N152" i="76"/>
  <c r="M152" i="76"/>
  <c r="K152" i="76"/>
  <c r="J152" i="76"/>
  <c r="I152" i="76"/>
  <c r="Z149" i="76"/>
  <c r="Y149" i="76"/>
  <c r="X149" i="76"/>
  <c r="W149" i="76"/>
  <c r="V149" i="76"/>
  <c r="U149" i="76"/>
  <c r="S149" i="76"/>
  <c r="R149" i="76"/>
  <c r="Q149" i="76"/>
  <c r="P149" i="76"/>
  <c r="O149" i="76"/>
  <c r="N149" i="76"/>
  <c r="M149" i="76"/>
  <c r="K149" i="76"/>
  <c r="J149" i="76"/>
  <c r="I149" i="76"/>
  <c r="Z138" i="76"/>
  <c r="Y138" i="76"/>
  <c r="X138" i="76"/>
  <c r="W138" i="76"/>
  <c r="V138" i="76"/>
  <c r="U138" i="76"/>
  <c r="S138" i="76"/>
  <c r="R138" i="76"/>
  <c r="Q138" i="76"/>
  <c r="P138" i="76"/>
  <c r="O138" i="76"/>
  <c r="N138" i="76"/>
  <c r="M138" i="76"/>
  <c r="K138" i="76"/>
  <c r="J138" i="76"/>
  <c r="I138" i="76"/>
  <c r="Z127" i="76"/>
  <c r="Y127" i="76"/>
  <c r="X127" i="76"/>
  <c r="W127" i="76"/>
  <c r="V127" i="76"/>
  <c r="U127" i="76"/>
  <c r="S127" i="76"/>
  <c r="R127" i="76"/>
  <c r="Q127" i="76"/>
  <c r="P127" i="76"/>
  <c r="O127" i="76"/>
  <c r="N127" i="76"/>
  <c r="M127" i="76"/>
  <c r="K127" i="76"/>
  <c r="J127" i="76"/>
  <c r="I127" i="76"/>
  <c r="Z116" i="76"/>
  <c r="Y116" i="76"/>
  <c r="X116" i="76"/>
  <c r="W116" i="76"/>
  <c r="V116" i="76"/>
  <c r="U116" i="76"/>
  <c r="S116" i="76"/>
  <c r="R116" i="76"/>
  <c r="Q116" i="76"/>
  <c r="P116" i="76"/>
  <c r="O116" i="76"/>
  <c r="N116" i="76"/>
  <c r="M116" i="76"/>
  <c r="K116" i="76"/>
  <c r="J116" i="76"/>
  <c r="I116" i="76"/>
  <c r="Z112" i="76"/>
  <c r="Y112" i="76"/>
  <c r="X112" i="76"/>
  <c r="W112" i="76"/>
  <c r="V112" i="76"/>
  <c r="U112" i="76"/>
  <c r="S112" i="76"/>
  <c r="R112" i="76"/>
  <c r="Q112" i="76"/>
  <c r="P112" i="76"/>
  <c r="O112" i="76"/>
  <c r="N112" i="76"/>
  <c r="M112" i="76"/>
  <c r="K112" i="76"/>
  <c r="J112" i="76"/>
  <c r="I112" i="76"/>
  <c r="Z109" i="76"/>
  <c r="Y109" i="76"/>
  <c r="X109" i="76"/>
  <c r="W109" i="76"/>
  <c r="V109" i="76"/>
  <c r="U109" i="76"/>
  <c r="S109" i="76"/>
  <c r="R109" i="76"/>
  <c r="Q109" i="76"/>
  <c r="P109" i="76"/>
  <c r="O109" i="76"/>
  <c r="N109" i="76"/>
  <c r="M109" i="76"/>
  <c r="K109" i="76"/>
  <c r="J109" i="76"/>
  <c r="I109" i="76"/>
  <c r="Z103" i="76"/>
  <c r="Y103" i="76"/>
  <c r="X103" i="76"/>
  <c r="W103" i="76"/>
  <c r="V103" i="76"/>
  <c r="U103" i="76"/>
  <c r="S103" i="76"/>
  <c r="R103" i="76"/>
  <c r="Q103" i="76"/>
  <c r="P103" i="76"/>
  <c r="O103" i="76"/>
  <c r="N103" i="76"/>
  <c r="M103" i="76"/>
  <c r="K103" i="76"/>
  <c r="J103" i="76"/>
  <c r="I103" i="76"/>
  <c r="Z99" i="76"/>
  <c r="Y99" i="76"/>
  <c r="X99" i="76"/>
  <c r="W99" i="76"/>
  <c r="V99" i="76"/>
  <c r="U99" i="76"/>
  <c r="S99" i="76"/>
  <c r="S93" i="76" s="1"/>
  <c r="R99" i="76"/>
  <c r="Q99" i="76"/>
  <c r="P99" i="76"/>
  <c r="O99" i="76"/>
  <c r="N99" i="76"/>
  <c r="M99" i="76"/>
  <c r="K99" i="76"/>
  <c r="J99" i="76"/>
  <c r="I99" i="76"/>
  <c r="Z83" i="76"/>
  <c r="Y83" i="76"/>
  <c r="X83" i="76"/>
  <c r="W83" i="76"/>
  <c r="V83" i="76"/>
  <c r="U83" i="76"/>
  <c r="S83" i="76"/>
  <c r="R83" i="76"/>
  <c r="Q83" i="76"/>
  <c r="P83" i="76"/>
  <c r="O83" i="76"/>
  <c r="N83" i="76"/>
  <c r="M83" i="76"/>
  <c r="K83" i="76"/>
  <c r="J83" i="76"/>
  <c r="I83" i="76"/>
  <c r="Z79" i="76"/>
  <c r="Y79" i="76"/>
  <c r="X79" i="76"/>
  <c r="W79" i="76"/>
  <c r="V79" i="76"/>
  <c r="U79" i="76"/>
  <c r="S79" i="76"/>
  <c r="R79" i="76"/>
  <c r="Q79" i="76"/>
  <c r="P79" i="76"/>
  <c r="O79" i="76"/>
  <c r="N79" i="76"/>
  <c r="M79" i="76"/>
  <c r="K79" i="76"/>
  <c r="J79" i="76"/>
  <c r="I79" i="76"/>
  <c r="Z58" i="76"/>
  <c r="Y58" i="76"/>
  <c r="X58" i="76"/>
  <c r="W58" i="76"/>
  <c r="V58" i="76"/>
  <c r="U58" i="76"/>
  <c r="S58" i="76"/>
  <c r="R58" i="76"/>
  <c r="Q58" i="76"/>
  <c r="P58" i="76"/>
  <c r="O58" i="76"/>
  <c r="K72" i="76"/>
  <c r="J58" i="76"/>
  <c r="I58" i="76"/>
  <c r="Z55" i="76"/>
  <c r="Y55" i="76"/>
  <c r="X55" i="76"/>
  <c r="W55" i="76"/>
  <c r="V55" i="76"/>
  <c r="U55" i="76"/>
  <c r="S55" i="76"/>
  <c r="R55" i="76"/>
  <c r="Q55" i="76"/>
  <c r="P55" i="76"/>
  <c r="O55" i="76"/>
  <c r="N55" i="76"/>
  <c r="M55" i="76"/>
  <c r="K55" i="76"/>
  <c r="J55" i="76"/>
  <c r="I55" i="76"/>
  <c r="Z49" i="76"/>
  <c r="Y49" i="76"/>
  <c r="X49" i="76"/>
  <c r="W49" i="76"/>
  <c r="V49" i="76"/>
  <c r="U49" i="76"/>
  <c r="S49" i="76"/>
  <c r="R49" i="76"/>
  <c r="Q49" i="76"/>
  <c r="P49" i="76"/>
  <c r="O49" i="76"/>
  <c r="N49" i="76"/>
  <c r="M49" i="76"/>
  <c r="K49" i="76"/>
  <c r="J49" i="76"/>
  <c r="I49" i="76"/>
  <c r="Z34" i="76"/>
  <c r="Y34" i="76"/>
  <c r="X34" i="76"/>
  <c r="W34" i="76"/>
  <c r="V34" i="76"/>
  <c r="U34" i="76"/>
  <c r="S34" i="76"/>
  <c r="R34" i="76"/>
  <c r="Q34" i="76"/>
  <c r="P34" i="76"/>
  <c r="O34" i="76"/>
  <c r="N34" i="76"/>
  <c r="M34" i="76"/>
  <c r="K34" i="76"/>
  <c r="J34" i="76"/>
  <c r="I34" i="76"/>
  <c r="Z30" i="76"/>
  <c r="Y30" i="76"/>
  <c r="X30" i="76"/>
  <c r="W30" i="76"/>
  <c r="V30" i="76"/>
  <c r="U30" i="76"/>
  <c r="S30" i="76"/>
  <c r="R30" i="76"/>
  <c r="Q30" i="76"/>
  <c r="P30" i="76"/>
  <c r="O30" i="76"/>
  <c r="N30" i="76"/>
  <c r="M30" i="76"/>
  <c r="K30" i="76"/>
  <c r="J30" i="76"/>
  <c r="I30" i="76"/>
  <c r="Z6" i="76"/>
  <c r="Y6" i="76"/>
  <c r="X6" i="76"/>
  <c r="W6" i="76"/>
  <c r="V6" i="76"/>
  <c r="U6" i="76"/>
  <c r="S6" i="76"/>
  <c r="R6" i="76"/>
  <c r="Q6" i="76"/>
  <c r="P6" i="76"/>
  <c r="O6" i="76"/>
  <c r="N6" i="76"/>
  <c r="M6" i="76"/>
  <c r="K6" i="76"/>
  <c r="J6" i="76"/>
  <c r="I6" i="76"/>
  <c r="O255" i="72"/>
  <c r="N255" i="72"/>
  <c r="M255" i="72"/>
  <c r="O249" i="72"/>
  <c r="N249" i="72"/>
  <c r="M249" i="72"/>
  <c r="O240" i="72"/>
  <c r="N240" i="72"/>
  <c r="M240" i="72"/>
  <c r="O236" i="72"/>
  <c r="N236" i="72"/>
  <c r="M236" i="72"/>
  <c r="O223" i="72"/>
  <c r="N223" i="72"/>
  <c r="M223" i="72"/>
  <c r="O209" i="72"/>
  <c r="N209" i="72"/>
  <c r="M209" i="72"/>
  <c r="O206" i="72"/>
  <c r="N206" i="72"/>
  <c r="M206" i="72"/>
  <c r="O195" i="72"/>
  <c r="N195" i="72"/>
  <c r="M195" i="72"/>
  <c r="O184" i="72"/>
  <c r="N184" i="72"/>
  <c r="M184" i="72"/>
  <c r="O173" i="72"/>
  <c r="N173" i="72"/>
  <c r="M173" i="72"/>
  <c r="O166" i="72"/>
  <c r="N166" i="72"/>
  <c r="O158" i="72"/>
  <c r="O156" i="72" s="1"/>
  <c r="N158" i="72"/>
  <c r="N156" i="72" s="1"/>
  <c r="M158" i="72"/>
  <c r="O144" i="72"/>
  <c r="N144" i="72"/>
  <c r="M144" i="72"/>
  <c r="O129" i="72"/>
  <c r="N129" i="72"/>
  <c r="M129" i="72"/>
  <c r="O126" i="72"/>
  <c r="N126" i="72"/>
  <c r="M126" i="72"/>
  <c r="O115" i="72"/>
  <c r="N115" i="72"/>
  <c r="M115" i="72"/>
  <c r="O104" i="72"/>
  <c r="N104" i="72"/>
  <c r="M104" i="72"/>
  <c r="O93" i="72"/>
  <c r="N93" i="72"/>
  <c r="M93" i="72"/>
  <c r="O89" i="72"/>
  <c r="N89" i="72"/>
  <c r="M89" i="72"/>
  <c r="O86" i="72"/>
  <c r="N86" i="72"/>
  <c r="M86" i="72"/>
  <c r="O80" i="72"/>
  <c r="N80" i="72"/>
  <c r="M80" i="72"/>
  <c r="O76" i="72"/>
  <c r="N76" i="72"/>
  <c r="M76" i="72"/>
  <c r="N61" i="72"/>
  <c r="M61" i="72"/>
  <c r="O58" i="72"/>
  <c r="N58" i="72"/>
  <c r="M58" i="72"/>
  <c r="O53" i="72"/>
  <c r="N53" i="72"/>
  <c r="M53" i="72"/>
  <c r="O39" i="72"/>
  <c r="N39" i="72"/>
  <c r="M39" i="72"/>
  <c r="N33" i="72"/>
  <c r="N24" i="72"/>
  <c r="M24" i="72"/>
  <c r="N20" i="72"/>
  <c r="M20" i="72"/>
  <c r="N6" i="72"/>
  <c r="M6" i="72"/>
  <c r="X246" i="75"/>
  <c r="W246" i="75"/>
  <c r="V246" i="75"/>
  <c r="U246" i="75"/>
  <c r="T246" i="75"/>
  <c r="S246" i="75"/>
  <c r="Q246" i="75"/>
  <c r="P246" i="75"/>
  <c r="O246" i="75"/>
  <c r="N246" i="75"/>
  <c r="M246" i="75"/>
  <c r="K246" i="75"/>
  <c r="J246" i="75"/>
  <c r="I246" i="75"/>
  <c r="X240" i="75"/>
  <c r="W240" i="75"/>
  <c r="V240" i="75"/>
  <c r="U240" i="75"/>
  <c r="T240" i="75"/>
  <c r="S240" i="75"/>
  <c r="Q240" i="75"/>
  <c r="P240" i="75"/>
  <c r="O240" i="75"/>
  <c r="N240" i="75"/>
  <c r="M240" i="75"/>
  <c r="K240" i="75"/>
  <c r="J240" i="75"/>
  <c r="I240" i="75"/>
  <c r="X231" i="75"/>
  <c r="W231" i="75"/>
  <c r="V231" i="75"/>
  <c r="U231" i="75"/>
  <c r="T231" i="75"/>
  <c r="S231" i="75"/>
  <c r="Q231" i="75"/>
  <c r="P231" i="75"/>
  <c r="O231" i="75"/>
  <c r="N231" i="75"/>
  <c r="M231" i="75"/>
  <c r="K231" i="75"/>
  <c r="J231" i="75"/>
  <c r="I231" i="75"/>
  <c r="X227" i="75"/>
  <c r="W227" i="75"/>
  <c r="V227" i="75"/>
  <c r="U227" i="75"/>
  <c r="T227" i="75"/>
  <c r="S227" i="75"/>
  <c r="Q227" i="75"/>
  <c r="P227" i="75"/>
  <c r="O227" i="75"/>
  <c r="N227" i="75"/>
  <c r="M227" i="75"/>
  <c r="K227" i="75"/>
  <c r="J227" i="75"/>
  <c r="I227" i="75"/>
  <c r="X214" i="75"/>
  <c r="W214" i="75"/>
  <c r="V214" i="75"/>
  <c r="U214" i="75"/>
  <c r="T214" i="75"/>
  <c r="S214" i="75"/>
  <c r="Q214" i="75"/>
  <c r="P214" i="75"/>
  <c r="O214" i="75"/>
  <c r="N214" i="75"/>
  <c r="M214" i="75"/>
  <c r="K214" i="75"/>
  <c r="J214" i="75"/>
  <c r="I214" i="75"/>
  <c r="X200" i="75"/>
  <c r="W200" i="75"/>
  <c r="V200" i="75"/>
  <c r="U200" i="75"/>
  <c r="T200" i="75"/>
  <c r="S200" i="75"/>
  <c r="Q200" i="75"/>
  <c r="P200" i="75"/>
  <c r="O200" i="75"/>
  <c r="N200" i="75"/>
  <c r="M200" i="75"/>
  <c r="K200" i="75"/>
  <c r="J200" i="75"/>
  <c r="I200" i="75"/>
  <c r="X197" i="75"/>
  <c r="W197" i="75"/>
  <c r="V197" i="75"/>
  <c r="U197" i="75"/>
  <c r="T197" i="75"/>
  <c r="S197" i="75"/>
  <c r="Q197" i="75"/>
  <c r="P197" i="75"/>
  <c r="O197" i="75"/>
  <c r="N197" i="75"/>
  <c r="M197" i="75"/>
  <c r="K197" i="75"/>
  <c r="J197" i="75"/>
  <c r="I197" i="75"/>
  <c r="X186" i="75"/>
  <c r="W186" i="75"/>
  <c r="V186" i="75"/>
  <c r="U186" i="75"/>
  <c r="T186" i="75"/>
  <c r="S186" i="75"/>
  <c r="Q186" i="75"/>
  <c r="P186" i="75"/>
  <c r="O186" i="75"/>
  <c r="N186" i="75"/>
  <c r="M186" i="75"/>
  <c r="K186" i="75"/>
  <c r="J186" i="75"/>
  <c r="I186" i="75"/>
  <c r="X175" i="75"/>
  <c r="W175" i="75"/>
  <c r="V175" i="75"/>
  <c r="U175" i="75"/>
  <c r="T175" i="75"/>
  <c r="S175" i="75"/>
  <c r="Q175" i="75"/>
  <c r="P175" i="75"/>
  <c r="O175" i="75"/>
  <c r="N175" i="75"/>
  <c r="M175" i="75"/>
  <c r="K175" i="75"/>
  <c r="J175" i="75"/>
  <c r="I175" i="75"/>
  <c r="X164" i="75"/>
  <c r="W164" i="75"/>
  <c r="V164" i="75"/>
  <c r="U164" i="75"/>
  <c r="T164" i="75"/>
  <c r="S164" i="75"/>
  <c r="Q164" i="75"/>
  <c r="P164" i="75"/>
  <c r="O164" i="75"/>
  <c r="N164" i="75"/>
  <c r="M164" i="75"/>
  <c r="K164" i="75"/>
  <c r="J164" i="75"/>
  <c r="I164" i="75"/>
  <c r="X157" i="75"/>
  <c r="W157" i="75"/>
  <c r="V157" i="75"/>
  <c r="U157" i="75"/>
  <c r="T157" i="75"/>
  <c r="S157" i="75"/>
  <c r="Q157" i="75"/>
  <c r="P157" i="75"/>
  <c r="O157" i="75"/>
  <c r="N157" i="75"/>
  <c r="M157" i="75"/>
  <c r="K157" i="75"/>
  <c r="J157" i="75"/>
  <c r="I157" i="75"/>
  <c r="X149" i="75"/>
  <c r="X147" i="75" s="1"/>
  <c r="W149" i="75"/>
  <c r="W147" i="75" s="1"/>
  <c r="V149" i="75"/>
  <c r="U149" i="75"/>
  <c r="U147" i="75" s="1"/>
  <c r="T149" i="75"/>
  <c r="T147" i="75" s="1"/>
  <c r="S149" i="75"/>
  <c r="S147" i="75" s="1"/>
  <c r="Q149" i="75"/>
  <c r="Q147" i="75" s="1"/>
  <c r="P149" i="75"/>
  <c r="P147" i="75" s="1"/>
  <c r="O149" i="75"/>
  <c r="O147" i="75" s="1"/>
  <c r="N149" i="75"/>
  <c r="N147" i="75" s="1"/>
  <c r="M149" i="75"/>
  <c r="M147" i="75" s="1"/>
  <c r="K149" i="75"/>
  <c r="K147" i="75" s="1"/>
  <c r="J149" i="75"/>
  <c r="I149" i="75"/>
  <c r="I147" i="75" s="1"/>
  <c r="V147" i="75"/>
  <c r="X135" i="75"/>
  <c r="W135" i="75"/>
  <c r="V135" i="75"/>
  <c r="U135" i="75"/>
  <c r="T135" i="75"/>
  <c r="S135" i="75"/>
  <c r="Q135" i="75"/>
  <c r="P135" i="75"/>
  <c r="O135" i="75"/>
  <c r="N135" i="75"/>
  <c r="M135" i="75"/>
  <c r="K135" i="75"/>
  <c r="J135" i="75"/>
  <c r="I135" i="75"/>
  <c r="X120" i="75"/>
  <c r="W120" i="75"/>
  <c r="V120" i="75"/>
  <c r="U120" i="75"/>
  <c r="T120" i="75"/>
  <c r="S120" i="75"/>
  <c r="Q120" i="75"/>
  <c r="P120" i="75"/>
  <c r="O120" i="75"/>
  <c r="N120" i="75"/>
  <c r="M120" i="75"/>
  <c r="K120" i="75"/>
  <c r="J120" i="75"/>
  <c r="I120" i="75"/>
  <c r="X117" i="75"/>
  <c r="W117" i="75"/>
  <c r="V117" i="75"/>
  <c r="U117" i="75"/>
  <c r="T117" i="75"/>
  <c r="S117" i="75"/>
  <c r="Q117" i="75"/>
  <c r="P117" i="75"/>
  <c r="O117" i="75"/>
  <c r="N117" i="75"/>
  <c r="M117" i="75"/>
  <c r="K117" i="75"/>
  <c r="J117" i="75"/>
  <c r="I117" i="75"/>
  <c r="X106" i="75"/>
  <c r="W106" i="75"/>
  <c r="V106" i="75"/>
  <c r="U106" i="75"/>
  <c r="T106" i="75"/>
  <c r="S106" i="75"/>
  <c r="Q106" i="75"/>
  <c r="P106" i="75"/>
  <c r="O106" i="75"/>
  <c r="N106" i="75"/>
  <c r="M106" i="75"/>
  <c r="K106" i="75"/>
  <c r="J106" i="75"/>
  <c r="I106" i="75"/>
  <c r="X95" i="75"/>
  <c r="W95" i="75"/>
  <c r="V95" i="75"/>
  <c r="U95" i="75"/>
  <c r="T95" i="75"/>
  <c r="S95" i="75"/>
  <c r="Q95" i="75"/>
  <c r="P95" i="75"/>
  <c r="O95" i="75"/>
  <c r="N95" i="75"/>
  <c r="M95" i="75"/>
  <c r="K95" i="75"/>
  <c r="J95" i="75"/>
  <c r="I95" i="75"/>
  <c r="X84" i="75"/>
  <c r="W84" i="75"/>
  <c r="V84" i="75"/>
  <c r="U84" i="75"/>
  <c r="T84" i="75"/>
  <c r="S84" i="75"/>
  <c r="Q84" i="75"/>
  <c r="P84" i="75"/>
  <c r="O84" i="75"/>
  <c r="N84" i="75"/>
  <c r="M84" i="75"/>
  <c r="K84" i="75"/>
  <c r="J84" i="75"/>
  <c r="I84" i="75"/>
  <c r="X80" i="75"/>
  <c r="W80" i="75"/>
  <c r="V80" i="75"/>
  <c r="U80" i="75"/>
  <c r="T80" i="75"/>
  <c r="S80" i="75"/>
  <c r="Q80" i="75"/>
  <c r="P80" i="75"/>
  <c r="O80" i="75"/>
  <c r="N80" i="75"/>
  <c r="M80" i="75"/>
  <c r="K80" i="75"/>
  <c r="J80" i="75"/>
  <c r="I80" i="75"/>
  <c r="X77" i="75"/>
  <c r="W77" i="75"/>
  <c r="V77" i="75"/>
  <c r="U77" i="75"/>
  <c r="T77" i="75"/>
  <c r="S77" i="75"/>
  <c r="Q77" i="75"/>
  <c r="P77" i="75"/>
  <c r="O77" i="75"/>
  <c r="N77" i="75"/>
  <c r="M77" i="75"/>
  <c r="K77" i="75"/>
  <c r="J77" i="75"/>
  <c r="I77" i="75"/>
  <c r="X71" i="75"/>
  <c r="W71" i="75"/>
  <c r="V71" i="75"/>
  <c r="U71" i="75"/>
  <c r="T71" i="75"/>
  <c r="S71" i="75"/>
  <c r="Q71" i="75"/>
  <c r="P71" i="75"/>
  <c r="O71" i="75"/>
  <c r="N71" i="75"/>
  <c r="M71" i="75"/>
  <c r="K71" i="75"/>
  <c r="J71" i="75"/>
  <c r="I71" i="75"/>
  <c r="X67" i="75"/>
  <c r="W67" i="75"/>
  <c r="V67" i="75"/>
  <c r="V61" i="75" s="1"/>
  <c r="U67" i="75"/>
  <c r="T67" i="75"/>
  <c r="S67" i="75"/>
  <c r="Q67" i="75"/>
  <c r="P67" i="75"/>
  <c r="O67" i="75"/>
  <c r="N67" i="75"/>
  <c r="M67" i="75"/>
  <c r="K67" i="75"/>
  <c r="J67" i="75"/>
  <c r="I67" i="75"/>
  <c r="X55" i="75"/>
  <c r="W55" i="75"/>
  <c r="V55" i="75"/>
  <c r="U55" i="75"/>
  <c r="T55" i="75"/>
  <c r="S55" i="75"/>
  <c r="Q55" i="75"/>
  <c r="P55" i="75"/>
  <c r="O55" i="75"/>
  <c r="N55" i="75"/>
  <c r="M55" i="75"/>
  <c r="K55" i="75"/>
  <c r="J55" i="75"/>
  <c r="I55" i="75"/>
  <c r="X52" i="75"/>
  <c r="W52" i="75"/>
  <c r="V52" i="75"/>
  <c r="U52" i="75"/>
  <c r="T52" i="75"/>
  <c r="S52" i="75"/>
  <c r="Q52" i="75"/>
  <c r="P52" i="75"/>
  <c r="O52" i="75"/>
  <c r="N52" i="75"/>
  <c r="M52" i="75"/>
  <c r="K52" i="75"/>
  <c r="J52" i="75"/>
  <c r="I52" i="75"/>
  <c r="X40" i="75"/>
  <c r="W47" i="75"/>
  <c r="W40" i="75" s="1"/>
  <c r="V47" i="75"/>
  <c r="V40" i="75" s="1"/>
  <c r="U47" i="75"/>
  <c r="U40" i="75" s="1"/>
  <c r="T47" i="75"/>
  <c r="T40" i="75" s="1"/>
  <c r="S47" i="75"/>
  <c r="S40" i="75" s="1"/>
  <c r="Q47" i="75"/>
  <c r="Q40" i="75" s="1"/>
  <c r="P47" i="75"/>
  <c r="P40" i="75" s="1"/>
  <c r="O47" i="75"/>
  <c r="O40" i="75" s="1"/>
  <c r="N47" i="75"/>
  <c r="N40" i="75" s="1"/>
  <c r="M47" i="75"/>
  <c r="K47" i="75"/>
  <c r="K40" i="75" s="1"/>
  <c r="J47" i="75"/>
  <c r="I47" i="75"/>
  <c r="I40" i="75" s="1"/>
  <c r="M40" i="75"/>
  <c r="X37" i="75"/>
  <c r="W37" i="75"/>
  <c r="V37" i="75"/>
  <c r="U37" i="75"/>
  <c r="T37" i="75"/>
  <c r="S37" i="75"/>
  <c r="Q37" i="75"/>
  <c r="P37" i="75"/>
  <c r="O37" i="75"/>
  <c r="N37" i="75"/>
  <c r="M37" i="75"/>
  <c r="K37" i="75"/>
  <c r="J37" i="75"/>
  <c r="I37" i="75"/>
  <c r="X33" i="75"/>
  <c r="W33" i="75"/>
  <c r="V33" i="75"/>
  <c r="U33" i="75"/>
  <c r="T33" i="75"/>
  <c r="S33" i="75"/>
  <c r="Q33" i="75"/>
  <c r="P33" i="75"/>
  <c r="O33" i="75"/>
  <c r="N33" i="75"/>
  <c r="M33" i="75"/>
  <c r="K33" i="75"/>
  <c r="J33" i="75"/>
  <c r="I33" i="75"/>
  <c r="X24" i="75"/>
  <c r="W24" i="75"/>
  <c r="V24" i="75"/>
  <c r="U24" i="75"/>
  <c r="T24" i="75"/>
  <c r="S24" i="75"/>
  <c r="Q24" i="75"/>
  <c r="P24" i="75"/>
  <c r="O24" i="75"/>
  <c r="N24" i="75"/>
  <c r="M24" i="75"/>
  <c r="K24" i="75"/>
  <c r="J24" i="75"/>
  <c r="I24" i="75"/>
  <c r="L23" i="75"/>
  <c r="L22" i="75"/>
  <c r="L21" i="75"/>
  <c r="X20" i="75"/>
  <c r="W20" i="75"/>
  <c r="V20" i="75"/>
  <c r="V5" i="75" s="1"/>
  <c r="U20" i="75"/>
  <c r="T20" i="75"/>
  <c r="S20" i="75"/>
  <c r="Q20" i="75"/>
  <c r="P20" i="75"/>
  <c r="O20" i="75"/>
  <c r="N20" i="75"/>
  <c r="M20" i="75"/>
  <c r="K20" i="75"/>
  <c r="J20" i="75"/>
  <c r="I20" i="75"/>
  <c r="L19" i="75"/>
  <c r="L18" i="75"/>
  <c r="L17" i="75"/>
  <c r="L16" i="75"/>
  <c r="L15" i="75"/>
  <c r="L14" i="75"/>
  <c r="L13" i="75"/>
  <c r="L12" i="75"/>
  <c r="L11" i="75"/>
  <c r="L10" i="75"/>
  <c r="L9" i="75"/>
  <c r="L8" i="75"/>
  <c r="L7" i="75"/>
  <c r="X6" i="75"/>
  <c r="W6" i="75"/>
  <c r="W5" i="75" s="1"/>
  <c r="V6" i="75"/>
  <c r="U6" i="75"/>
  <c r="U5" i="75" s="1"/>
  <c r="T6" i="75"/>
  <c r="S6" i="75"/>
  <c r="S5" i="75" s="1"/>
  <c r="Q6" i="75"/>
  <c r="P6" i="75"/>
  <c r="P5" i="75" s="1"/>
  <c r="O6" i="75"/>
  <c r="N6" i="75"/>
  <c r="M6" i="75"/>
  <c r="K6" i="75"/>
  <c r="J6" i="75"/>
  <c r="I6" i="75"/>
  <c r="I5" i="75" s="1"/>
  <c r="T5" i="75"/>
  <c r="N5" i="75"/>
  <c r="L246" i="74"/>
  <c r="X245" i="74"/>
  <c r="W245" i="74"/>
  <c r="V245" i="74"/>
  <c r="U245" i="74"/>
  <c r="T245" i="74"/>
  <c r="S245" i="74"/>
  <c r="R245" i="74"/>
  <c r="Q245" i="74"/>
  <c r="P245" i="74"/>
  <c r="O245" i="74"/>
  <c r="N245" i="74"/>
  <c r="M245" i="74"/>
  <c r="K245" i="74"/>
  <c r="J245" i="74"/>
  <c r="I245" i="74"/>
  <c r="L244" i="74"/>
  <c r="L243" i="74"/>
  <c r="L242" i="74"/>
  <c r="L241" i="74"/>
  <c r="L240" i="74"/>
  <c r="X239" i="74"/>
  <c r="W239" i="74"/>
  <c r="V239" i="74"/>
  <c r="U239" i="74"/>
  <c r="T239" i="74"/>
  <c r="S239" i="74"/>
  <c r="R239" i="74"/>
  <c r="Q239" i="74"/>
  <c r="P239" i="74"/>
  <c r="O239" i="74"/>
  <c r="N239" i="74"/>
  <c r="M239" i="74"/>
  <c r="K239" i="74"/>
  <c r="J239" i="74"/>
  <c r="I239" i="74"/>
  <c r="L238" i="74"/>
  <c r="L237" i="74"/>
  <c r="L236" i="74"/>
  <c r="L235" i="74"/>
  <c r="L234" i="74"/>
  <c r="L233" i="74"/>
  <c r="L232" i="74"/>
  <c r="L231" i="74"/>
  <c r="X230" i="74"/>
  <c r="W230" i="74"/>
  <c r="V230" i="74"/>
  <c r="U230" i="74"/>
  <c r="T230" i="74"/>
  <c r="S230" i="74"/>
  <c r="R230" i="74"/>
  <c r="Q230" i="74"/>
  <c r="P230" i="74"/>
  <c r="O230" i="74"/>
  <c r="N230" i="74"/>
  <c r="M230" i="74"/>
  <c r="K230" i="74"/>
  <c r="J230" i="74"/>
  <c r="I230" i="74"/>
  <c r="L229" i="74"/>
  <c r="L228" i="74"/>
  <c r="L227" i="74"/>
  <c r="X226" i="74"/>
  <c r="W226" i="74"/>
  <c r="V226" i="74"/>
  <c r="U226" i="74"/>
  <c r="T226" i="74"/>
  <c r="S226" i="74"/>
  <c r="R226" i="74"/>
  <c r="Q226" i="74"/>
  <c r="P226" i="74"/>
  <c r="O226" i="74"/>
  <c r="N226" i="74"/>
  <c r="N225" i="74" s="1"/>
  <c r="M226" i="74"/>
  <c r="K226" i="74"/>
  <c r="J226" i="74"/>
  <c r="I226" i="74"/>
  <c r="L223" i="74"/>
  <c r="L222" i="74"/>
  <c r="L221" i="74"/>
  <c r="L220" i="74"/>
  <c r="L219" i="74"/>
  <c r="L218" i="74"/>
  <c r="L217" i="74"/>
  <c r="L216" i="74"/>
  <c r="L215" i="74"/>
  <c r="L214" i="74"/>
  <c r="X213" i="74"/>
  <c r="W213" i="74"/>
  <c r="V213" i="74"/>
  <c r="U213" i="74"/>
  <c r="T213" i="74"/>
  <c r="S213" i="74"/>
  <c r="R213" i="74"/>
  <c r="Q213" i="74"/>
  <c r="P213" i="74"/>
  <c r="O213" i="74"/>
  <c r="N213" i="74"/>
  <c r="M213" i="74"/>
  <c r="K213" i="74"/>
  <c r="J213" i="74"/>
  <c r="I213" i="74"/>
  <c r="L212" i="74"/>
  <c r="L211" i="74"/>
  <c r="L210" i="74"/>
  <c r="L209" i="74"/>
  <c r="L208" i="74"/>
  <c r="L207" i="74"/>
  <c r="L206" i="74"/>
  <c r="L205" i="74"/>
  <c r="L204" i="74"/>
  <c r="L203" i="74"/>
  <c r="L202" i="74"/>
  <c r="L201" i="74"/>
  <c r="L200" i="74"/>
  <c r="X199" i="74"/>
  <c r="W199" i="74"/>
  <c r="V199" i="74"/>
  <c r="U199" i="74"/>
  <c r="T199" i="74"/>
  <c r="S199" i="74"/>
  <c r="R199" i="74"/>
  <c r="Q199" i="74"/>
  <c r="P199" i="74"/>
  <c r="O199" i="74"/>
  <c r="N199" i="74"/>
  <c r="M199" i="74"/>
  <c r="K199" i="74"/>
  <c r="J199" i="74"/>
  <c r="I199" i="74"/>
  <c r="L198" i="74"/>
  <c r="L197" i="74"/>
  <c r="X196" i="74"/>
  <c r="W196" i="74"/>
  <c r="V196" i="74"/>
  <c r="U196" i="74"/>
  <c r="T196" i="74"/>
  <c r="S196" i="74"/>
  <c r="R196" i="74"/>
  <c r="Q196" i="74"/>
  <c r="P196" i="74"/>
  <c r="O196" i="74"/>
  <c r="N196" i="74"/>
  <c r="M196" i="74"/>
  <c r="K196" i="74"/>
  <c r="J196" i="74"/>
  <c r="I196" i="74"/>
  <c r="L195" i="74"/>
  <c r="L194" i="74"/>
  <c r="L193" i="74"/>
  <c r="L192" i="74"/>
  <c r="L191" i="74"/>
  <c r="L190" i="74"/>
  <c r="L189" i="74"/>
  <c r="L188" i="74"/>
  <c r="L187" i="74"/>
  <c r="L186" i="74"/>
  <c r="X185" i="74"/>
  <c r="W185" i="74"/>
  <c r="V185" i="74"/>
  <c r="U185" i="74"/>
  <c r="T185" i="74"/>
  <c r="S185" i="74"/>
  <c r="R185" i="74"/>
  <c r="Q185" i="74"/>
  <c r="P185" i="74"/>
  <c r="O185" i="74"/>
  <c r="N185" i="74"/>
  <c r="M185" i="74"/>
  <c r="K185" i="74"/>
  <c r="J185" i="74"/>
  <c r="I185" i="74"/>
  <c r="L184" i="74"/>
  <c r="L183" i="74"/>
  <c r="L182" i="74"/>
  <c r="L181" i="74"/>
  <c r="L180" i="74"/>
  <c r="L179" i="74"/>
  <c r="L178" i="74"/>
  <c r="L177" i="74"/>
  <c r="L176" i="74"/>
  <c r="L175" i="74"/>
  <c r="X174" i="74"/>
  <c r="W174" i="74"/>
  <c r="V174" i="74"/>
  <c r="U174" i="74"/>
  <c r="T174" i="74"/>
  <c r="S174" i="74"/>
  <c r="R174" i="74"/>
  <c r="Q174" i="74"/>
  <c r="P174" i="74"/>
  <c r="O174" i="74"/>
  <c r="N174" i="74"/>
  <c r="M174" i="74"/>
  <c r="K174" i="74"/>
  <c r="J174" i="74"/>
  <c r="I174" i="74"/>
  <c r="L173" i="74"/>
  <c r="L172" i="74"/>
  <c r="L171" i="74"/>
  <c r="L170" i="74"/>
  <c r="L169" i="74"/>
  <c r="L168" i="74"/>
  <c r="L167" i="74"/>
  <c r="L166" i="74"/>
  <c r="L165" i="74"/>
  <c r="L164" i="74"/>
  <c r="X163" i="74"/>
  <c r="W163" i="74"/>
  <c r="V163" i="74"/>
  <c r="U163" i="74"/>
  <c r="T163" i="74"/>
  <c r="S163" i="74"/>
  <c r="R163" i="74"/>
  <c r="Q163" i="74"/>
  <c r="P163" i="74"/>
  <c r="O163" i="74"/>
  <c r="N163" i="74"/>
  <c r="M163" i="74"/>
  <c r="K163" i="74"/>
  <c r="J163" i="74"/>
  <c r="I163" i="74"/>
  <c r="L162" i="74"/>
  <c r="L160" i="74"/>
  <c r="L159" i="74"/>
  <c r="L158" i="74"/>
  <c r="X155" i="74"/>
  <c r="W155" i="74"/>
  <c r="V155" i="74"/>
  <c r="U155" i="74"/>
  <c r="T155" i="74"/>
  <c r="S155" i="74"/>
  <c r="R155" i="74"/>
  <c r="Q155" i="74"/>
  <c r="P155" i="74"/>
  <c r="O155" i="74"/>
  <c r="N155" i="74"/>
  <c r="M155" i="74"/>
  <c r="K155" i="74"/>
  <c r="J155" i="74"/>
  <c r="I155" i="74"/>
  <c r="L154" i="74"/>
  <c r="L153" i="74"/>
  <c r="L152" i="74"/>
  <c r="L151" i="74"/>
  <c r="L150" i="74"/>
  <c r="L149" i="74"/>
  <c r="L148" i="74"/>
  <c r="X147" i="74"/>
  <c r="W147" i="74"/>
  <c r="V147" i="74"/>
  <c r="U147" i="74"/>
  <c r="U145" i="74" s="1"/>
  <c r="T147" i="74"/>
  <c r="T145" i="74" s="1"/>
  <c r="S147" i="74"/>
  <c r="S145" i="74" s="1"/>
  <c r="R147" i="74"/>
  <c r="R145" i="74" s="1"/>
  <c r="Q147" i="74"/>
  <c r="Q145" i="74" s="1"/>
  <c r="P147" i="74"/>
  <c r="P145" i="74" s="1"/>
  <c r="O147" i="74"/>
  <c r="O145" i="74" s="1"/>
  <c r="N147" i="74"/>
  <c r="N145" i="74" s="1"/>
  <c r="M147" i="74"/>
  <c r="M145" i="74" s="1"/>
  <c r="K147" i="74"/>
  <c r="K145" i="74" s="1"/>
  <c r="J147" i="74"/>
  <c r="J145" i="74" s="1"/>
  <c r="I147" i="74"/>
  <c r="I145" i="74" s="1"/>
  <c r="L146" i="74"/>
  <c r="X145" i="74"/>
  <c r="W145" i="74"/>
  <c r="V145" i="74"/>
  <c r="L144" i="74"/>
  <c r="L143" i="74"/>
  <c r="L142" i="74"/>
  <c r="L141" i="74"/>
  <c r="L140" i="74"/>
  <c r="L139" i="74"/>
  <c r="L138" i="74"/>
  <c r="L137" i="74"/>
  <c r="L136" i="74"/>
  <c r="L135" i="74"/>
  <c r="L134" i="74"/>
  <c r="X133" i="74"/>
  <c r="W133" i="74"/>
  <c r="V133" i="74"/>
  <c r="U133" i="74"/>
  <c r="T133" i="74"/>
  <c r="S133" i="74"/>
  <c r="R133" i="74"/>
  <c r="Q133" i="74"/>
  <c r="P133" i="74"/>
  <c r="O133" i="74"/>
  <c r="N133" i="74"/>
  <c r="M133" i="74"/>
  <c r="K133" i="74"/>
  <c r="J133" i="74"/>
  <c r="I133" i="74"/>
  <c r="L132" i="74"/>
  <c r="L131" i="74"/>
  <c r="L130" i="74"/>
  <c r="L129" i="74"/>
  <c r="L128" i="74"/>
  <c r="L127" i="74"/>
  <c r="L126" i="74"/>
  <c r="L125" i="74"/>
  <c r="L124" i="74"/>
  <c r="L123" i="74"/>
  <c r="L122" i="74"/>
  <c r="L121" i="74"/>
  <c r="L120" i="74"/>
  <c r="L119" i="74"/>
  <c r="X118" i="74"/>
  <c r="W118" i="74"/>
  <c r="V118" i="74"/>
  <c r="U118" i="74"/>
  <c r="T118" i="74"/>
  <c r="S118" i="74"/>
  <c r="R118" i="74"/>
  <c r="Q118" i="74"/>
  <c r="P118" i="74"/>
  <c r="O118" i="74"/>
  <c r="N118" i="74"/>
  <c r="M118" i="74"/>
  <c r="K118" i="74"/>
  <c r="J118" i="74"/>
  <c r="I118" i="74"/>
  <c r="L117" i="74"/>
  <c r="L116" i="74"/>
  <c r="X115" i="74"/>
  <c r="W115" i="74"/>
  <c r="V115" i="74"/>
  <c r="U115" i="74"/>
  <c r="T115" i="74"/>
  <c r="S115" i="74"/>
  <c r="R115" i="74"/>
  <c r="Q115" i="74"/>
  <c r="P115" i="74"/>
  <c r="O115" i="74"/>
  <c r="N115" i="74"/>
  <c r="M115" i="74"/>
  <c r="K115" i="74"/>
  <c r="J115" i="74"/>
  <c r="I115" i="74"/>
  <c r="L114" i="74"/>
  <c r="L113" i="74"/>
  <c r="L112" i="74"/>
  <c r="L111" i="74"/>
  <c r="L110" i="74"/>
  <c r="L109" i="74"/>
  <c r="L108" i="74"/>
  <c r="L107" i="74"/>
  <c r="L106" i="74"/>
  <c r="L105" i="74"/>
  <c r="X104" i="74"/>
  <c r="W104" i="74"/>
  <c r="V104" i="74"/>
  <c r="U104" i="74"/>
  <c r="T104" i="74"/>
  <c r="S104" i="74"/>
  <c r="R104" i="74"/>
  <c r="Q104" i="74"/>
  <c r="P104" i="74"/>
  <c r="O104" i="74"/>
  <c r="N104" i="74"/>
  <c r="M104" i="74"/>
  <c r="K104" i="74"/>
  <c r="J104" i="74"/>
  <c r="I104" i="74"/>
  <c r="L103" i="74"/>
  <c r="L102" i="74"/>
  <c r="L101" i="74"/>
  <c r="L100" i="74"/>
  <c r="L99" i="74"/>
  <c r="L98" i="74"/>
  <c r="L97" i="74"/>
  <c r="L96" i="74"/>
  <c r="L95" i="74"/>
  <c r="L94" i="74"/>
  <c r="X93" i="74"/>
  <c r="W93" i="74"/>
  <c r="V93" i="74"/>
  <c r="U93" i="74"/>
  <c r="T93" i="74"/>
  <c r="S93" i="74"/>
  <c r="R93" i="74"/>
  <c r="Q93" i="74"/>
  <c r="P93" i="74"/>
  <c r="O93" i="74"/>
  <c r="N93" i="74"/>
  <c r="M93" i="74"/>
  <c r="K93" i="74"/>
  <c r="J93" i="74"/>
  <c r="I93" i="74"/>
  <c r="L92" i="74"/>
  <c r="L91" i="74"/>
  <c r="L90" i="74"/>
  <c r="L89" i="74"/>
  <c r="L88" i="74"/>
  <c r="L87" i="74"/>
  <c r="L86" i="74"/>
  <c r="L85" i="74"/>
  <c r="L84" i="74"/>
  <c r="L83" i="74"/>
  <c r="X82" i="74"/>
  <c r="W82" i="74"/>
  <c r="V82" i="74"/>
  <c r="U82" i="74"/>
  <c r="T82" i="74"/>
  <c r="S82" i="74"/>
  <c r="R82" i="74"/>
  <c r="Q82" i="74"/>
  <c r="P82" i="74"/>
  <c r="O82" i="74"/>
  <c r="N82" i="74"/>
  <c r="M82" i="74"/>
  <c r="K82" i="74"/>
  <c r="J82" i="74"/>
  <c r="I82" i="74"/>
  <c r="L81" i="74"/>
  <c r="L80" i="74"/>
  <c r="L79" i="74"/>
  <c r="X78" i="74"/>
  <c r="W78" i="74"/>
  <c r="V78" i="74"/>
  <c r="U78" i="74"/>
  <c r="T78" i="74"/>
  <c r="S78" i="74"/>
  <c r="R78" i="74"/>
  <c r="Q78" i="74"/>
  <c r="P78" i="74"/>
  <c r="O78" i="74"/>
  <c r="N78" i="74"/>
  <c r="M78" i="74"/>
  <c r="K78" i="74"/>
  <c r="J78" i="74"/>
  <c r="I78" i="74"/>
  <c r="L77" i="74"/>
  <c r="L76" i="74"/>
  <c r="X75" i="74"/>
  <c r="W75" i="74"/>
  <c r="V75" i="74"/>
  <c r="U75" i="74"/>
  <c r="T75" i="74"/>
  <c r="S75" i="74"/>
  <c r="R75" i="74"/>
  <c r="Q75" i="74"/>
  <c r="P75" i="74"/>
  <c r="O75" i="74"/>
  <c r="N75" i="74"/>
  <c r="M75" i="74"/>
  <c r="K75" i="74"/>
  <c r="J75" i="74"/>
  <c r="I75" i="74"/>
  <c r="L73" i="74"/>
  <c r="L72" i="74"/>
  <c r="L71" i="74"/>
  <c r="L70" i="74"/>
  <c r="X69" i="74"/>
  <c r="W69" i="74"/>
  <c r="V69" i="74"/>
  <c r="U69" i="74"/>
  <c r="T69" i="74"/>
  <c r="S69" i="74"/>
  <c r="R69" i="74"/>
  <c r="Q69" i="74"/>
  <c r="P69" i="74"/>
  <c r="O69" i="74"/>
  <c r="N69" i="74"/>
  <c r="M69" i="74"/>
  <c r="K69" i="74"/>
  <c r="J69" i="74"/>
  <c r="I69" i="74"/>
  <c r="L68" i="74"/>
  <c r="L67" i="74"/>
  <c r="L66" i="74"/>
  <c r="X65" i="74"/>
  <c r="W65" i="74"/>
  <c r="V65" i="74"/>
  <c r="U65" i="74"/>
  <c r="T65" i="74"/>
  <c r="S65" i="74"/>
  <c r="R65" i="74"/>
  <c r="Q65" i="74"/>
  <c r="P65" i="74"/>
  <c r="O65" i="74"/>
  <c r="N65" i="74"/>
  <c r="M65" i="74"/>
  <c r="K65" i="74"/>
  <c r="J65" i="74"/>
  <c r="I65" i="74"/>
  <c r="L64" i="74"/>
  <c r="L63" i="74"/>
  <c r="L62" i="74"/>
  <c r="L61" i="74"/>
  <c r="L60" i="74"/>
  <c r="L58" i="74"/>
  <c r="L57" i="74"/>
  <c r="L56" i="74"/>
  <c r="L55" i="74"/>
  <c r="L54" i="74"/>
  <c r="X53" i="74"/>
  <c r="W53" i="74"/>
  <c r="V53" i="74"/>
  <c r="U53" i="74"/>
  <c r="T53" i="74"/>
  <c r="S53" i="74"/>
  <c r="R53" i="74"/>
  <c r="Q53" i="74"/>
  <c r="P53" i="74"/>
  <c r="O53" i="74"/>
  <c r="N53" i="74"/>
  <c r="M53" i="74"/>
  <c r="K53" i="74"/>
  <c r="J53" i="74"/>
  <c r="I53" i="74"/>
  <c r="L52" i="74"/>
  <c r="L51" i="74"/>
  <c r="X50" i="74"/>
  <c r="W50" i="74"/>
  <c r="V50" i="74"/>
  <c r="U50" i="74"/>
  <c r="T50" i="74"/>
  <c r="S50" i="74"/>
  <c r="R50" i="74"/>
  <c r="Q50" i="74"/>
  <c r="P50" i="74"/>
  <c r="O50" i="74"/>
  <c r="N50" i="74"/>
  <c r="M50" i="74"/>
  <c r="K50" i="74"/>
  <c r="J50" i="74"/>
  <c r="I50" i="74"/>
  <c r="L49" i="74"/>
  <c r="L48" i="74"/>
  <c r="L47" i="74"/>
  <c r="L46" i="74"/>
  <c r="X45" i="74"/>
  <c r="X40" i="74" s="1"/>
  <c r="W45" i="74"/>
  <c r="W40" i="74" s="1"/>
  <c r="V45" i="74"/>
  <c r="V40" i="74" s="1"/>
  <c r="U45" i="74"/>
  <c r="U40" i="74" s="1"/>
  <c r="T45" i="74"/>
  <c r="T40" i="74" s="1"/>
  <c r="S45" i="74"/>
  <c r="S40" i="74" s="1"/>
  <c r="R45" i="74"/>
  <c r="R40" i="74" s="1"/>
  <c r="Q45" i="74"/>
  <c r="Q40" i="74" s="1"/>
  <c r="P45" i="74"/>
  <c r="P40" i="74" s="1"/>
  <c r="O45" i="74"/>
  <c r="O40" i="74" s="1"/>
  <c r="N45" i="74"/>
  <c r="N40" i="74" s="1"/>
  <c r="M45" i="74"/>
  <c r="M40" i="74" s="1"/>
  <c r="K45" i="74"/>
  <c r="J45" i="74"/>
  <c r="J40" i="74" s="1"/>
  <c r="I45" i="74"/>
  <c r="L44" i="74"/>
  <c r="L43" i="74"/>
  <c r="L42" i="74"/>
  <c r="L41" i="74"/>
  <c r="L39" i="74"/>
  <c r="L38" i="74"/>
  <c r="X37" i="74"/>
  <c r="W37" i="74"/>
  <c r="V37" i="74"/>
  <c r="U37" i="74"/>
  <c r="T37" i="74"/>
  <c r="S37" i="74"/>
  <c r="R37" i="74"/>
  <c r="Q37" i="74"/>
  <c r="P37" i="74"/>
  <c r="O37" i="74"/>
  <c r="N37" i="74"/>
  <c r="M37" i="74"/>
  <c r="K37" i="74"/>
  <c r="J37" i="74"/>
  <c r="I37" i="74"/>
  <c r="L36" i="74"/>
  <c r="L35" i="74"/>
  <c r="L34" i="74"/>
  <c r="X33" i="74"/>
  <c r="W33" i="74"/>
  <c r="V33" i="74"/>
  <c r="U33" i="74"/>
  <c r="T33" i="74"/>
  <c r="S33" i="74"/>
  <c r="R33" i="74"/>
  <c r="Q33" i="74"/>
  <c r="P33" i="74"/>
  <c r="O33" i="74"/>
  <c r="N33" i="74"/>
  <c r="M33" i="74"/>
  <c r="K33" i="74"/>
  <c r="J33" i="74"/>
  <c r="I33" i="74"/>
  <c r="L31" i="74"/>
  <c r="L30" i="74"/>
  <c r="L29" i="74"/>
  <c r="L28" i="74"/>
  <c r="L27" i="74"/>
  <c r="L26" i="74"/>
  <c r="L25" i="74"/>
  <c r="X24" i="74"/>
  <c r="W24" i="74"/>
  <c r="V24" i="74"/>
  <c r="U24" i="74"/>
  <c r="T24" i="74"/>
  <c r="S24" i="74"/>
  <c r="R24" i="74"/>
  <c r="Q24" i="74"/>
  <c r="P24" i="74"/>
  <c r="O24" i="74"/>
  <c r="N24" i="74"/>
  <c r="M24" i="74"/>
  <c r="K24" i="74"/>
  <c r="J24" i="74"/>
  <c r="I24" i="74"/>
  <c r="L23" i="74"/>
  <c r="L22" i="74"/>
  <c r="L21" i="74"/>
  <c r="X20" i="74"/>
  <c r="W20" i="74"/>
  <c r="V20" i="74"/>
  <c r="U20" i="74"/>
  <c r="T20" i="74"/>
  <c r="S20" i="74"/>
  <c r="R20" i="74"/>
  <c r="Q20" i="74"/>
  <c r="P20" i="74"/>
  <c r="O20" i="74"/>
  <c r="N20" i="74"/>
  <c r="M20" i="74"/>
  <c r="K20" i="74"/>
  <c r="J20" i="74"/>
  <c r="I20" i="74"/>
  <c r="L19" i="74"/>
  <c r="L18" i="74"/>
  <c r="L17" i="74"/>
  <c r="L16" i="74"/>
  <c r="L15" i="74"/>
  <c r="L14" i="74"/>
  <c r="L13" i="74"/>
  <c r="L12" i="74"/>
  <c r="L11" i="74"/>
  <c r="L10" i="74"/>
  <c r="L9" i="74"/>
  <c r="L8" i="74"/>
  <c r="L7" i="74"/>
  <c r="X6" i="74"/>
  <c r="X5" i="74" s="1"/>
  <c r="W6" i="74"/>
  <c r="W5" i="74" s="1"/>
  <c r="V6" i="74"/>
  <c r="U6" i="74"/>
  <c r="U5" i="74" s="1"/>
  <c r="T6" i="74"/>
  <c r="T5" i="74" s="1"/>
  <c r="S6" i="74"/>
  <c r="S5" i="74" s="1"/>
  <c r="R6" i="74"/>
  <c r="Q6" i="74"/>
  <c r="Q5" i="74" s="1"/>
  <c r="P6" i="74"/>
  <c r="P5" i="74" s="1"/>
  <c r="O6" i="74"/>
  <c r="O5" i="74" s="1"/>
  <c r="N6" i="74"/>
  <c r="M6" i="74"/>
  <c r="M5" i="74" s="1"/>
  <c r="K6" i="74"/>
  <c r="J6" i="74"/>
  <c r="I6" i="74"/>
  <c r="I5" i="74" s="1"/>
  <c r="L245" i="73"/>
  <c r="L245" i="66" s="1"/>
  <c r="X244" i="73"/>
  <c r="W244" i="73"/>
  <c r="U244" i="73"/>
  <c r="T244" i="73"/>
  <c r="S244" i="73"/>
  <c r="Q244" i="73"/>
  <c r="P244" i="73"/>
  <c r="O244" i="73"/>
  <c r="N244" i="73"/>
  <c r="M244" i="73"/>
  <c r="K244" i="73"/>
  <c r="J244" i="73"/>
  <c r="I244" i="73"/>
  <c r="L243" i="73"/>
  <c r="L243" i="66" s="1"/>
  <c r="L242" i="73"/>
  <c r="L241" i="73"/>
  <c r="L241" i="66" s="1"/>
  <c r="L240" i="73"/>
  <c r="L239" i="73"/>
  <c r="L239" i="66" s="1"/>
  <c r="X238" i="73"/>
  <c r="W238" i="73"/>
  <c r="U238" i="73"/>
  <c r="T238" i="73"/>
  <c r="S238" i="73"/>
  <c r="Q238" i="73"/>
  <c r="P238" i="73"/>
  <c r="O238" i="73"/>
  <c r="N238" i="73"/>
  <c r="M238" i="73"/>
  <c r="K238" i="73"/>
  <c r="J238" i="73"/>
  <c r="I238" i="73"/>
  <c r="L237" i="73"/>
  <c r="L237" i="66" s="1"/>
  <c r="L236" i="73"/>
  <c r="L235" i="73"/>
  <c r="L235" i="66" s="1"/>
  <c r="L234" i="73"/>
  <c r="L233" i="73"/>
  <c r="L233" i="66" s="1"/>
  <c r="L232" i="73"/>
  <c r="L231" i="73"/>
  <c r="L231" i="66" s="1"/>
  <c r="L230" i="73"/>
  <c r="X229" i="73"/>
  <c r="W229" i="73"/>
  <c r="U229" i="73"/>
  <c r="T229" i="73"/>
  <c r="S229" i="73"/>
  <c r="Q229" i="73"/>
  <c r="P229" i="73"/>
  <c r="O229" i="73"/>
  <c r="N229" i="73"/>
  <c r="M229" i="73"/>
  <c r="K229" i="73"/>
  <c r="J229" i="73"/>
  <c r="I229" i="73"/>
  <c r="L228" i="73"/>
  <c r="L227" i="73"/>
  <c r="L227" i="66" s="1"/>
  <c r="L226" i="73"/>
  <c r="X225" i="73"/>
  <c r="W225" i="73"/>
  <c r="U225" i="73"/>
  <c r="T225" i="73"/>
  <c r="S225" i="73"/>
  <c r="Q225" i="73"/>
  <c r="P225" i="73"/>
  <c r="O225" i="73"/>
  <c r="N225" i="73"/>
  <c r="M225" i="73"/>
  <c r="K225" i="73"/>
  <c r="J225" i="73"/>
  <c r="I225" i="73"/>
  <c r="L222" i="73"/>
  <c r="L221" i="73"/>
  <c r="L221" i="66" s="1"/>
  <c r="L220" i="73"/>
  <c r="L219" i="73"/>
  <c r="L219" i="66" s="1"/>
  <c r="L218" i="73"/>
  <c r="L217" i="73"/>
  <c r="L217" i="66" s="1"/>
  <c r="L216" i="73"/>
  <c r="L215" i="73"/>
  <c r="L215" i="66" s="1"/>
  <c r="L214" i="73"/>
  <c r="L213" i="73"/>
  <c r="L213" i="66" s="1"/>
  <c r="X212" i="73"/>
  <c r="W212" i="73"/>
  <c r="U212" i="73"/>
  <c r="T212" i="73"/>
  <c r="S212" i="73"/>
  <c r="Q212" i="73"/>
  <c r="P212" i="73"/>
  <c r="O212" i="73"/>
  <c r="N212" i="73"/>
  <c r="M212" i="73"/>
  <c r="K212" i="73"/>
  <c r="J212" i="73"/>
  <c r="I212" i="73"/>
  <c r="L211" i="73"/>
  <c r="L211" i="66" s="1"/>
  <c r="L210" i="73"/>
  <c r="L209" i="73"/>
  <c r="L209" i="66" s="1"/>
  <c r="L208" i="73"/>
  <c r="L207" i="73"/>
  <c r="L207" i="66" s="1"/>
  <c r="L206" i="73"/>
  <c r="L205" i="73"/>
  <c r="L205" i="66" s="1"/>
  <c r="L204" i="73"/>
  <c r="L203" i="73"/>
  <c r="L203" i="66" s="1"/>
  <c r="L202" i="73"/>
  <c r="L201" i="73"/>
  <c r="L201" i="66" s="1"/>
  <c r="L200" i="73"/>
  <c r="L199" i="73"/>
  <c r="L199" i="66" s="1"/>
  <c r="X198" i="73"/>
  <c r="W198" i="73"/>
  <c r="U198" i="73"/>
  <c r="T198" i="73"/>
  <c r="S198" i="73"/>
  <c r="Q198" i="73"/>
  <c r="P198" i="73"/>
  <c r="O198" i="73"/>
  <c r="N198" i="73"/>
  <c r="M198" i="73"/>
  <c r="K198" i="73"/>
  <c r="J198" i="73"/>
  <c r="I198" i="73"/>
  <c r="L197" i="73"/>
  <c r="L197" i="66" s="1"/>
  <c r="L196" i="73"/>
  <c r="X195" i="73"/>
  <c r="W195" i="73"/>
  <c r="U195" i="73"/>
  <c r="T195" i="73"/>
  <c r="S195" i="73"/>
  <c r="Q195" i="73"/>
  <c r="P195" i="73"/>
  <c r="O195" i="73"/>
  <c r="N195" i="73"/>
  <c r="M195" i="73"/>
  <c r="K195" i="73"/>
  <c r="J195" i="73"/>
  <c r="I195" i="73"/>
  <c r="L194" i="73"/>
  <c r="L193" i="73"/>
  <c r="L193" i="66" s="1"/>
  <c r="L192" i="73"/>
  <c r="L191" i="73"/>
  <c r="L191" i="66" s="1"/>
  <c r="L190" i="73"/>
  <c r="L189" i="73"/>
  <c r="L189" i="66" s="1"/>
  <c r="L188" i="73"/>
  <c r="L187" i="73"/>
  <c r="L187" i="66" s="1"/>
  <c r="L186" i="73"/>
  <c r="L185" i="73"/>
  <c r="L185" i="66" s="1"/>
  <c r="X184" i="73"/>
  <c r="W184" i="73"/>
  <c r="U184" i="73"/>
  <c r="T184" i="73"/>
  <c r="S184" i="73"/>
  <c r="Q184" i="73"/>
  <c r="P184" i="73"/>
  <c r="O184" i="73"/>
  <c r="N184" i="73"/>
  <c r="M184" i="73"/>
  <c r="K184" i="73"/>
  <c r="J184" i="73"/>
  <c r="I184" i="73"/>
  <c r="L183" i="73"/>
  <c r="L183" i="66" s="1"/>
  <c r="L182" i="73"/>
  <c r="L181" i="73"/>
  <c r="L181" i="66" s="1"/>
  <c r="L180" i="73"/>
  <c r="L179" i="73"/>
  <c r="L179" i="66" s="1"/>
  <c r="L178" i="73"/>
  <c r="L177" i="73"/>
  <c r="L177" i="66" s="1"/>
  <c r="L176" i="73"/>
  <c r="L175" i="73"/>
  <c r="L175" i="66" s="1"/>
  <c r="L174" i="73"/>
  <c r="X173" i="73"/>
  <c r="W173" i="73"/>
  <c r="U173" i="73"/>
  <c r="T173" i="73"/>
  <c r="S173" i="73"/>
  <c r="Q173" i="73"/>
  <c r="P173" i="73"/>
  <c r="O173" i="73"/>
  <c r="N173" i="73"/>
  <c r="M173" i="73"/>
  <c r="K173" i="73"/>
  <c r="J173" i="73"/>
  <c r="I173" i="73"/>
  <c r="L172" i="73"/>
  <c r="L171" i="73"/>
  <c r="L171" i="66" s="1"/>
  <c r="L170" i="73"/>
  <c r="L169" i="73"/>
  <c r="L169" i="66" s="1"/>
  <c r="L168" i="73"/>
  <c r="L167" i="73"/>
  <c r="L167" i="66" s="1"/>
  <c r="L166" i="73"/>
  <c r="L165" i="73"/>
  <c r="L165" i="66" s="1"/>
  <c r="L164" i="73"/>
  <c r="L163" i="73"/>
  <c r="L163" i="66" s="1"/>
  <c r="X162" i="73"/>
  <c r="W162" i="73"/>
  <c r="U162" i="73"/>
  <c r="T162" i="73"/>
  <c r="S162" i="73"/>
  <c r="Q162" i="73"/>
  <c r="P162" i="73"/>
  <c r="O162" i="73"/>
  <c r="N162" i="73"/>
  <c r="M162" i="73"/>
  <c r="K162" i="73"/>
  <c r="J162" i="73"/>
  <c r="I162" i="73"/>
  <c r="L161" i="73"/>
  <c r="L161" i="66" s="1"/>
  <c r="L159" i="73"/>
  <c r="L158" i="73"/>
  <c r="L158" i="66" s="1"/>
  <c r="L157" i="73"/>
  <c r="L156" i="73"/>
  <c r="L156" i="66" s="1"/>
  <c r="X155" i="73"/>
  <c r="W155" i="73"/>
  <c r="U155" i="73"/>
  <c r="T155" i="73"/>
  <c r="S155" i="73"/>
  <c r="Q155" i="73"/>
  <c r="P155" i="73"/>
  <c r="O155" i="73"/>
  <c r="N155" i="73"/>
  <c r="M155" i="73"/>
  <c r="K155" i="73"/>
  <c r="J155" i="73"/>
  <c r="I155" i="73"/>
  <c r="L154" i="73"/>
  <c r="L154" i="66" s="1"/>
  <c r="L153" i="73"/>
  <c r="L153" i="66" s="1"/>
  <c r="L152" i="73"/>
  <c r="L152" i="66" s="1"/>
  <c r="L151" i="73"/>
  <c r="L151" i="66" s="1"/>
  <c r="L150" i="73"/>
  <c r="L150" i="66" s="1"/>
  <c r="L149" i="73"/>
  <c r="L149" i="66" s="1"/>
  <c r="L148" i="73"/>
  <c r="L148" i="66" s="1"/>
  <c r="X147" i="73"/>
  <c r="X145" i="73" s="1"/>
  <c r="W147" i="73"/>
  <c r="W145" i="73" s="1"/>
  <c r="U147" i="73"/>
  <c r="U145" i="73" s="1"/>
  <c r="T147" i="73"/>
  <c r="T145" i="73" s="1"/>
  <c r="S147" i="73"/>
  <c r="S145" i="73" s="1"/>
  <c r="Q147" i="73"/>
  <c r="Q145" i="73" s="1"/>
  <c r="P147" i="73"/>
  <c r="P145" i="73" s="1"/>
  <c r="O147" i="73"/>
  <c r="O145" i="73" s="1"/>
  <c r="N147" i="73"/>
  <c r="N145" i="73" s="1"/>
  <c r="M147" i="73"/>
  <c r="M145" i="73" s="1"/>
  <c r="K147" i="73"/>
  <c r="J147" i="73"/>
  <c r="L147" i="73" s="1"/>
  <c r="I147" i="73"/>
  <c r="I145" i="73" s="1"/>
  <c r="L146" i="73"/>
  <c r="L146" i="66" s="1"/>
  <c r="K145" i="73"/>
  <c r="L144" i="73"/>
  <c r="L144" i="66" s="1"/>
  <c r="L143" i="73"/>
  <c r="L143" i="66" s="1"/>
  <c r="L142" i="73"/>
  <c r="L142" i="66" s="1"/>
  <c r="L141" i="73"/>
  <c r="L141" i="66" s="1"/>
  <c r="L140" i="73"/>
  <c r="L140" i="66" s="1"/>
  <c r="L139" i="73"/>
  <c r="L139" i="66" s="1"/>
  <c r="L138" i="73"/>
  <c r="L138" i="66" s="1"/>
  <c r="L137" i="73"/>
  <c r="L137" i="66" s="1"/>
  <c r="L136" i="73"/>
  <c r="L136" i="66" s="1"/>
  <c r="L135" i="73"/>
  <c r="L135" i="66" s="1"/>
  <c r="L134" i="73"/>
  <c r="L134" i="66" s="1"/>
  <c r="X133" i="73"/>
  <c r="W133" i="73"/>
  <c r="U133" i="73"/>
  <c r="T133" i="73"/>
  <c r="S133" i="73"/>
  <c r="Q133" i="73"/>
  <c r="P133" i="73"/>
  <c r="O133" i="73"/>
  <c r="N133" i="73"/>
  <c r="M133" i="73"/>
  <c r="K133" i="73"/>
  <c r="J133" i="73"/>
  <c r="I133" i="73"/>
  <c r="L132" i="73"/>
  <c r="L132" i="66" s="1"/>
  <c r="L131" i="73"/>
  <c r="L131" i="66" s="1"/>
  <c r="L130" i="73"/>
  <c r="L130" i="66" s="1"/>
  <c r="L129" i="73"/>
  <c r="L129" i="66" s="1"/>
  <c r="L128" i="73"/>
  <c r="L128" i="66" s="1"/>
  <c r="L127" i="73"/>
  <c r="L127" i="66" s="1"/>
  <c r="L126" i="73"/>
  <c r="L126" i="66" s="1"/>
  <c r="L125" i="73"/>
  <c r="L125" i="66" s="1"/>
  <c r="L124" i="73"/>
  <c r="L124" i="66" s="1"/>
  <c r="L123" i="73"/>
  <c r="L123" i="66" s="1"/>
  <c r="L122" i="73"/>
  <c r="L122" i="66" s="1"/>
  <c r="L121" i="73"/>
  <c r="L121" i="66" s="1"/>
  <c r="L120" i="73"/>
  <c r="L120" i="66" s="1"/>
  <c r="L119" i="73"/>
  <c r="L119" i="66" s="1"/>
  <c r="X118" i="73"/>
  <c r="W118" i="73"/>
  <c r="U118" i="73"/>
  <c r="T118" i="73"/>
  <c r="S118" i="73"/>
  <c r="Q118" i="73"/>
  <c r="P118" i="73"/>
  <c r="O118" i="73"/>
  <c r="N118" i="73"/>
  <c r="M118" i="73"/>
  <c r="K118" i="73"/>
  <c r="J118" i="73"/>
  <c r="I118" i="73"/>
  <c r="L117" i="73"/>
  <c r="L117" i="66" s="1"/>
  <c r="L116" i="73"/>
  <c r="L116" i="66" s="1"/>
  <c r="X115" i="73"/>
  <c r="W115" i="73"/>
  <c r="U115" i="73"/>
  <c r="T115" i="73"/>
  <c r="S115" i="73"/>
  <c r="Q115" i="73"/>
  <c r="P115" i="73"/>
  <c r="O115" i="73"/>
  <c r="N115" i="73"/>
  <c r="M115" i="73"/>
  <c r="K115" i="73"/>
  <c r="J115" i="73"/>
  <c r="I115" i="73"/>
  <c r="L114" i="73"/>
  <c r="L114" i="66" s="1"/>
  <c r="L113" i="73"/>
  <c r="L113" i="66" s="1"/>
  <c r="L112" i="73"/>
  <c r="L112" i="66" s="1"/>
  <c r="L111" i="73"/>
  <c r="L111" i="66" s="1"/>
  <c r="L110" i="73"/>
  <c r="L110" i="66" s="1"/>
  <c r="L109" i="73"/>
  <c r="L109" i="66" s="1"/>
  <c r="L108" i="73"/>
  <c r="L108" i="66" s="1"/>
  <c r="L107" i="73"/>
  <c r="L107" i="66" s="1"/>
  <c r="L106" i="73"/>
  <c r="L106" i="66" s="1"/>
  <c r="L105" i="73"/>
  <c r="L105" i="66" s="1"/>
  <c r="X104" i="73"/>
  <c r="W104" i="73"/>
  <c r="U104" i="73"/>
  <c r="T104" i="73"/>
  <c r="S104" i="73"/>
  <c r="Q104" i="73"/>
  <c r="P104" i="73"/>
  <c r="O104" i="73"/>
  <c r="N104" i="73"/>
  <c r="M104" i="73"/>
  <c r="K104" i="73"/>
  <c r="J104" i="73"/>
  <c r="I104" i="73"/>
  <c r="L103" i="73"/>
  <c r="L103" i="66" s="1"/>
  <c r="L102" i="73"/>
  <c r="L102" i="66" s="1"/>
  <c r="L101" i="73"/>
  <c r="L101" i="66" s="1"/>
  <c r="L100" i="73"/>
  <c r="L100" i="66" s="1"/>
  <c r="L99" i="73"/>
  <c r="L99" i="66" s="1"/>
  <c r="L98" i="73"/>
  <c r="L98" i="66" s="1"/>
  <c r="L97" i="73"/>
  <c r="L97" i="66" s="1"/>
  <c r="L96" i="73"/>
  <c r="L96" i="66" s="1"/>
  <c r="L95" i="73"/>
  <c r="L95" i="66" s="1"/>
  <c r="L94" i="73"/>
  <c r="L94" i="66" s="1"/>
  <c r="X93" i="73"/>
  <c r="W93" i="73"/>
  <c r="U93" i="73"/>
  <c r="T93" i="73"/>
  <c r="S93" i="73"/>
  <c r="Q93" i="73"/>
  <c r="P93" i="73"/>
  <c r="O93" i="73"/>
  <c r="N93" i="73"/>
  <c r="M93" i="73"/>
  <c r="K93" i="73"/>
  <c r="J93" i="73"/>
  <c r="I93" i="73"/>
  <c r="L92" i="73"/>
  <c r="L92" i="66" s="1"/>
  <c r="L91" i="73"/>
  <c r="L91" i="66" s="1"/>
  <c r="L90" i="73"/>
  <c r="L90" i="66" s="1"/>
  <c r="L89" i="73"/>
  <c r="L89" i="66" s="1"/>
  <c r="L88" i="73"/>
  <c r="L88" i="66" s="1"/>
  <c r="L87" i="73"/>
  <c r="L87" i="66" s="1"/>
  <c r="L86" i="73"/>
  <c r="L86" i="66" s="1"/>
  <c r="L85" i="73"/>
  <c r="L85" i="66" s="1"/>
  <c r="L84" i="73"/>
  <c r="L84" i="66" s="1"/>
  <c r="L83" i="73"/>
  <c r="L83" i="66" s="1"/>
  <c r="X82" i="73"/>
  <c r="W82" i="73"/>
  <c r="U82" i="73"/>
  <c r="T82" i="73"/>
  <c r="S82" i="73"/>
  <c r="Q82" i="73"/>
  <c r="P82" i="73"/>
  <c r="O82" i="73"/>
  <c r="N82" i="73"/>
  <c r="M82" i="73"/>
  <c r="K82" i="73"/>
  <c r="J82" i="73"/>
  <c r="I82" i="73"/>
  <c r="L81" i="73"/>
  <c r="L81" i="66" s="1"/>
  <c r="L80" i="73"/>
  <c r="L80" i="66" s="1"/>
  <c r="L79" i="73"/>
  <c r="L79" i="66" s="1"/>
  <c r="X78" i="73"/>
  <c r="W78" i="73"/>
  <c r="U78" i="73"/>
  <c r="T78" i="73"/>
  <c r="S78" i="73"/>
  <c r="Q78" i="73"/>
  <c r="P78" i="73"/>
  <c r="O78" i="73"/>
  <c r="N78" i="73"/>
  <c r="M78" i="73"/>
  <c r="K78" i="73"/>
  <c r="J78" i="73"/>
  <c r="I78" i="73"/>
  <c r="L77" i="73"/>
  <c r="L77" i="66" s="1"/>
  <c r="L76" i="73"/>
  <c r="L76" i="66" s="1"/>
  <c r="X75" i="73"/>
  <c r="W75" i="73"/>
  <c r="U75" i="73"/>
  <c r="T75" i="73"/>
  <c r="S75" i="73"/>
  <c r="Q75" i="73"/>
  <c r="P75" i="73"/>
  <c r="O75" i="73"/>
  <c r="N75" i="73"/>
  <c r="M75" i="73"/>
  <c r="K75" i="73"/>
  <c r="J75" i="73"/>
  <c r="L75" i="73" s="1"/>
  <c r="I75" i="73"/>
  <c r="L73" i="73"/>
  <c r="L73" i="66" s="1"/>
  <c r="L72" i="73"/>
  <c r="L72" i="66" s="1"/>
  <c r="L71" i="73"/>
  <c r="L71" i="66" s="1"/>
  <c r="L70" i="73"/>
  <c r="L70" i="66" s="1"/>
  <c r="X69" i="73"/>
  <c r="W69" i="73"/>
  <c r="U69" i="73"/>
  <c r="T69" i="73"/>
  <c r="S69" i="73"/>
  <c r="Q69" i="73"/>
  <c r="P69" i="73"/>
  <c r="O69" i="73"/>
  <c r="N69" i="73"/>
  <c r="M69" i="73"/>
  <c r="K69" i="73"/>
  <c r="J69" i="73"/>
  <c r="I69" i="73"/>
  <c r="L68" i="73"/>
  <c r="L68" i="66" s="1"/>
  <c r="L67" i="73"/>
  <c r="L67" i="66" s="1"/>
  <c r="L66" i="73"/>
  <c r="L66" i="66" s="1"/>
  <c r="X65" i="73"/>
  <c r="W65" i="73"/>
  <c r="U65" i="73"/>
  <c r="T65" i="73"/>
  <c r="S65" i="73"/>
  <c r="Q65" i="73"/>
  <c r="P65" i="73"/>
  <c r="O65" i="73"/>
  <c r="N65" i="73"/>
  <c r="M65" i="73"/>
  <c r="K65" i="73"/>
  <c r="J65" i="73"/>
  <c r="I65" i="73"/>
  <c r="L64" i="73"/>
  <c r="L64" i="66" s="1"/>
  <c r="L63" i="73"/>
  <c r="L63" i="66" s="1"/>
  <c r="L62" i="73"/>
  <c r="L62" i="66" s="1"/>
  <c r="L61" i="73"/>
  <c r="L61" i="66" s="1"/>
  <c r="L60" i="73"/>
  <c r="L60" i="66" s="1"/>
  <c r="M59" i="73"/>
  <c r="L58" i="73"/>
  <c r="L57" i="73"/>
  <c r="L56" i="73"/>
  <c r="L55" i="73"/>
  <c r="L54" i="73"/>
  <c r="X53" i="73"/>
  <c r="W53" i="73"/>
  <c r="U53" i="73"/>
  <c r="T53" i="73"/>
  <c r="S53" i="73"/>
  <c r="Q53" i="73"/>
  <c r="P53" i="73"/>
  <c r="O53" i="73"/>
  <c r="N53" i="73"/>
  <c r="M53" i="73"/>
  <c r="K53" i="73"/>
  <c r="J53" i="73"/>
  <c r="I53" i="73"/>
  <c r="L52" i="73"/>
  <c r="L51" i="73"/>
  <c r="X50" i="73"/>
  <c r="W50" i="73"/>
  <c r="U50" i="73"/>
  <c r="T50" i="73"/>
  <c r="S50" i="73"/>
  <c r="Q50" i="73"/>
  <c r="P50" i="73"/>
  <c r="O50" i="73"/>
  <c r="N50" i="73"/>
  <c r="M50" i="73"/>
  <c r="K50" i="73"/>
  <c r="J50" i="73"/>
  <c r="I50" i="73"/>
  <c r="L49" i="73"/>
  <c r="L48" i="73"/>
  <c r="L47" i="73"/>
  <c r="L46" i="73"/>
  <c r="X45" i="73"/>
  <c r="X40" i="73" s="1"/>
  <c r="W45" i="73"/>
  <c r="W40" i="73" s="1"/>
  <c r="U45" i="73"/>
  <c r="U40" i="73" s="1"/>
  <c r="T45" i="73"/>
  <c r="T40" i="73" s="1"/>
  <c r="S45" i="73"/>
  <c r="S40" i="73" s="1"/>
  <c r="Q45" i="73"/>
  <c r="P45" i="73"/>
  <c r="P40" i="73" s="1"/>
  <c r="O45" i="73"/>
  <c r="O40" i="73" s="1"/>
  <c r="N45" i="73"/>
  <c r="N40" i="73" s="1"/>
  <c r="M45" i="73"/>
  <c r="M40" i="73" s="1"/>
  <c r="K45" i="73"/>
  <c r="J45" i="73"/>
  <c r="J40" i="73" s="1"/>
  <c r="I45" i="73"/>
  <c r="L44" i="73"/>
  <c r="L42" i="73"/>
  <c r="L42" i="66" s="1"/>
  <c r="L41" i="73"/>
  <c r="Q40" i="73"/>
  <c r="L39" i="73"/>
  <c r="L39" i="66" s="1"/>
  <c r="L38" i="73"/>
  <c r="X37" i="73"/>
  <c r="W37" i="73"/>
  <c r="U37" i="73"/>
  <c r="T37" i="73"/>
  <c r="S37" i="73"/>
  <c r="Q37" i="73"/>
  <c r="P37" i="73"/>
  <c r="O37" i="73"/>
  <c r="N37" i="73"/>
  <c r="M37" i="73"/>
  <c r="K37" i="73"/>
  <c r="J37" i="73"/>
  <c r="I37" i="73"/>
  <c r="L36" i="73"/>
  <c r="L35" i="73"/>
  <c r="L34" i="73"/>
  <c r="X33" i="73"/>
  <c r="W33" i="73"/>
  <c r="U33" i="73"/>
  <c r="T33" i="73"/>
  <c r="S33" i="73"/>
  <c r="Q33" i="73"/>
  <c r="P33" i="73"/>
  <c r="O33" i="73"/>
  <c r="N33" i="73"/>
  <c r="M33" i="73"/>
  <c r="K33" i="73"/>
  <c r="J33" i="73"/>
  <c r="I33" i="73"/>
  <c r="L31" i="73"/>
  <c r="L30" i="73"/>
  <c r="L29" i="73"/>
  <c r="L28" i="73"/>
  <c r="L27" i="73"/>
  <c r="L26" i="73"/>
  <c r="L26" i="66" s="1"/>
  <c r="L25" i="73"/>
  <c r="X24" i="73"/>
  <c r="W24" i="73"/>
  <c r="U24" i="73"/>
  <c r="T24" i="73"/>
  <c r="S24" i="73"/>
  <c r="Q24" i="73"/>
  <c r="P24" i="73"/>
  <c r="O24" i="73"/>
  <c r="N24" i="73"/>
  <c r="M24" i="73"/>
  <c r="K24" i="73"/>
  <c r="J24" i="73"/>
  <c r="I24" i="73"/>
  <c r="L23" i="73"/>
  <c r="L22" i="73"/>
  <c r="L21" i="73"/>
  <c r="X20" i="73"/>
  <c r="W20" i="73"/>
  <c r="U20" i="73"/>
  <c r="T20" i="73"/>
  <c r="S20" i="73"/>
  <c r="Q20" i="73"/>
  <c r="P20" i="73"/>
  <c r="O20" i="73"/>
  <c r="N20" i="73"/>
  <c r="M20" i="73"/>
  <c r="K20" i="73"/>
  <c r="J20" i="73"/>
  <c r="I20" i="73"/>
  <c r="L19" i="73"/>
  <c r="L18" i="73"/>
  <c r="L17" i="73"/>
  <c r="L16" i="73"/>
  <c r="L15" i="73"/>
  <c r="L14" i="73"/>
  <c r="L13" i="73"/>
  <c r="L12" i="73"/>
  <c r="L11" i="73"/>
  <c r="L10" i="73"/>
  <c r="L9" i="73"/>
  <c r="L8" i="73"/>
  <c r="L7" i="73"/>
  <c r="X6" i="73"/>
  <c r="X5" i="73" s="1"/>
  <c r="W6" i="73"/>
  <c r="W5" i="73" s="1"/>
  <c r="U6" i="73"/>
  <c r="T6" i="73"/>
  <c r="T5" i="73" s="1"/>
  <c r="S6" i="73"/>
  <c r="S5" i="73" s="1"/>
  <c r="Q6" i="73"/>
  <c r="P6" i="73"/>
  <c r="P5" i="73" s="1"/>
  <c r="O6" i="73"/>
  <c r="O5" i="73" s="1"/>
  <c r="N6" i="73"/>
  <c r="M6" i="73"/>
  <c r="K6" i="73"/>
  <c r="K5" i="73" s="1"/>
  <c r="J6" i="73"/>
  <c r="I6" i="73"/>
  <c r="AA255" i="72"/>
  <c r="Z255" i="72"/>
  <c r="Y255" i="72"/>
  <c r="W255" i="72"/>
  <c r="V255" i="72"/>
  <c r="U255" i="72"/>
  <c r="T255" i="72"/>
  <c r="S255" i="72"/>
  <c r="R255" i="72"/>
  <c r="Q255" i="72"/>
  <c r="P255" i="72"/>
  <c r="K255" i="72"/>
  <c r="J255" i="72"/>
  <c r="I255" i="72"/>
  <c r="AA249" i="72"/>
  <c r="Z249" i="72"/>
  <c r="Y249" i="72"/>
  <c r="W249" i="72"/>
  <c r="V249" i="72"/>
  <c r="U249" i="72"/>
  <c r="T249" i="72"/>
  <c r="S249" i="72"/>
  <c r="R249" i="72"/>
  <c r="Q249" i="72"/>
  <c r="P249" i="72"/>
  <c r="K249" i="72"/>
  <c r="J249" i="72"/>
  <c r="I249" i="72"/>
  <c r="AA240" i="72"/>
  <c r="Z240" i="72"/>
  <c r="Y240" i="72"/>
  <c r="W240" i="72"/>
  <c r="V240" i="72"/>
  <c r="U240" i="72"/>
  <c r="T240" i="72"/>
  <c r="S240" i="72"/>
  <c r="R240" i="72"/>
  <c r="Q240" i="72"/>
  <c r="P240" i="72"/>
  <c r="K240" i="72"/>
  <c r="J240" i="72"/>
  <c r="I240" i="72"/>
  <c r="AA236" i="72"/>
  <c r="Z236" i="72"/>
  <c r="Y236" i="72"/>
  <c r="W236" i="72"/>
  <c r="V236" i="72"/>
  <c r="U236" i="72"/>
  <c r="T236" i="72"/>
  <c r="S236" i="72"/>
  <c r="R236" i="72"/>
  <c r="Q236" i="72"/>
  <c r="P236" i="72"/>
  <c r="K236" i="72"/>
  <c r="J236" i="72"/>
  <c r="I236" i="72"/>
  <c r="AA223" i="72"/>
  <c r="Z223" i="72"/>
  <c r="Y223" i="72"/>
  <c r="W223" i="72"/>
  <c r="V223" i="72"/>
  <c r="U223" i="72"/>
  <c r="T223" i="72"/>
  <c r="S223" i="72"/>
  <c r="R223" i="72"/>
  <c r="Q223" i="72"/>
  <c r="P223" i="72"/>
  <c r="K223" i="72"/>
  <c r="J223" i="72"/>
  <c r="I223" i="72"/>
  <c r="AA209" i="72"/>
  <c r="Z209" i="72"/>
  <c r="Y209" i="72"/>
  <c r="W209" i="72"/>
  <c r="V209" i="72"/>
  <c r="U209" i="72"/>
  <c r="T209" i="72"/>
  <c r="S209" i="72"/>
  <c r="R209" i="72"/>
  <c r="Q209" i="72"/>
  <c r="P209" i="72"/>
  <c r="K209" i="72"/>
  <c r="J209" i="72"/>
  <c r="I209" i="72"/>
  <c r="AA206" i="72"/>
  <c r="Z206" i="72"/>
  <c r="Y206" i="72"/>
  <c r="W206" i="72"/>
  <c r="V206" i="72"/>
  <c r="U206" i="72"/>
  <c r="T206" i="72"/>
  <c r="S206" i="72"/>
  <c r="R206" i="72"/>
  <c r="Q206" i="72"/>
  <c r="P206" i="72"/>
  <c r="K206" i="72"/>
  <c r="J206" i="72"/>
  <c r="I206" i="72"/>
  <c r="AA195" i="72"/>
  <c r="Z195" i="72"/>
  <c r="Y195" i="72"/>
  <c r="W195" i="72"/>
  <c r="V195" i="72"/>
  <c r="U195" i="72"/>
  <c r="T195" i="72"/>
  <c r="S195" i="72"/>
  <c r="R195" i="72"/>
  <c r="Q195" i="72"/>
  <c r="P195" i="72"/>
  <c r="K195" i="72"/>
  <c r="J195" i="72"/>
  <c r="I195" i="72"/>
  <c r="AA184" i="72"/>
  <c r="Z184" i="72"/>
  <c r="Y184" i="72"/>
  <c r="W184" i="72"/>
  <c r="V184" i="72"/>
  <c r="U184" i="72"/>
  <c r="T184" i="72"/>
  <c r="S184" i="72"/>
  <c r="R184" i="72"/>
  <c r="Q184" i="72"/>
  <c r="P184" i="72"/>
  <c r="K184" i="72"/>
  <c r="J184" i="72"/>
  <c r="I184" i="72"/>
  <c r="AA173" i="72"/>
  <c r="Z173" i="72"/>
  <c r="Y173" i="72"/>
  <c r="W173" i="72"/>
  <c r="V173" i="72"/>
  <c r="U173" i="72"/>
  <c r="T173" i="72"/>
  <c r="S173" i="72"/>
  <c r="R173" i="72"/>
  <c r="Q173" i="72"/>
  <c r="P173" i="72"/>
  <c r="K173" i="72"/>
  <c r="J173" i="72"/>
  <c r="I173" i="72"/>
  <c r="AA166" i="72"/>
  <c r="Z166" i="72"/>
  <c r="Y166" i="72"/>
  <c r="W166" i="72"/>
  <c r="V166" i="72"/>
  <c r="U166" i="72"/>
  <c r="T166" i="72"/>
  <c r="S166" i="72"/>
  <c r="R166" i="72"/>
  <c r="Q166" i="72"/>
  <c r="P166" i="72"/>
  <c r="J166" i="72"/>
  <c r="I166" i="72"/>
  <c r="I155" i="66" s="1"/>
  <c r="M15" i="69" s="1"/>
  <c r="AA158" i="72"/>
  <c r="AA156" i="72" s="1"/>
  <c r="Z158" i="72"/>
  <c r="Z156" i="72" s="1"/>
  <c r="Y158" i="72"/>
  <c r="Y156" i="72" s="1"/>
  <c r="W158" i="72"/>
  <c r="W156" i="72" s="1"/>
  <c r="V158" i="72"/>
  <c r="V156" i="72" s="1"/>
  <c r="U158" i="72"/>
  <c r="U156" i="72" s="1"/>
  <c r="T158" i="72"/>
  <c r="T156" i="72" s="1"/>
  <c r="S158" i="72"/>
  <c r="S156" i="72" s="1"/>
  <c r="R158" i="72"/>
  <c r="R156" i="72" s="1"/>
  <c r="Q158" i="72"/>
  <c r="Q156" i="72" s="1"/>
  <c r="P158" i="72"/>
  <c r="P156" i="72" s="1"/>
  <c r="K158" i="72"/>
  <c r="J158" i="72"/>
  <c r="I158" i="72"/>
  <c r="I147" i="66" s="1"/>
  <c r="AA144" i="72"/>
  <c r="Z144" i="72"/>
  <c r="Y144" i="72"/>
  <c r="W144" i="72"/>
  <c r="V144" i="72"/>
  <c r="U144" i="72"/>
  <c r="T144" i="72"/>
  <c r="S144" i="72"/>
  <c r="R144" i="72"/>
  <c r="Q144" i="72"/>
  <c r="P144" i="72"/>
  <c r="K144" i="72"/>
  <c r="J144" i="72"/>
  <c r="I144" i="72"/>
  <c r="AA129" i="72"/>
  <c r="Z129" i="72"/>
  <c r="Y129" i="72"/>
  <c r="W129" i="72"/>
  <c r="V129" i="72"/>
  <c r="U129" i="72"/>
  <c r="T129" i="72"/>
  <c r="S129" i="72"/>
  <c r="R129" i="72"/>
  <c r="Q129" i="72"/>
  <c r="P129" i="72"/>
  <c r="K129" i="72"/>
  <c r="J129" i="72"/>
  <c r="I129" i="72"/>
  <c r="AA126" i="72"/>
  <c r="Z126" i="72"/>
  <c r="Y126" i="72"/>
  <c r="W126" i="72"/>
  <c r="V126" i="72"/>
  <c r="U126" i="72"/>
  <c r="T126" i="72"/>
  <c r="S126" i="72"/>
  <c r="R126" i="72"/>
  <c r="Q126" i="72"/>
  <c r="P126" i="72"/>
  <c r="K126" i="72"/>
  <c r="J126" i="72"/>
  <c r="I126" i="72"/>
  <c r="AA115" i="72"/>
  <c r="Z115" i="72"/>
  <c r="Y115" i="72"/>
  <c r="W115" i="72"/>
  <c r="V115" i="72"/>
  <c r="U115" i="72"/>
  <c r="T115" i="72"/>
  <c r="S115" i="72"/>
  <c r="R115" i="72"/>
  <c r="Q115" i="72"/>
  <c r="P115" i="72"/>
  <c r="K115" i="72"/>
  <c r="J115" i="72"/>
  <c r="I115" i="72"/>
  <c r="AA104" i="72"/>
  <c r="Z104" i="72"/>
  <c r="Y104" i="72"/>
  <c r="W104" i="72"/>
  <c r="V104" i="72"/>
  <c r="U104" i="72"/>
  <c r="T104" i="72"/>
  <c r="S104" i="72"/>
  <c r="R104" i="72"/>
  <c r="Q104" i="72"/>
  <c r="P104" i="72"/>
  <c r="K104" i="72"/>
  <c r="J104" i="72"/>
  <c r="I104" i="72"/>
  <c r="AA93" i="72"/>
  <c r="Z93" i="72"/>
  <c r="Y93" i="72"/>
  <c r="W93" i="72"/>
  <c r="V93" i="72"/>
  <c r="U93" i="72"/>
  <c r="T93" i="72"/>
  <c r="S93" i="72"/>
  <c r="R93" i="72"/>
  <c r="Q93" i="72"/>
  <c r="P93" i="72"/>
  <c r="K93" i="72"/>
  <c r="J93" i="72"/>
  <c r="I93" i="72"/>
  <c r="AA89" i="72"/>
  <c r="Z89" i="72"/>
  <c r="Y89" i="72"/>
  <c r="W89" i="72"/>
  <c r="V89" i="72"/>
  <c r="U89" i="72"/>
  <c r="T89" i="72"/>
  <c r="S89" i="72"/>
  <c r="R89" i="72"/>
  <c r="Q89" i="72"/>
  <c r="P89" i="72"/>
  <c r="K89" i="72"/>
  <c r="J89" i="72"/>
  <c r="I89" i="72"/>
  <c r="AA86" i="72"/>
  <c r="Z86" i="72"/>
  <c r="Y86" i="72"/>
  <c r="W86" i="72"/>
  <c r="V86" i="72"/>
  <c r="U86" i="72"/>
  <c r="T86" i="72"/>
  <c r="S86" i="72"/>
  <c r="R86" i="72"/>
  <c r="Q86" i="72"/>
  <c r="P86" i="72"/>
  <c r="K86" i="72"/>
  <c r="J86" i="72"/>
  <c r="I86" i="72"/>
  <c r="AA80" i="72"/>
  <c r="Z80" i="72"/>
  <c r="Y80" i="72"/>
  <c r="W80" i="72"/>
  <c r="V80" i="72"/>
  <c r="U80" i="72"/>
  <c r="T80" i="72"/>
  <c r="S80" i="72"/>
  <c r="R80" i="72"/>
  <c r="Q80" i="72"/>
  <c r="P80" i="72"/>
  <c r="K80" i="72"/>
  <c r="J80" i="72"/>
  <c r="I80" i="72"/>
  <c r="AA76" i="72"/>
  <c r="Z76" i="72"/>
  <c r="Y76" i="72"/>
  <c r="W76" i="72"/>
  <c r="V76" i="72"/>
  <c r="U76" i="72"/>
  <c r="T76" i="72"/>
  <c r="S76" i="72"/>
  <c r="R76" i="72"/>
  <c r="Q76" i="72"/>
  <c r="P76" i="72"/>
  <c r="K76" i="72"/>
  <c r="J76" i="72"/>
  <c r="I76" i="72"/>
  <c r="AA61" i="72"/>
  <c r="Z61" i="72"/>
  <c r="Y61" i="72"/>
  <c r="W61" i="72"/>
  <c r="V61" i="72"/>
  <c r="U61" i="72"/>
  <c r="T61" i="72"/>
  <c r="S61" i="72"/>
  <c r="R61" i="72"/>
  <c r="Q61" i="72"/>
  <c r="P61" i="72"/>
  <c r="K61" i="72"/>
  <c r="I61" i="72"/>
  <c r="AA58" i="72"/>
  <c r="Z58" i="72"/>
  <c r="Y58" i="72"/>
  <c r="W58" i="72"/>
  <c r="V58" i="72"/>
  <c r="U58" i="72"/>
  <c r="T58" i="72"/>
  <c r="S58" i="72"/>
  <c r="R58" i="72"/>
  <c r="Q58" i="72"/>
  <c r="P58" i="72"/>
  <c r="K58" i="72"/>
  <c r="J58" i="72"/>
  <c r="I58" i="72"/>
  <c r="AA42" i="72"/>
  <c r="Z42" i="72"/>
  <c r="Y53" i="72"/>
  <c r="W53" i="72"/>
  <c r="W42" i="72" s="1"/>
  <c r="V53" i="72"/>
  <c r="U53" i="72"/>
  <c r="U42" i="72" s="1"/>
  <c r="T53" i="72"/>
  <c r="T42" i="72" s="1"/>
  <c r="S53" i="72"/>
  <c r="S42" i="72" s="1"/>
  <c r="R53" i="72"/>
  <c r="R42" i="72" s="1"/>
  <c r="Q53" i="72"/>
  <c r="Q42" i="72" s="1"/>
  <c r="P53" i="72"/>
  <c r="J53" i="72" s="1"/>
  <c r="K53" i="72"/>
  <c r="K42" i="72" s="1"/>
  <c r="I42" i="72"/>
  <c r="AA39" i="72"/>
  <c r="Z39" i="72"/>
  <c r="Y39" i="72"/>
  <c r="W39" i="72"/>
  <c r="V39" i="72"/>
  <c r="U39" i="72"/>
  <c r="T39" i="72"/>
  <c r="S39" i="72"/>
  <c r="R39" i="72"/>
  <c r="Q39" i="72"/>
  <c r="P39" i="72"/>
  <c r="K39" i="72"/>
  <c r="J39" i="72"/>
  <c r="I39" i="72"/>
  <c r="AA33" i="72"/>
  <c r="Z33" i="72"/>
  <c r="Y33" i="72"/>
  <c r="W33" i="72"/>
  <c r="V33" i="72"/>
  <c r="U33" i="72"/>
  <c r="T33" i="72"/>
  <c r="S33" i="72"/>
  <c r="R33" i="72"/>
  <c r="Q33" i="72"/>
  <c r="P33" i="72"/>
  <c r="K33" i="72"/>
  <c r="I33" i="72"/>
  <c r="AA24" i="72"/>
  <c r="Z24" i="72"/>
  <c r="Y24" i="72"/>
  <c r="W24" i="72"/>
  <c r="V24" i="72"/>
  <c r="U24" i="72"/>
  <c r="T24" i="72"/>
  <c r="S24" i="72"/>
  <c r="R24" i="72"/>
  <c r="Q24" i="72"/>
  <c r="P24" i="72"/>
  <c r="K24" i="72"/>
  <c r="I24" i="72"/>
  <c r="AA20" i="72"/>
  <c r="Z20" i="72"/>
  <c r="Y20" i="72"/>
  <c r="W20" i="72"/>
  <c r="V20" i="72"/>
  <c r="U20" i="72"/>
  <c r="T20" i="72"/>
  <c r="S20" i="72"/>
  <c r="R20" i="72"/>
  <c r="Q20" i="72"/>
  <c r="P20" i="72"/>
  <c r="K20" i="72"/>
  <c r="I20" i="72"/>
  <c r="AA6" i="72"/>
  <c r="Z6" i="72"/>
  <c r="Y6" i="72"/>
  <c r="W6" i="72"/>
  <c r="V6" i="72"/>
  <c r="U6" i="72"/>
  <c r="T6" i="72"/>
  <c r="S6" i="72"/>
  <c r="R6" i="72"/>
  <c r="Q6" i="72"/>
  <c r="P6" i="72"/>
  <c r="K6" i="72"/>
  <c r="I6" i="72"/>
  <c r="X292" i="71"/>
  <c r="W292" i="71"/>
  <c r="W244" i="66" s="1"/>
  <c r="V292" i="71"/>
  <c r="U292" i="71"/>
  <c r="U244" i="66" s="1"/>
  <c r="T292" i="71"/>
  <c r="S292" i="71"/>
  <c r="S244" i="66" s="1"/>
  <c r="R292" i="71"/>
  <c r="Q292" i="71"/>
  <c r="P292" i="71"/>
  <c r="O292" i="71"/>
  <c r="N292" i="71"/>
  <c r="M292" i="71"/>
  <c r="K292" i="71"/>
  <c r="J292" i="71"/>
  <c r="X286" i="71"/>
  <c r="W286" i="71"/>
  <c r="W238" i="66" s="1"/>
  <c r="V286" i="71"/>
  <c r="U286" i="71"/>
  <c r="U238" i="66" s="1"/>
  <c r="T286" i="71"/>
  <c r="S286" i="71"/>
  <c r="S238" i="66" s="1"/>
  <c r="R286" i="71"/>
  <c r="Q286" i="71"/>
  <c r="P286" i="71"/>
  <c r="O286" i="71"/>
  <c r="N286" i="71"/>
  <c r="M286" i="71"/>
  <c r="K286" i="71"/>
  <c r="J286" i="71"/>
  <c r="X277" i="71"/>
  <c r="W277" i="71"/>
  <c r="W229" i="66" s="1"/>
  <c r="V277" i="71"/>
  <c r="U277" i="71"/>
  <c r="U229" i="66" s="1"/>
  <c r="T277" i="71"/>
  <c r="S277" i="71"/>
  <c r="S229" i="66" s="1"/>
  <c r="R277" i="71"/>
  <c r="R229" i="66" s="1"/>
  <c r="Q277" i="71"/>
  <c r="P277" i="71"/>
  <c r="O277" i="71"/>
  <c r="N277" i="71"/>
  <c r="M277" i="71"/>
  <c r="K277" i="71"/>
  <c r="J277" i="71"/>
  <c r="X273" i="71"/>
  <c r="W273" i="71"/>
  <c r="W225" i="66" s="1"/>
  <c r="V273" i="71"/>
  <c r="U273" i="71"/>
  <c r="U225" i="66" s="1"/>
  <c r="T273" i="71"/>
  <c r="S273" i="71"/>
  <c r="S225" i="66" s="1"/>
  <c r="R273" i="71"/>
  <c r="R225" i="66" s="1"/>
  <c r="Q273" i="71"/>
  <c r="P273" i="71"/>
  <c r="O273" i="71"/>
  <c r="N273" i="71"/>
  <c r="M273" i="71"/>
  <c r="K273" i="71"/>
  <c r="J273" i="71"/>
  <c r="X260" i="71"/>
  <c r="W260" i="71"/>
  <c r="W212" i="66" s="1"/>
  <c r="V260" i="71"/>
  <c r="U260" i="71"/>
  <c r="U212" i="66" s="1"/>
  <c r="T260" i="71"/>
  <c r="S260" i="71"/>
  <c r="S212" i="66" s="1"/>
  <c r="R260" i="71"/>
  <c r="Q260" i="71"/>
  <c r="P260" i="71"/>
  <c r="O260" i="71"/>
  <c r="N260" i="71"/>
  <c r="M260" i="71"/>
  <c r="K260" i="71"/>
  <c r="J260" i="71"/>
  <c r="X246" i="71"/>
  <c r="W246" i="71"/>
  <c r="W198" i="66" s="1"/>
  <c r="V246" i="71"/>
  <c r="U246" i="71"/>
  <c r="U198" i="66" s="1"/>
  <c r="T246" i="71"/>
  <c r="S246" i="71"/>
  <c r="S198" i="66" s="1"/>
  <c r="R246" i="71"/>
  <c r="Q246" i="71"/>
  <c r="P246" i="71"/>
  <c r="O246" i="71"/>
  <c r="N246" i="71"/>
  <c r="M246" i="71"/>
  <c r="K246" i="71"/>
  <c r="J246" i="71"/>
  <c r="X243" i="71"/>
  <c r="W243" i="71"/>
  <c r="W195" i="66" s="1"/>
  <c r="V243" i="71"/>
  <c r="U243" i="71"/>
  <c r="U195" i="66" s="1"/>
  <c r="T243" i="71"/>
  <c r="S243" i="71"/>
  <c r="S195" i="66" s="1"/>
  <c r="R243" i="71"/>
  <c r="R195" i="66" s="1"/>
  <c r="Q243" i="71"/>
  <c r="P243" i="71"/>
  <c r="O243" i="71"/>
  <c r="N243" i="71"/>
  <c r="M243" i="71"/>
  <c r="K243" i="71"/>
  <c r="J243" i="71"/>
  <c r="X232" i="71"/>
  <c r="W232" i="71"/>
  <c r="W184" i="66" s="1"/>
  <c r="V232" i="71"/>
  <c r="U232" i="71"/>
  <c r="U184" i="66" s="1"/>
  <c r="T232" i="71"/>
  <c r="S232" i="71"/>
  <c r="S184" i="66" s="1"/>
  <c r="R232" i="71"/>
  <c r="Q232" i="71"/>
  <c r="P232" i="71"/>
  <c r="O232" i="71"/>
  <c r="N232" i="71"/>
  <c r="M232" i="71"/>
  <c r="K232" i="71"/>
  <c r="J232" i="71"/>
  <c r="X221" i="71"/>
  <c r="W221" i="71"/>
  <c r="W173" i="66" s="1"/>
  <c r="V221" i="71"/>
  <c r="U221" i="71"/>
  <c r="U173" i="66" s="1"/>
  <c r="T221" i="71"/>
  <c r="S221" i="71"/>
  <c r="S173" i="66" s="1"/>
  <c r="R221" i="71"/>
  <c r="R173" i="66" s="1"/>
  <c r="Q221" i="71"/>
  <c r="P221" i="71"/>
  <c r="O221" i="71"/>
  <c r="N221" i="71"/>
  <c r="M221" i="71"/>
  <c r="K221" i="71"/>
  <c r="J221" i="71"/>
  <c r="X210" i="71"/>
  <c r="W210" i="71"/>
  <c r="W162" i="66" s="1"/>
  <c r="V210" i="71"/>
  <c r="U210" i="71"/>
  <c r="U162" i="66" s="1"/>
  <c r="T210" i="71"/>
  <c r="S210" i="71"/>
  <c r="S162" i="66" s="1"/>
  <c r="R210" i="71"/>
  <c r="Q210" i="71"/>
  <c r="P210" i="71"/>
  <c r="O210" i="71"/>
  <c r="N210" i="71"/>
  <c r="M210" i="71"/>
  <c r="K210" i="71"/>
  <c r="J210" i="71"/>
  <c r="X203" i="71"/>
  <c r="W203" i="71"/>
  <c r="W155" i="66" s="1"/>
  <c r="V203" i="71"/>
  <c r="U203" i="71"/>
  <c r="U155" i="66" s="1"/>
  <c r="T203" i="71"/>
  <c r="S203" i="71"/>
  <c r="S155" i="66" s="1"/>
  <c r="R203" i="71"/>
  <c r="R155" i="66" s="1"/>
  <c r="Q203" i="71"/>
  <c r="P203" i="71"/>
  <c r="O203" i="71"/>
  <c r="N203" i="71"/>
  <c r="M203" i="71"/>
  <c r="K203" i="71"/>
  <c r="J203" i="71"/>
  <c r="X191" i="71"/>
  <c r="W191" i="71"/>
  <c r="W147" i="66" s="1"/>
  <c r="V191" i="71"/>
  <c r="U191" i="71"/>
  <c r="U147" i="66" s="1"/>
  <c r="T191" i="71"/>
  <c r="S191" i="71"/>
  <c r="S147" i="66" s="1"/>
  <c r="R191" i="71"/>
  <c r="Q191" i="71"/>
  <c r="P191" i="71"/>
  <c r="O191" i="71"/>
  <c r="N191" i="71"/>
  <c r="M191" i="71"/>
  <c r="K191" i="71"/>
  <c r="J191" i="71"/>
  <c r="X170" i="71"/>
  <c r="X133" i="66" s="1"/>
  <c r="W170" i="71"/>
  <c r="V170" i="71"/>
  <c r="V133" i="66" s="1"/>
  <c r="U170" i="71"/>
  <c r="T170" i="71"/>
  <c r="S170" i="71"/>
  <c r="R170" i="71"/>
  <c r="Q170" i="71"/>
  <c r="Q133" i="66" s="1"/>
  <c r="P170" i="71"/>
  <c r="O170" i="71"/>
  <c r="O133" i="66" s="1"/>
  <c r="N170" i="71"/>
  <c r="M170" i="71"/>
  <c r="K170" i="71"/>
  <c r="J170" i="71"/>
  <c r="X155" i="71"/>
  <c r="W155" i="71"/>
  <c r="V155" i="71"/>
  <c r="U155" i="71"/>
  <c r="T155" i="71"/>
  <c r="S155" i="71"/>
  <c r="R155" i="71"/>
  <c r="Q155" i="71"/>
  <c r="P155" i="71"/>
  <c r="O155" i="71"/>
  <c r="N155" i="71"/>
  <c r="M155" i="71"/>
  <c r="K155" i="71"/>
  <c r="J155" i="71"/>
  <c r="J118" i="66" s="1"/>
  <c r="X152" i="71"/>
  <c r="X115" i="66" s="1"/>
  <c r="W152" i="71"/>
  <c r="V152" i="71"/>
  <c r="V115" i="66" s="1"/>
  <c r="U152" i="71"/>
  <c r="T152" i="71"/>
  <c r="S152" i="71"/>
  <c r="R152" i="71"/>
  <c r="Q152" i="71"/>
  <c r="Q115" i="66" s="1"/>
  <c r="P152" i="71"/>
  <c r="O152" i="71"/>
  <c r="O115" i="66" s="1"/>
  <c r="N152" i="71"/>
  <c r="M152" i="71"/>
  <c r="K152" i="71"/>
  <c r="J152" i="71"/>
  <c r="X132" i="71"/>
  <c r="W132" i="71"/>
  <c r="V132" i="71"/>
  <c r="U132" i="71"/>
  <c r="T132" i="71"/>
  <c r="S132" i="71"/>
  <c r="R132" i="71"/>
  <c r="Q132" i="71"/>
  <c r="P132" i="71"/>
  <c r="O132" i="71"/>
  <c r="N132" i="71"/>
  <c r="M132" i="71"/>
  <c r="K132" i="71"/>
  <c r="J132" i="71"/>
  <c r="J104" i="66" s="1"/>
  <c r="X121" i="71"/>
  <c r="X93" i="66" s="1"/>
  <c r="W121" i="71"/>
  <c r="V121" i="71"/>
  <c r="V93" i="66" s="1"/>
  <c r="U121" i="71"/>
  <c r="T121" i="71"/>
  <c r="S121" i="71"/>
  <c r="R121" i="71"/>
  <c r="Q121" i="71"/>
  <c r="Q93" i="66" s="1"/>
  <c r="P121" i="71"/>
  <c r="O121" i="71"/>
  <c r="O93" i="66" s="1"/>
  <c r="N121" i="71"/>
  <c r="M121" i="71"/>
  <c r="K121" i="71"/>
  <c r="J121" i="71"/>
  <c r="X109" i="71"/>
  <c r="W109" i="71"/>
  <c r="V109" i="71"/>
  <c r="U109" i="71"/>
  <c r="T109" i="71"/>
  <c r="S109" i="71"/>
  <c r="R109" i="71"/>
  <c r="Q109" i="71"/>
  <c r="P109" i="71"/>
  <c r="O109" i="71"/>
  <c r="N109" i="71"/>
  <c r="M109" i="71"/>
  <c r="K109" i="71"/>
  <c r="J109" i="71"/>
  <c r="J82" i="66" s="1"/>
  <c r="X105" i="71"/>
  <c r="W105" i="71"/>
  <c r="V105" i="71"/>
  <c r="U105" i="71"/>
  <c r="T105" i="71"/>
  <c r="S105" i="71"/>
  <c r="R105" i="71"/>
  <c r="Q105" i="71"/>
  <c r="Q78" i="66" s="1"/>
  <c r="P105" i="71"/>
  <c r="O105" i="71"/>
  <c r="O78" i="66" s="1"/>
  <c r="N105" i="71"/>
  <c r="M105" i="71"/>
  <c r="M78" i="66" s="1"/>
  <c r="K105" i="71"/>
  <c r="J105" i="71"/>
  <c r="X102" i="71"/>
  <c r="W102" i="71"/>
  <c r="V102" i="71"/>
  <c r="U102" i="71"/>
  <c r="T102" i="71"/>
  <c r="S102" i="71"/>
  <c r="R102" i="71"/>
  <c r="Q102" i="71"/>
  <c r="P102" i="71"/>
  <c r="O102" i="71"/>
  <c r="N102" i="71"/>
  <c r="M102" i="71"/>
  <c r="K102" i="71"/>
  <c r="J102" i="71"/>
  <c r="J75" i="66" s="1"/>
  <c r="X96" i="71"/>
  <c r="W96" i="71"/>
  <c r="V96" i="71"/>
  <c r="U96" i="71"/>
  <c r="T96" i="71"/>
  <c r="S96" i="71"/>
  <c r="R96" i="71"/>
  <c r="Q96" i="71"/>
  <c r="P96" i="71"/>
  <c r="O96" i="71"/>
  <c r="N96" i="71"/>
  <c r="M96" i="71"/>
  <c r="K96" i="71"/>
  <c r="J96" i="71"/>
  <c r="X92" i="71"/>
  <c r="W92" i="71"/>
  <c r="V92" i="71"/>
  <c r="U92" i="71"/>
  <c r="T92" i="71"/>
  <c r="S92" i="71"/>
  <c r="R92" i="71"/>
  <c r="Q92" i="71"/>
  <c r="P92" i="71"/>
  <c r="O92" i="71"/>
  <c r="N92" i="71"/>
  <c r="M92" i="71"/>
  <c r="K92" i="71"/>
  <c r="J92" i="71"/>
  <c r="J65" i="66" s="1"/>
  <c r="X76" i="71"/>
  <c r="W76" i="71"/>
  <c r="V76" i="71"/>
  <c r="U76" i="71"/>
  <c r="T76" i="71"/>
  <c r="S76" i="71"/>
  <c r="R76" i="71"/>
  <c r="Q76" i="71"/>
  <c r="P76" i="71"/>
  <c r="O76" i="71"/>
  <c r="N76" i="71"/>
  <c r="M76" i="71"/>
  <c r="K76" i="71"/>
  <c r="J76" i="71"/>
  <c r="X70" i="71"/>
  <c r="W70" i="71"/>
  <c r="V70" i="71"/>
  <c r="U70" i="71"/>
  <c r="T70" i="71"/>
  <c r="S70" i="71"/>
  <c r="R70" i="71"/>
  <c r="Q70" i="71"/>
  <c r="P70" i="71"/>
  <c r="O70" i="71"/>
  <c r="N70" i="71"/>
  <c r="M70" i="71"/>
  <c r="K70" i="71"/>
  <c r="J70" i="71"/>
  <c r="X53" i="71"/>
  <c r="W53" i="71"/>
  <c r="V53" i="71"/>
  <c r="U53" i="71"/>
  <c r="T53" i="71"/>
  <c r="S53" i="71"/>
  <c r="R53" i="71"/>
  <c r="R45" i="66" s="1"/>
  <c r="Q53" i="71"/>
  <c r="P53" i="71"/>
  <c r="O53" i="71"/>
  <c r="N53" i="71"/>
  <c r="M53" i="71"/>
  <c r="K53" i="71"/>
  <c r="J53" i="71"/>
  <c r="J45" i="66" s="1"/>
  <c r="V45" i="71"/>
  <c r="U45" i="71"/>
  <c r="P45" i="71"/>
  <c r="X39" i="71"/>
  <c r="X37" i="66" s="1"/>
  <c r="W39" i="71"/>
  <c r="V39" i="71"/>
  <c r="V37" i="66" s="1"/>
  <c r="U39" i="71"/>
  <c r="T39" i="71"/>
  <c r="T37" i="66" s="1"/>
  <c r="S39" i="71"/>
  <c r="R39" i="71"/>
  <c r="R37" i="66" s="1"/>
  <c r="Q39" i="71"/>
  <c r="P39" i="71"/>
  <c r="O39" i="71"/>
  <c r="N39" i="71"/>
  <c r="M39" i="71"/>
  <c r="K39" i="71"/>
  <c r="J39" i="71"/>
  <c r="X33" i="71"/>
  <c r="X33" i="66" s="1"/>
  <c r="W33" i="71"/>
  <c r="V33" i="71"/>
  <c r="V33" i="66" s="1"/>
  <c r="U33" i="71"/>
  <c r="T33" i="71"/>
  <c r="T33" i="66" s="1"/>
  <c r="S33" i="71"/>
  <c r="R33" i="71"/>
  <c r="R33" i="66" s="1"/>
  <c r="Q33" i="71"/>
  <c r="P33" i="71"/>
  <c r="O33" i="71"/>
  <c r="N33" i="71"/>
  <c r="M33" i="71"/>
  <c r="K33" i="71"/>
  <c r="J33" i="71"/>
  <c r="X24" i="71"/>
  <c r="X24" i="66" s="1"/>
  <c r="W24" i="71"/>
  <c r="V24" i="71"/>
  <c r="V24" i="66" s="1"/>
  <c r="U24" i="71"/>
  <c r="T24" i="71"/>
  <c r="T24" i="66" s="1"/>
  <c r="S24" i="71"/>
  <c r="R24" i="71"/>
  <c r="R24" i="66" s="1"/>
  <c r="Q24" i="71"/>
  <c r="P24" i="71"/>
  <c r="O24" i="71"/>
  <c r="N24" i="71"/>
  <c r="M24" i="71"/>
  <c r="K24" i="71"/>
  <c r="J24" i="71"/>
  <c r="L23" i="71"/>
  <c r="L22" i="71"/>
  <c r="L21" i="71"/>
  <c r="X20" i="71"/>
  <c r="W20" i="71"/>
  <c r="V20" i="71"/>
  <c r="U20" i="71"/>
  <c r="T20" i="71"/>
  <c r="S20" i="71"/>
  <c r="R20" i="71"/>
  <c r="Q20" i="71"/>
  <c r="Q20" i="66" s="1"/>
  <c r="P20" i="71"/>
  <c r="O20" i="71"/>
  <c r="O20" i="66" s="1"/>
  <c r="N20" i="71"/>
  <c r="M20" i="71"/>
  <c r="K20" i="71"/>
  <c r="J20" i="71"/>
  <c r="L19" i="71"/>
  <c r="L18" i="71"/>
  <c r="L17" i="71"/>
  <c r="L16" i="71"/>
  <c r="L15" i="71"/>
  <c r="L14" i="71"/>
  <c r="L14" i="66" s="1"/>
  <c r="L13" i="71"/>
  <c r="L13" i="66" s="1"/>
  <c r="L12" i="71"/>
  <c r="L12" i="66" s="1"/>
  <c r="L11" i="71"/>
  <c r="L11" i="66" s="1"/>
  <c r="L10" i="71"/>
  <c r="L10" i="66" s="1"/>
  <c r="L9" i="71"/>
  <c r="L9" i="66" s="1"/>
  <c r="L8" i="71"/>
  <c r="L8" i="66" s="1"/>
  <c r="L7" i="71"/>
  <c r="L7" i="66" s="1"/>
  <c r="X6" i="71"/>
  <c r="X6" i="66" s="1"/>
  <c r="W6" i="71"/>
  <c r="V6" i="71"/>
  <c r="V6" i="66" s="1"/>
  <c r="U6" i="71"/>
  <c r="T6" i="71"/>
  <c r="T6" i="66" s="1"/>
  <c r="S6" i="71"/>
  <c r="R6" i="71"/>
  <c r="R6" i="66" s="1"/>
  <c r="Q6" i="71"/>
  <c r="P6" i="71"/>
  <c r="O6" i="71"/>
  <c r="N6" i="71"/>
  <c r="M6" i="71"/>
  <c r="K6" i="71"/>
  <c r="J6" i="71"/>
  <c r="N250" i="68"/>
  <c r="M250" i="68"/>
  <c r="L250" i="68"/>
  <c r="N244" i="68"/>
  <c r="K6" i="39" s="1"/>
  <c r="M244" i="68"/>
  <c r="J6" i="39" s="1"/>
  <c r="L244" i="68"/>
  <c r="I6" i="39" s="1"/>
  <c r="N237" i="68"/>
  <c r="N236" i="68" s="1"/>
  <c r="M237" i="68"/>
  <c r="M236" i="68" s="1"/>
  <c r="L237" i="68"/>
  <c r="L236" i="68" s="1"/>
  <c r="N232" i="68"/>
  <c r="M232" i="68"/>
  <c r="L232" i="68"/>
  <c r="N218" i="68"/>
  <c r="M218" i="68"/>
  <c r="L218" i="68"/>
  <c r="N208" i="68"/>
  <c r="M208" i="68"/>
  <c r="L208" i="68"/>
  <c r="N192" i="68"/>
  <c r="M192" i="68"/>
  <c r="L192" i="68"/>
  <c r="N182" i="68"/>
  <c r="M182" i="68"/>
  <c r="L182" i="68"/>
  <c r="N174" i="68"/>
  <c r="M174" i="68"/>
  <c r="L174" i="68"/>
  <c r="N170" i="68"/>
  <c r="M170" i="68"/>
  <c r="L170" i="68"/>
  <c r="N164" i="68"/>
  <c r="M164" i="68"/>
  <c r="L164" i="68"/>
  <c r="N157" i="68"/>
  <c r="M157" i="68"/>
  <c r="L157" i="68"/>
  <c r="N153" i="68"/>
  <c r="M153" i="68"/>
  <c r="L153" i="68"/>
  <c r="N142" i="68"/>
  <c r="M142" i="68"/>
  <c r="L142" i="68"/>
  <c r="N133" i="68"/>
  <c r="M133" i="68"/>
  <c r="L133" i="68"/>
  <c r="N124" i="68"/>
  <c r="M124" i="68"/>
  <c r="L124" i="68"/>
  <c r="N105" i="68"/>
  <c r="N101" i="68" s="1"/>
  <c r="M105" i="68"/>
  <c r="M101" i="68" s="1"/>
  <c r="L105" i="68"/>
  <c r="L101" i="68" s="1"/>
  <c r="N95" i="68"/>
  <c r="M95" i="68"/>
  <c r="L95" i="68"/>
  <c r="N93" i="68"/>
  <c r="M93" i="68"/>
  <c r="L93" i="68"/>
  <c r="N81" i="68"/>
  <c r="M81" i="68"/>
  <c r="L81" i="68"/>
  <c r="N70" i="68"/>
  <c r="M70" i="68"/>
  <c r="L70" i="68"/>
  <c r="N59" i="68"/>
  <c r="M59" i="68"/>
  <c r="L59" i="68"/>
  <c r="N44" i="68"/>
  <c r="M44" i="68"/>
  <c r="L44" i="68"/>
  <c r="N33" i="68"/>
  <c r="M33" i="68"/>
  <c r="L33" i="68"/>
  <c r="N22" i="68"/>
  <c r="M22" i="68"/>
  <c r="L22" i="68"/>
  <c r="N6" i="68"/>
  <c r="M6" i="68"/>
  <c r="L6" i="68"/>
  <c r="L149" i="75" l="1"/>
  <c r="L186" i="75"/>
  <c r="L227" i="75"/>
  <c r="L78" i="77"/>
  <c r="L93" i="77"/>
  <c r="L116" i="77"/>
  <c r="L134" i="77"/>
  <c r="O5" i="75"/>
  <c r="I40" i="73"/>
  <c r="I45" i="66"/>
  <c r="K6" i="66"/>
  <c r="N6" i="66"/>
  <c r="P6" i="66"/>
  <c r="S20" i="66"/>
  <c r="U20" i="66"/>
  <c r="W20" i="66"/>
  <c r="L21" i="66"/>
  <c r="L23" i="66"/>
  <c r="K24" i="66"/>
  <c r="N24" i="66"/>
  <c r="P24" i="66"/>
  <c r="K33" i="66"/>
  <c r="N33" i="66"/>
  <c r="P33" i="66"/>
  <c r="K37" i="66"/>
  <c r="N37" i="66"/>
  <c r="P37" i="66"/>
  <c r="U40" i="66"/>
  <c r="O45" i="66"/>
  <c r="Q45" i="66"/>
  <c r="S45" i="66"/>
  <c r="U45" i="66"/>
  <c r="W45" i="66"/>
  <c r="J50" i="66"/>
  <c r="S50" i="66"/>
  <c r="U50" i="66"/>
  <c r="W50" i="66"/>
  <c r="O53" i="66"/>
  <c r="Q53" i="66"/>
  <c r="S53" i="66"/>
  <c r="U53" i="66"/>
  <c r="W53" i="66"/>
  <c r="O65" i="66"/>
  <c r="Q65" i="66"/>
  <c r="S65" i="66"/>
  <c r="U65" i="66"/>
  <c r="W65" i="66"/>
  <c r="J69" i="66"/>
  <c r="O69" i="66"/>
  <c r="Q69" i="66"/>
  <c r="S69" i="66"/>
  <c r="U69" i="66"/>
  <c r="W69" i="66"/>
  <c r="O75" i="66"/>
  <c r="Q75" i="66"/>
  <c r="S75" i="66"/>
  <c r="U75" i="66"/>
  <c r="W75" i="66"/>
  <c r="J78" i="66"/>
  <c r="S78" i="66"/>
  <c r="U78" i="66"/>
  <c r="W78" i="66"/>
  <c r="O82" i="66"/>
  <c r="Q82" i="66"/>
  <c r="S82" i="66"/>
  <c r="U82" i="66"/>
  <c r="W82" i="66"/>
  <c r="J93" i="66"/>
  <c r="S93" i="66"/>
  <c r="U93" i="66"/>
  <c r="W93" i="66"/>
  <c r="O104" i="66"/>
  <c r="Q104" i="66"/>
  <c r="S104" i="66"/>
  <c r="U104" i="66"/>
  <c r="W104" i="66"/>
  <c r="J115" i="66"/>
  <c r="S115" i="66"/>
  <c r="U115" i="66"/>
  <c r="W115" i="66"/>
  <c r="O118" i="66"/>
  <c r="Q118" i="66"/>
  <c r="S118" i="66"/>
  <c r="U118" i="66"/>
  <c r="W118" i="66"/>
  <c r="J133" i="66"/>
  <c r="S133" i="66"/>
  <c r="U133" i="66"/>
  <c r="W133" i="66"/>
  <c r="J147" i="66"/>
  <c r="O147" i="66"/>
  <c r="Q147" i="66"/>
  <c r="J155" i="66"/>
  <c r="O155" i="66"/>
  <c r="Q155" i="66"/>
  <c r="J162" i="66"/>
  <c r="O162" i="66"/>
  <c r="Q162" i="66"/>
  <c r="J173" i="66"/>
  <c r="O173" i="66"/>
  <c r="Q173" i="66"/>
  <c r="J184" i="66"/>
  <c r="O184" i="66"/>
  <c r="Q184" i="66"/>
  <c r="J195" i="66"/>
  <c r="M195" i="66"/>
  <c r="O195" i="66"/>
  <c r="Q195" i="66"/>
  <c r="J198" i="66"/>
  <c r="O198" i="66"/>
  <c r="Q198" i="66"/>
  <c r="J212" i="66"/>
  <c r="O212" i="66"/>
  <c r="Q212" i="66"/>
  <c r="J225" i="66"/>
  <c r="O225" i="66"/>
  <c r="Q225" i="66"/>
  <c r="J229" i="66"/>
  <c r="O229" i="66"/>
  <c r="Q229" i="66"/>
  <c r="J238" i="66"/>
  <c r="O238" i="66"/>
  <c r="Q238" i="66"/>
  <c r="J244" i="66"/>
  <c r="O244" i="66"/>
  <c r="Q244" i="66"/>
  <c r="I6" i="66"/>
  <c r="I24" i="66"/>
  <c r="M9" i="69" s="1"/>
  <c r="I37" i="66"/>
  <c r="I65" i="66"/>
  <c r="I69" i="66"/>
  <c r="I75" i="66"/>
  <c r="I78" i="66"/>
  <c r="I82" i="66"/>
  <c r="I93" i="66"/>
  <c r="I104" i="66"/>
  <c r="I115" i="66"/>
  <c r="I118" i="66"/>
  <c r="I133" i="66"/>
  <c r="L25" i="66"/>
  <c r="L34" i="66"/>
  <c r="L36" i="66"/>
  <c r="L38" i="66"/>
  <c r="L51" i="66"/>
  <c r="K20" i="66"/>
  <c r="N20" i="66"/>
  <c r="P20" i="66"/>
  <c r="R20" i="66"/>
  <c r="T20" i="66"/>
  <c r="V20" i="66"/>
  <c r="X20" i="66"/>
  <c r="O24" i="66"/>
  <c r="Q24" i="66"/>
  <c r="S24" i="66"/>
  <c r="U24" i="66"/>
  <c r="W24" i="66"/>
  <c r="O33" i="66"/>
  <c r="Q33" i="66"/>
  <c r="S33" i="66"/>
  <c r="U33" i="66"/>
  <c r="W33" i="66"/>
  <c r="J37" i="66"/>
  <c r="O37" i="66"/>
  <c r="Q37" i="66"/>
  <c r="S37" i="66"/>
  <c r="U37" i="66"/>
  <c r="W37" i="66"/>
  <c r="P40" i="66"/>
  <c r="K45" i="66"/>
  <c r="N45" i="66"/>
  <c r="P45" i="66"/>
  <c r="T45" i="66"/>
  <c r="V45" i="66"/>
  <c r="X45" i="66"/>
  <c r="K50" i="66"/>
  <c r="N50" i="66"/>
  <c r="P50" i="66"/>
  <c r="R50" i="66"/>
  <c r="T50" i="66"/>
  <c r="V50" i="66"/>
  <c r="X50" i="66"/>
  <c r="K53" i="66"/>
  <c r="N53" i="66"/>
  <c r="P53" i="66"/>
  <c r="R53" i="66"/>
  <c r="T53" i="66"/>
  <c r="V53" i="66"/>
  <c r="X53" i="66"/>
  <c r="K65" i="66"/>
  <c r="N65" i="66"/>
  <c r="P65" i="66"/>
  <c r="R65" i="66"/>
  <c r="T65" i="66"/>
  <c r="V65" i="66"/>
  <c r="X65" i="66"/>
  <c r="K69" i="66"/>
  <c r="N69" i="66"/>
  <c r="P69" i="66"/>
  <c r="R69" i="66"/>
  <c r="T69" i="66"/>
  <c r="V69" i="66"/>
  <c r="K75" i="66"/>
  <c r="N75" i="66"/>
  <c r="P75" i="66"/>
  <c r="R75" i="66"/>
  <c r="T75" i="66"/>
  <c r="V75" i="66"/>
  <c r="X75" i="66"/>
  <c r="K78" i="66"/>
  <c r="N78" i="66"/>
  <c r="P78" i="66"/>
  <c r="R78" i="66"/>
  <c r="T78" i="66"/>
  <c r="V78" i="66"/>
  <c r="X78" i="66"/>
  <c r="K82" i="66"/>
  <c r="N82" i="66"/>
  <c r="P82" i="66"/>
  <c r="R82" i="66"/>
  <c r="T82" i="66"/>
  <c r="V82" i="66"/>
  <c r="X82" i="66"/>
  <c r="K93" i="66"/>
  <c r="N93" i="66"/>
  <c r="P93" i="66"/>
  <c r="R93" i="66"/>
  <c r="T93" i="66"/>
  <c r="K104" i="66"/>
  <c r="N104" i="66"/>
  <c r="P104" i="66"/>
  <c r="R104" i="66"/>
  <c r="T104" i="66"/>
  <c r="V104" i="66"/>
  <c r="X104" i="66"/>
  <c r="K115" i="66"/>
  <c r="N115" i="66"/>
  <c r="P115" i="66"/>
  <c r="R115" i="66"/>
  <c r="T115" i="66"/>
  <c r="K118" i="66"/>
  <c r="N118" i="66"/>
  <c r="P118" i="66"/>
  <c r="R118" i="66"/>
  <c r="T118" i="66"/>
  <c r="V118" i="66"/>
  <c r="X118" i="66"/>
  <c r="K133" i="66"/>
  <c r="N133" i="66"/>
  <c r="P133" i="66"/>
  <c r="R133" i="66"/>
  <c r="T133" i="66"/>
  <c r="K147" i="66"/>
  <c r="N147" i="66"/>
  <c r="P147" i="66"/>
  <c r="R147" i="66"/>
  <c r="T147" i="66"/>
  <c r="V147" i="66"/>
  <c r="X147" i="66"/>
  <c r="N155" i="66"/>
  <c r="P155" i="66"/>
  <c r="T155" i="66"/>
  <c r="V155" i="66"/>
  <c r="X155" i="66"/>
  <c r="K162" i="66"/>
  <c r="N162" i="66"/>
  <c r="P162" i="66"/>
  <c r="R162" i="66"/>
  <c r="T162" i="66"/>
  <c r="V162" i="66"/>
  <c r="X162" i="66"/>
  <c r="K173" i="66"/>
  <c r="N173" i="66"/>
  <c r="P173" i="66"/>
  <c r="T173" i="66"/>
  <c r="V173" i="66"/>
  <c r="X173" i="66"/>
  <c r="K184" i="66"/>
  <c r="N184" i="66"/>
  <c r="P184" i="66"/>
  <c r="R184" i="66"/>
  <c r="T184" i="66"/>
  <c r="V184" i="66"/>
  <c r="X184" i="66"/>
  <c r="K195" i="66"/>
  <c r="N195" i="66"/>
  <c r="P195" i="66"/>
  <c r="T195" i="66"/>
  <c r="V195" i="66"/>
  <c r="X195" i="66"/>
  <c r="K198" i="66"/>
  <c r="N198" i="66"/>
  <c r="P198" i="66"/>
  <c r="R198" i="66"/>
  <c r="T198" i="66"/>
  <c r="V198" i="66"/>
  <c r="X198" i="66"/>
  <c r="K212" i="66"/>
  <c r="N212" i="66"/>
  <c r="P212" i="66"/>
  <c r="R212" i="66"/>
  <c r="T212" i="66"/>
  <c r="V212" i="66"/>
  <c r="X212" i="66"/>
  <c r="K225" i="66"/>
  <c r="N225" i="66"/>
  <c r="P225" i="66"/>
  <c r="T225" i="66"/>
  <c r="V225" i="66"/>
  <c r="X225" i="66"/>
  <c r="K229" i="66"/>
  <c r="N229" i="66"/>
  <c r="P229" i="66"/>
  <c r="T229" i="66"/>
  <c r="V229" i="66"/>
  <c r="X229" i="66"/>
  <c r="K238" i="66"/>
  <c r="N238" i="66"/>
  <c r="P238" i="66"/>
  <c r="R238" i="66"/>
  <c r="T238" i="66"/>
  <c r="V238" i="66"/>
  <c r="X238" i="66"/>
  <c r="K244" i="66"/>
  <c r="N244" i="66"/>
  <c r="P244" i="66"/>
  <c r="R244" i="66"/>
  <c r="T244" i="66"/>
  <c r="V244" i="66"/>
  <c r="X244" i="66"/>
  <c r="I20" i="66"/>
  <c r="I33" i="66"/>
  <c r="I50" i="66"/>
  <c r="I53" i="66"/>
  <c r="I162" i="66"/>
  <c r="I173" i="66"/>
  <c r="I184" i="66"/>
  <c r="I195" i="66"/>
  <c r="I198" i="66"/>
  <c r="I212" i="66"/>
  <c r="I225" i="66"/>
  <c r="I229" i="66"/>
  <c r="I238" i="66"/>
  <c r="I244" i="66"/>
  <c r="L41" i="66"/>
  <c r="L52" i="66"/>
  <c r="L157" i="66"/>
  <c r="L164" i="66"/>
  <c r="L166" i="66"/>
  <c r="L168" i="66"/>
  <c r="L170" i="66"/>
  <c r="L172" i="66"/>
  <c r="L174" i="66"/>
  <c r="L176" i="66"/>
  <c r="L178" i="66"/>
  <c r="L180" i="66"/>
  <c r="L182" i="66"/>
  <c r="L186" i="66"/>
  <c r="L188" i="66"/>
  <c r="L190" i="66"/>
  <c r="L192" i="66"/>
  <c r="L194" i="66"/>
  <c r="L196" i="66"/>
  <c r="L200" i="66"/>
  <c r="L202" i="66"/>
  <c r="L204" i="66"/>
  <c r="L206" i="66"/>
  <c r="L208" i="66"/>
  <c r="L210" i="66"/>
  <c r="L214" i="66"/>
  <c r="L216" i="66"/>
  <c r="L218" i="66"/>
  <c r="L220" i="66"/>
  <c r="L222" i="66"/>
  <c r="L226" i="66"/>
  <c r="L228" i="66"/>
  <c r="L230" i="66"/>
  <c r="L232" i="66"/>
  <c r="L234" i="66"/>
  <c r="L236" i="66"/>
  <c r="L240" i="66"/>
  <c r="L242" i="66"/>
  <c r="N224" i="74"/>
  <c r="J5" i="75"/>
  <c r="M5" i="75"/>
  <c r="Q5" i="75"/>
  <c r="X5" i="75"/>
  <c r="L24" i="75"/>
  <c r="L47" i="75"/>
  <c r="L80" i="75"/>
  <c r="L117" i="75"/>
  <c r="L34" i="76"/>
  <c r="L148" i="77"/>
  <c r="O50" i="66"/>
  <c r="Q50" i="66"/>
  <c r="L184" i="73"/>
  <c r="I40" i="74"/>
  <c r="I40" i="66" s="1"/>
  <c r="Y42" i="72"/>
  <c r="I156" i="72"/>
  <c r="I145" i="66" s="1"/>
  <c r="V40" i="66"/>
  <c r="L109" i="71"/>
  <c r="X69" i="66"/>
  <c r="K45" i="71"/>
  <c r="U6" i="66"/>
  <c r="W6" i="66"/>
  <c r="O6" i="66"/>
  <c r="Q6" i="66"/>
  <c r="S6" i="66"/>
  <c r="L69" i="77"/>
  <c r="U61" i="75"/>
  <c r="L53" i="73"/>
  <c r="U224" i="73"/>
  <c r="M225" i="74"/>
  <c r="Q225" i="74"/>
  <c r="U225" i="74"/>
  <c r="V42" i="72"/>
  <c r="L37" i="72" s="1"/>
  <c r="O37" i="72" s="1"/>
  <c r="O35" i="72" s="1"/>
  <c r="O33" i="72" s="1"/>
  <c r="L52" i="72"/>
  <c r="O52" i="72" s="1"/>
  <c r="O50" i="72" s="1"/>
  <c r="L58" i="72"/>
  <c r="L86" i="72"/>
  <c r="L115" i="72"/>
  <c r="L102" i="71"/>
  <c r="L155" i="71"/>
  <c r="M37" i="66"/>
  <c r="M155" i="66"/>
  <c r="M229" i="66"/>
  <c r="M45" i="66"/>
  <c r="M53" i="66"/>
  <c r="M93" i="66"/>
  <c r="M115" i="66"/>
  <c r="M133" i="66"/>
  <c r="M212" i="66"/>
  <c r="P59" i="74"/>
  <c r="M162" i="75"/>
  <c r="Q162" i="75"/>
  <c r="U162" i="75"/>
  <c r="R161" i="77"/>
  <c r="M69" i="66"/>
  <c r="M173" i="66"/>
  <c r="M244" i="66"/>
  <c r="M33" i="66"/>
  <c r="X59" i="73"/>
  <c r="I59" i="74"/>
  <c r="V59" i="74"/>
  <c r="M104" i="66"/>
  <c r="L260" i="71"/>
  <c r="U5" i="72"/>
  <c r="Y5" i="72"/>
  <c r="T235" i="72"/>
  <c r="T234" i="72" s="1"/>
  <c r="N224" i="73"/>
  <c r="N223" i="73" s="1"/>
  <c r="P224" i="73"/>
  <c r="O61" i="75"/>
  <c r="S61" i="75"/>
  <c r="W61" i="75"/>
  <c r="L84" i="75"/>
  <c r="L120" i="75"/>
  <c r="L175" i="75"/>
  <c r="L214" i="75"/>
  <c r="L239" i="77"/>
  <c r="J235" i="72"/>
  <c r="J234" i="72" s="1"/>
  <c r="L249" i="72"/>
  <c r="M20" i="66"/>
  <c r="O45" i="71"/>
  <c r="O40" i="66" s="1"/>
  <c r="M50" i="66"/>
  <c r="M6" i="66"/>
  <c r="M24" i="66"/>
  <c r="T45" i="71"/>
  <c r="T40" i="66" s="1"/>
  <c r="X45" i="71"/>
  <c r="X40" i="66" s="1"/>
  <c r="W5" i="72"/>
  <c r="L39" i="72"/>
  <c r="L89" i="72"/>
  <c r="L126" i="72"/>
  <c r="L173" i="72"/>
  <c r="L223" i="72"/>
  <c r="L240" i="72"/>
  <c r="L24" i="73"/>
  <c r="M59" i="74"/>
  <c r="Q59" i="74"/>
  <c r="U59" i="74"/>
  <c r="L231" i="75"/>
  <c r="M70" i="72"/>
  <c r="M171" i="72"/>
  <c r="L30" i="76"/>
  <c r="L112" i="76"/>
  <c r="L149" i="76"/>
  <c r="L181" i="76"/>
  <c r="L226" i="76"/>
  <c r="L267" i="76"/>
  <c r="L174" i="77"/>
  <c r="L196" i="77"/>
  <c r="L213" i="77"/>
  <c r="L230" i="77"/>
  <c r="Q45" i="71"/>
  <c r="Q40" i="66" s="1"/>
  <c r="N45" i="71"/>
  <c r="N40" i="66" s="1"/>
  <c r="R45" i="71"/>
  <c r="R40" i="66" s="1"/>
  <c r="X189" i="71"/>
  <c r="X145" i="66" s="1"/>
  <c r="T272" i="71"/>
  <c r="K235" i="72"/>
  <c r="L235" i="72" s="1"/>
  <c r="P223" i="73"/>
  <c r="M224" i="74"/>
  <c r="Q224" i="74"/>
  <c r="U224" i="74"/>
  <c r="M61" i="75"/>
  <c r="Q61" i="75"/>
  <c r="M76" i="75"/>
  <c r="M65" i="66"/>
  <c r="M75" i="66"/>
  <c r="M82" i="66"/>
  <c r="M118" i="66"/>
  <c r="M147" i="66"/>
  <c r="M162" i="66"/>
  <c r="M184" i="66"/>
  <c r="M198" i="66"/>
  <c r="M225" i="66"/>
  <c r="M238" i="66"/>
  <c r="P59" i="73"/>
  <c r="T59" i="73"/>
  <c r="I225" i="74"/>
  <c r="R225" i="74"/>
  <c r="R224" i="74" s="1"/>
  <c r="V225" i="74"/>
  <c r="P70" i="72"/>
  <c r="N161" i="74"/>
  <c r="L213" i="74"/>
  <c r="J40" i="75"/>
  <c r="L40" i="75" s="1"/>
  <c r="J147" i="75"/>
  <c r="L147" i="75" s="1"/>
  <c r="S162" i="75"/>
  <c r="S226" i="75"/>
  <c r="S225" i="75" s="1"/>
  <c r="W226" i="75"/>
  <c r="W225" i="75" s="1"/>
  <c r="U5" i="77"/>
  <c r="L53" i="77"/>
  <c r="U59" i="77"/>
  <c r="S5" i="72"/>
  <c r="AA5" i="72"/>
  <c r="L80" i="72"/>
  <c r="R70" i="72"/>
  <c r="L104" i="72"/>
  <c r="L144" i="72"/>
  <c r="L158" i="72"/>
  <c r="L195" i="72"/>
  <c r="L209" i="72"/>
  <c r="L236" i="72"/>
  <c r="N74" i="73"/>
  <c r="L104" i="73"/>
  <c r="P74" i="73"/>
  <c r="X74" i="73"/>
  <c r="L115" i="73"/>
  <c r="R59" i="74"/>
  <c r="L75" i="74"/>
  <c r="X74" i="74"/>
  <c r="L185" i="74"/>
  <c r="L37" i="75"/>
  <c r="L55" i="75"/>
  <c r="L71" i="75"/>
  <c r="L77" i="75"/>
  <c r="L106" i="75"/>
  <c r="S76" i="75"/>
  <c r="L164" i="75"/>
  <c r="X162" i="75"/>
  <c r="L200" i="75"/>
  <c r="L246" i="75"/>
  <c r="P93" i="76"/>
  <c r="X93" i="76"/>
  <c r="L103" i="76"/>
  <c r="I108" i="76"/>
  <c r="N108" i="76"/>
  <c r="V108" i="76"/>
  <c r="Z108" i="76"/>
  <c r="L127" i="76"/>
  <c r="L167" i="76"/>
  <c r="L204" i="76"/>
  <c r="L240" i="76"/>
  <c r="M266" i="76"/>
  <c r="M265" i="76" s="1"/>
  <c r="Q11" i="39" s="1"/>
  <c r="Q266" i="76"/>
  <c r="Q265" i="76" s="1"/>
  <c r="U266" i="76"/>
  <c r="U265" i="76" s="1"/>
  <c r="Y266" i="76"/>
  <c r="Y265" i="76" s="1"/>
  <c r="L280" i="76"/>
  <c r="L163" i="77"/>
  <c r="L185" i="77"/>
  <c r="L199" i="77"/>
  <c r="L226" i="77"/>
  <c r="Q225" i="77"/>
  <c r="U225" i="77"/>
  <c r="U224" i="77" s="1"/>
  <c r="Y225" i="77"/>
  <c r="L245" i="77"/>
  <c r="P42" i="72"/>
  <c r="P32" i="72" s="1"/>
  <c r="L76" i="72"/>
  <c r="L93" i="72"/>
  <c r="R85" i="72"/>
  <c r="L129" i="72"/>
  <c r="L184" i="72"/>
  <c r="L206" i="72"/>
  <c r="L255" i="72"/>
  <c r="L6" i="73"/>
  <c r="L162" i="73"/>
  <c r="L198" i="73"/>
  <c r="U223" i="73"/>
  <c r="L229" i="73"/>
  <c r="L69" i="74"/>
  <c r="L145" i="74"/>
  <c r="L33" i="75"/>
  <c r="Q32" i="75"/>
  <c r="L52" i="75"/>
  <c r="J61" i="75"/>
  <c r="L67" i="75"/>
  <c r="L95" i="75"/>
  <c r="L135" i="75"/>
  <c r="L157" i="75"/>
  <c r="L197" i="75"/>
  <c r="J226" i="75"/>
  <c r="L240" i="75"/>
  <c r="L6" i="76"/>
  <c r="L55" i="76"/>
  <c r="L65" i="77"/>
  <c r="L75" i="77"/>
  <c r="L82" i="77"/>
  <c r="L119" i="77"/>
  <c r="L79" i="76"/>
  <c r="L132" i="71"/>
  <c r="L104" i="77"/>
  <c r="O225" i="77"/>
  <c r="O224" i="77" s="1"/>
  <c r="S11" i="39" s="1"/>
  <c r="W225" i="77"/>
  <c r="W224" i="77" s="1"/>
  <c r="AA225" i="77"/>
  <c r="AA224" i="77" s="1"/>
  <c r="S225" i="77"/>
  <c r="S224" i="77" s="1"/>
  <c r="L156" i="77"/>
  <c r="L193" i="76"/>
  <c r="L49" i="76"/>
  <c r="L99" i="76"/>
  <c r="O93" i="76"/>
  <c r="W93" i="76"/>
  <c r="L116" i="76"/>
  <c r="L152" i="76"/>
  <c r="L237" i="76"/>
  <c r="K266" i="76"/>
  <c r="K265" i="76" s="1"/>
  <c r="P266" i="76"/>
  <c r="X266" i="76"/>
  <c r="X265" i="76" s="1"/>
  <c r="L271" i="76"/>
  <c r="L83" i="76"/>
  <c r="M93" i="76"/>
  <c r="K93" i="76"/>
  <c r="L109" i="76"/>
  <c r="K108" i="76"/>
  <c r="L138" i="76"/>
  <c r="L215" i="76"/>
  <c r="L254" i="76"/>
  <c r="I266" i="76"/>
  <c r="I265" i="76" s="1"/>
  <c r="L286" i="76"/>
  <c r="K58" i="76"/>
  <c r="K48" i="76" s="1"/>
  <c r="L72" i="76"/>
  <c r="P32" i="73"/>
  <c r="L50" i="73"/>
  <c r="L39" i="71"/>
  <c r="L191" i="71"/>
  <c r="L210" i="71"/>
  <c r="L232" i="71"/>
  <c r="L184" i="66" s="1"/>
  <c r="L246" i="71"/>
  <c r="L92" i="71"/>
  <c r="U32" i="75"/>
  <c r="M32" i="75"/>
  <c r="L33" i="71"/>
  <c r="L53" i="71"/>
  <c r="L273" i="71"/>
  <c r="W272" i="71"/>
  <c r="L20" i="71"/>
  <c r="L286" i="71"/>
  <c r="L70" i="71"/>
  <c r="L76" i="71"/>
  <c r="L96" i="71"/>
  <c r="L105" i="71"/>
  <c r="L121" i="71"/>
  <c r="L152" i="71"/>
  <c r="L170" i="71"/>
  <c r="L277" i="71"/>
  <c r="O272" i="71"/>
  <c r="X208" i="71"/>
  <c r="N5" i="71"/>
  <c r="L203" i="71"/>
  <c r="L221" i="71"/>
  <c r="L243" i="71"/>
  <c r="L292" i="71"/>
  <c r="P225" i="77"/>
  <c r="P224" i="77" s="1"/>
  <c r="T11" i="39" s="1"/>
  <c r="T225" i="77"/>
  <c r="T224" i="77" s="1"/>
  <c r="X225" i="77"/>
  <c r="X224" i="77" s="1"/>
  <c r="AB225" i="77"/>
  <c r="AB224" i="77" s="1"/>
  <c r="I225" i="77"/>
  <c r="I224" i="77" s="1"/>
  <c r="M225" i="77"/>
  <c r="M224" i="77" s="1"/>
  <c r="K11" i="39" s="1"/>
  <c r="Z225" i="77"/>
  <c r="Z224" i="77" s="1"/>
  <c r="I161" i="77"/>
  <c r="J146" i="77"/>
  <c r="L146" i="77" s="1"/>
  <c r="AB74" i="77"/>
  <c r="P74" i="77"/>
  <c r="X74" i="77"/>
  <c r="T74" i="77"/>
  <c r="K74" i="77"/>
  <c r="I59" i="77"/>
  <c r="O32" i="77"/>
  <c r="S32" i="77"/>
  <c r="W32" i="77"/>
  <c r="L50" i="77"/>
  <c r="I5" i="77"/>
  <c r="O5" i="77"/>
  <c r="S5" i="77"/>
  <c r="W5" i="77"/>
  <c r="AA5" i="77"/>
  <c r="Q5" i="77"/>
  <c r="P265" i="76"/>
  <c r="M202" i="76"/>
  <c r="Q10" i="39" s="1"/>
  <c r="I93" i="76"/>
  <c r="I48" i="76"/>
  <c r="W5" i="76"/>
  <c r="I5" i="76"/>
  <c r="N5" i="76"/>
  <c r="R5" i="76"/>
  <c r="V5" i="76"/>
  <c r="Z5" i="76"/>
  <c r="P32" i="75"/>
  <c r="T32" i="75"/>
  <c r="X32" i="75"/>
  <c r="I32" i="75"/>
  <c r="N32" i="75"/>
  <c r="V32" i="75"/>
  <c r="I61" i="75"/>
  <c r="N61" i="75"/>
  <c r="P61" i="75"/>
  <c r="X61" i="75"/>
  <c r="O76" i="75"/>
  <c r="W76" i="75"/>
  <c r="I76" i="75"/>
  <c r="K162" i="75"/>
  <c r="P162" i="75"/>
  <c r="T162" i="75"/>
  <c r="J162" i="75"/>
  <c r="O162" i="75"/>
  <c r="W162" i="75"/>
  <c r="K226" i="75"/>
  <c r="K225" i="75" s="1"/>
  <c r="P226" i="75"/>
  <c r="P225" i="75" s="1"/>
  <c r="T226" i="75"/>
  <c r="T225" i="75" s="1"/>
  <c r="X226" i="75"/>
  <c r="X225" i="75" s="1"/>
  <c r="I226" i="75"/>
  <c r="I225" i="75" s="1"/>
  <c r="N226" i="75"/>
  <c r="N225" i="75" s="1"/>
  <c r="V226" i="75"/>
  <c r="V225" i="75" s="1"/>
  <c r="M226" i="75"/>
  <c r="M225" i="75" s="1"/>
  <c r="Q226" i="75"/>
  <c r="Q225" i="75" s="1"/>
  <c r="U226" i="75"/>
  <c r="U225" i="75" s="1"/>
  <c r="L115" i="74"/>
  <c r="P74" i="74"/>
  <c r="T74" i="74"/>
  <c r="L78" i="74"/>
  <c r="N59" i="74"/>
  <c r="J59" i="74"/>
  <c r="O59" i="74"/>
  <c r="S59" i="74"/>
  <c r="W59" i="74"/>
  <c r="X59" i="74"/>
  <c r="L37" i="74"/>
  <c r="L50" i="74"/>
  <c r="L6" i="74"/>
  <c r="L239" i="74"/>
  <c r="M161" i="74"/>
  <c r="Q161" i="74"/>
  <c r="U161" i="74"/>
  <c r="P161" i="74"/>
  <c r="T161" i="74"/>
  <c r="X161" i="74"/>
  <c r="V161" i="74"/>
  <c r="O32" i="73"/>
  <c r="L37" i="73"/>
  <c r="W32" i="73"/>
  <c r="S32" i="73"/>
  <c r="J59" i="73"/>
  <c r="Q59" i="73"/>
  <c r="U59" i="73"/>
  <c r="I59" i="73"/>
  <c r="N59" i="73"/>
  <c r="L69" i="73"/>
  <c r="J160" i="73"/>
  <c r="M160" i="73"/>
  <c r="Q160" i="73"/>
  <c r="M224" i="73"/>
  <c r="M223" i="73" s="1"/>
  <c r="J224" i="73"/>
  <c r="J223" i="73" s="1"/>
  <c r="Q224" i="73"/>
  <c r="Q223" i="73" s="1"/>
  <c r="T224" i="73"/>
  <c r="T223" i="73" s="1"/>
  <c r="X224" i="73"/>
  <c r="X223" i="73" s="1"/>
  <c r="I224" i="73"/>
  <c r="I223" i="73" s="1"/>
  <c r="L238" i="73"/>
  <c r="L244" i="73"/>
  <c r="I235" i="72"/>
  <c r="Q235" i="72"/>
  <c r="Q234" i="72" s="1"/>
  <c r="Y235" i="72"/>
  <c r="Y234" i="72" s="1"/>
  <c r="V171" i="72"/>
  <c r="Z85" i="72"/>
  <c r="V70" i="72"/>
  <c r="Z70" i="72"/>
  <c r="O70" i="72"/>
  <c r="I70" i="72"/>
  <c r="K70" i="72"/>
  <c r="S70" i="72"/>
  <c r="W70" i="72"/>
  <c r="AA70" i="72"/>
  <c r="U235" i="72"/>
  <c r="U234" i="72" s="1"/>
  <c r="Q32" i="72"/>
  <c r="Y32" i="72"/>
  <c r="P235" i="72"/>
  <c r="P234" i="72" s="1"/>
  <c r="N85" i="72"/>
  <c r="N235" i="72"/>
  <c r="N234" i="72" s="1"/>
  <c r="N11" i="39" s="1"/>
  <c r="O235" i="72"/>
  <c r="O234" i="72" s="1"/>
  <c r="O11" i="39" s="1"/>
  <c r="Q5" i="72"/>
  <c r="T70" i="72"/>
  <c r="R171" i="72"/>
  <c r="Z171" i="72"/>
  <c r="R235" i="72"/>
  <c r="R234" i="72" s="1"/>
  <c r="V235" i="72"/>
  <c r="V234" i="72" s="1"/>
  <c r="R32" i="72"/>
  <c r="M5" i="72"/>
  <c r="K208" i="71"/>
  <c r="R101" i="71"/>
  <c r="O86" i="71"/>
  <c r="W86" i="71"/>
  <c r="V32" i="71"/>
  <c r="M45" i="71"/>
  <c r="R5" i="71"/>
  <c r="V5" i="71"/>
  <c r="L6" i="71"/>
  <c r="J5" i="71"/>
  <c r="W5" i="71"/>
  <c r="S45" i="71"/>
  <c r="S40" i="66" s="1"/>
  <c r="V86" i="71"/>
  <c r="Q5" i="73"/>
  <c r="Q74" i="73"/>
  <c r="O32" i="71"/>
  <c r="W45" i="71"/>
  <c r="W40" i="66" s="1"/>
  <c r="N86" i="71"/>
  <c r="K189" i="71"/>
  <c r="T189" i="71"/>
  <c r="T145" i="66" s="1"/>
  <c r="P208" i="71"/>
  <c r="U5" i="73"/>
  <c r="U74" i="73"/>
  <c r="Q101" i="71"/>
  <c r="T5" i="72"/>
  <c r="N5" i="73"/>
  <c r="L24" i="71"/>
  <c r="R32" i="71"/>
  <c r="P86" i="71"/>
  <c r="T86" i="71"/>
  <c r="X86" i="71"/>
  <c r="V101" i="71"/>
  <c r="P189" i="71"/>
  <c r="P145" i="66" s="1"/>
  <c r="N189" i="71"/>
  <c r="N145" i="66" s="1"/>
  <c r="R189" i="71"/>
  <c r="R145" i="66" s="1"/>
  <c r="V189" i="71"/>
  <c r="V145" i="66" s="1"/>
  <c r="S272" i="71"/>
  <c r="M272" i="71"/>
  <c r="Q272" i="71"/>
  <c r="U272" i="71"/>
  <c r="I5" i="72"/>
  <c r="S171" i="72"/>
  <c r="W171" i="72"/>
  <c r="AA171" i="72"/>
  <c r="L45" i="73"/>
  <c r="K40" i="73"/>
  <c r="K32" i="73" s="1"/>
  <c r="N160" i="73"/>
  <c r="K5" i="74"/>
  <c r="L226" i="74"/>
  <c r="J225" i="74"/>
  <c r="J224" i="74" s="1"/>
  <c r="L6" i="75"/>
  <c r="K5" i="75"/>
  <c r="L20" i="75"/>
  <c r="N76" i="75"/>
  <c r="V76" i="75"/>
  <c r="Q76" i="75"/>
  <c r="U76" i="75"/>
  <c r="J225" i="75"/>
  <c r="U32" i="71"/>
  <c r="J45" i="71"/>
  <c r="M5" i="73"/>
  <c r="M74" i="73"/>
  <c r="M5" i="71"/>
  <c r="U5" i="71"/>
  <c r="P5" i="71"/>
  <c r="T5" i="71"/>
  <c r="X5" i="71"/>
  <c r="R86" i="71"/>
  <c r="M101" i="71"/>
  <c r="U101" i="71"/>
  <c r="M189" i="71"/>
  <c r="M145" i="66" s="1"/>
  <c r="U189" i="71"/>
  <c r="U145" i="66" s="1"/>
  <c r="T271" i="71"/>
  <c r="P5" i="72"/>
  <c r="U32" i="72"/>
  <c r="I5" i="73"/>
  <c r="L231" i="68"/>
  <c r="L230" i="68" s="1"/>
  <c r="I7" i="39" s="1"/>
  <c r="Q5" i="71"/>
  <c r="K86" i="71"/>
  <c r="M86" i="71"/>
  <c r="Q86" i="71"/>
  <c r="Q59" i="66" s="1"/>
  <c r="U86" i="71"/>
  <c r="J86" i="71"/>
  <c r="S86" i="71"/>
  <c r="N101" i="71"/>
  <c r="Q189" i="71"/>
  <c r="Q145" i="66" s="1"/>
  <c r="T208" i="71"/>
  <c r="J208" i="71"/>
  <c r="O208" i="71"/>
  <c r="S208" i="71"/>
  <c r="W208" i="71"/>
  <c r="K272" i="71"/>
  <c r="X272" i="71"/>
  <c r="P272" i="71"/>
  <c r="N272" i="71"/>
  <c r="R272" i="71"/>
  <c r="V272" i="71"/>
  <c r="V224" i="66" s="1"/>
  <c r="P85" i="72"/>
  <c r="T85" i="72"/>
  <c r="P171" i="72"/>
  <c r="T171" i="72"/>
  <c r="L33" i="73"/>
  <c r="T32" i="73"/>
  <c r="X32" i="73"/>
  <c r="K59" i="73"/>
  <c r="T74" i="73"/>
  <c r="L78" i="73"/>
  <c r="J145" i="73"/>
  <c r="L145" i="73" s="1"/>
  <c r="L45" i="74"/>
  <c r="K40" i="74"/>
  <c r="L40" i="74" s="1"/>
  <c r="M74" i="74"/>
  <c r="Q74" i="74"/>
  <c r="U74" i="74"/>
  <c r="L104" i="74"/>
  <c r="J76" i="75"/>
  <c r="K5" i="71"/>
  <c r="O5" i="71"/>
  <c r="S5" i="71"/>
  <c r="J101" i="71"/>
  <c r="P101" i="71"/>
  <c r="T101" i="71"/>
  <c r="X101" i="71"/>
  <c r="O101" i="71"/>
  <c r="S101" i="71"/>
  <c r="W101" i="71"/>
  <c r="N208" i="71"/>
  <c r="R208" i="71"/>
  <c r="V208" i="71"/>
  <c r="M208" i="71"/>
  <c r="Q208" i="71"/>
  <c r="U208" i="71"/>
  <c r="Q70" i="72"/>
  <c r="U70" i="72"/>
  <c r="Y70" i="72"/>
  <c r="V85" i="72"/>
  <c r="Z235" i="72"/>
  <c r="Z234" i="72" s="1"/>
  <c r="S235" i="72"/>
  <c r="S234" i="72" s="1"/>
  <c r="W235" i="72"/>
  <c r="W234" i="72" s="1"/>
  <c r="AA235" i="72"/>
  <c r="AA234" i="72" s="1"/>
  <c r="J5" i="73"/>
  <c r="L5" i="73" s="1"/>
  <c r="J32" i="73"/>
  <c r="N32" i="73"/>
  <c r="L59" i="73"/>
  <c r="O59" i="73"/>
  <c r="S59" i="73"/>
  <c r="W59" i="73"/>
  <c r="J74" i="73"/>
  <c r="O74" i="73"/>
  <c r="S74" i="73"/>
  <c r="W74" i="73"/>
  <c r="I74" i="73"/>
  <c r="L155" i="73"/>
  <c r="P160" i="73"/>
  <c r="T160" i="73"/>
  <c r="X160" i="73"/>
  <c r="L173" i="73"/>
  <c r="O160" i="73"/>
  <c r="S160" i="73"/>
  <c r="W160" i="73"/>
  <c r="L212" i="73"/>
  <c r="X32" i="74"/>
  <c r="O74" i="74"/>
  <c r="S74" i="74"/>
  <c r="W74" i="74"/>
  <c r="I74" i="74"/>
  <c r="N74" i="74"/>
  <c r="R74" i="74"/>
  <c r="V74" i="74"/>
  <c r="I224" i="74"/>
  <c r="L245" i="74"/>
  <c r="O32" i="75"/>
  <c r="S32" i="75"/>
  <c r="W32" i="75"/>
  <c r="M85" i="72"/>
  <c r="O85" i="72"/>
  <c r="O171" i="72"/>
  <c r="O10" i="39" s="1"/>
  <c r="X202" i="76"/>
  <c r="Q202" i="76"/>
  <c r="U202" i="76"/>
  <c r="Y202" i="76"/>
  <c r="I202" i="76"/>
  <c r="L20" i="77"/>
  <c r="AB5" i="77"/>
  <c r="L45" i="77"/>
  <c r="R225" i="77"/>
  <c r="R224" i="77" s="1"/>
  <c r="N32" i="77"/>
  <c r="N161" i="77"/>
  <c r="L10" i="39" s="1"/>
  <c r="U160" i="73"/>
  <c r="K160" i="73"/>
  <c r="L160" i="73" s="1"/>
  <c r="L225" i="73"/>
  <c r="L53" i="74"/>
  <c r="J161" i="74"/>
  <c r="V224" i="74"/>
  <c r="O225" i="74"/>
  <c r="O224" i="74" s="1"/>
  <c r="S225" i="74"/>
  <c r="S224" i="74" s="1"/>
  <c r="W225" i="74"/>
  <c r="W224" i="74" s="1"/>
  <c r="O226" i="75"/>
  <c r="O225" i="75" s="1"/>
  <c r="Z32" i="77"/>
  <c r="Q224" i="77"/>
  <c r="Y224" i="77"/>
  <c r="K32" i="71"/>
  <c r="P32" i="71"/>
  <c r="J189" i="71"/>
  <c r="O189" i="71"/>
  <c r="O145" i="66" s="1"/>
  <c r="S189" i="71"/>
  <c r="S145" i="66" s="1"/>
  <c r="W189" i="71"/>
  <c r="W145" i="66" s="1"/>
  <c r="R5" i="72"/>
  <c r="V5" i="72"/>
  <c r="Z5" i="72"/>
  <c r="I85" i="72"/>
  <c r="Q171" i="72"/>
  <c r="U171" i="72"/>
  <c r="Y171" i="72"/>
  <c r="I171" i="72"/>
  <c r="I32" i="73"/>
  <c r="M32" i="73"/>
  <c r="Q32" i="73"/>
  <c r="U32" i="73"/>
  <c r="K74" i="73"/>
  <c r="L93" i="73"/>
  <c r="L118" i="73"/>
  <c r="L133" i="73"/>
  <c r="I160" i="73"/>
  <c r="L195" i="73"/>
  <c r="O224" i="73"/>
  <c r="O223" i="73" s="1"/>
  <c r="S224" i="73"/>
  <c r="S223" i="73" s="1"/>
  <c r="W224" i="73"/>
  <c r="W223" i="73" s="1"/>
  <c r="L33" i="74"/>
  <c r="M32" i="74"/>
  <c r="Q32" i="74"/>
  <c r="U32" i="74"/>
  <c r="T59" i="74"/>
  <c r="L147" i="74"/>
  <c r="I161" i="74"/>
  <c r="R161" i="74"/>
  <c r="K61" i="75"/>
  <c r="T61" i="75"/>
  <c r="K76" i="75"/>
  <c r="P76" i="75"/>
  <c r="T76" i="75"/>
  <c r="X76" i="75"/>
  <c r="I162" i="75"/>
  <c r="N162" i="75"/>
  <c r="V162" i="75"/>
  <c r="N171" i="72"/>
  <c r="N10" i="39" s="1"/>
  <c r="M108" i="76"/>
  <c r="Q108" i="76"/>
  <c r="U108" i="76"/>
  <c r="Y108" i="76"/>
  <c r="R108" i="76"/>
  <c r="O266" i="76"/>
  <c r="O265" i="76" s="1"/>
  <c r="S266" i="76"/>
  <c r="S265" i="76" s="1"/>
  <c r="W266" i="76"/>
  <c r="W265" i="76" s="1"/>
  <c r="K5" i="77"/>
  <c r="Y5" i="77"/>
  <c r="X32" i="77"/>
  <c r="I32" i="77"/>
  <c r="N5" i="77"/>
  <c r="N59" i="77"/>
  <c r="N74" i="77"/>
  <c r="K224" i="73"/>
  <c r="K223" i="73" s="1"/>
  <c r="N5" i="74"/>
  <c r="R5" i="74"/>
  <c r="V5" i="74"/>
  <c r="L24" i="74"/>
  <c r="P32" i="74"/>
  <c r="T32" i="74"/>
  <c r="I32" i="74"/>
  <c r="N32" i="74"/>
  <c r="R32" i="74"/>
  <c r="V32" i="74"/>
  <c r="L93" i="74"/>
  <c r="L118" i="74"/>
  <c r="L133" i="74"/>
  <c r="L155" i="74"/>
  <c r="L163" i="74"/>
  <c r="L196" i="74"/>
  <c r="L199" i="74"/>
  <c r="P225" i="74"/>
  <c r="P224" i="74" s="1"/>
  <c r="T225" i="74"/>
  <c r="T224" i="74" s="1"/>
  <c r="X225" i="74"/>
  <c r="X224" i="74" s="1"/>
  <c r="K32" i="75"/>
  <c r="N5" i="72"/>
  <c r="N70" i="72"/>
  <c r="M235" i="72"/>
  <c r="M234" i="72" s="1"/>
  <c r="I11" i="39" s="1"/>
  <c r="M5" i="76"/>
  <c r="Q5" i="76"/>
  <c r="U5" i="76"/>
  <c r="Y5" i="76"/>
  <c r="O5" i="76"/>
  <c r="S5" i="76"/>
  <c r="O48" i="76"/>
  <c r="S48" i="76"/>
  <c r="W48" i="76"/>
  <c r="P202" i="76"/>
  <c r="L37" i="77"/>
  <c r="M59" i="77"/>
  <c r="R59" i="77"/>
  <c r="Z59" i="77"/>
  <c r="K59" i="77"/>
  <c r="Z161" i="77"/>
  <c r="K225" i="77"/>
  <c r="K224" i="77" s="1"/>
  <c r="N225" i="77"/>
  <c r="N224" i="77" s="1"/>
  <c r="L11" i="39" s="1"/>
  <c r="M56" i="68"/>
  <c r="L178" i="68"/>
  <c r="L204" i="68"/>
  <c r="N168" i="68"/>
  <c r="M204" i="68"/>
  <c r="N231" i="68"/>
  <c r="N230" i="68" s="1"/>
  <c r="K7" i="39" s="1"/>
  <c r="M178" i="68"/>
  <c r="L92" i="68"/>
  <c r="M168" i="68"/>
  <c r="M122" i="68"/>
  <c r="N5" i="68"/>
  <c r="L122" i="68"/>
  <c r="N178" i="68"/>
  <c r="N122" i="68"/>
  <c r="L168" i="68"/>
  <c r="N204" i="68"/>
  <c r="L5" i="68"/>
  <c r="N92" i="68"/>
  <c r="M92" i="68"/>
  <c r="N56" i="68"/>
  <c r="K5" i="39" s="1"/>
  <c r="L56" i="68"/>
  <c r="M5" i="68"/>
  <c r="AA161" i="77"/>
  <c r="AA32" i="77"/>
  <c r="Q59" i="77"/>
  <c r="Y59" i="77"/>
  <c r="P59" i="77"/>
  <c r="T59" i="77"/>
  <c r="X59" i="77"/>
  <c r="AB59" i="77"/>
  <c r="M161" i="77"/>
  <c r="K10" i="39" s="1"/>
  <c r="S161" i="77"/>
  <c r="J5" i="77"/>
  <c r="L5" i="77" s="1"/>
  <c r="P5" i="77"/>
  <c r="T5" i="77"/>
  <c r="X5" i="77"/>
  <c r="K40" i="77"/>
  <c r="K32" i="77" s="1"/>
  <c r="P161" i="77"/>
  <c r="T10" i="39" s="1"/>
  <c r="T161" i="77"/>
  <c r="X161" i="77"/>
  <c r="AB161" i="77"/>
  <c r="O161" i="77"/>
  <c r="S10" i="39" s="1"/>
  <c r="W161" i="77"/>
  <c r="L24" i="77"/>
  <c r="M32" i="77"/>
  <c r="R32" i="77"/>
  <c r="O59" i="77"/>
  <c r="S59" i="77"/>
  <c r="W59" i="77"/>
  <c r="AA59" i="77"/>
  <c r="J74" i="77"/>
  <c r="L74" i="77" s="1"/>
  <c r="Q161" i="77"/>
  <c r="U161" i="77"/>
  <c r="Y161" i="77"/>
  <c r="J59" i="77"/>
  <c r="U74" i="77"/>
  <c r="M5" i="77"/>
  <c r="R5" i="77"/>
  <c r="Z5" i="77"/>
  <c r="L33" i="77"/>
  <c r="J32" i="77"/>
  <c r="P32" i="77"/>
  <c r="T32" i="77"/>
  <c r="AB32" i="77"/>
  <c r="I74" i="77"/>
  <c r="M74" i="77"/>
  <c r="R74" i="77"/>
  <c r="Z74" i="77"/>
  <c r="J161" i="77"/>
  <c r="J225" i="77"/>
  <c r="Q74" i="77"/>
  <c r="Y74" i="77"/>
  <c r="Q32" i="77"/>
  <c r="U32" i="77"/>
  <c r="Y32" i="77"/>
  <c r="O74" i="77"/>
  <c r="S74" i="77"/>
  <c r="W74" i="77"/>
  <c r="AA74" i="77"/>
  <c r="K161" i="77"/>
  <c r="L6" i="77"/>
  <c r="O202" i="76"/>
  <c r="W202" i="76"/>
  <c r="U93" i="76"/>
  <c r="J5" i="76"/>
  <c r="Q48" i="76"/>
  <c r="U48" i="76"/>
  <c r="Y48" i="76"/>
  <c r="N93" i="76"/>
  <c r="R93" i="76"/>
  <c r="V93" i="76"/>
  <c r="Z93" i="76"/>
  <c r="O108" i="76"/>
  <c r="S108" i="76"/>
  <c r="W108" i="76"/>
  <c r="J179" i="76"/>
  <c r="L179" i="76" s="1"/>
  <c r="N202" i="76"/>
  <c r="R10" i="39" s="1"/>
  <c r="R202" i="76"/>
  <c r="V202" i="76"/>
  <c r="Z202" i="76"/>
  <c r="N266" i="76"/>
  <c r="N265" i="76" s="1"/>
  <c r="R11" i="39" s="1"/>
  <c r="R266" i="76"/>
  <c r="R265" i="76" s="1"/>
  <c r="V266" i="76"/>
  <c r="V265" i="76" s="1"/>
  <c r="Z266" i="76"/>
  <c r="Z265" i="76" s="1"/>
  <c r="S202" i="76"/>
  <c r="K202" i="76"/>
  <c r="Q93" i="76"/>
  <c r="Y93" i="76"/>
  <c r="J108" i="76"/>
  <c r="K5" i="76"/>
  <c r="P5" i="76"/>
  <c r="X5" i="76"/>
  <c r="R48" i="76"/>
  <c r="V48" i="76"/>
  <c r="Z48" i="76"/>
  <c r="P48" i="76"/>
  <c r="X48" i="76"/>
  <c r="P108" i="76"/>
  <c r="X108" i="76"/>
  <c r="J48" i="76"/>
  <c r="J202" i="76"/>
  <c r="J266" i="76"/>
  <c r="J93" i="76"/>
  <c r="Z32" i="72"/>
  <c r="T32" i="72"/>
  <c r="S85" i="72"/>
  <c r="W85" i="72"/>
  <c r="AA85" i="72"/>
  <c r="I32" i="72"/>
  <c r="I32" i="66" s="1"/>
  <c r="M10" i="69" s="1"/>
  <c r="K171" i="72"/>
  <c r="J70" i="72"/>
  <c r="K5" i="72"/>
  <c r="K32" i="72"/>
  <c r="K85" i="72"/>
  <c r="S32" i="72"/>
  <c r="W32" i="72"/>
  <c r="AA32" i="72"/>
  <c r="J85" i="72"/>
  <c r="L85" i="72" s="1"/>
  <c r="Q85" i="72"/>
  <c r="U85" i="72"/>
  <c r="Y85" i="72"/>
  <c r="O32" i="74"/>
  <c r="S32" i="74"/>
  <c r="W32" i="74"/>
  <c r="K74" i="74"/>
  <c r="L82" i="74"/>
  <c r="J5" i="74"/>
  <c r="L20" i="74"/>
  <c r="O161" i="74"/>
  <c r="S161" i="74"/>
  <c r="W161" i="74"/>
  <c r="L230" i="74"/>
  <c r="K225" i="74"/>
  <c r="K224" i="74" s="1"/>
  <c r="K59" i="74"/>
  <c r="L59" i="74" s="1"/>
  <c r="L65" i="74"/>
  <c r="L174" i="74"/>
  <c r="K161" i="74"/>
  <c r="J32" i="74"/>
  <c r="J74" i="74"/>
  <c r="L65" i="73"/>
  <c r="L82" i="73"/>
  <c r="L20" i="73"/>
  <c r="J156" i="72"/>
  <c r="J171" i="72"/>
  <c r="L171" i="72" s="1"/>
  <c r="K101" i="71"/>
  <c r="J272" i="71"/>
  <c r="J224" i="66" s="1"/>
  <c r="M231" i="68"/>
  <c r="M230" i="68" s="1"/>
  <c r="J7" i="39" s="1"/>
  <c r="U12" i="39"/>
  <c r="P8" i="39"/>
  <c r="Q8" i="39"/>
  <c r="S8" i="39"/>
  <c r="R8" i="39"/>
  <c r="O8" i="39"/>
  <c r="N8" i="39"/>
  <c r="M8" i="39"/>
  <c r="L5" i="75" l="1"/>
  <c r="J145" i="66"/>
  <c r="I5" i="66"/>
  <c r="L115" i="66"/>
  <c r="M8" i="69"/>
  <c r="M14" i="69"/>
  <c r="J74" i="66"/>
  <c r="J59" i="66"/>
  <c r="K59" i="66"/>
  <c r="L195" i="66"/>
  <c r="L229" i="66"/>
  <c r="L78" i="66"/>
  <c r="L238" i="66"/>
  <c r="L65" i="66"/>
  <c r="L147" i="66"/>
  <c r="L104" i="66"/>
  <c r="L118" i="66"/>
  <c r="K74" i="66"/>
  <c r="I160" i="66"/>
  <c r="M16" i="69" s="1"/>
  <c r="I74" i="66"/>
  <c r="M12" i="69" s="1"/>
  <c r="K5" i="66"/>
  <c r="R224" i="66"/>
  <c r="K224" i="66"/>
  <c r="J160" i="66"/>
  <c r="K160" i="66"/>
  <c r="I59" i="66"/>
  <c r="M11" i="69" s="1"/>
  <c r="I224" i="66"/>
  <c r="L244" i="66"/>
  <c r="L173" i="66"/>
  <c r="L133" i="66"/>
  <c r="L93" i="66"/>
  <c r="L69" i="66"/>
  <c r="L50" i="66"/>
  <c r="L225" i="66"/>
  <c r="L198" i="66"/>
  <c r="L162" i="66"/>
  <c r="L37" i="66"/>
  <c r="L212" i="66"/>
  <c r="L75" i="66"/>
  <c r="K40" i="66"/>
  <c r="L82" i="66"/>
  <c r="N224" i="66"/>
  <c r="P5" i="66"/>
  <c r="U59" i="66"/>
  <c r="U224" i="66"/>
  <c r="X59" i="66"/>
  <c r="Q160" i="66"/>
  <c r="Q224" i="66"/>
  <c r="P59" i="66"/>
  <c r="U160" i="66"/>
  <c r="T160" i="66"/>
  <c r="W59" i="66"/>
  <c r="S59" i="66"/>
  <c r="O59" i="66"/>
  <c r="W74" i="66"/>
  <c r="O74" i="66"/>
  <c r="W160" i="66"/>
  <c r="O160" i="66"/>
  <c r="U32" i="66"/>
  <c r="T59" i="66"/>
  <c r="R5" i="66"/>
  <c r="S160" i="66"/>
  <c r="U74" i="66"/>
  <c r="S224" i="66"/>
  <c r="V32" i="66"/>
  <c r="I234" i="72"/>
  <c r="I223" i="66" s="1"/>
  <c r="P32" i="66"/>
  <c r="V160" i="66"/>
  <c r="N160" i="66"/>
  <c r="S74" i="66"/>
  <c r="X74" i="66"/>
  <c r="P74" i="66"/>
  <c r="P224" i="66"/>
  <c r="R59" i="66"/>
  <c r="P160" i="66"/>
  <c r="V59" i="66"/>
  <c r="O224" i="66"/>
  <c r="K17" i="69"/>
  <c r="L170" i="72"/>
  <c r="L159" i="66" s="1"/>
  <c r="K166" i="72"/>
  <c r="K155" i="66" s="1"/>
  <c r="R160" i="66"/>
  <c r="T74" i="66"/>
  <c r="X224" i="66"/>
  <c r="N74" i="66"/>
  <c r="T223" i="66"/>
  <c r="V74" i="66"/>
  <c r="R32" i="66"/>
  <c r="Q74" i="66"/>
  <c r="N59" i="66"/>
  <c r="O32" i="66"/>
  <c r="R74" i="66"/>
  <c r="X160" i="66"/>
  <c r="W224" i="66"/>
  <c r="T224" i="66"/>
  <c r="L272" i="71"/>
  <c r="L45" i="71"/>
  <c r="X5" i="66"/>
  <c r="Q5" i="66"/>
  <c r="U5" i="66"/>
  <c r="V5" i="66"/>
  <c r="O5" i="66"/>
  <c r="S5" i="66"/>
  <c r="T5" i="66"/>
  <c r="W5" i="66"/>
  <c r="N5" i="66"/>
  <c r="L59" i="77"/>
  <c r="L108" i="76"/>
  <c r="O248" i="75"/>
  <c r="L22" i="72"/>
  <c r="L22" i="66" s="1"/>
  <c r="J20" i="72"/>
  <c r="J20" i="66" s="1"/>
  <c r="V32" i="72"/>
  <c r="V257" i="72" s="1"/>
  <c r="K234" i="72"/>
  <c r="Q32" i="71"/>
  <c r="Q32" i="66" s="1"/>
  <c r="N32" i="71"/>
  <c r="N32" i="66" s="1"/>
  <c r="X32" i="71"/>
  <c r="X32" i="66" s="1"/>
  <c r="L266" i="76"/>
  <c r="T32" i="71"/>
  <c r="L234" i="72"/>
  <c r="M59" i="66"/>
  <c r="O271" i="71"/>
  <c r="O223" i="66" s="1"/>
  <c r="Q248" i="75"/>
  <c r="M32" i="71"/>
  <c r="M32" i="66" s="1"/>
  <c r="M40" i="66"/>
  <c r="L70" i="72"/>
  <c r="M160" i="66"/>
  <c r="M74" i="66"/>
  <c r="M224" i="66"/>
  <c r="W271" i="71"/>
  <c r="W223" i="66" s="1"/>
  <c r="J32" i="75"/>
  <c r="J248" i="75" s="1"/>
  <c r="L225" i="75"/>
  <c r="P11" i="39" s="1"/>
  <c r="U247" i="74"/>
  <c r="L61" i="75"/>
  <c r="L93" i="76"/>
  <c r="J4" i="39"/>
  <c r="R247" i="74"/>
  <c r="X246" i="73"/>
  <c r="T247" i="74"/>
  <c r="P247" i="74"/>
  <c r="I5" i="39"/>
  <c r="J5" i="39"/>
  <c r="S248" i="75"/>
  <c r="V247" i="74"/>
  <c r="L76" i="75"/>
  <c r="L162" i="75"/>
  <c r="P10" i="39" s="1"/>
  <c r="L226" i="75"/>
  <c r="I4" i="39"/>
  <c r="L5" i="76"/>
  <c r="U248" i="75"/>
  <c r="S246" i="73"/>
  <c r="P246" i="73"/>
  <c r="L161" i="77"/>
  <c r="L225" i="77"/>
  <c r="L58" i="76"/>
  <c r="L202" i="76"/>
  <c r="M72" i="76"/>
  <c r="M58" i="76" s="1"/>
  <c r="M48" i="76" s="1"/>
  <c r="Q9" i="39" s="1"/>
  <c r="Q12" i="39" s="1"/>
  <c r="Q13" i="39" s="1"/>
  <c r="N72" i="76"/>
  <c r="N58" i="76" s="1"/>
  <c r="N48" i="76" s="1"/>
  <c r="N288" i="76" s="1"/>
  <c r="M248" i="75"/>
  <c r="K4" i="39"/>
  <c r="L86" i="71"/>
  <c r="L59" i="66" s="1"/>
  <c r="N11" i="69" s="1"/>
  <c r="L101" i="71"/>
  <c r="L48" i="76"/>
  <c r="L189" i="71"/>
  <c r="L208" i="71"/>
  <c r="U247" i="77"/>
  <c r="L9" i="39"/>
  <c r="L12" i="39" s="1"/>
  <c r="S9" i="39"/>
  <c r="S12" i="39" s="1"/>
  <c r="S13" i="39" s="1"/>
  <c r="Y247" i="77"/>
  <c r="Q288" i="76"/>
  <c r="I288" i="76"/>
  <c r="O288" i="76"/>
  <c r="K288" i="76"/>
  <c r="V288" i="76"/>
  <c r="Z288" i="76"/>
  <c r="R288" i="76"/>
  <c r="I248" i="75"/>
  <c r="P248" i="75"/>
  <c r="X248" i="75"/>
  <c r="N248" i="75"/>
  <c r="W248" i="75"/>
  <c r="T248" i="75"/>
  <c r="V248" i="75"/>
  <c r="L74" i="74"/>
  <c r="W247" i="74"/>
  <c r="N247" i="74"/>
  <c r="I247" i="74"/>
  <c r="Q247" i="74"/>
  <c r="M247" i="74"/>
  <c r="X247" i="74"/>
  <c r="M246" i="73"/>
  <c r="L32" i="73"/>
  <c r="K246" i="73"/>
  <c r="W246" i="73"/>
  <c r="J246" i="73"/>
  <c r="U246" i="73"/>
  <c r="O246" i="73"/>
  <c r="T246" i="73"/>
  <c r="Q246" i="73"/>
  <c r="Q257" i="72"/>
  <c r="R257" i="72"/>
  <c r="Z257" i="72"/>
  <c r="T257" i="72"/>
  <c r="P257" i="72"/>
  <c r="I257" i="72"/>
  <c r="L5" i="71"/>
  <c r="Y288" i="76"/>
  <c r="S247" i="74"/>
  <c r="W288" i="76"/>
  <c r="U288" i="76"/>
  <c r="S247" i="77"/>
  <c r="P247" i="77"/>
  <c r="X247" i="77"/>
  <c r="N247" i="77"/>
  <c r="V271" i="71"/>
  <c r="V223" i="66" s="1"/>
  <c r="N271" i="71"/>
  <c r="N223" i="66" s="1"/>
  <c r="X271" i="71"/>
  <c r="X223" i="66" s="1"/>
  <c r="M5" i="66"/>
  <c r="Q271" i="71"/>
  <c r="Q223" i="66" s="1"/>
  <c r="N246" i="73"/>
  <c r="L40" i="73"/>
  <c r="L224" i="73"/>
  <c r="S271" i="71"/>
  <c r="S223" i="66" s="1"/>
  <c r="W32" i="71"/>
  <c r="W32" i="66" s="1"/>
  <c r="L225" i="74"/>
  <c r="O247" i="74"/>
  <c r="U257" i="72"/>
  <c r="W257" i="72"/>
  <c r="S288" i="76"/>
  <c r="O247" i="77"/>
  <c r="Q247" i="77"/>
  <c r="I247" i="77"/>
  <c r="L74" i="73"/>
  <c r="M10" i="39"/>
  <c r="P271" i="71"/>
  <c r="P223" i="66" s="1"/>
  <c r="K271" i="71"/>
  <c r="K223" i="66" s="1"/>
  <c r="K248" i="75"/>
  <c r="J32" i="71"/>
  <c r="S32" i="71"/>
  <c r="S32" i="66" s="1"/>
  <c r="Y257" i="72"/>
  <c r="AA257" i="72"/>
  <c r="L161" i="74"/>
  <c r="J10" i="39" s="1"/>
  <c r="L224" i="74"/>
  <c r="J11" i="39" s="1"/>
  <c r="K32" i="74"/>
  <c r="K247" i="74" s="1"/>
  <c r="S257" i="72"/>
  <c r="AB247" i="77"/>
  <c r="K9" i="39"/>
  <c r="K12" i="39" s="1"/>
  <c r="T9" i="39"/>
  <c r="T12" i="39" s="1"/>
  <c r="T13" i="39" s="1"/>
  <c r="L223" i="73"/>
  <c r="M11" i="39" s="1"/>
  <c r="R271" i="71"/>
  <c r="R223" i="66" s="1"/>
  <c r="I246" i="73"/>
  <c r="U271" i="71"/>
  <c r="U223" i="66" s="1"/>
  <c r="M271" i="71"/>
  <c r="M223" i="66" s="1"/>
  <c r="L257" i="68"/>
  <c r="N257" i="68"/>
  <c r="M257" i="68"/>
  <c r="K247" i="77"/>
  <c r="L32" i="77"/>
  <c r="AA247" i="77"/>
  <c r="L40" i="77"/>
  <c r="W247" i="77"/>
  <c r="T247" i="77"/>
  <c r="Z247" i="77"/>
  <c r="R247" i="77"/>
  <c r="J224" i="77"/>
  <c r="L224" i="77" s="1"/>
  <c r="M247" i="77"/>
  <c r="P288" i="76"/>
  <c r="X288" i="76"/>
  <c r="J265" i="76"/>
  <c r="L265" i="76" s="1"/>
  <c r="J247" i="74"/>
  <c r="L5" i="74"/>
  <c r="J271" i="71"/>
  <c r="O22" i="69"/>
  <c r="L160" i="66" l="1"/>
  <c r="N16" i="69" s="1"/>
  <c r="F11" i="39"/>
  <c r="M24" i="69"/>
  <c r="I246" i="66"/>
  <c r="L224" i="66"/>
  <c r="F10" i="39"/>
  <c r="M13" i="69"/>
  <c r="J223" i="66"/>
  <c r="L74" i="66"/>
  <c r="N12" i="69" s="1"/>
  <c r="K32" i="66"/>
  <c r="M17" i="69"/>
  <c r="F9" i="39"/>
  <c r="F12" i="39" s="1"/>
  <c r="F13" i="39" s="1"/>
  <c r="K18" i="69"/>
  <c r="K21" i="69" s="1"/>
  <c r="K26" i="69" s="1"/>
  <c r="L166" i="72"/>
  <c r="L155" i="66" s="1"/>
  <c r="N15" i="69" s="1"/>
  <c r="M170" i="72"/>
  <c r="M166" i="72" s="1"/>
  <c r="T294" i="71"/>
  <c r="T32" i="66"/>
  <c r="T246" i="66"/>
  <c r="L32" i="71"/>
  <c r="L16" i="72"/>
  <c r="L16" i="66" s="1"/>
  <c r="L17" i="72"/>
  <c r="L17" i="66" s="1"/>
  <c r="L20" i="72"/>
  <c r="L20" i="66" s="1"/>
  <c r="O22" i="72"/>
  <c r="O20" i="72" s="1"/>
  <c r="L49" i="72"/>
  <c r="L43" i="66" s="1"/>
  <c r="L18" i="72"/>
  <c r="L18" i="66" s="1"/>
  <c r="L15" i="72"/>
  <c r="L15" i="66" s="1"/>
  <c r="J6" i="72"/>
  <c r="J6" i="66" s="1"/>
  <c r="L57" i="72"/>
  <c r="L49" i="66" s="1"/>
  <c r="L56" i="72"/>
  <c r="L48" i="66" s="1"/>
  <c r="K156" i="72"/>
  <c r="K145" i="66" s="1"/>
  <c r="L55" i="72"/>
  <c r="L47" i="66" s="1"/>
  <c r="L54" i="72"/>
  <c r="L46" i="66" s="1"/>
  <c r="L19" i="72"/>
  <c r="L19" i="66" s="1"/>
  <c r="L36" i="72"/>
  <c r="J35" i="72"/>
  <c r="J35" i="66" s="1"/>
  <c r="L51" i="72"/>
  <c r="N51" i="72" s="1"/>
  <c r="N50" i="72" s="1"/>
  <c r="N42" i="72" s="1"/>
  <c r="N32" i="72" s="1"/>
  <c r="J50" i="72"/>
  <c r="J44" i="66" s="1"/>
  <c r="L53" i="72"/>
  <c r="L45" i="66" s="1"/>
  <c r="J17" i="69"/>
  <c r="O294" i="71"/>
  <c r="O246" i="66" s="1"/>
  <c r="H10" i="39"/>
  <c r="H9" i="39"/>
  <c r="L32" i="75"/>
  <c r="P9" i="39" s="1"/>
  <c r="P12" i="39" s="1"/>
  <c r="P13" i="39" s="1"/>
  <c r="M9" i="39"/>
  <c r="M12" i="39" s="1"/>
  <c r="M13" i="39" s="1"/>
  <c r="L248" i="75"/>
  <c r="R9" i="39"/>
  <c r="R12" i="39" s="1"/>
  <c r="R13" i="39" s="1"/>
  <c r="M288" i="76"/>
  <c r="N294" i="71"/>
  <c r="N246" i="66" s="1"/>
  <c r="L271" i="71"/>
  <c r="L223" i="66" s="1"/>
  <c r="N24" i="69" s="1"/>
  <c r="J288" i="76"/>
  <c r="L288" i="76" s="1"/>
  <c r="L246" i="73"/>
  <c r="X294" i="71"/>
  <c r="X246" i="66" s="1"/>
  <c r="L32" i="74"/>
  <c r="J9" i="39" s="1"/>
  <c r="J12" i="39" s="1"/>
  <c r="S294" i="71"/>
  <c r="S246" i="66" s="1"/>
  <c r="W294" i="71"/>
  <c r="W246" i="66" s="1"/>
  <c r="M294" i="71"/>
  <c r="M246" i="66" s="1"/>
  <c r="K294" i="71"/>
  <c r="Q294" i="71"/>
  <c r="Q246" i="66" s="1"/>
  <c r="V294" i="71"/>
  <c r="V246" i="66" s="1"/>
  <c r="P294" i="71"/>
  <c r="P246" i="66" s="1"/>
  <c r="R294" i="71"/>
  <c r="R246" i="66" s="1"/>
  <c r="U294" i="71"/>
  <c r="U246" i="66" s="1"/>
  <c r="K8" i="39"/>
  <c r="K13" i="39" s="1"/>
  <c r="J247" i="77"/>
  <c r="L247" i="77" s="1"/>
  <c r="L247" i="74"/>
  <c r="J294" i="71"/>
  <c r="M18" i="69" l="1"/>
  <c r="M21" i="69" s="1"/>
  <c r="M26" i="69" s="1"/>
  <c r="O57" i="72"/>
  <c r="O42" i="72" s="1"/>
  <c r="H11" i="39"/>
  <c r="G11" i="39" s="1"/>
  <c r="L50" i="72"/>
  <c r="L44" i="66" s="1"/>
  <c r="J42" i="72"/>
  <c r="J40" i="66" s="1"/>
  <c r="J33" i="72"/>
  <c r="J33" i="66" s="1"/>
  <c r="L68" i="72"/>
  <c r="L57" i="66" s="1"/>
  <c r="L65" i="72"/>
  <c r="J62" i="72"/>
  <c r="J54" i="66" s="1"/>
  <c r="L156" i="72"/>
  <c r="L145" i="66" s="1"/>
  <c r="N14" i="69" s="1"/>
  <c r="K257" i="72"/>
  <c r="K246" i="66" s="1"/>
  <c r="M156" i="72"/>
  <c r="I10" i="39" s="1"/>
  <c r="G10" i="39" s="1"/>
  <c r="L66" i="72"/>
  <c r="L55" i="66" s="1"/>
  <c r="L67" i="72"/>
  <c r="L56" i="66" s="1"/>
  <c r="N257" i="72"/>
  <c r="N9" i="39"/>
  <c r="N12" i="39" s="1"/>
  <c r="N13" i="39" s="1"/>
  <c r="L35" i="72"/>
  <c r="L35" i="66" s="1"/>
  <c r="M36" i="72"/>
  <c r="M35" i="72" s="1"/>
  <c r="M33" i="72" s="1"/>
  <c r="O19" i="72"/>
  <c r="L69" i="72"/>
  <c r="L58" i="66" s="1"/>
  <c r="L6" i="72"/>
  <c r="L6" i="66" s="1"/>
  <c r="J5" i="72"/>
  <c r="J5" i="66" s="1"/>
  <c r="O15" i="72"/>
  <c r="O18" i="72"/>
  <c r="M49" i="72"/>
  <c r="M42" i="72" s="1"/>
  <c r="O17" i="72"/>
  <c r="O16" i="72"/>
  <c r="J18" i="69"/>
  <c r="J21" i="69" s="1"/>
  <c r="C12" i="39"/>
  <c r="L294" i="71"/>
  <c r="N17" i="69" l="1"/>
  <c r="L28" i="72"/>
  <c r="L28" i="66" s="1"/>
  <c r="L30" i="72"/>
  <c r="L30" i="66" s="1"/>
  <c r="L27" i="72"/>
  <c r="L27" i="66" s="1"/>
  <c r="J24" i="72"/>
  <c r="J24" i="66" s="1"/>
  <c r="J61" i="72"/>
  <c r="J53" i="66" s="1"/>
  <c r="L33" i="72"/>
  <c r="L33" i="66" s="1"/>
  <c r="L42" i="72"/>
  <c r="L40" i="66" s="1"/>
  <c r="L29" i="72"/>
  <c r="L29" i="66" s="1"/>
  <c r="L5" i="72"/>
  <c r="L5" i="66" s="1"/>
  <c r="N8" i="69" s="1"/>
  <c r="O69" i="72"/>
  <c r="L31" i="72"/>
  <c r="L31" i="66" s="1"/>
  <c r="O65" i="72"/>
  <c r="O62" i="72" s="1"/>
  <c r="O61" i="72" s="1"/>
  <c r="O32" i="72" s="1"/>
  <c r="L62" i="72"/>
  <c r="L54" i="66" s="1"/>
  <c r="O6" i="72"/>
  <c r="O5" i="72" s="1"/>
  <c r="M32" i="72"/>
  <c r="H12" i="39"/>
  <c r="AD153" i="68"/>
  <c r="AC153" i="68"/>
  <c r="AB153" i="68"/>
  <c r="AA153" i="68"/>
  <c r="Z153" i="68"/>
  <c r="Y153" i="68"/>
  <c r="W153" i="68"/>
  <c r="V153" i="68"/>
  <c r="U153" i="68"/>
  <c r="T153" i="68"/>
  <c r="S153" i="68"/>
  <c r="R153" i="68"/>
  <c r="O153" i="68"/>
  <c r="F153" i="68"/>
  <c r="O31" i="72" l="1"/>
  <c r="O29" i="72"/>
  <c r="L61" i="72"/>
  <c r="L53" i="66" s="1"/>
  <c r="L24" i="72"/>
  <c r="L24" i="66" s="1"/>
  <c r="N9" i="69" s="1"/>
  <c r="O30" i="72"/>
  <c r="O28" i="72"/>
  <c r="M257" i="72"/>
  <c r="I9" i="39"/>
  <c r="J32" i="72"/>
  <c r="J32" i="66" s="1"/>
  <c r="J26" i="69"/>
  <c r="O44" i="68"/>
  <c r="J250" i="68"/>
  <c r="R250" i="68"/>
  <c r="O250" i="68"/>
  <c r="K250" i="68"/>
  <c r="O244" i="68"/>
  <c r="L6" i="39" s="1"/>
  <c r="K244" i="68"/>
  <c r="H6" i="39" s="1"/>
  <c r="O237" i="68"/>
  <c r="O236" i="68" s="1"/>
  <c r="J237" i="68"/>
  <c r="R237" i="68"/>
  <c r="R236" i="68" s="1"/>
  <c r="K237" i="68"/>
  <c r="K236" i="68" s="1"/>
  <c r="R232" i="68"/>
  <c r="K232" i="68"/>
  <c r="J232" i="68"/>
  <c r="O232" i="68"/>
  <c r="J218" i="68"/>
  <c r="R218" i="68"/>
  <c r="O218" i="68"/>
  <c r="K218" i="68"/>
  <c r="J208" i="68"/>
  <c r="R208" i="68"/>
  <c r="O208" i="68"/>
  <c r="K208" i="68"/>
  <c r="K204" i="68" s="1"/>
  <c r="O192" i="68"/>
  <c r="R192" i="68"/>
  <c r="K192" i="68"/>
  <c r="J192" i="68"/>
  <c r="K182" i="68"/>
  <c r="J182" i="68"/>
  <c r="R182" i="68"/>
  <c r="O182" i="68"/>
  <c r="K174" i="68"/>
  <c r="J174" i="68"/>
  <c r="R174" i="68"/>
  <c r="O174" i="68"/>
  <c r="K170" i="68"/>
  <c r="J170" i="68"/>
  <c r="R170" i="68"/>
  <c r="O170" i="68"/>
  <c r="O168" i="68" s="1"/>
  <c r="K164" i="68"/>
  <c r="R164" i="68"/>
  <c r="O164" i="68"/>
  <c r="R157" i="68"/>
  <c r="O157" i="68"/>
  <c r="K157" i="68"/>
  <c r="J157" i="68"/>
  <c r="K142" i="68"/>
  <c r="J142" i="68"/>
  <c r="R142" i="68"/>
  <c r="O142" i="68"/>
  <c r="J133" i="68"/>
  <c r="R133" i="68"/>
  <c r="O133" i="68"/>
  <c r="K133" i="68"/>
  <c r="K124" i="68"/>
  <c r="J124" i="68"/>
  <c r="R124" i="68"/>
  <c r="O124" i="68"/>
  <c r="J105" i="68"/>
  <c r="R105" i="68"/>
  <c r="R101" i="68" s="1"/>
  <c r="O105" i="68"/>
  <c r="O101" i="68" s="1"/>
  <c r="K105" i="68"/>
  <c r="O95" i="68"/>
  <c r="K95" i="68"/>
  <c r="R95" i="68"/>
  <c r="K93" i="68"/>
  <c r="J93" i="68"/>
  <c r="R93" i="68"/>
  <c r="O93" i="68"/>
  <c r="J81" i="68"/>
  <c r="R81" i="68"/>
  <c r="O81" i="68"/>
  <c r="K81" i="68"/>
  <c r="K70" i="68"/>
  <c r="R70" i="68"/>
  <c r="O70" i="68"/>
  <c r="J70" i="68"/>
  <c r="R59" i="68"/>
  <c r="O59" i="68"/>
  <c r="K59" i="68"/>
  <c r="J59" i="68"/>
  <c r="K44" i="68"/>
  <c r="R44" i="68"/>
  <c r="K33" i="68"/>
  <c r="J33" i="68"/>
  <c r="R33" i="68"/>
  <c r="O33" i="68"/>
  <c r="R22" i="68"/>
  <c r="K22" i="68"/>
  <c r="J22" i="68"/>
  <c r="O22" i="68"/>
  <c r="R6" i="68"/>
  <c r="J6" i="68"/>
  <c r="O6" i="68"/>
  <c r="K6" i="68"/>
  <c r="J257" i="72" l="1"/>
  <c r="J246" i="66" s="1"/>
  <c r="I12" i="39"/>
  <c r="L32" i="72"/>
  <c r="L32" i="66" s="1"/>
  <c r="N10" i="69" s="1"/>
  <c r="O24" i="72"/>
  <c r="J101" i="68"/>
  <c r="J236" i="68"/>
  <c r="O178" i="68"/>
  <c r="R178" i="68"/>
  <c r="K153" i="68"/>
  <c r="J153" i="68"/>
  <c r="R168" i="68"/>
  <c r="O204" i="68"/>
  <c r="K231" i="68"/>
  <c r="K230" i="68" s="1"/>
  <c r="H7" i="39" s="1"/>
  <c r="J178" i="68"/>
  <c r="G12" i="69" s="1"/>
  <c r="K56" i="68"/>
  <c r="R204" i="68"/>
  <c r="O231" i="68"/>
  <c r="O230" i="68" s="1"/>
  <c r="L7" i="39" s="1"/>
  <c r="J244" i="68"/>
  <c r="G20" i="69" s="1"/>
  <c r="R92" i="68"/>
  <c r="O56" i="68"/>
  <c r="L5" i="39" s="1"/>
  <c r="R56" i="68"/>
  <c r="J44" i="68"/>
  <c r="O5" i="68"/>
  <c r="R5" i="68"/>
  <c r="O92" i="68"/>
  <c r="K5" i="68"/>
  <c r="K101" i="68"/>
  <c r="K92" i="68" s="1"/>
  <c r="J56" i="68"/>
  <c r="G14" i="69" s="1"/>
  <c r="R244" i="68"/>
  <c r="U6" i="39" s="1"/>
  <c r="G6" i="39" s="1"/>
  <c r="J164" i="68"/>
  <c r="O122" i="68"/>
  <c r="R122" i="68"/>
  <c r="K122" i="68"/>
  <c r="J168" i="68"/>
  <c r="G15" i="69" s="1"/>
  <c r="K178" i="68"/>
  <c r="J204" i="68"/>
  <c r="G16" i="69" s="1"/>
  <c r="K168" i="68"/>
  <c r="L257" i="72" l="1"/>
  <c r="L246" i="66" s="1"/>
  <c r="N13" i="69"/>
  <c r="N18" i="69" s="1"/>
  <c r="N21" i="69" s="1"/>
  <c r="N26" i="69" s="1"/>
  <c r="O9" i="39"/>
  <c r="O257" i="72"/>
  <c r="H5" i="39"/>
  <c r="U5" i="39"/>
  <c r="H4" i="39"/>
  <c r="U4" i="39"/>
  <c r="L4" i="39"/>
  <c r="L8" i="39" s="1"/>
  <c r="L13" i="39" s="1"/>
  <c r="G17" i="69"/>
  <c r="O17" i="69" s="1"/>
  <c r="J5" i="68"/>
  <c r="G8" i="69" s="1"/>
  <c r="J92" i="68"/>
  <c r="G9" i="69" s="1"/>
  <c r="R231" i="68"/>
  <c r="R230" i="68" s="1"/>
  <c r="U7" i="39" s="1"/>
  <c r="G7" i="39" s="1"/>
  <c r="J231" i="68"/>
  <c r="J230" i="68" s="1"/>
  <c r="G24" i="69" s="1"/>
  <c r="O20" i="69"/>
  <c r="O257" i="68"/>
  <c r="K257" i="68"/>
  <c r="J122" i="68"/>
  <c r="G10" i="69" s="1"/>
  <c r="O12" i="39" l="1"/>
  <c r="O13" i="39" s="1"/>
  <c r="G9" i="39"/>
  <c r="G12" i="39" s="1"/>
  <c r="G5" i="39"/>
  <c r="G4" i="39"/>
  <c r="J8" i="39"/>
  <c r="J13" i="39" s="1"/>
  <c r="U8" i="39"/>
  <c r="U13" i="39" s="1"/>
  <c r="J257" i="68"/>
  <c r="R257" i="68"/>
  <c r="O24" i="69"/>
  <c r="AD250" i="68"/>
  <c r="AC250" i="68"/>
  <c r="AB250" i="68"/>
  <c r="AA250" i="68"/>
  <c r="Z250" i="68"/>
  <c r="Y250" i="68"/>
  <c r="W250" i="68"/>
  <c r="V250" i="68"/>
  <c r="U250" i="68"/>
  <c r="T250" i="68"/>
  <c r="S250" i="68"/>
  <c r="AD244" i="68"/>
  <c r="AC244" i="68"/>
  <c r="AB244" i="68"/>
  <c r="AA244" i="68"/>
  <c r="Z244" i="68"/>
  <c r="Y244" i="68"/>
  <c r="W244" i="68"/>
  <c r="V244" i="68"/>
  <c r="U244" i="68"/>
  <c r="T244" i="68"/>
  <c r="S244" i="68"/>
  <c r="AD237" i="68"/>
  <c r="AD236" i="68" s="1"/>
  <c r="AC237" i="68"/>
  <c r="AC236" i="68" s="1"/>
  <c r="AB237" i="68"/>
  <c r="AB236" i="68" s="1"/>
  <c r="AA237" i="68"/>
  <c r="AA236" i="68" s="1"/>
  <c r="Z237" i="68"/>
  <c r="Z236" i="68" s="1"/>
  <c r="Y237" i="68"/>
  <c r="Y236" i="68" s="1"/>
  <c r="W237" i="68"/>
  <c r="W236" i="68" s="1"/>
  <c r="V237" i="68"/>
  <c r="V236" i="68" s="1"/>
  <c r="U237" i="68"/>
  <c r="U236" i="68" s="1"/>
  <c r="T237" i="68"/>
  <c r="T236" i="68" s="1"/>
  <c r="S237" i="68"/>
  <c r="S236" i="68" s="1"/>
  <c r="AD232" i="68"/>
  <c r="AC232" i="68"/>
  <c r="AB232" i="68"/>
  <c r="AA232" i="68"/>
  <c r="Z232" i="68"/>
  <c r="Y232" i="68"/>
  <c r="W232" i="68"/>
  <c r="V232" i="68"/>
  <c r="U232" i="68"/>
  <c r="T232" i="68"/>
  <c r="S232" i="68"/>
  <c r="AD218" i="68"/>
  <c r="AC218" i="68"/>
  <c r="AB218" i="68"/>
  <c r="AA218" i="68"/>
  <c r="Z218" i="68"/>
  <c r="Y218" i="68"/>
  <c r="W218" i="68"/>
  <c r="V218" i="68"/>
  <c r="U218" i="68"/>
  <c r="T218" i="68"/>
  <c r="S218" i="68"/>
  <c r="AD208" i="68"/>
  <c r="AC208" i="68"/>
  <c r="AB208" i="68"/>
  <c r="AA208" i="68"/>
  <c r="Z208" i="68"/>
  <c r="Y208" i="68"/>
  <c r="Y204" i="68" s="1"/>
  <c r="W208" i="68"/>
  <c r="V208" i="68"/>
  <c r="U208" i="68"/>
  <c r="T208" i="68"/>
  <c r="S208" i="68"/>
  <c r="AD192" i="68"/>
  <c r="AC192" i="68"/>
  <c r="AB192" i="68"/>
  <c r="AA192" i="68"/>
  <c r="Z192" i="68"/>
  <c r="Y192" i="68"/>
  <c r="W192" i="68"/>
  <c r="V192" i="68"/>
  <c r="U192" i="68"/>
  <c r="T192" i="68"/>
  <c r="S192" i="68"/>
  <c r="AD182" i="68"/>
  <c r="AC182" i="68"/>
  <c r="AB182" i="68"/>
  <c r="AA182" i="68"/>
  <c r="Z182" i="68"/>
  <c r="Y182" i="68"/>
  <c r="W182" i="68"/>
  <c r="V182" i="68"/>
  <c r="U182" i="68"/>
  <c r="T182" i="68"/>
  <c r="S182" i="68"/>
  <c r="AD174" i="68"/>
  <c r="AC174" i="68"/>
  <c r="AB174" i="68"/>
  <c r="AA174" i="68"/>
  <c r="Z174" i="68"/>
  <c r="Y174" i="68"/>
  <c r="W174" i="68"/>
  <c r="V174" i="68"/>
  <c r="U174" i="68"/>
  <c r="T174" i="68"/>
  <c r="S174" i="68"/>
  <c r="AD170" i="68"/>
  <c r="AC170" i="68"/>
  <c r="AB170" i="68"/>
  <c r="AA170" i="68"/>
  <c r="Z170" i="68"/>
  <c r="Y170" i="68"/>
  <c r="W170" i="68"/>
  <c r="V170" i="68"/>
  <c r="U170" i="68"/>
  <c r="T170" i="68"/>
  <c r="S170" i="68"/>
  <c r="AD164" i="68"/>
  <c r="AC164" i="68"/>
  <c r="AB164" i="68"/>
  <c r="AA164" i="68"/>
  <c r="Z164" i="68"/>
  <c r="Y164" i="68"/>
  <c r="W164" i="68"/>
  <c r="V164" i="68"/>
  <c r="U164" i="68"/>
  <c r="T164" i="68"/>
  <c r="S164" i="68"/>
  <c r="AD157" i="68"/>
  <c r="AC157" i="68"/>
  <c r="AB157" i="68"/>
  <c r="AA157" i="68"/>
  <c r="Z157" i="68"/>
  <c r="Y157" i="68"/>
  <c r="W157" i="68"/>
  <c r="V157" i="68"/>
  <c r="U157" i="68"/>
  <c r="T157" i="68"/>
  <c r="S157" i="68"/>
  <c r="AD142" i="68"/>
  <c r="AC142" i="68"/>
  <c r="AB142" i="68"/>
  <c r="AA142" i="68"/>
  <c r="Y142" i="68"/>
  <c r="W142" i="68"/>
  <c r="V142" i="68"/>
  <c r="U142" i="68"/>
  <c r="T142" i="68"/>
  <c r="Z142" i="68"/>
  <c r="V133" i="68"/>
  <c r="AD133" i="68"/>
  <c r="AC133" i="68"/>
  <c r="AB133" i="68"/>
  <c r="AA133" i="68"/>
  <c r="Z133" i="68"/>
  <c r="Y133" i="68"/>
  <c r="W133" i="68"/>
  <c r="U133" i="68"/>
  <c r="T133" i="68"/>
  <c r="S133" i="68"/>
  <c r="AD124" i="68"/>
  <c r="AC124" i="68"/>
  <c r="AB124" i="68"/>
  <c r="AA124" i="68"/>
  <c r="Z124" i="68"/>
  <c r="Y124" i="68"/>
  <c r="W124" i="68"/>
  <c r="V124" i="68"/>
  <c r="U124" i="68"/>
  <c r="T124" i="68"/>
  <c r="S124" i="68"/>
  <c r="AD105" i="68"/>
  <c r="AD101" i="68" s="1"/>
  <c r="AC105" i="68"/>
  <c r="AC101" i="68" s="1"/>
  <c r="AB105" i="68"/>
  <c r="AB101" i="68" s="1"/>
  <c r="AA105" i="68"/>
  <c r="AA101" i="68" s="1"/>
  <c r="Z105" i="68"/>
  <c r="Z101" i="68" s="1"/>
  <c r="Y105" i="68"/>
  <c r="Y101" i="68" s="1"/>
  <c r="W105" i="68"/>
  <c r="W101" i="68" s="1"/>
  <c r="V105" i="68"/>
  <c r="V101" i="68" s="1"/>
  <c r="U105" i="68"/>
  <c r="U101" i="68" s="1"/>
  <c r="T105" i="68"/>
  <c r="T101" i="68" s="1"/>
  <c r="S105" i="68"/>
  <c r="S101" i="68" s="1"/>
  <c r="AD95" i="68"/>
  <c r="AC95" i="68"/>
  <c r="AB95" i="68"/>
  <c r="AA95" i="68"/>
  <c r="Z95" i="68"/>
  <c r="Y95" i="68"/>
  <c r="W95" i="68"/>
  <c r="V95" i="68"/>
  <c r="U95" i="68"/>
  <c r="T95" i="68"/>
  <c r="S95" i="68"/>
  <c r="AD93" i="68"/>
  <c r="AC93" i="68"/>
  <c r="AB93" i="68"/>
  <c r="AA93" i="68"/>
  <c r="Z93" i="68"/>
  <c r="Y93" i="68"/>
  <c r="W93" i="68"/>
  <c r="V93" i="68"/>
  <c r="U93" i="68"/>
  <c r="T93" i="68"/>
  <c r="S93" i="68"/>
  <c r="AD81" i="68"/>
  <c r="AC81" i="68"/>
  <c r="AB81" i="68"/>
  <c r="AA81" i="68"/>
  <c r="Z81" i="68"/>
  <c r="Y81" i="68"/>
  <c r="W81" i="68"/>
  <c r="V81" i="68"/>
  <c r="U81" i="68"/>
  <c r="T81" i="68"/>
  <c r="S81" i="68"/>
  <c r="AD70" i="68"/>
  <c r="AC70" i="68"/>
  <c r="AB70" i="68"/>
  <c r="AA70" i="68"/>
  <c r="Z70" i="68"/>
  <c r="Y70" i="68"/>
  <c r="W70" i="68"/>
  <c r="V70" i="68"/>
  <c r="U70" i="68"/>
  <c r="T70" i="68"/>
  <c r="S70" i="68"/>
  <c r="AD59" i="68"/>
  <c r="AC59" i="68"/>
  <c r="AB59" i="68"/>
  <c r="AA59" i="68"/>
  <c r="Z59" i="68"/>
  <c r="Y59" i="68"/>
  <c r="W59" i="68"/>
  <c r="V59" i="68"/>
  <c r="U59" i="68"/>
  <c r="T59" i="68"/>
  <c r="S59" i="68"/>
  <c r="AD44" i="68"/>
  <c r="AC44" i="68"/>
  <c r="AB44" i="68"/>
  <c r="AA44" i="68"/>
  <c r="Z44" i="68"/>
  <c r="Y44" i="68"/>
  <c r="W44" i="68"/>
  <c r="V44" i="68"/>
  <c r="U44" i="68"/>
  <c r="T44" i="68"/>
  <c r="S44" i="68"/>
  <c r="AD33" i="68"/>
  <c r="AC33" i="68"/>
  <c r="AB33" i="68"/>
  <c r="AA33" i="68"/>
  <c r="Z33" i="68"/>
  <c r="Y33" i="68"/>
  <c r="W33" i="68"/>
  <c r="V33" i="68"/>
  <c r="U33" i="68"/>
  <c r="T33" i="68"/>
  <c r="S33" i="68"/>
  <c r="AD22" i="68"/>
  <c r="AC22" i="68"/>
  <c r="AB22" i="68"/>
  <c r="AA22" i="68"/>
  <c r="Z22" i="68"/>
  <c r="Y22" i="68"/>
  <c r="W22" i="68"/>
  <c r="V22" i="68"/>
  <c r="U22" i="68"/>
  <c r="T22" i="68"/>
  <c r="S22" i="68"/>
  <c r="AD6" i="68"/>
  <c r="Z6" i="68"/>
  <c r="Y6" i="68"/>
  <c r="W6" i="68"/>
  <c r="V6" i="68"/>
  <c r="U6" i="68"/>
  <c r="T6" i="68"/>
  <c r="S6" i="68"/>
  <c r="AC6" i="68"/>
  <c r="AB6" i="68"/>
  <c r="AA6" i="68"/>
  <c r="G8" i="39" l="1"/>
  <c r="G13" i="39" s="1"/>
  <c r="G13" i="69"/>
  <c r="O13" i="69" s="1"/>
  <c r="O18" i="69" s="1"/>
  <c r="I8" i="39"/>
  <c r="I13" i="39" s="1"/>
  <c r="Z5" i="68"/>
  <c r="F244" i="68"/>
  <c r="T178" i="68"/>
  <c r="AB178" i="68"/>
  <c r="T5" i="68"/>
  <c r="Z122" i="68"/>
  <c r="F170" i="68"/>
  <c r="T168" i="68"/>
  <c r="AB168" i="68"/>
  <c r="V178" i="68"/>
  <c r="Z178" i="68"/>
  <c r="AD178" i="68"/>
  <c r="U5" i="68"/>
  <c r="Y5" i="68"/>
  <c r="AB56" i="68"/>
  <c r="Z168" i="68"/>
  <c r="AD168" i="68"/>
  <c r="AA5" i="68"/>
  <c r="S5" i="68"/>
  <c r="W5" i="68"/>
  <c r="AB5" i="68"/>
  <c r="Y92" i="68"/>
  <c r="Y178" i="68"/>
  <c r="U56" i="68"/>
  <c r="U168" i="68"/>
  <c r="AC168" i="68"/>
  <c r="S204" i="68"/>
  <c r="W204" i="68"/>
  <c r="AA204" i="68"/>
  <c r="F208" i="68"/>
  <c r="V204" i="68"/>
  <c r="AD204" i="68"/>
  <c r="S231" i="68"/>
  <c r="S230" i="68" s="1"/>
  <c r="W231" i="68"/>
  <c r="W230" i="68" s="1"/>
  <c r="AA231" i="68"/>
  <c r="AA230" i="68" s="1"/>
  <c r="Z231" i="68"/>
  <c r="Z230" i="68" s="1"/>
  <c r="F22" i="68"/>
  <c r="W122" i="68"/>
  <c r="AA122" i="68"/>
  <c r="F124" i="68"/>
  <c r="V122" i="68"/>
  <c r="F157" i="68"/>
  <c r="F192" i="68"/>
  <c r="F218" i="68"/>
  <c r="T56" i="68"/>
  <c r="V56" i="68"/>
  <c r="Z56" i="68"/>
  <c r="AD56" i="68"/>
  <c r="V168" i="68"/>
  <c r="U178" i="68"/>
  <c r="AC178" i="68"/>
  <c r="Z204" i="68"/>
  <c r="U204" i="68"/>
  <c r="AC204" i="68"/>
  <c r="T92" i="68"/>
  <c r="AB92" i="68"/>
  <c r="F232" i="68"/>
  <c r="U231" i="68"/>
  <c r="U230" i="68" s="1"/>
  <c r="F6" i="68"/>
  <c r="V5" i="68"/>
  <c r="AD5" i="68"/>
  <c r="AD122" i="68"/>
  <c r="T231" i="68"/>
  <c r="T230" i="68" s="1"/>
  <c r="F250" i="68"/>
  <c r="AC56" i="68"/>
  <c r="AB231" i="68"/>
  <c r="AB230" i="68" s="1"/>
  <c r="V231" i="68"/>
  <c r="V230" i="68" s="1"/>
  <c r="U92" i="68"/>
  <c r="AC92" i="68"/>
  <c r="F164" i="68"/>
  <c r="Y168" i="68"/>
  <c r="T204" i="68"/>
  <c r="AB204" i="68"/>
  <c r="F237" i="68"/>
  <c r="F44" i="68"/>
  <c r="Y56" i="68"/>
  <c r="F81" i="68"/>
  <c r="AD231" i="68"/>
  <c r="AD230" i="68" s="1"/>
  <c r="AC5" i="68"/>
  <c r="S56" i="68"/>
  <c r="W56" i="68"/>
  <c r="AA56" i="68"/>
  <c r="F59" i="68"/>
  <c r="V92" i="68"/>
  <c r="Z92" i="68"/>
  <c r="AD92" i="68"/>
  <c r="S168" i="68"/>
  <c r="W168" i="68"/>
  <c r="AA168" i="68"/>
  <c r="F174" i="68"/>
  <c r="S178" i="68"/>
  <c r="W178" i="68"/>
  <c r="AA178" i="68"/>
  <c r="F182" i="68"/>
  <c r="F101" i="68"/>
  <c r="F70" i="68"/>
  <c r="S92" i="68"/>
  <c r="W92" i="68"/>
  <c r="AA92" i="68"/>
  <c r="T122" i="68"/>
  <c r="AB122" i="68"/>
  <c r="AC231" i="68"/>
  <c r="AC230" i="68" s="1"/>
  <c r="F33" i="68"/>
  <c r="F95" i="68"/>
  <c r="U122" i="68"/>
  <c r="Y122" i="68"/>
  <c r="AC122" i="68"/>
  <c r="S142" i="68"/>
  <c r="S122" i="68" s="1"/>
  <c r="Y231" i="68"/>
  <c r="Y230" i="68" s="1"/>
  <c r="F93" i="68"/>
  <c r="C20" i="69" l="1"/>
  <c r="C6" i="39"/>
  <c r="G18" i="69"/>
  <c r="G21" i="69" s="1"/>
  <c r="O21" i="69" s="1"/>
  <c r="O26" i="69" s="1"/>
  <c r="F236" i="68"/>
  <c r="F231" i="68" s="1"/>
  <c r="F230" i="68" s="1"/>
  <c r="C7" i="39" s="1"/>
  <c r="F178" i="68"/>
  <c r="C12" i="69" s="1"/>
  <c r="F204" i="68"/>
  <c r="C16" i="69" s="1"/>
  <c r="F168" i="68"/>
  <c r="C15" i="69" s="1"/>
  <c r="F5" i="68"/>
  <c r="V257" i="68"/>
  <c r="F92" i="68"/>
  <c r="C9" i="69" s="1"/>
  <c r="T257" i="68"/>
  <c r="F56" i="68"/>
  <c r="AD257" i="68"/>
  <c r="Y257" i="68"/>
  <c r="AB257" i="68"/>
  <c r="W257" i="68"/>
  <c r="Z257" i="68"/>
  <c r="U257" i="68"/>
  <c r="S257" i="68"/>
  <c r="AC257" i="68"/>
  <c r="AA257" i="68"/>
  <c r="F142" i="68"/>
  <c r="F122" i="68" s="1"/>
  <c r="C14" i="69" l="1"/>
  <c r="C17" i="69" s="1"/>
  <c r="C5" i="39"/>
  <c r="C8" i="69"/>
  <c r="C4" i="39"/>
  <c r="C8" i="39" s="1"/>
  <c r="C13" i="39" s="1"/>
  <c r="G26" i="69"/>
  <c r="C10" i="69"/>
  <c r="C24" i="69"/>
  <c r="C13" i="69" l="1"/>
  <c r="C18" i="69" s="1"/>
  <c r="C21" i="69" s="1"/>
  <c r="C26" i="69" s="1"/>
  <c r="F257" i="68"/>
  <c r="H8" i="39"/>
  <c r="H13" i="39" l="1"/>
</calcChain>
</file>

<file path=xl/comments1.xml><?xml version="1.0" encoding="utf-8"?>
<comments xmlns="http://schemas.openxmlformats.org/spreadsheetml/2006/main">
  <authors>
    <author>Manoly</author>
  </authors>
  <commentList>
    <comment ref="V54" authorId="0">
      <text>
        <r>
          <rPr>
            <sz val="9"/>
            <color indexed="81"/>
            <rFont val="Tahoma"/>
            <family val="2"/>
            <charset val="238"/>
          </rPr>
          <t>Köztisztviselők napja költségeinek 50%-a.</t>
        </r>
      </text>
    </comment>
    <comment ref="O85" authorId="0">
      <text>
        <r>
          <rPr>
            <sz val="9"/>
            <color indexed="81"/>
            <rFont val="Tahoma"/>
            <family val="2"/>
            <charset val="238"/>
          </rPr>
          <t>Fejérvíz áfa</t>
        </r>
      </text>
    </comment>
  </commentList>
</comments>
</file>

<file path=xl/comments2.xml><?xml version="1.0" encoding="utf-8"?>
<comments xmlns="http://schemas.openxmlformats.org/spreadsheetml/2006/main">
  <authors>
    <author>Kekezsu</author>
  </authors>
  <commentList>
    <comment ref="X162" authorId="0">
      <text>
        <r>
          <rPr>
            <sz val="9"/>
            <color indexed="81"/>
            <rFont val="Tahoma"/>
            <family val="2"/>
            <charset val="238"/>
          </rPr>
          <t>Akkumulátor</t>
        </r>
      </text>
    </comment>
  </commentList>
</comments>
</file>

<file path=xl/comments3.xml><?xml version="1.0" encoding="utf-8"?>
<comments xmlns="http://schemas.openxmlformats.org/spreadsheetml/2006/main">
  <authors>
    <author>Manoly</author>
  </authors>
  <commentList>
    <comment ref="O196" authorId="0">
      <text>
        <r>
          <rPr>
            <sz val="9"/>
            <color indexed="81"/>
            <rFont val="Tahoma"/>
            <family val="2"/>
            <charset val="238"/>
          </rPr>
          <t>féltető</t>
        </r>
      </text>
    </comment>
  </commentList>
</comments>
</file>

<file path=xl/comments4.xml><?xml version="1.0" encoding="utf-8"?>
<comments xmlns="http://schemas.openxmlformats.org/spreadsheetml/2006/main">
  <authors>
    <author>Manoly</author>
  </authors>
  <commentList>
    <comment ref="D70" authorId="0">
      <text>
        <r>
          <rPr>
            <sz val="9"/>
            <color indexed="81"/>
            <rFont val="Tahoma"/>
            <family val="2"/>
            <charset val="238"/>
          </rPr>
          <t>születési támogatás</t>
        </r>
      </text>
    </comment>
  </commentList>
</comments>
</file>

<file path=xl/sharedStrings.xml><?xml version="1.0" encoding="utf-8"?>
<sst xmlns="http://schemas.openxmlformats.org/spreadsheetml/2006/main" count="5572" uniqueCount="1255">
  <si>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</si>
  <si>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</si>
  <si>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</si>
  <si>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</si>
  <si>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</si>
  <si>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</si>
  <si>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</si>
  <si>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</si>
  <si>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</si>
  <si>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</si>
  <si>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</si>
  <si>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</si>
  <si>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</si>
  <si>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</si>
  <si>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</si>
  <si>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</si>
  <si>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</si>
  <si>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091431</t>
  </si>
  <si>
    <t>091432</t>
  </si>
  <si>
    <t>0914331</t>
  </si>
  <si>
    <t>0914332</t>
  </si>
  <si>
    <t>091434</t>
  </si>
  <si>
    <t>091435</t>
  </si>
  <si>
    <t>091436</t>
  </si>
  <si>
    <t>091437</t>
  </si>
  <si>
    <t>091438</t>
  </si>
  <si>
    <t>091439</t>
  </si>
  <si>
    <t>09151</t>
  </si>
  <si>
    <t>091531</t>
  </si>
  <si>
    <t>091532</t>
  </si>
  <si>
    <t>0915331</t>
  </si>
  <si>
    <t>0915332</t>
  </si>
  <si>
    <t>091534</t>
  </si>
  <si>
    <t>091535</t>
  </si>
  <si>
    <t>091536</t>
  </si>
  <si>
    <t>091537</t>
  </si>
  <si>
    <t>091538</t>
  </si>
  <si>
    <t>091539</t>
  </si>
  <si>
    <t>09161</t>
  </si>
  <si>
    <t>Egyéb működési célú támogatások bevételei államháztartáson belülről</t>
  </si>
  <si>
    <t>091631</t>
  </si>
  <si>
    <t>091632</t>
  </si>
  <si>
    <t>0916331</t>
  </si>
  <si>
    <t>0916332</t>
  </si>
  <si>
    <t>091634</t>
  </si>
  <si>
    <t>091635</t>
  </si>
  <si>
    <t>091636</t>
  </si>
  <si>
    <t>091637</t>
  </si>
  <si>
    <t>091638</t>
  </si>
  <si>
    <t>091639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</si>
  <si>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</si>
  <si>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</si>
  <si>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</si>
  <si>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</si>
  <si>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</si>
  <si>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</si>
  <si>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</si>
  <si>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092331</t>
  </si>
  <si>
    <t>092332</t>
  </si>
  <si>
    <t>0923331</t>
  </si>
  <si>
    <t>0923332</t>
  </si>
  <si>
    <t>092334</t>
  </si>
  <si>
    <t>092335</t>
  </si>
  <si>
    <t>092336</t>
  </si>
  <si>
    <t>092337</t>
  </si>
  <si>
    <t>092338</t>
  </si>
  <si>
    <t>092339</t>
  </si>
  <si>
    <t>09241</t>
  </si>
  <si>
    <t>Felhalmozási célú visszatérítendő támogatások, kölcsönök igénybevétele államháztartáson belülről</t>
  </si>
  <si>
    <t>092431</t>
  </si>
  <si>
    <t>092432</t>
  </si>
  <si>
    <t>0924331</t>
  </si>
  <si>
    <t>0924332</t>
  </si>
  <si>
    <t>092434</t>
  </si>
  <si>
    <t>092435</t>
  </si>
  <si>
    <t>092436</t>
  </si>
  <si>
    <t>092437</t>
  </si>
  <si>
    <t>092438</t>
  </si>
  <si>
    <t>092439</t>
  </si>
  <si>
    <t>09251</t>
  </si>
  <si>
    <t>092531</t>
  </si>
  <si>
    <t>092532</t>
  </si>
  <si>
    <t>0925331</t>
  </si>
  <si>
    <t>0925332</t>
  </si>
  <si>
    <t>092534</t>
  </si>
  <si>
    <t>092535</t>
  </si>
  <si>
    <t>092536</t>
  </si>
  <si>
    <t>092537</t>
  </si>
  <si>
    <t>092538</t>
  </si>
  <si>
    <t>092539</t>
  </si>
  <si>
    <t>B3</t>
  </si>
  <si>
    <t>Közhatalmi bevételek</t>
  </si>
  <si>
    <t>Jövedelemadók</t>
  </si>
  <si>
    <t>093111</t>
  </si>
  <si>
    <t>09341</t>
  </si>
  <si>
    <t>Vagyoni típusú adók</t>
  </si>
  <si>
    <t>093431</t>
  </si>
  <si>
    <t>093432</t>
  </si>
  <si>
    <t>093433</t>
  </si>
  <si>
    <t>093434</t>
  </si>
  <si>
    <t>093511</t>
  </si>
  <si>
    <t>Termékek és szolgáltatások adói</t>
  </si>
  <si>
    <t>0935131</t>
  </si>
  <si>
    <t>0935132</t>
  </si>
  <si>
    <t>093541</t>
  </si>
  <si>
    <t>093551</t>
  </si>
  <si>
    <t>Egyéb áruhasználati és szolgáltatási adók</t>
  </si>
  <si>
    <t>0935531</t>
  </si>
  <si>
    <t>0935532</t>
  </si>
  <si>
    <t>0935533</t>
  </si>
  <si>
    <t>09361</t>
  </si>
  <si>
    <t>Egyéb közhatalmi bevételek</t>
  </si>
  <si>
    <t>093632</t>
  </si>
  <si>
    <t>093633</t>
  </si>
  <si>
    <t>093634</t>
  </si>
  <si>
    <t>0936351</t>
  </si>
  <si>
    <t>0936352</t>
  </si>
  <si>
    <t>0936353</t>
  </si>
  <si>
    <t>0936354</t>
  </si>
  <si>
    <t>0936355</t>
  </si>
  <si>
    <t>0936356</t>
  </si>
  <si>
    <t>093639</t>
  </si>
  <si>
    <t>B4</t>
  </si>
  <si>
    <t>Működési bevételek</t>
  </si>
  <si>
    <t>094011</t>
  </si>
  <si>
    <t>094021</t>
  </si>
  <si>
    <t>Szolgáltatások ellenértéke</t>
  </si>
  <si>
    <t>0940231</t>
  </si>
  <si>
    <t>0940232</t>
  </si>
  <si>
    <t>0940239</t>
  </si>
  <si>
    <t>094031</t>
  </si>
  <si>
    <t>Közvetített szolgáltatások ellenértéke</t>
  </si>
  <si>
    <t>0940331</t>
  </si>
  <si>
    <t>0940332</t>
  </si>
  <si>
    <t>094041</t>
  </si>
  <si>
    <t>Tulajdonosi bevételek</t>
  </si>
  <si>
    <t>0940431</t>
  </si>
  <si>
    <t>0940432</t>
  </si>
  <si>
    <t>0940433</t>
  </si>
  <si>
    <t>0940434</t>
  </si>
  <si>
    <t>0940435</t>
  </si>
  <si>
    <t>0940436</t>
  </si>
  <si>
    <t>0940439</t>
  </si>
  <si>
    <t>094051</t>
  </si>
  <si>
    <t>094061</t>
  </si>
  <si>
    <t>094071</t>
  </si>
  <si>
    <t>094101</t>
  </si>
  <si>
    <t>094111</t>
  </si>
  <si>
    <t>Egyéb működési bevételek</t>
  </si>
  <si>
    <t>0941131</t>
  </si>
  <si>
    <t>0941132</t>
  </si>
  <si>
    <t>0941139</t>
  </si>
  <si>
    <t>B5</t>
  </si>
  <si>
    <t>Felhalmozási bevételek</t>
  </si>
  <si>
    <t>09511</t>
  </si>
  <si>
    <t>09521</t>
  </si>
  <si>
    <t>Ingatlanok értékesítése</t>
  </si>
  <si>
    <t>095231</t>
  </si>
  <si>
    <t>095239</t>
  </si>
  <si>
    <t>09531</t>
  </si>
  <si>
    <t>09541</t>
  </si>
  <si>
    <t>Részesedések értékesítése</t>
  </si>
  <si>
    <t>095431</t>
  </si>
  <si>
    <t>095439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</si>
  <si>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</si>
  <si>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</si>
  <si>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</si>
  <si>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</si>
  <si>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</si>
  <si>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</si>
  <si>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</si>
  <si>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</si>
  <si>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</si>
  <si>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096431</t>
  </si>
  <si>
    <t>096432</t>
  </si>
  <si>
    <t>096433</t>
  </si>
  <si>
    <t>096434</t>
  </si>
  <si>
    <t>096435</t>
  </si>
  <si>
    <t>0964361</t>
  </si>
  <si>
    <t>0964362</t>
  </si>
  <si>
    <t>0964363</t>
  </si>
  <si>
    <t>096439</t>
  </si>
  <si>
    <t>09651</t>
  </si>
  <si>
    <t>Egyéb működési célú átvett pénzeszközök</t>
  </si>
  <si>
    <t>096531</t>
  </si>
  <si>
    <t>096532</t>
  </si>
  <si>
    <t>096533</t>
  </si>
  <si>
    <t>096534</t>
  </si>
  <si>
    <t>096535</t>
  </si>
  <si>
    <t>0965361</t>
  </si>
  <si>
    <t>0965362</t>
  </si>
  <si>
    <t>0965363</t>
  </si>
  <si>
    <t>096537</t>
  </si>
  <si>
    <t>096538</t>
  </si>
  <si>
    <t>096539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</si>
  <si>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</si>
  <si>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</si>
  <si>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</si>
  <si>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</si>
  <si>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</si>
  <si>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</si>
  <si>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</si>
  <si>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</si>
  <si>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097431</t>
  </si>
  <si>
    <t>097432</t>
  </si>
  <si>
    <t>097433</t>
  </si>
  <si>
    <t>097434</t>
  </si>
  <si>
    <t>097435</t>
  </si>
  <si>
    <t>0974361</t>
  </si>
  <si>
    <t>0974362</t>
  </si>
  <si>
    <t>0974363</t>
  </si>
  <si>
    <t>097439</t>
  </si>
  <si>
    <t>09751</t>
  </si>
  <si>
    <t>Egyéb felhalmozási célú átvett pénzeszközök</t>
  </si>
  <si>
    <t>097531</t>
  </si>
  <si>
    <t>097532</t>
  </si>
  <si>
    <t>097533</t>
  </si>
  <si>
    <t>097534</t>
  </si>
  <si>
    <t>097535</t>
  </si>
  <si>
    <t>0975361</t>
  </si>
  <si>
    <t>0975362</t>
  </si>
  <si>
    <t>0975363</t>
  </si>
  <si>
    <t>097537</t>
  </si>
  <si>
    <t>097538</t>
  </si>
  <si>
    <t>097539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</si>
  <si>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</si>
  <si>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</si>
  <si>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</si>
  <si>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</si>
  <si>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</si>
  <si>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</si>
  <si>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</si>
  <si>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</si>
  <si>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</si>
  <si>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</si>
  <si>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09812131</t>
  </si>
  <si>
    <t>09812132</t>
  </si>
  <si>
    <t>09812139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</si>
  <si>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</si>
  <si>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</si>
  <si>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</si>
  <si>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</si>
  <si>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</si>
  <si>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</si>
  <si>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</si>
  <si>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</si>
  <si>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</si>
  <si>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</si>
  <si>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</si>
  <si>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</si>
  <si>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</si>
  <si>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</si>
  <si>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</si>
  <si>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</si>
  <si>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</si>
  <si>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</si>
  <si>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</si>
  <si>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</si>
  <si>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</si>
  <si>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</si>
  <si>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</si>
  <si>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</si>
  <si>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</si>
  <si>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</si>
  <si>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</si>
  <si>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</si>
  <si>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</si>
  <si>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</si>
  <si>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</si>
  <si>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</si>
  <si>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</si>
  <si>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</si>
  <si>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</si>
  <si>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</si>
  <si>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</si>
  <si>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</si>
  <si>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</si>
  <si>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</si>
  <si>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</si>
  <si>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</si>
  <si>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</si>
  <si>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</si>
  <si>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</si>
  <si>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</si>
  <si>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</si>
  <si>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</si>
  <si>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</si>
  <si>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</si>
  <si>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</si>
  <si>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</si>
  <si>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</si>
  <si>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Állományba nem tartozók fizetett juttásai</t>
  </si>
  <si>
    <t>051231</t>
  </si>
  <si>
    <t>Egyéb külső személyi juttatások</t>
  </si>
  <si>
    <t>K2</t>
  </si>
  <si>
    <t>Munkaadókat terhelő járulékok és szociális hozzájárulási adó</t>
  </si>
  <si>
    <t>05231</t>
  </si>
  <si>
    <t>Szociális hozzájárulási adó</t>
  </si>
  <si>
    <t>05232</t>
  </si>
  <si>
    <t>Rehabilitációs hozzájárulás</t>
  </si>
  <si>
    <t>05233</t>
  </si>
  <si>
    <t>Korkedvezmény-biztosítási járulék</t>
  </si>
  <si>
    <t>05234</t>
  </si>
  <si>
    <t>Egészségügyi hozzájárulás</t>
  </si>
  <si>
    <t>05235</t>
  </si>
  <si>
    <t>Táppénz hozzájárulás</t>
  </si>
  <si>
    <t>05236</t>
  </si>
  <si>
    <t>Egyéb munkaadókat terhelő járulék</t>
  </si>
  <si>
    <t>05237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</si>
  <si>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</si>
  <si>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</si>
  <si>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</si>
  <si>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</si>
  <si>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</si>
  <si>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</si>
  <si>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</si>
  <si>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</si>
  <si>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</si>
  <si>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</si>
  <si>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</si>
  <si>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</si>
  <si>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</si>
  <si>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</si>
  <si>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</si>
  <si>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</si>
  <si>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</si>
  <si>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</si>
  <si>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</si>
  <si>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</si>
  <si>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</si>
  <si>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</si>
  <si>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</si>
  <si>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</si>
  <si>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</si>
  <si>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</si>
  <si>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0533531</t>
  </si>
  <si>
    <t>ÁH belüli közvetített szolgáltatások</t>
  </si>
  <si>
    <t>0533532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</si>
  <si>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</si>
  <si>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</si>
  <si>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</si>
  <si>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</si>
  <si>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</si>
  <si>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</si>
  <si>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</si>
  <si>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</si>
  <si>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</si>
  <si>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</si>
  <si>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</si>
  <si>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</si>
  <si>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Működési célú ÁFA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</si>
  <si>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</si>
  <si>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</si>
  <si>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</si>
  <si>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</si>
  <si>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</si>
  <si>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</si>
  <si>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</si>
  <si>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</si>
  <si>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</si>
  <si>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</si>
  <si>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</si>
  <si>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</si>
  <si>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</si>
  <si>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</si>
  <si>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Betegséggel kapcsolatos ellátások</t>
  </si>
  <si>
    <t>05451</t>
  </si>
  <si>
    <t>Foglalkoztatással kapcsolatos ellátások</t>
  </si>
  <si>
    <t>05461</t>
  </si>
  <si>
    <t>Lakhatással kapcsolatos ellátások</t>
  </si>
  <si>
    <t>05471</t>
  </si>
  <si>
    <t>Intézményi ellátottak pénzbeli juttatása</t>
  </si>
  <si>
    <t>054731</t>
  </si>
  <si>
    <t>054732</t>
  </si>
  <si>
    <t>054739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</si>
  <si>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</si>
  <si>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</si>
  <si>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</si>
  <si>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</si>
  <si>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</si>
  <si>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</si>
  <si>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0550131</t>
  </si>
  <si>
    <t>0550132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</si>
  <si>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</si>
  <si>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</si>
  <si>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</si>
  <si>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</si>
  <si>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</si>
  <si>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</si>
  <si>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0550431</t>
  </si>
  <si>
    <t>0550432</t>
  </si>
  <si>
    <t>05504331</t>
  </si>
  <si>
    <t>05504332</t>
  </si>
  <si>
    <t>0550434</t>
  </si>
  <si>
    <t>0550435</t>
  </si>
  <si>
    <t>0550436</t>
  </si>
  <si>
    <t>0550437</t>
  </si>
  <si>
    <t>0550438</t>
  </si>
  <si>
    <t>0550439</t>
  </si>
  <si>
    <t>055051</t>
  </si>
  <si>
    <t>0550531</t>
  </si>
  <si>
    <t>0550532</t>
  </si>
  <si>
    <t>05505331</t>
  </si>
  <si>
    <t>05505332</t>
  </si>
  <si>
    <t>0550534</t>
  </si>
  <si>
    <t>0550535</t>
  </si>
  <si>
    <t>0550536</t>
  </si>
  <si>
    <t>0550537</t>
  </si>
  <si>
    <t>0550538</t>
  </si>
  <si>
    <t>0550539</t>
  </si>
  <si>
    <t>055061</t>
  </si>
  <si>
    <t>Egyéb működési célú támogatások államháztartáson belülre</t>
  </si>
  <si>
    <t>0550631</t>
  </si>
  <si>
    <t>0550632</t>
  </si>
  <si>
    <t>05506331</t>
  </si>
  <si>
    <t>05506332</t>
  </si>
  <si>
    <t>0550634</t>
  </si>
  <si>
    <t>0550635</t>
  </si>
  <si>
    <t>0550636</t>
  </si>
  <si>
    <t>0550637</t>
  </si>
  <si>
    <t>0550638</t>
  </si>
  <si>
    <t>0550639</t>
  </si>
  <si>
    <t>055071</t>
  </si>
  <si>
    <t>0550731</t>
  </si>
  <si>
    <t>0550732</t>
  </si>
  <si>
    <t>055081</t>
  </si>
  <si>
    <t>0550831</t>
  </si>
  <si>
    <t>0550832</t>
  </si>
  <si>
    <t>0550833</t>
  </si>
  <si>
    <t>0550834</t>
  </si>
  <si>
    <t>0550835</t>
  </si>
  <si>
    <t>05508361</t>
  </si>
  <si>
    <t>05508362</t>
  </si>
  <si>
    <t>05508363</t>
  </si>
  <si>
    <t>0550837</t>
  </si>
  <si>
    <t>0550838</t>
  </si>
  <si>
    <t>0550839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</si>
  <si>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</si>
  <si>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</si>
  <si>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</si>
  <si>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</si>
  <si>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</si>
  <si>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</si>
  <si>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</si>
  <si>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</si>
  <si>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0551231</t>
  </si>
  <si>
    <t>0551232</t>
  </si>
  <si>
    <t>0551233</t>
  </si>
  <si>
    <t>0551234</t>
  </si>
  <si>
    <t>0551235</t>
  </si>
  <si>
    <t>05512361</t>
  </si>
  <si>
    <t>05512362</t>
  </si>
  <si>
    <t>05512363</t>
  </si>
  <si>
    <t>0551237</t>
  </si>
  <si>
    <t>0551238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</si>
  <si>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</si>
  <si>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</si>
  <si>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</si>
  <si>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</si>
  <si>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</si>
  <si>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</si>
  <si>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</si>
  <si>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</si>
  <si>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056231</t>
  </si>
  <si>
    <t>056232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</si>
  <si>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</si>
  <si>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</si>
  <si>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</si>
  <si>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</si>
  <si>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</si>
  <si>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</si>
  <si>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</si>
  <si>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</si>
  <si>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</si>
  <si>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</si>
  <si>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</si>
  <si>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</si>
  <si>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</si>
  <si>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</si>
  <si>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</si>
  <si>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Informatikai eszköz felújítása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</si>
  <si>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</si>
  <si>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</si>
  <si>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</si>
  <si>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</si>
  <si>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</si>
  <si>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</si>
  <si>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</si>
  <si>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058231</t>
  </si>
  <si>
    <t>058232</t>
  </si>
  <si>
    <t>0582331</t>
  </si>
  <si>
    <t>0582332</t>
  </si>
  <si>
    <t>058234</t>
  </si>
  <si>
    <t>058235</t>
  </si>
  <si>
    <t>058236</t>
  </si>
  <si>
    <t>058237</t>
  </si>
  <si>
    <t>058238</t>
  </si>
  <si>
    <t>058239</t>
  </si>
  <si>
    <t>05831</t>
  </si>
  <si>
    <t>058331</t>
  </si>
  <si>
    <t>058332</t>
  </si>
  <si>
    <t>0583331</t>
  </si>
  <si>
    <t>0583332</t>
  </si>
  <si>
    <t>058334</t>
  </si>
  <si>
    <t>058335</t>
  </si>
  <si>
    <t>058336</t>
  </si>
  <si>
    <t>058337</t>
  </si>
  <si>
    <t>058338</t>
  </si>
  <si>
    <t>058339</t>
  </si>
  <si>
    <t>05841</t>
  </si>
  <si>
    <t>Egyéb felhalmozási célú támogatások államháztartáson belülre</t>
  </si>
  <si>
    <t>058431</t>
  </si>
  <si>
    <t>058432</t>
  </si>
  <si>
    <t>0584331</t>
  </si>
  <si>
    <t>0584332</t>
  </si>
  <si>
    <t>058434</t>
  </si>
  <si>
    <t>058435</t>
  </si>
  <si>
    <t>058436</t>
  </si>
  <si>
    <t>058437</t>
  </si>
  <si>
    <t>058438</t>
  </si>
  <si>
    <t>058439</t>
  </si>
  <si>
    <t>05851</t>
  </si>
  <si>
    <t>058531</t>
  </si>
  <si>
    <t>058532</t>
  </si>
  <si>
    <t>05861</t>
  </si>
  <si>
    <t>058631</t>
  </si>
  <si>
    <t>058632</t>
  </si>
  <si>
    <t>058633</t>
  </si>
  <si>
    <t>058634</t>
  </si>
  <si>
    <t>058635</t>
  </si>
  <si>
    <t>0586361</t>
  </si>
  <si>
    <t>0586362</t>
  </si>
  <si>
    <t>0586363</t>
  </si>
  <si>
    <t>058637</t>
  </si>
  <si>
    <t>058638</t>
  </si>
  <si>
    <t>058639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</si>
  <si>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</si>
  <si>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</si>
  <si>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</si>
  <si>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</si>
  <si>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</si>
  <si>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</si>
  <si>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058931</t>
  </si>
  <si>
    <t>058932</t>
  </si>
  <si>
    <t>058933</t>
  </si>
  <si>
    <t>058934</t>
  </si>
  <si>
    <t>058935</t>
  </si>
  <si>
    <t>0589361</t>
  </si>
  <si>
    <t>0589362</t>
  </si>
  <si>
    <t>0589363</t>
  </si>
  <si>
    <t>058937</t>
  </si>
  <si>
    <t>058938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</si>
  <si>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</si>
  <si>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</si>
  <si>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</si>
  <si>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</si>
  <si>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</si>
  <si>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</si>
  <si>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</si>
  <si>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</si>
  <si>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</si>
  <si>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</si>
  <si>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</si>
  <si>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</si>
  <si>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</si>
  <si>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</si>
  <si>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</si>
  <si>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</si>
  <si>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</si>
  <si>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Irányító szervi támogatás folyósítása</t>
  </si>
  <si>
    <t>059161</t>
  </si>
  <si>
    <t>Pénzeszközök betétként elhelyezése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</si>
  <si>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</si>
  <si>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</si>
  <si>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</si>
  <si>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</si>
  <si>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</si>
  <si>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</si>
  <si>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</si>
  <si>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</si>
  <si>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</si>
  <si>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</si>
  <si>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</si>
  <si>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</si>
  <si>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Származékos ügyletek kiadásai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</si>
  <si>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</si>
  <si>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</si>
  <si>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</si>
  <si>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</si>
  <si>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</si>
  <si>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</si>
  <si>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</si>
  <si>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</si>
  <si>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</si>
  <si>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</si>
  <si>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</si>
  <si>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</si>
  <si>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</si>
  <si>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</si>
  <si>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</si>
  <si>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</si>
  <si>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</si>
  <si>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</si>
  <si>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</si>
  <si>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</si>
  <si>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</si>
  <si>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</si>
  <si>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</si>
  <si>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</si>
  <si>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</si>
  <si>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</si>
  <si>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</si>
  <si>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</si>
  <si>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</si>
  <si>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</si>
  <si>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</si>
  <si>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</si>
  <si>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</si>
  <si>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</si>
  <si>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</si>
  <si>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</si>
  <si>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</si>
  <si>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</si>
  <si>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</si>
  <si>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</si>
  <si>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</si>
  <si>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</si>
  <si>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</si>
  <si>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</si>
  <si>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</si>
  <si>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</si>
  <si>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</si>
  <si>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</si>
  <si>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</si>
  <si>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</si>
  <si>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</si>
  <si>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</si>
  <si>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</si>
  <si>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</si>
  <si>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</si>
  <si>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</si>
  <si>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</si>
  <si>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</si>
  <si>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</si>
  <si>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</si>
  <si>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</si>
  <si>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</si>
  <si>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</si>
  <si>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</si>
  <si>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</si>
  <si>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</si>
  <si>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</si>
  <si>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</si>
  <si>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</si>
  <si>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</si>
  <si>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</si>
  <si>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</si>
  <si>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</si>
  <si>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</si>
  <si>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Forgatási célú külföldi értékpapír beváltása, értékesítése</t>
  </si>
  <si>
    <t>Befektetési célú értékpapír beváltása, értékesítése</t>
  </si>
  <si>
    <t>Külföldi értékpapírok kibocsátása</t>
  </si>
  <si>
    <t>Hitelfelvétel külföldi kormánytól, nemzetközi szervezettől</t>
  </si>
  <si>
    <t>Hitelfelvétel külföldi pénzintézettől</t>
  </si>
  <si>
    <t>Lekötött bankbetétek megszüntetése</t>
  </si>
  <si>
    <t>Államháztartáson belüli megelőlegezések</t>
  </si>
  <si>
    <t>Irányító szervi támogatás</t>
  </si>
  <si>
    <t>Forgatási célú belföldi befektetési jegy beváltása</t>
  </si>
  <si>
    <t>Forgatási célú belföldi kárpótlási jegy beváltása</t>
  </si>
  <si>
    <t>Rövid lejáratú hitel pénzügyi vállalkozástól</t>
  </si>
  <si>
    <t>Likviditási hitelek pénzügyi vállalkozástól</t>
  </si>
  <si>
    <t>Hosszú lejáratú hitel pénzügyi vállalkozástól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</si>
  <si>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</si>
  <si>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</si>
  <si>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</si>
  <si>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</si>
  <si>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</si>
  <si>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</si>
  <si>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</si>
  <si>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</si>
  <si>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Gépjárműadó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</si>
  <si>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</si>
  <si>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</si>
  <si>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</si>
  <si>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</si>
  <si>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</si>
  <si>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</si>
  <si>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</si>
  <si>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</si>
  <si>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</si>
  <si>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</si>
  <si>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ÁFA visszatérítés</t>
  </si>
  <si>
    <t>Egyéb különféle pénzügyi műveletek bevételei</t>
  </si>
  <si>
    <t>Biztosítók által fizetett kártérítés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</si>
  <si>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</si>
  <si>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</si>
  <si>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</si>
  <si>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</si>
  <si>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</si>
  <si>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</si>
  <si>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</si>
  <si>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</si>
  <si>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</si>
  <si>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</si>
  <si>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</si>
  <si>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</si>
  <si>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</si>
  <si>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</si>
  <si>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</si>
  <si>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</si>
  <si>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</si>
  <si>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</si>
  <si>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EU-tól felhalmozási támogatás visszatérülése</t>
  </si>
  <si>
    <t>Nemzetközi szervezettől felhalmozási támogatás visszatérülése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</si>
  <si>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</si>
  <si>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</si>
  <si>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</si>
  <si>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</si>
  <si>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</si>
  <si>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</si>
  <si>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</si>
  <si>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</si>
  <si>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</si>
  <si>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</si>
  <si>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</si>
  <si>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</si>
  <si>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</si>
  <si>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</si>
  <si>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</si>
  <si>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</si>
  <si>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</si>
  <si>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</si>
  <si>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</si>
  <si>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</si>
  <si>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</si>
  <si>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</si>
  <si>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</si>
  <si>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</si>
  <si>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</si>
  <si>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</si>
  <si>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</si>
  <si>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</si>
  <si>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</si>
  <si>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</si>
  <si>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</si>
  <si>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</si>
  <si>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</si>
  <si>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</si>
  <si>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</si>
  <si>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</si>
  <si>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</si>
  <si>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</si>
  <si>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</si>
  <si>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</si>
  <si>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</si>
  <si>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</si>
  <si>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</si>
  <si>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</si>
  <si>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</si>
  <si>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</si>
  <si>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</si>
  <si>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</si>
  <si>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</si>
  <si>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</si>
  <si>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</si>
  <si>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</si>
  <si>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</si>
  <si>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</si>
  <si>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</si>
  <si>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</si>
  <si>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</si>
  <si>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</si>
  <si>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</si>
  <si>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</si>
  <si>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</si>
  <si>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</si>
  <si>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</si>
  <si>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</si>
  <si>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</si>
  <si>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</si>
  <si>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</si>
  <si>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</si>
  <si>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</si>
  <si>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</si>
  <si>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</si>
  <si>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</si>
  <si>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</si>
  <si>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</si>
  <si>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</si>
  <si>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</si>
  <si>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</si>
  <si>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</si>
  <si>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</si>
  <si>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</si>
  <si>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</si>
  <si>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</si>
  <si>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</si>
  <si>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</si>
  <si>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</si>
  <si>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</si>
  <si>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</si>
  <si>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</si>
  <si>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</si>
  <si>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</si>
  <si>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</si>
  <si>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</si>
  <si>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</si>
  <si>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</si>
  <si>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</si>
  <si>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</si>
  <si>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</si>
  <si>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</si>
  <si>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</si>
  <si>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</si>
  <si>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</si>
  <si>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</si>
  <si>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</si>
  <si>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</si>
  <si>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</si>
  <si>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</si>
  <si>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</si>
  <si>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</si>
  <si>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</si>
  <si>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</si>
  <si>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</si>
  <si>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</si>
  <si>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</si>
  <si>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</si>
  <si>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</si>
  <si>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</si>
  <si>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</si>
  <si>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</si>
  <si>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</si>
  <si>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</si>
  <si>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</si>
  <si>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</si>
  <si>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</si>
  <si>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</si>
  <si>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</si>
  <si>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</si>
  <si>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</si>
  <si>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</si>
  <si>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</si>
  <si>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</si>
  <si>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</si>
  <si>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</si>
  <si>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</si>
  <si>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</si>
  <si>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</si>
  <si>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</si>
  <si>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</si>
  <si>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</si>
  <si>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</si>
  <si>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</si>
  <si>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</si>
  <si>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</si>
  <si>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</si>
  <si>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</si>
  <si>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</si>
  <si>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</si>
  <si>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</si>
  <si>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</si>
  <si>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</si>
  <si>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</si>
  <si>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</si>
  <si>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</si>
  <si>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</si>
  <si>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</si>
  <si>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</si>
  <si>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</si>
  <si>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</si>
  <si>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</si>
  <si>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</si>
  <si>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</si>
  <si>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</si>
  <si>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</si>
  <si>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</si>
  <si>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</si>
  <si>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</si>
  <si>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</si>
  <si>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</si>
  <si>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</si>
  <si>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</si>
  <si>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</si>
  <si>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</si>
  <si>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</si>
  <si>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</si>
  <si>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</si>
  <si>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</si>
  <si>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</si>
  <si>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</si>
  <si>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</si>
  <si>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</si>
  <si>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</si>
  <si>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</si>
  <si>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</si>
  <si>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</si>
  <si>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</si>
  <si>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</si>
  <si>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</si>
  <si>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</si>
  <si>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</si>
  <si>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</si>
  <si>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</si>
  <si>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</si>
  <si>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</si>
  <si>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</si>
  <si>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</si>
  <si>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</si>
  <si>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</si>
  <si>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</si>
  <si>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</si>
  <si>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</si>
  <si>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</si>
  <si>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</si>
  <si>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</si>
  <si>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</si>
  <si>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</si>
  <si>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</si>
  <si>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</si>
  <si>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</si>
  <si>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</si>
  <si>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</si>
  <si>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</si>
  <si>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</si>
  <si>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</si>
  <si>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</si>
  <si>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</si>
  <si>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</si>
  <si>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</si>
  <si>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</si>
  <si>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</si>
  <si>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</si>
  <si>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</si>
  <si>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</si>
  <si>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</si>
  <si>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</si>
  <si>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</si>
  <si>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</si>
  <si>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</si>
  <si>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</si>
  <si>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</si>
  <si>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</si>
  <si>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</si>
  <si>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</si>
  <si>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</si>
  <si>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</si>
  <si>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</si>
  <si>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</si>
  <si>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</si>
  <si>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</si>
  <si>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</si>
  <si>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</si>
  <si>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</si>
  <si>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</si>
  <si>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</si>
  <si>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</si>
  <si>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</si>
  <si>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</si>
  <si>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</si>
  <si>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</si>
  <si>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</si>
  <si>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</si>
  <si>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</si>
  <si>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</si>
  <si>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</si>
  <si>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</si>
  <si>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</si>
  <si>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</si>
  <si>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</si>
  <si>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</si>
  <si>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</si>
  <si>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</si>
  <si>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</si>
  <si>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</si>
  <si>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</si>
  <si>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</si>
  <si>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</si>
  <si>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</si>
  <si>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</si>
  <si>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</si>
  <si>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</si>
  <si>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</si>
  <si>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</si>
  <si>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</si>
  <si>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</si>
  <si>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</si>
  <si>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</si>
  <si>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</si>
  <si>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</si>
  <si>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</si>
  <si>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</si>
  <si>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</si>
  <si>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</si>
  <si>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</si>
  <si>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</si>
  <si>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</si>
  <si>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</si>
  <si>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</si>
  <si>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</si>
  <si>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</si>
  <si>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</si>
  <si>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</si>
  <si>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</si>
  <si>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</si>
  <si>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</si>
  <si>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</si>
  <si>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</si>
  <si>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</si>
  <si>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</si>
  <si>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</si>
  <si>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</si>
  <si>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</si>
  <si>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</si>
  <si>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</si>
  <si>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</si>
  <si>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</si>
  <si>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</si>
  <si>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</si>
  <si>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</si>
  <si>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</si>
  <si>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</si>
  <si>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</si>
  <si>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</si>
  <si>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</si>
  <si>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</si>
  <si>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</si>
  <si>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</si>
  <si>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</si>
  <si>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</si>
  <si>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</si>
  <si>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</si>
  <si>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</si>
  <si>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</si>
  <si>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</si>
  <si>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</si>
  <si>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</si>
  <si>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</si>
  <si>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</si>
  <si>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</si>
  <si>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</si>
  <si>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</si>
  <si>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</si>
  <si>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</si>
  <si>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</si>
  <si>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</si>
  <si>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</si>
  <si>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</si>
  <si>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</si>
  <si>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</si>
  <si>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</si>
  <si>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</si>
  <si>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</si>
  <si>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</si>
  <si>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</si>
  <si>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</si>
  <si>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</si>
  <si>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</si>
  <si>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</si>
  <si>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</si>
  <si>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</si>
  <si>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</si>
  <si>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</si>
  <si>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</si>
  <si>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</si>
  <si>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</si>
  <si>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</si>
  <si>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</si>
  <si>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</si>
  <si>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</si>
  <si>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</si>
  <si>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</si>
  <si>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</si>
  <si>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</si>
  <si>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</si>
  <si>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</si>
  <si>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</si>
  <si>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</si>
  <si>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</si>
  <si>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</si>
  <si>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</si>
  <si>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</si>
  <si>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</si>
  <si>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</si>
  <si>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</si>
  <si>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</si>
  <si>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</si>
  <si>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</si>
  <si>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</si>
  <si>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</si>
  <si>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</si>
  <si>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</si>
  <si>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</si>
  <si>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</si>
  <si>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</si>
  <si>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</si>
  <si>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</si>
  <si>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</si>
  <si>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</si>
  <si>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</si>
  <si>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</si>
  <si>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</si>
  <si>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</si>
  <si>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</si>
  <si>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</si>
  <si>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</si>
  <si>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</si>
  <si>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</si>
  <si>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</si>
  <si>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</si>
  <si>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093435</t>
  </si>
  <si>
    <t>KÖLTSÉGVETÉSI EGYENLEG
(Költségvetési bevételek - Költségvetési kiadások)
("+" egyenleg többlet;
"-" egyenleg hiány)</t>
  </si>
  <si>
    <t>018030 Támogatási célú finanszírozási műveletek</t>
  </si>
  <si>
    <t>Ft</t>
  </si>
  <si>
    <t>0940821</t>
  </si>
  <si>
    <t>Egyéb kapott (járó) kamatok és kamatjellegű bevételek</t>
  </si>
  <si>
    <t>ÁHB-ről kapott kamatbevételek</t>
  </si>
  <si>
    <t>09408231</t>
  </si>
  <si>
    <t>09408233</t>
  </si>
  <si>
    <t>09408234</t>
  </si>
  <si>
    <t>ÁHK egyéb kamatok és kamatjellegű bevételek</t>
  </si>
  <si>
    <t>0940921</t>
  </si>
  <si>
    <t>Más egyéb pénzügyi műveletek bevételei</t>
  </si>
  <si>
    <t>09409231</t>
  </si>
  <si>
    <t>Részesedések értékesítéséhez kapcsolódó realizált nyereség</t>
  </si>
  <si>
    <t>09409232</t>
  </si>
  <si>
    <t>Hitelviszonyt megtestesítő értékpapírok értékesítési nyeresége</t>
  </si>
  <si>
    <t>09409234</t>
  </si>
  <si>
    <t>Hitelviszonyt megtestesítő értékpapírok kibocsátási nyeresége</t>
  </si>
  <si>
    <t>09409235</t>
  </si>
  <si>
    <t>Valuta és deviza eszközök realizált árfolyamnyeresége</t>
  </si>
  <si>
    <t>09409239</t>
  </si>
  <si>
    <t>054835</t>
  </si>
  <si>
    <t>Önkormányzat által saját hatáskörben adott más ellátás kiadásai</t>
  </si>
  <si>
    <t>054831</t>
  </si>
  <si>
    <t>Egyéb, az önkormányzat rendeletében megállapított juttatás</t>
  </si>
  <si>
    <t>054832</t>
  </si>
  <si>
    <t>054833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</si>
  <si>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</si>
  <si>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</si>
  <si>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</si>
  <si>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</si>
  <si>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</si>
  <si>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</si>
  <si>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</si>
  <si>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</si>
  <si>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</si>
  <si>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</si>
  <si>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</si>
  <si>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</si>
  <si>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</si>
  <si>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</si>
  <si>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</si>
  <si>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</si>
  <si>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2/2016. (II.15.) önk. rendelet</t>
  </si>
  <si>
    <t>900020 Adó</t>
  </si>
  <si>
    <t>Kötelező feladat</t>
  </si>
  <si>
    <t>Önként vállalt feladat</t>
  </si>
  <si>
    <t>013320 Köztemető-fenntartás és -működtetés</t>
  </si>
  <si>
    <t>066020 Város-, községgazdálkodási egyéb szolgáltatások</t>
  </si>
  <si>
    <t>082044 Könyvtári szolgáltatások</t>
  </si>
  <si>
    <t>082092 Közművelődés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</si>
  <si>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</si>
  <si>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</si>
  <si>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</si>
  <si>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</si>
  <si>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</si>
  <si>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</si>
  <si>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</si>
  <si>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</si>
  <si>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</si>
  <si>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Települési adó (földadó)</t>
  </si>
  <si>
    <t>Tájház közüzemi költségek</t>
  </si>
  <si>
    <t>Tájház egyéb költségek</t>
  </si>
  <si>
    <t>köztemető közüzemi költségek</t>
  </si>
  <si>
    <t>orvosi rendelő közüzemi költségek</t>
  </si>
  <si>
    <t>igazgatás</t>
  </si>
  <si>
    <t>polgárőrség</t>
  </si>
  <si>
    <t>internet</t>
  </si>
  <si>
    <t>netbank</t>
  </si>
  <si>
    <t>webtárhely</t>
  </si>
  <si>
    <t>áram - Tájház</t>
  </si>
  <si>
    <t>gáz - Tájház</t>
  </si>
  <si>
    <t>belső ellenőrzés</t>
  </si>
  <si>
    <t>ingatlan kataszter negyedéves zárása</t>
  </si>
  <si>
    <t>üzemorvos</t>
  </si>
  <si>
    <t>bankköltség</t>
  </si>
  <si>
    <t>ebrendészet</t>
  </si>
  <si>
    <t>falugondnoki hozzájárulás</t>
  </si>
  <si>
    <t>orvosi ügyelet</t>
  </si>
  <si>
    <t>vérvétel</t>
  </si>
  <si>
    <t>egyéb kiadások</t>
  </si>
  <si>
    <t>Kisbíró újság</t>
  </si>
  <si>
    <t>reprezentáció</t>
  </si>
  <si>
    <t>rendezvények (gyereknap, falunap)</t>
  </si>
  <si>
    <t>Esély - sérelmi díj</t>
  </si>
  <si>
    <t>Bicske és Környéke Orvosi Ügyeleti Társulás</t>
  </si>
  <si>
    <t>fogorvosi alapellátás</t>
  </si>
  <si>
    <t>Szár Községi Önkormányzat</t>
  </si>
  <si>
    <t>Csákvári Önkormányzati Társulás</t>
  </si>
  <si>
    <t>Duna-Vértes Köze Regionális Társulás</t>
  </si>
  <si>
    <t>Ezer-Jó Vidékfejlesztés</t>
  </si>
  <si>
    <t>Vértes-Gerecse Vidékfejlesztési Közösség</t>
  </si>
  <si>
    <t>Mária Nyugdíjas Klub</t>
  </si>
  <si>
    <t>Szári Örökség Közhasznú Egyesület - tánc</t>
  </si>
  <si>
    <t>Újbaroki Sportegyesület</t>
  </si>
  <si>
    <t>általános tartalék</t>
  </si>
  <si>
    <t>céltartalék</t>
  </si>
  <si>
    <t>áram - temető</t>
  </si>
  <si>
    <t>áram - közvilágítás</t>
  </si>
  <si>
    <t>víz - közpark, közkút</t>
  </si>
  <si>
    <t>víz - temető</t>
  </si>
  <si>
    <t>csatornahálózat fejlesztése</t>
  </si>
  <si>
    <t>áram</t>
  </si>
  <si>
    <t>víz</t>
  </si>
  <si>
    <t>rendezvények (anyák napja, idősek napja, advent, játszóház)</t>
  </si>
  <si>
    <t>gáz</t>
  </si>
  <si>
    <t>066020 Város- és községgazd.</t>
  </si>
  <si>
    <t>ÁFA</t>
  </si>
  <si>
    <t>Települési Önkormányzatok Országos Szövetsége</t>
  </si>
  <si>
    <t>Bicske Város Önkormányzata</t>
  </si>
  <si>
    <t>2015. évről áthúzódó bérkompenzáció támogatása</t>
  </si>
  <si>
    <t>közterület használat</t>
  </si>
  <si>
    <t>sportöltöző</t>
  </si>
  <si>
    <t>terembérlet</t>
  </si>
  <si>
    <t>Újbarok Községi Önkormányzat költségvetési összesítő - 2016. év</t>
  </si>
  <si>
    <t>fűnyíró traktor javítása - Újbaroki SE</t>
  </si>
  <si>
    <t>B4082</t>
  </si>
  <si>
    <t>biztosítás - Tájház (Signal)</t>
  </si>
  <si>
    <t>Kárpátaljai gyerekek táboroztatása</t>
  </si>
  <si>
    <t>adóhátralék miatti tartalék (kevés eséllyel behajtható)</t>
  </si>
  <si>
    <t>066020 Város-, községgazdál-kodási egyéb szolgáltatások</t>
  </si>
  <si>
    <t>066020 Város-, községgazdál-kodás</t>
  </si>
  <si>
    <t>0936362</t>
  </si>
  <si>
    <t>0936363</t>
  </si>
  <si>
    <t>Jövedelmi típusú települési adók bevétele</t>
  </si>
  <si>
    <t>Egyéb települési adók bevétel (földadó)</t>
  </si>
  <si>
    <t>14/2016. (IX.1.) önk. rendelet</t>
  </si>
  <si>
    <t>víz - Tájház</t>
  </si>
  <si>
    <t>Országos Mentőszolgálat Alapítványa</t>
  </si>
  <si>
    <t>16/2016. (XI.30.) önk. rendelet</t>
  </si>
  <si>
    <t>haszonbérleti díj</t>
  </si>
  <si>
    <t>szemeteszsák</t>
  </si>
  <si>
    <t>Teljesítés</t>
  </si>
  <si>
    <t>felelősségbiztosítás</t>
  </si>
  <si>
    <t>Esély Szociális Társulás, Esély Alapítvány</t>
  </si>
  <si>
    <t>Módosított előirányzat</t>
  </si>
  <si>
    <t>Teljesítés kormányzati funkciónként</t>
  </si>
  <si>
    <t>Teljesítés havi ütemezése</t>
  </si>
  <si>
    <t>Teljesítés korm. funkciónként</t>
  </si>
  <si>
    <t>Módosított
előirányzat</t>
  </si>
  <si>
    <t>Teljesítés összesen</t>
  </si>
  <si>
    <t>018020 Önk. elszámolásai a közp. ktgvetéssel</t>
  </si>
  <si>
    <t>1. melléklet a 7/2017. (V. 30.) önkormányzati rendelethez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</si>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</sst>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713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2" xfId="0" applyNumberFormat="1" applyFont="1" applyFill="1" applyBorder="1" applyAlignment="1">
      <alignment vertical="center"/>
    </xf>
    <xf numFmtId="3" fontId="3" fillId="4" borderId="66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60" xfId="0" applyNumberFormat="1" applyFont="1" applyFill="1" applyBorder="1" applyAlignment="1">
      <alignment vertical="center"/>
    </xf>
    <xf numFmtId="3" fontId="16" fillId="3" borderId="57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2" xfId="0" applyNumberFormat="1" applyFont="1" applyFill="1" applyBorder="1" applyAlignment="1">
      <alignment vertical="center"/>
    </xf>
    <xf numFmtId="3" fontId="8" fillId="4" borderId="66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65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horizontal="right" vertical="center"/>
    </xf>
    <xf numFmtId="3" fontId="3" fillId="4" borderId="78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/>
    </xf>
    <xf numFmtId="3" fontId="2" fillId="0" borderId="80" xfId="1" applyNumberFormat="1" applyFont="1" applyFill="1" applyBorder="1" applyAlignment="1">
      <alignment horizontal="right" vertical="center"/>
    </xf>
    <xf numFmtId="3" fontId="2" fillId="0" borderId="78" xfId="0" applyNumberFormat="1" applyFont="1" applyFill="1" applyBorder="1" applyAlignment="1">
      <alignment horizontal="right" vertical="center"/>
    </xf>
    <xf numFmtId="3" fontId="2" fillId="0" borderId="79" xfId="0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horizontal="right" vertical="center"/>
    </xf>
    <xf numFmtId="3" fontId="8" fillId="0" borderId="79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 wrapText="1"/>
    </xf>
    <xf numFmtId="3" fontId="2" fillId="0" borderId="78" xfId="1" applyNumberFormat="1" applyFont="1" applyFill="1" applyBorder="1" applyAlignment="1">
      <alignment horizontal="right" vertical="center"/>
    </xf>
    <xf numFmtId="3" fontId="3" fillId="3" borderId="74" xfId="1" applyNumberFormat="1" applyFont="1" applyFill="1" applyBorder="1" applyAlignment="1">
      <alignment horizontal="right" vertical="center"/>
    </xf>
    <xf numFmtId="3" fontId="8" fillId="4" borderId="78" xfId="1" applyNumberFormat="1" applyFont="1" applyFill="1" applyBorder="1" applyAlignment="1">
      <alignment horizontal="right" vertical="center"/>
    </xf>
    <xf numFmtId="3" fontId="8" fillId="4" borderId="54" xfId="0" applyNumberFormat="1" applyFont="1" applyFill="1" applyBorder="1" applyAlignment="1">
      <alignment vertical="center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3" fontId="8" fillId="4" borderId="79" xfId="1" applyNumberFormat="1" applyFont="1" applyFill="1" applyBorder="1" applyAlignment="1">
      <alignment horizontal="right" vertical="center" wrapText="1"/>
    </xf>
    <xf numFmtId="3" fontId="8" fillId="4" borderId="79" xfId="1" applyNumberFormat="1" applyFont="1" applyFill="1" applyBorder="1" applyAlignment="1">
      <alignment horizontal="right" vertical="center"/>
    </xf>
    <xf numFmtId="49" fontId="7" fillId="4" borderId="7" xfId="1" applyNumberFormat="1" applyFont="1" applyFill="1" applyBorder="1" applyAlignment="1">
      <alignment vertical="center"/>
    </xf>
    <xf numFmtId="3" fontId="3" fillId="4" borderId="80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3" fillId="3" borderId="60" xfId="0" applyNumberFormat="1" applyFont="1" applyFill="1" applyBorder="1" applyAlignment="1">
      <alignment horizontal="right" vertical="center"/>
    </xf>
    <xf numFmtId="3" fontId="3" fillId="4" borderId="61" xfId="1" applyNumberFormat="1" applyFont="1" applyFill="1" applyBorder="1" applyAlignment="1">
      <alignment horizontal="right" vertical="center"/>
    </xf>
    <xf numFmtId="3" fontId="2" fillId="0" borderId="62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/>
    </xf>
    <xf numFmtId="3" fontId="2" fillId="0" borderId="89" xfId="1" applyNumberFormat="1" applyFont="1" applyFill="1" applyBorder="1" applyAlignment="1">
      <alignment horizontal="right" vertical="center"/>
    </xf>
    <xf numFmtId="3" fontId="3" fillId="3" borderId="60" xfId="1" applyNumberFormat="1" applyFont="1" applyFill="1" applyBorder="1" applyAlignment="1">
      <alignment horizontal="right" vertical="center"/>
    </xf>
    <xf numFmtId="3" fontId="2" fillId="0" borderId="61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/>
    </xf>
    <xf numFmtId="3" fontId="2" fillId="0" borderId="89" xfId="0" applyNumberFormat="1" applyFont="1" applyFill="1" applyBorder="1" applyAlignment="1">
      <alignment horizontal="right" vertical="center"/>
    </xf>
    <xf numFmtId="3" fontId="8" fillId="0" borderId="62" xfId="1" applyNumberFormat="1" applyFont="1" applyFill="1" applyBorder="1" applyAlignment="1">
      <alignment horizontal="right" vertical="center"/>
    </xf>
    <xf numFmtId="3" fontId="8" fillId="4" borderId="61" xfId="1" applyNumberFormat="1" applyFont="1" applyFill="1" applyBorder="1" applyAlignment="1">
      <alignment horizontal="right" vertical="center"/>
    </xf>
    <xf numFmtId="3" fontId="8" fillId="4" borderId="62" xfId="1" applyNumberFormat="1" applyFont="1" applyFill="1" applyBorder="1" applyAlignment="1">
      <alignment horizontal="right" vertical="center" wrapText="1"/>
    </xf>
    <xf numFmtId="3" fontId="2" fillId="0" borderId="62" xfId="1" applyNumberFormat="1" applyFont="1" applyFill="1" applyBorder="1" applyAlignment="1">
      <alignment horizontal="right" vertical="center" wrapText="1"/>
    </xf>
    <xf numFmtId="3" fontId="8" fillId="4" borderId="62" xfId="1" applyNumberFormat="1" applyFont="1" applyFill="1" applyBorder="1" applyAlignment="1">
      <alignment horizontal="right" vertical="center"/>
    </xf>
    <xf numFmtId="3" fontId="8" fillId="4" borderId="89" xfId="1" applyNumberFormat="1" applyFont="1" applyFill="1" applyBorder="1" applyAlignment="1">
      <alignment horizontal="right" vertical="center"/>
    </xf>
    <xf numFmtId="3" fontId="3" fillId="4" borderId="89" xfId="1" applyNumberFormat="1" applyFont="1" applyFill="1" applyBorder="1" applyAlignment="1">
      <alignment horizontal="right" vertical="center"/>
    </xf>
    <xf numFmtId="3" fontId="2" fillId="0" borderId="61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93" xfId="0" applyNumberFormat="1" applyFont="1" applyFill="1" applyBorder="1" applyAlignment="1">
      <alignment vertical="center"/>
    </xf>
    <xf numFmtId="3" fontId="3" fillId="4" borderId="94" xfId="0" applyNumberFormat="1" applyFont="1" applyFill="1" applyBorder="1" applyAlignment="1">
      <alignment vertical="center"/>
    </xf>
    <xf numFmtId="3" fontId="3" fillId="4" borderId="95" xfId="0" applyNumberFormat="1" applyFont="1" applyFill="1" applyBorder="1" applyAlignment="1">
      <alignment vertical="center"/>
    </xf>
    <xf numFmtId="3" fontId="2" fillId="0" borderId="95" xfId="0" applyNumberFormat="1" applyFont="1" applyFill="1" applyBorder="1" applyAlignment="1">
      <alignment vertical="center"/>
    </xf>
    <xf numFmtId="3" fontId="8" fillId="0" borderId="95" xfId="0" applyNumberFormat="1" applyFont="1" applyFill="1" applyBorder="1" applyAlignment="1">
      <alignment vertical="center"/>
    </xf>
    <xf numFmtId="3" fontId="8" fillId="4" borderId="94" xfId="0" applyNumberFormat="1" applyFont="1" applyFill="1" applyBorder="1" applyAlignment="1">
      <alignment vertical="center"/>
    </xf>
    <xf numFmtId="3" fontId="8" fillId="4" borderId="95" xfId="0" applyNumberFormat="1" applyFont="1" applyFill="1" applyBorder="1" applyAlignment="1">
      <alignment vertical="center"/>
    </xf>
    <xf numFmtId="3" fontId="2" fillId="0" borderId="91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82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3" fontId="6" fillId="0" borderId="8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/>
    </xf>
    <xf numFmtId="3" fontId="10" fillId="0" borderId="0" xfId="0" applyNumberFormat="1" applyFont="1" applyFill="1"/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95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79" xfId="1" applyNumberFormat="1" applyFont="1" applyFill="1" applyBorder="1" applyAlignment="1">
      <alignment horizontal="right" vertical="center"/>
    </xf>
    <xf numFmtId="3" fontId="2" fillId="0" borderId="97" xfId="0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80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79" xfId="1" applyNumberFormat="1" applyFont="1" applyFill="1" applyBorder="1" applyAlignment="1">
      <alignment horizontal="right" vertical="center" wrapText="1"/>
    </xf>
    <xf numFmtId="49" fontId="6" fillId="0" borderId="20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horizontal="left" vertical="center"/>
    </xf>
    <xf numFmtId="3" fontId="2" fillId="0" borderId="99" xfId="1" applyNumberFormat="1" applyFont="1" applyFill="1" applyBorder="1" applyAlignment="1">
      <alignment horizontal="right" vertical="center"/>
    </xf>
    <xf numFmtId="3" fontId="2" fillId="0" borderId="85" xfId="1" applyNumberFormat="1" applyFont="1" applyFill="1" applyBorder="1" applyAlignment="1">
      <alignment horizontal="right" vertical="center"/>
    </xf>
    <xf numFmtId="3" fontId="2" fillId="0" borderId="100" xfId="0" applyNumberFormat="1" applyFont="1" applyFill="1" applyBorder="1" applyAlignment="1">
      <alignment vertical="center"/>
    </xf>
    <xf numFmtId="3" fontId="2" fillId="0" borderId="10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83" xfId="0" applyNumberFormat="1" applyFont="1" applyFill="1" applyBorder="1" applyAlignment="1">
      <alignment vertical="center"/>
    </xf>
    <xf numFmtId="3" fontId="2" fillId="0" borderId="102" xfId="1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4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2" fillId="0" borderId="86" xfId="0" applyNumberFormat="1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3" fillId="4" borderId="91" xfId="0" applyNumberFormat="1" applyFont="1" applyFill="1" applyBorder="1" applyAlignment="1">
      <alignment vertical="center"/>
    </xf>
    <xf numFmtId="3" fontId="3" fillId="4" borderId="71" xfId="0" applyNumberFormat="1" applyFont="1" applyFill="1" applyBorder="1" applyAlignment="1">
      <alignment vertical="center"/>
    </xf>
    <xf numFmtId="3" fontId="3" fillId="4" borderId="72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vertical="center"/>
    </xf>
    <xf numFmtId="3" fontId="2" fillId="0" borderId="108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2" fillId="0" borderId="110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49" fontId="4" fillId="0" borderId="0" xfId="0" applyNumberFormat="1" applyFont="1" applyFill="1"/>
    <xf numFmtId="0" fontId="25" fillId="0" borderId="0" xfId="0" applyFont="1" applyFill="1"/>
    <xf numFmtId="3" fontId="25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3" fontId="8" fillId="0" borderId="91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3" fontId="2" fillId="0" borderId="85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0" fontId="6" fillId="0" borderId="8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11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118" xfId="0" applyNumberFormat="1" applyFont="1" applyBorder="1" applyAlignment="1">
      <alignment vertical="center"/>
    </xf>
    <xf numFmtId="3" fontId="8" fillId="0" borderId="114" xfId="0" applyNumberFormat="1" applyFont="1" applyBorder="1" applyAlignment="1">
      <alignment vertical="center"/>
    </xf>
    <xf numFmtId="0" fontId="3" fillId="0" borderId="1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3" fontId="2" fillId="0" borderId="116" xfId="0" applyNumberFormat="1" applyFont="1" applyBorder="1" applyAlignment="1">
      <alignment vertical="center"/>
    </xf>
    <xf numFmtId="3" fontId="2" fillId="0" borderId="117" xfId="0" applyNumberFormat="1" applyFont="1" applyBorder="1" applyAlignment="1">
      <alignment vertical="center"/>
    </xf>
    <xf numFmtId="3" fontId="2" fillId="0" borderId="119" xfId="0" applyNumberFormat="1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73" xfId="0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right" vertical="center"/>
    </xf>
    <xf numFmtId="3" fontId="3" fillId="4" borderId="33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3" fontId="3" fillId="3" borderId="14" xfId="1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3" fontId="8" fillId="4" borderId="33" xfId="1" applyNumberFormat="1" applyFont="1" applyFill="1" applyBorder="1" applyAlignment="1">
      <alignment horizontal="right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3" fontId="8" fillId="4" borderId="3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2" fillId="0" borderId="101" xfId="1" applyNumberFormat="1" applyFont="1" applyFill="1" applyBorder="1" applyAlignment="1">
      <alignment horizontal="right" vertical="center"/>
    </xf>
    <xf numFmtId="3" fontId="3" fillId="4" borderId="9" xfId="1" applyNumberFormat="1" applyFont="1" applyFill="1" applyBorder="1" applyAlignment="1">
      <alignment horizontal="right" vertical="center"/>
    </xf>
    <xf numFmtId="3" fontId="2" fillId="0" borderId="33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 wrapText="1"/>
    </xf>
    <xf numFmtId="3" fontId="3" fillId="3" borderId="57" xfId="0" applyNumberFormat="1" applyFont="1" applyFill="1" applyBorder="1" applyAlignment="1">
      <alignment horizontal="right" vertical="center"/>
    </xf>
    <xf numFmtId="3" fontId="3" fillId="4" borderId="65" xfId="1" applyNumberFormat="1" applyFont="1" applyFill="1" applyBorder="1" applyAlignment="1">
      <alignment horizontal="right" vertical="center"/>
    </xf>
    <xf numFmtId="3" fontId="2" fillId="0" borderId="66" xfId="1" applyNumberFormat="1" applyFont="1" applyFill="1" applyBorder="1" applyAlignment="1">
      <alignment horizontal="right" vertical="center"/>
    </xf>
    <xf numFmtId="3" fontId="3" fillId="4" borderId="66" xfId="1" applyNumberFormat="1" applyFont="1" applyFill="1" applyBorder="1" applyAlignment="1">
      <alignment horizontal="right" vertical="center"/>
    </xf>
    <xf numFmtId="3" fontId="2" fillId="0" borderId="120" xfId="1" applyNumberFormat="1" applyFont="1" applyFill="1" applyBorder="1" applyAlignment="1">
      <alignment horizontal="right" vertical="center"/>
    </xf>
    <xf numFmtId="3" fontId="3" fillId="3" borderId="57" xfId="1" applyNumberFormat="1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 vertical="center"/>
    </xf>
    <xf numFmtId="3" fontId="2" fillId="0" borderId="120" xfId="0" applyNumberFormat="1" applyFont="1" applyFill="1" applyBorder="1" applyAlignment="1">
      <alignment horizontal="right" vertical="center"/>
    </xf>
    <xf numFmtId="3" fontId="8" fillId="0" borderId="66" xfId="1" applyNumberFormat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horizontal="right" vertical="center"/>
    </xf>
    <xf numFmtId="3" fontId="8" fillId="4" borderId="65" xfId="1" applyNumberFormat="1" applyFont="1" applyFill="1" applyBorder="1" applyAlignment="1">
      <alignment horizontal="right" vertical="center"/>
    </xf>
    <xf numFmtId="3" fontId="8" fillId="4" borderId="66" xfId="1" applyNumberFormat="1" applyFont="1" applyFill="1" applyBorder="1" applyAlignment="1">
      <alignment horizontal="right" vertical="center" wrapText="1"/>
    </xf>
    <xf numFmtId="3" fontId="2" fillId="0" borderId="66" xfId="1" applyNumberFormat="1" applyFont="1" applyFill="1" applyBorder="1" applyAlignment="1">
      <alignment horizontal="right" vertical="center" wrapText="1"/>
    </xf>
    <xf numFmtId="3" fontId="8" fillId="4" borderId="66" xfId="1" applyNumberFormat="1" applyFont="1" applyFill="1" applyBorder="1" applyAlignment="1">
      <alignment horizontal="right" vertical="center"/>
    </xf>
    <xf numFmtId="3" fontId="5" fillId="0" borderId="66" xfId="1" applyNumberFormat="1" applyFont="1" applyFill="1" applyBorder="1" applyAlignment="1">
      <alignment horizontal="right" vertical="center"/>
    </xf>
    <xf numFmtId="3" fontId="2" fillId="0" borderId="121" xfId="1" applyNumberFormat="1" applyFont="1" applyFill="1" applyBorder="1" applyAlignment="1">
      <alignment horizontal="right" vertical="center"/>
    </xf>
    <xf numFmtId="3" fontId="3" fillId="4" borderId="120" xfId="1" applyNumberFormat="1" applyFont="1" applyFill="1" applyBorder="1" applyAlignment="1">
      <alignment horizontal="right" vertical="center"/>
    </xf>
    <xf numFmtId="3" fontId="2" fillId="0" borderId="65" xfId="1" applyNumberFormat="1" applyFont="1" applyFill="1" applyBorder="1" applyAlignment="1">
      <alignment horizontal="right" vertical="center"/>
    </xf>
    <xf numFmtId="3" fontId="3" fillId="4" borderId="66" xfId="1" applyNumberFormat="1" applyFont="1" applyFill="1" applyBorder="1" applyAlignment="1">
      <alignment horizontal="right" vertical="center" wrapText="1"/>
    </xf>
    <xf numFmtId="3" fontId="8" fillId="4" borderId="9" xfId="1" applyNumberFormat="1" applyFont="1" applyFill="1" applyBorder="1" applyAlignment="1">
      <alignment horizontal="right" vertical="center"/>
    </xf>
    <xf numFmtId="3" fontId="8" fillId="4" borderId="80" xfId="1" applyNumberFormat="1" applyFont="1" applyFill="1" applyBorder="1" applyAlignment="1">
      <alignment horizontal="right" vertical="center"/>
    </xf>
    <xf numFmtId="3" fontId="8" fillId="4" borderId="120" xfId="1" applyNumberFormat="1" applyFont="1" applyFill="1" applyBorder="1" applyAlignment="1">
      <alignment horizontal="right"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78" xfId="1" applyNumberFormat="1" applyFont="1" applyFill="1" applyBorder="1" applyAlignment="1">
      <alignment horizontal="right" vertical="center"/>
    </xf>
    <xf numFmtId="3" fontId="8" fillId="0" borderId="65" xfId="1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3" fontId="2" fillId="0" borderId="7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3" fillId="3" borderId="35" xfId="0" applyNumberFormat="1" applyFont="1" applyFill="1" applyBorder="1" applyAlignment="1">
      <alignment vertical="center"/>
    </xf>
    <xf numFmtId="3" fontId="3" fillId="4" borderId="28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>
      <alignment vertical="center"/>
    </xf>
    <xf numFmtId="3" fontId="3" fillId="4" borderId="47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8" fillId="4" borderId="47" xfId="0" applyNumberFormat="1" applyFont="1" applyFill="1" applyBorder="1" applyAlignment="1">
      <alignment vertical="center"/>
    </xf>
    <xf numFmtId="3" fontId="16" fillId="3" borderId="35" xfId="0" applyNumberFormat="1" applyFont="1" applyFill="1" applyBorder="1" applyAlignment="1">
      <alignment vertical="center"/>
    </xf>
    <xf numFmtId="3" fontId="3" fillId="3" borderId="122" xfId="0" applyNumberFormat="1" applyFont="1" applyFill="1" applyBorder="1" applyAlignment="1">
      <alignment horizontal="right" vertical="center"/>
    </xf>
    <xf numFmtId="3" fontId="3" fillId="4" borderId="126" xfId="1" applyNumberFormat="1" applyFont="1" applyFill="1" applyBorder="1" applyAlignment="1">
      <alignment horizontal="right" vertical="center"/>
    </xf>
    <xf numFmtId="3" fontId="2" fillId="0" borderId="97" xfId="1" applyNumberFormat="1" applyFont="1" applyFill="1" applyBorder="1" applyAlignment="1">
      <alignment horizontal="right" vertical="center"/>
    </xf>
    <xf numFmtId="3" fontId="3" fillId="4" borderId="97" xfId="1" applyNumberFormat="1" applyFont="1" applyFill="1" applyBorder="1" applyAlignment="1">
      <alignment horizontal="right" vertical="center"/>
    </xf>
    <xf numFmtId="3" fontId="2" fillId="0" borderId="127" xfId="1" applyNumberFormat="1" applyFont="1" applyFill="1" applyBorder="1" applyAlignment="1">
      <alignment horizontal="right" vertical="center"/>
    </xf>
    <xf numFmtId="3" fontId="3" fillId="3" borderId="122" xfId="1" applyNumberFormat="1" applyFont="1" applyFill="1" applyBorder="1" applyAlignment="1">
      <alignment horizontal="right" vertical="center"/>
    </xf>
    <xf numFmtId="3" fontId="2" fillId="0" borderId="126" xfId="0" applyNumberFormat="1" applyFont="1" applyFill="1" applyBorder="1" applyAlignment="1">
      <alignment horizontal="right" vertical="center"/>
    </xf>
    <xf numFmtId="3" fontId="2" fillId="0" borderId="97" xfId="0" applyNumberFormat="1" applyFont="1" applyFill="1" applyBorder="1" applyAlignment="1">
      <alignment horizontal="right" vertical="center"/>
    </xf>
    <xf numFmtId="3" fontId="2" fillId="0" borderId="127" xfId="0" applyNumberFormat="1" applyFont="1" applyFill="1" applyBorder="1" applyAlignment="1">
      <alignment horizontal="right" vertical="center"/>
    </xf>
    <xf numFmtId="3" fontId="8" fillId="0" borderId="97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4" borderId="126" xfId="1" applyNumberFormat="1" applyFont="1" applyFill="1" applyBorder="1" applyAlignment="1">
      <alignment horizontal="right" vertical="center"/>
    </xf>
    <xf numFmtId="3" fontId="8" fillId="4" borderId="97" xfId="1" applyNumberFormat="1" applyFont="1" applyFill="1" applyBorder="1" applyAlignment="1">
      <alignment horizontal="right" vertical="center" wrapText="1"/>
    </xf>
    <xf numFmtId="3" fontId="5" fillId="0" borderId="97" xfId="1" applyNumberFormat="1" applyFont="1" applyFill="1" applyBorder="1" applyAlignment="1">
      <alignment horizontal="right" vertical="center" wrapText="1"/>
    </xf>
    <xf numFmtId="3" fontId="2" fillId="0" borderId="97" xfId="1" applyNumberFormat="1" applyFont="1" applyFill="1" applyBorder="1" applyAlignment="1">
      <alignment horizontal="right" vertical="center" wrapText="1"/>
    </xf>
    <xf numFmtId="3" fontId="8" fillId="4" borderId="97" xfId="1" applyNumberFormat="1" applyFont="1" applyFill="1" applyBorder="1" applyAlignment="1">
      <alignment horizontal="right" vertical="center"/>
    </xf>
    <xf numFmtId="3" fontId="5" fillId="0" borderId="97" xfId="1" applyNumberFormat="1" applyFont="1" applyFill="1" applyBorder="1" applyAlignment="1">
      <alignment horizontal="right" vertical="center"/>
    </xf>
    <xf numFmtId="3" fontId="2" fillId="0" borderId="128" xfId="1" applyNumberFormat="1" applyFont="1" applyFill="1" applyBorder="1" applyAlignment="1">
      <alignment horizontal="right" vertical="center"/>
    </xf>
    <xf numFmtId="3" fontId="2" fillId="0" borderId="126" xfId="1" applyNumberFormat="1" applyFont="1" applyFill="1" applyBorder="1" applyAlignment="1">
      <alignment horizontal="right" vertical="center"/>
    </xf>
    <xf numFmtId="3" fontId="3" fillId="4" borderId="97" xfId="1" applyNumberFormat="1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center" vertical="center" wrapText="1"/>
    </xf>
    <xf numFmtId="3" fontId="3" fillId="3" borderId="35" xfId="0" applyNumberFormat="1" applyFont="1" applyFill="1" applyBorder="1" applyAlignment="1">
      <alignment horizontal="right" vertical="center"/>
    </xf>
    <xf numFmtId="3" fontId="3" fillId="4" borderId="28" xfId="1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/>
    </xf>
    <xf numFmtId="3" fontId="2" fillId="0" borderId="129" xfId="1" applyNumberFormat="1" applyFont="1" applyFill="1" applyBorder="1" applyAlignment="1">
      <alignment horizontal="right" vertical="center"/>
    </xf>
    <xf numFmtId="3" fontId="3" fillId="3" borderId="35" xfId="1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3" fontId="2" fillId="0" borderId="47" xfId="0" applyNumberFormat="1" applyFont="1" applyFill="1" applyBorder="1" applyAlignment="1">
      <alignment horizontal="right" vertical="center"/>
    </xf>
    <xf numFmtId="3" fontId="2" fillId="0" borderId="129" xfId="0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129" xfId="1" applyNumberFormat="1" applyFont="1" applyFill="1" applyBorder="1" applyAlignment="1">
      <alignment horizontal="right" vertical="center"/>
    </xf>
    <xf numFmtId="3" fontId="8" fillId="4" borderId="28" xfId="1" applyNumberFormat="1" applyFont="1" applyFill="1" applyBorder="1" applyAlignment="1">
      <alignment horizontal="right" vertical="center"/>
    </xf>
    <xf numFmtId="3" fontId="8" fillId="4" borderId="47" xfId="1" applyNumberFormat="1" applyFont="1" applyFill="1" applyBorder="1" applyAlignment="1">
      <alignment horizontal="right" vertical="center" wrapText="1"/>
    </xf>
    <xf numFmtId="3" fontId="2" fillId="0" borderId="47" xfId="1" applyNumberFormat="1" applyFont="1" applyFill="1" applyBorder="1" applyAlignment="1">
      <alignment horizontal="right" vertical="center" wrapText="1"/>
    </xf>
    <xf numFmtId="3" fontId="8" fillId="4" borderId="47" xfId="1" applyNumberFormat="1" applyFont="1" applyFill="1" applyBorder="1" applyAlignment="1">
      <alignment horizontal="right" vertical="center"/>
    </xf>
    <xf numFmtId="3" fontId="8" fillId="4" borderId="129" xfId="1" applyNumberFormat="1" applyFont="1" applyFill="1" applyBorder="1" applyAlignment="1">
      <alignment horizontal="right" vertical="center"/>
    </xf>
    <xf numFmtId="3" fontId="3" fillId="4" borderId="129" xfId="1" applyNumberFormat="1" applyFont="1" applyFill="1" applyBorder="1" applyAlignment="1">
      <alignment horizontal="right" vertical="center"/>
    </xf>
    <xf numFmtId="3" fontId="2" fillId="0" borderId="28" xfId="1" applyNumberFormat="1" applyFont="1" applyFill="1" applyBorder="1" applyAlignment="1">
      <alignment horizontal="right" vertical="center"/>
    </xf>
    <xf numFmtId="3" fontId="3" fillId="4" borderId="47" xfId="1" applyNumberFormat="1" applyFont="1" applyFill="1" applyBorder="1" applyAlignment="1">
      <alignment horizontal="right" vertical="center" wrapText="1"/>
    </xf>
    <xf numFmtId="3" fontId="8" fillId="0" borderId="28" xfId="1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3" fontId="2" fillId="0" borderId="130" xfId="1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right" vertical="center"/>
    </xf>
    <xf numFmtId="3" fontId="3" fillId="4" borderId="29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/>
    </xf>
    <xf numFmtId="3" fontId="2" fillId="0" borderId="32" xfId="1" applyNumberFormat="1" applyFont="1" applyFill="1" applyBorder="1" applyAlignment="1">
      <alignment horizontal="right" vertical="center"/>
    </xf>
    <xf numFmtId="3" fontId="3" fillId="3" borderId="34" xfId="1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4" borderId="29" xfId="1" applyNumberFormat="1" applyFont="1" applyFill="1" applyBorder="1" applyAlignment="1">
      <alignment horizontal="right" vertical="center"/>
    </xf>
    <xf numFmtId="3" fontId="8" fillId="4" borderId="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3" fontId="2" fillId="0" borderId="4" xfId="1" applyNumberFormat="1" applyFont="1" applyFill="1" applyBorder="1" applyAlignment="1">
      <alignment horizontal="right" vertical="center" wrapText="1"/>
    </xf>
    <xf numFmtId="3" fontId="8" fillId="4" borderId="4" xfId="1" applyNumberFormat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horizontal="right" vertical="center"/>
    </xf>
    <xf numFmtId="3" fontId="2" fillId="0" borderId="98" xfId="1" applyNumberFormat="1" applyFont="1" applyFill="1" applyBorder="1" applyAlignment="1">
      <alignment horizontal="right" vertical="center"/>
    </xf>
    <xf numFmtId="3" fontId="2" fillId="0" borderId="29" xfId="1" applyNumberFormat="1" applyFont="1" applyFill="1" applyBorder="1" applyAlignment="1">
      <alignment horizontal="right" vertical="center"/>
    </xf>
    <xf numFmtId="3" fontId="3" fillId="4" borderId="4" xfId="1" applyNumberFormat="1" applyFont="1" applyFill="1" applyBorder="1" applyAlignment="1">
      <alignment horizontal="right" vertical="center" wrapText="1"/>
    </xf>
    <xf numFmtId="3" fontId="5" fillId="0" borderId="66" xfId="1" applyNumberFormat="1" applyFont="1" applyFill="1" applyBorder="1" applyAlignment="1">
      <alignment horizontal="right" vertical="center" wrapText="1"/>
    </xf>
    <xf numFmtId="3" fontId="2" fillId="0" borderId="81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31" xfId="0" applyNumberFormat="1" applyFont="1" applyBorder="1" applyAlignment="1">
      <alignment horizontal="right" vertical="center" wrapText="1"/>
    </xf>
    <xf numFmtId="3" fontId="12" fillId="0" borderId="132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107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0" fontId="6" fillId="0" borderId="98" xfId="1" applyFont="1" applyFill="1" applyBorder="1" applyAlignment="1">
      <alignment horizontal="left" vertical="center"/>
    </xf>
    <xf numFmtId="0" fontId="6" fillId="0" borderId="103" xfId="1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124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center"/>
    </xf>
    <xf numFmtId="0" fontId="6" fillId="0" borderId="111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 wrapText="1"/>
    </xf>
    <xf numFmtId="0" fontId="4" fillId="0" borderId="40" xfId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view="pageBreakPreview" zoomScale="60" zoomScaleNormal="100" workbookViewId="0">
      <selection activeCell="K3" sqref="K3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4" width="12.140625" customWidth="1"/>
    <col min="5" max="6" width="12.7109375" customWidth="1"/>
    <col min="7" max="7" width="12.140625" customWidth="1"/>
    <col min="8" max="8" width="5.7109375" customWidth="1"/>
    <col min="9" max="9" width="31.28515625" customWidth="1"/>
    <col min="10" max="11" width="12.140625" customWidth="1"/>
    <col min="12" max="13" width="12.85546875" customWidth="1"/>
    <col min="14" max="14" width="12.140625" customWidth="1"/>
    <col min="15" max="15" width="19.85546875" customWidth="1"/>
  </cols>
  <sheetData>
    <row r="2" spans="1:15" x14ac:dyDescent="0.25">
      <c r="F2" s="558" t="s">
        <v>1253</v>
      </c>
      <c r="G2" s="559"/>
      <c r="H2" s="559"/>
      <c r="I2" s="559"/>
      <c r="J2" s="559"/>
    </row>
    <row r="4" spans="1:15" ht="15.75" x14ac:dyDescent="0.25">
      <c r="A4" s="563" t="s">
        <v>1225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</row>
    <row r="5" spans="1:15" ht="15.7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 t="s">
        <v>1113</v>
      </c>
    </row>
    <row r="6" spans="1:15" ht="51.75" customHeight="1" x14ac:dyDescent="0.25">
      <c r="A6" s="571" t="s">
        <v>859</v>
      </c>
      <c r="B6" s="572"/>
      <c r="C6" s="572"/>
      <c r="D6" s="572"/>
      <c r="E6" s="572"/>
      <c r="F6" s="572"/>
      <c r="G6" s="573"/>
      <c r="H6" s="571" t="s">
        <v>860</v>
      </c>
      <c r="I6" s="572"/>
      <c r="J6" s="572"/>
      <c r="K6" s="572"/>
      <c r="L6" s="572"/>
      <c r="M6" s="572"/>
      <c r="N6" s="574"/>
      <c r="O6" s="575" t="s">
        <v>1111</v>
      </c>
    </row>
    <row r="7" spans="1:15" ht="42.75" customHeight="1" x14ac:dyDescent="0.25">
      <c r="A7" s="546" t="s">
        <v>861</v>
      </c>
      <c r="B7" s="547"/>
      <c r="C7" s="169" t="s">
        <v>1154</v>
      </c>
      <c r="D7" s="386" t="s">
        <v>1237</v>
      </c>
      <c r="E7" s="511" t="s">
        <v>1240</v>
      </c>
      <c r="F7" s="511" t="s">
        <v>1246</v>
      </c>
      <c r="G7" s="511" t="s">
        <v>1243</v>
      </c>
      <c r="H7" s="546" t="s">
        <v>862</v>
      </c>
      <c r="I7" s="547"/>
      <c r="J7" s="169" t="s">
        <v>1154</v>
      </c>
      <c r="K7" s="386" t="s">
        <v>1237</v>
      </c>
      <c r="L7" s="511" t="s">
        <v>1240</v>
      </c>
      <c r="M7" s="511" t="s">
        <v>1246</v>
      </c>
      <c r="N7" s="511" t="s">
        <v>1243</v>
      </c>
      <c r="O7" s="576"/>
    </row>
    <row r="8" spans="1:15" ht="30" x14ac:dyDescent="0.25">
      <c r="A8" s="564" t="s">
        <v>123</v>
      </c>
      <c r="B8" s="73" t="s">
        <v>2</v>
      </c>
      <c r="C8" s="74">
        <f>Bevételek!F5</f>
        <v>13275276</v>
      </c>
      <c r="D8" s="74">
        <f>Bevételek!G5</f>
        <v>13770350</v>
      </c>
      <c r="E8" s="75">
        <f>Bevételek!H5</f>
        <v>15112022</v>
      </c>
      <c r="F8" s="75">
        <f>Bevételek!I5</f>
        <v>15132249</v>
      </c>
      <c r="G8" s="75">
        <f>Bevételek!J5</f>
        <v>15132249</v>
      </c>
      <c r="H8" s="564" t="s">
        <v>857</v>
      </c>
      <c r="I8" s="73" t="s">
        <v>260</v>
      </c>
      <c r="J8" s="74">
        <f>Kiadások!F5</f>
        <v>6153000</v>
      </c>
      <c r="K8" s="74">
        <f>Kiadások!G5</f>
        <v>6026565</v>
      </c>
      <c r="L8" s="75">
        <f>Kiadások!H5</f>
        <v>6063745</v>
      </c>
      <c r="M8" s="75">
        <f>Kiadások!I5</f>
        <v>6063745</v>
      </c>
      <c r="N8" s="75">
        <f>Kiadások!L5</f>
        <v>5925299</v>
      </c>
      <c r="O8" s="76"/>
    </row>
    <row r="9" spans="1:15" ht="30" x14ac:dyDescent="0.25">
      <c r="A9" s="565"/>
      <c r="B9" s="73" t="s">
        <v>91</v>
      </c>
      <c r="C9" s="74">
        <f>Bevételek!F92</f>
        <v>8227000</v>
      </c>
      <c r="D9" s="74">
        <f>Bevételek!G92</f>
        <v>12945758</v>
      </c>
      <c r="E9" s="75">
        <f>Bevételek!H92</f>
        <v>11918201</v>
      </c>
      <c r="F9" s="75">
        <f>Bevételek!I92</f>
        <v>12073541</v>
      </c>
      <c r="G9" s="75">
        <f>Bevételek!J92</f>
        <v>10405361</v>
      </c>
      <c r="H9" s="565"/>
      <c r="I9" s="73" t="s">
        <v>295</v>
      </c>
      <c r="J9" s="74">
        <f>Kiadások!F24</f>
        <v>1758000</v>
      </c>
      <c r="K9" s="74">
        <f>Kiadások!G24</f>
        <v>1820203</v>
      </c>
      <c r="L9" s="75">
        <f>Kiadások!H24</f>
        <v>1755170</v>
      </c>
      <c r="M9" s="75">
        <f>Kiadások!I24</f>
        <v>1755170</v>
      </c>
      <c r="N9" s="75">
        <f>Kiadások!L24</f>
        <v>1732551</v>
      </c>
      <c r="O9" s="76"/>
    </row>
    <row r="10" spans="1:15" x14ac:dyDescent="0.25">
      <c r="A10" s="565"/>
      <c r="B10" s="567" t="s">
        <v>123</v>
      </c>
      <c r="C10" s="548">
        <f>Bevételek!F122</f>
        <v>988000</v>
      </c>
      <c r="D10" s="548">
        <f>Bevételek!G122</f>
        <v>1242648</v>
      </c>
      <c r="E10" s="548">
        <f>Bevételek!H122</f>
        <v>1239541</v>
      </c>
      <c r="F10" s="548">
        <f>Bevételek!I122</f>
        <v>1515780</v>
      </c>
      <c r="G10" s="569">
        <f>Bevételek!J122</f>
        <v>1474390</v>
      </c>
      <c r="H10" s="565"/>
      <c r="I10" s="73" t="s">
        <v>311</v>
      </c>
      <c r="J10" s="74">
        <f>Kiadások!F32</f>
        <v>6503000</v>
      </c>
      <c r="K10" s="74">
        <f>Kiadások!G32</f>
        <v>7482605.2000000002</v>
      </c>
      <c r="L10" s="75">
        <f>Kiadások!H32</f>
        <v>7664612</v>
      </c>
      <c r="M10" s="75">
        <f>Kiadások!I32</f>
        <v>7781176</v>
      </c>
      <c r="N10" s="75">
        <f>Kiadások!L32</f>
        <v>7075301</v>
      </c>
      <c r="O10" s="76"/>
    </row>
    <row r="11" spans="1:15" x14ac:dyDescent="0.25">
      <c r="A11" s="565"/>
      <c r="B11" s="568"/>
      <c r="C11" s="549"/>
      <c r="D11" s="549"/>
      <c r="E11" s="549"/>
      <c r="F11" s="549"/>
      <c r="G11" s="570"/>
      <c r="H11" s="565"/>
      <c r="I11" s="73" t="s">
        <v>863</v>
      </c>
      <c r="J11" s="74">
        <f>Kiadások!F59</f>
        <v>220000</v>
      </c>
      <c r="K11" s="74">
        <f>Kiadások!G59</f>
        <v>436624</v>
      </c>
      <c r="L11" s="75">
        <f>Kiadások!H59</f>
        <v>475304</v>
      </c>
      <c r="M11" s="75">
        <f>Kiadások!I59</f>
        <v>475304</v>
      </c>
      <c r="N11" s="75">
        <f>Kiadások!L59</f>
        <v>419319</v>
      </c>
      <c r="O11" s="76"/>
    </row>
    <row r="12" spans="1:15" x14ac:dyDescent="0.25">
      <c r="A12" s="565"/>
      <c r="B12" s="73" t="s">
        <v>166</v>
      </c>
      <c r="C12" s="74">
        <f>Bevételek!F178</f>
        <v>0</v>
      </c>
      <c r="D12" s="74">
        <f>Bevételek!G178</f>
        <v>0</v>
      </c>
      <c r="E12" s="75">
        <f>Bevételek!H178</f>
        <v>0</v>
      </c>
      <c r="F12" s="75">
        <f>Bevételek!I178</f>
        <v>0</v>
      </c>
      <c r="G12" s="75">
        <f>Bevételek!J178</f>
        <v>0</v>
      </c>
      <c r="H12" s="565"/>
      <c r="I12" s="73" t="s">
        <v>378</v>
      </c>
      <c r="J12" s="74">
        <f>Kiadások!F74</f>
        <v>6383000</v>
      </c>
      <c r="K12" s="74">
        <f>Kiadások!G74</f>
        <v>13875800.800000001</v>
      </c>
      <c r="L12" s="75">
        <f>Kiadások!H74</f>
        <v>13906921</v>
      </c>
      <c r="M12" s="75">
        <f>Kiadások!I74</f>
        <v>14563771</v>
      </c>
      <c r="N12" s="75">
        <f>Kiadások!L74</f>
        <v>5197296</v>
      </c>
      <c r="O12" s="76"/>
    </row>
    <row r="13" spans="1:15" x14ac:dyDescent="0.25">
      <c r="A13" s="566"/>
      <c r="B13" s="77" t="s">
        <v>864</v>
      </c>
      <c r="C13" s="78">
        <f>SUM(C8:C12)</f>
        <v>22490276</v>
      </c>
      <c r="D13" s="78">
        <f t="shared" ref="D13:F13" si="0">SUM(D8:D12)</f>
        <v>27958756</v>
      </c>
      <c r="E13" s="79">
        <f t="shared" si="0"/>
        <v>28269764</v>
      </c>
      <c r="F13" s="79">
        <f t="shared" si="0"/>
        <v>28721570</v>
      </c>
      <c r="G13" s="79">
        <f>SUM(G8:G12)</f>
        <v>27012000</v>
      </c>
      <c r="H13" s="566"/>
      <c r="I13" s="77" t="s">
        <v>865</v>
      </c>
      <c r="J13" s="78">
        <f t="shared" ref="J13:N13" si="1">SUM(J8:J12)</f>
        <v>21017000</v>
      </c>
      <c r="K13" s="78">
        <f t="shared" ref="K13:M13" si="2">SUM(K8:K12)</f>
        <v>29641798</v>
      </c>
      <c r="L13" s="79">
        <f t="shared" si="2"/>
        <v>29865752</v>
      </c>
      <c r="M13" s="79">
        <f t="shared" si="2"/>
        <v>30639166</v>
      </c>
      <c r="N13" s="79">
        <f t="shared" si="1"/>
        <v>20349766</v>
      </c>
      <c r="O13" s="80">
        <f>G13-N13</f>
        <v>6662234</v>
      </c>
    </row>
    <row r="14" spans="1:15" ht="30" x14ac:dyDescent="0.25">
      <c r="A14" s="560" t="s">
        <v>153</v>
      </c>
      <c r="B14" s="73" t="s">
        <v>51</v>
      </c>
      <c r="C14" s="74">
        <f>Bevételek!F56</f>
        <v>0</v>
      </c>
      <c r="D14" s="74">
        <f>Bevételek!G56</f>
        <v>0</v>
      </c>
      <c r="E14" s="75">
        <f>Bevételek!H56</f>
        <v>0</v>
      </c>
      <c r="F14" s="75">
        <f>Bevételek!I56</f>
        <v>0</v>
      </c>
      <c r="G14" s="75">
        <f>Bevételek!J56</f>
        <v>0</v>
      </c>
      <c r="H14" s="560" t="s">
        <v>858</v>
      </c>
      <c r="I14" s="73" t="s">
        <v>458</v>
      </c>
      <c r="J14" s="74">
        <f>Kiadások!F145</f>
        <v>490000</v>
      </c>
      <c r="K14" s="74">
        <f>Kiadások!G145</f>
        <v>592700</v>
      </c>
      <c r="L14" s="75">
        <f>Kiadások!H145</f>
        <v>768700</v>
      </c>
      <c r="M14" s="75">
        <f>Kiadások!I145</f>
        <v>662924</v>
      </c>
      <c r="N14" s="75">
        <f>Kiadások!L145</f>
        <v>582924</v>
      </c>
      <c r="O14" s="76"/>
    </row>
    <row r="15" spans="1:15" x14ac:dyDescent="0.25">
      <c r="A15" s="560"/>
      <c r="B15" s="73" t="s">
        <v>153</v>
      </c>
      <c r="C15" s="74">
        <f>Bevételek!F168</f>
        <v>0</v>
      </c>
      <c r="D15" s="74">
        <f>Bevételek!G168</f>
        <v>2784000</v>
      </c>
      <c r="E15" s="75">
        <f>Bevételek!H168</f>
        <v>3050746</v>
      </c>
      <c r="F15" s="75">
        <f>Bevételek!I168</f>
        <v>3050746</v>
      </c>
      <c r="G15" s="75">
        <f>Bevételek!J168</f>
        <v>3050746</v>
      </c>
      <c r="H15" s="560"/>
      <c r="I15" s="73" t="s">
        <v>476</v>
      </c>
      <c r="J15" s="74">
        <f>Kiadások!F155</f>
        <v>1538000</v>
      </c>
      <c r="K15" s="74">
        <f>Kiadások!G155</f>
        <v>2697252</v>
      </c>
      <c r="L15" s="75">
        <f>Kiadások!H155</f>
        <v>2875052</v>
      </c>
      <c r="M15" s="75">
        <f>Kiadások!I155</f>
        <v>3208392</v>
      </c>
      <c r="N15" s="75">
        <f>Kiadások!L155</f>
        <v>1814250</v>
      </c>
      <c r="O15" s="76"/>
    </row>
    <row r="16" spans="1:15" ht="30" x14ac:dyDescent="0.25">
      <c r="A16" s="560"/>
      <c r="B16" s="73" t="s">
        <v>196</v>
      </c>
      <c r="C16" s="74">
        <f>Bevételek!F204</f>
        <v>0</v>
      </c>
      <c r="D16" s="74">
        <f>Bevételek!G204</f>
        <v>0</v>
      </c>
      <c r="E16" s="75">
        <f>Bevételek!H204</f>
        <v>0</v>
      </c>
      <c r="F16" s="75">
        <f>Bevételek!I204</f>
        <v>0</v>
      </c>
      <c r="G16" s="75">
        <f>Bevételek!J204</f>
        <v>0</v>
      </c>
      <c r="H16" s="560"/>
      <c r="I16" s="73" t="s">
        <v>866</v>
      </c>
      <c r="J16" s="74">
        <f>Kiadások!F160</f>
        <v>0</v>
      </c>
      <c r="K16" s="74">
        <f>Kiadások!G160</f>
        <v>0</v>
      </c>
      <c r="L16" s="75">
        <f>Kiadások!H160</f>
        <v>0</v>
      </c>
      <c r="M16" s="75">
        <f>Kiadások!I160</f>
        <v>0</v>
      </c>
      <c r="N16" s="75">
        <f>Kiadások!L160</f>
        <v>0</v>
      </c>
      <c r="O16" s="76"/>
    </row>
    <row r="17" spans="1:15" x14ac:dyDescent="0.25">
      <c r="A17" s="560"/>
      <c r="B17" s="77" t="s">
        <v>867</v>
      </c>
      <c r="C17" s="78">
        <f>SUM(C14:C16)</f>
        <v>0</v>
      </c>
      <c r="D17" s="78">
        <f>SUM(D14:D16)</f>
        <v>2784000</v>
      </c>
      <c r="E17" s="79">
        <f>SUM(E14:E16)</f>
        <v>3050746</v>
      </c>
      <c r="F17" s="79">
        <f>SUM(F14:F16)</f>
        <v>3050746</v>
      </c>
      <c r="G17" s="79">
        <f>SUM(G14:G16)</f>
        <v>3050746</v>
      </c>
      <c r="H17" s="560"/>
      <c r="I17" s="77" t="s">
        <v>868</v>
      </c>
      <c r="J17" s="78">
        <f>SUM(J14:J16)</f>
        <v>2028000</v>
      </c>
      <c r="K17" s="78">
        <f>SUM(K14:K16)</f>
        <v>3289952</v>
      </c>
      <c r="L17" s="79">
        <f t="shared" ref="L17" si="3">SUM(L14:L16)</f>
        <v>3643752</v>
      </c>
      <c r="M17" s="79">
        <f t="shared" ref="M17:N17" si="4">SUM(M14:M16)</f>
        <v>3871316</v>
      </c>
      <c r="N17" s="79">
        <f t="shared" si="4"/>
        <v>2397174</v>
      </c>
      <c r="O17" s="80">
        <f>G17-N17</f>
        <v>653572</v>
      </c>
    </row>
    <row r="18" spans="1:15" ht="15.75" thickBot="1" x14ac:dyDescent="0.3">
      <c r="A18" s="561" t="s">
        <v>869</v>
      </c>
      <c r="B18" s="562"/>
      <c r="C18" s="69">
        <f>C13+C17</f>
        <v>22490276</v>
      </c>
      <c r="D18" s="69">
        <f>D13+D17</f>
        <v>30742756</v>
      </c>
      <c r="E18" s="5">
        <f>E13+E17</f>
        <v>31320510</v>
      </c>
      <c r="F18" s="5">
        <f>F13+F17</f>
        <v>31772316</v>
      </c>
      <c r="G18" s="5">
        <f>G13+G17</f>
        <v>30062746</v>
      </c>
      <c r="H18" s="550" t="s">
        <v>870</v>
      </c>
      <c r="I18" s="551"/>
      <c r="J18" s="69">
        <f t="shared" ref="J18:N18" si="5">J13+J17</f>
        <v>23045000</v>
      </c>
      <c r="K18" s="69">
        <f t="shared" ref="K18:M18" si="6">K13+K17</f>
        <v>32931750</v>
      </c>
      <c r="L18" s="5">
        <f t="shared" ref="L18" si="7">L13+L17</f>
        <v>33509504</v>
      </c>
      <c r="M18" s="5">
        <f t="shared" si="6"/>
        <v>34510482</v>
      </c>
      <c r="N18" s="5">
        <f t="shared" si="5"/>
        <v>22746940</v>
      </c>
      <c r="O18" s="6">
        <f>O13+O17</f>
        <v>7315806</v>
      </c>
    </row>
    <row r="19" spans="1:15" x14ac:dyDescent="0.25">
      <c r="A19" s="552" t="s">
        <v>871</v>
      </c>
      <c r="B19" s="553"/>
      <c r="C19" s="553"/>
      <c r="D19" s="553"/>
      <c r="E19" s="553"/>
      <c r="F19" s="553"/>
      <c r="G19" s="553"/>
      <c r="H19" s="554"/>
      <c r="I19" s="555"/>
      <c r="J19" s="555"/>
      <c r="K19" s="555"/>
      <c r="L19" s="555"/>
      <c r="M19" s="555"/>
      <c r="N19" s="555"/>
      <c r="O19" s="7"/>
    </row>
    <row r="20" spans="1:15" x14ac:dyDescent="0.25">
      <c r="A20" s="540" t="s">
        <v>855</v>
      </c>
      <c r="B20" s="541"/>
      <c r="C20" s="170">
        <f>Bevételek!F244</f>
        <v>2684727</v>
      </c>
      <c r="D20" s="387">
        <f>Bevételek!G244</f>
        <v>2720000</v>
      </c>
      <c r="E20" s="8">
        <f>Bevételek!H244</f>
        <v>2720000</v>
      </c>
      <c r="F20" s="8">
        <f>Bevételek!I244</f>
        <v>2720000</v>
      </c>
      <c r="G20" s="8">
        <f>Bevételek!J244</f>
        <v>2720000</v>
      </c>
      <c r="H20" s="556"/>
      <c r="I20" s="557"/>
      <c r="J20" s="557"/>
      <c r="K20" s="557"/>
      <c r="L20" s="557"/>
      <c r="M20" s="557"/>
      <c r="N20" s="557"/>
      <c r="O20" s="9">
        <f>G20</f>
        <v>2720000</v>
      </c>
    </row>
    <row r="21" spans="1:15" x14ac:dyDescent="0.25">
      <c r="A21" s="540" t="s">
        <v>872</v>
      </c>
      <c r="B21" s="541"/>
      <c r="C21" s="542">
        <f>C18+C20</f>
        <v>25175003</v>
      </c>
      <c r="D21" s="542">
        <f>D18+D20</f>
        <v>33462756</v>
      </c>
      <c r="E21" s="544">
        <f>E18+E20</f>
        <v>34040510</v>
      </c>
      <c r="F21" s="544">
        <f>F18+F20</f>
        <v>34492316</v>
      </c>
      <c r="G21" s="544">
        <f>G18+G20</f>
        <v>32782746</v>
      </c>
      <c r="H21" s="540" t="s">
        <v>873</v>
      </c>
      <c r="I21" s="541"/>
      <c r="J21" s="542">
        <f>J18</f>
        <v>23045000</v>
      </c>
      <c r="K21" s="542">
        <f>K18</f>
        <v>32931750</v>
      </c>
      <c r="L21" s="542">
        <f>L18</f>
        <v>33509504</v>
      </c>
      <c r="M21" s="542">
        <f>M18</f>
        <v>34510482</v>
      </c>
      <c r="N21" s="542">
        <f>N18</f>
        <v>22746940</v>
      </c>
      <c r="O21" s="536">
        <f>G21-N21</f>
        <v>10035806</v>
      </c>
    </row>
    <row r="22" spans="1:15" x14ac:dyDescent="0.25">
      <c r="A22" s="540"/>
      <c r="B22" s="541"/>
      <c r="C22" s="543"/>
      <c r="D22" s="543"/>
      <c r="E22" s="544"/>
      <c r="F22" s="544"/>
      <c r="G22" s="544"/>
      <c r="H22" s="540"/>
      <c r="I22" s="541"/>
      <c r="J22" s="545"/>
      <c r="K22" s="545"/>
      <c r="L22" s="543"/>
      <c r="M22" s="543"/>
      <c r="N22" s="543"/>
      <c r="O22" s="537">
        <f>G22-N22</f>
        <v>0</v>
      </c>
    </row>
    <row r="23" spans="1:15" x14ac:dyDescent="0.25">
      <c r="A23" s="538" t="s">
        <v>874</v>
      </c>
      <c r="B23" s="539"/>
      <c r="C23" s="539"/>
      <c r="D23" s="539"/>
      <c r="E23" s="539"/>
      <c r="F23" s="539"/>
      <c r="G23" s="539"/>
      <c r="H23" s="538" t="s">
        <v>875</v>
      </c>
      <c r="I23" s="539"/>
      <c r="J23" s="539"/>
      <c r="K23" s="539"/>
      <c r="L23" s="539"/>
      <c r="M23" s="539"/>
      <c r="N23" s="539"/>
      <c r="O23" s="10"/>
    </row>
    <row r="24" spans="1:15" x14ac:dyDescent="0.25">
      <c r="A24" s="540" t="s">
        <v>226</v>
      </c>
      <c r="B24" s="541"/>
      <c r="C24" s="170">
        <f>Bevételek!F230-Bevételek!F244</f>
        <v>0</v>
      </c>
      <c r="D24" s="387">
        <f>Bevételek!G230-Bevételek!G244</f>
        <v>0</v>
      </c>
      <c r="E24" s="8">
        <f>Bevételek!H230-Bevételek!H244</f>
        <v>0</v>
      </c>
      <c r="F24" s="8">
        <f>Bevételek!I230-Bevételek!I244</f>
        <v>549172</v>
      </c>
      <c r="G24" s="8">
        <f>Bevételek!J230-Bevételek!J244</f>
        <v>549172</v>
      </c>
      <c r="H24" s="540" t="s">
        <v>553</v>
      </c>
      <c r="I24" s="541"/>
      <c r="J24" s="170">
        <f>Kiadások!F223</f>
        <v>2130003</v>
      </c>
      <c r="K24" s="387">
        <f>Kiadások!G223</f>
        <v>531006</v>
      </c>
      <c r="L24" s="8">
        <f>Kiadások!H223</f>
        <v>531006</v>
      </c>
      <c r="M24" s="8">
        <f>Kiadások!I223</f>
        <v>531006</v>
      </c>
      <c r="N24" s="8">
        <f>Kiadások!L223</f>
        <v>531006</v>
      </c>
      <c r="O24" s="9">
        <f>G24-N24</f>
        <v>18166</v>
      </c>
    </row>
    <row r="25" spans="1:15" x14ac:dyDescent="0.25">
      <c r="A25" s="538" t="s">
        <v>876</v>
      </c>
      <c r="B25" s="539"/>
      <c r="C25" s="539"/>
      <c r="D25" s="539"/>
      <c r="E25" s="539"/>
      <c r="F25" s="539"/>
      <c r="G25" s="539"/>
      <c r="H25" s="538" t="s">
        <v>877</v>
      </c>
      <c r="I25" s="539"/>
      <c r="J25" s="539"/>
      <c r="K25" s="539"/>
      <c r="L25" s="539"/>
      <c r="M25" s="539"/>
      <c r="N25" s="539"/>
      <c r="O25" s="10"/>
    </row>
    <row r="26" spans="1:15" ht="15.75" thickBot="1" x14ac:dyDescent="0.3">
      <c r="A26" s="550" t="s">
        <v>856</v>
      </c>
      <c r="B26" s="551"/>
      <c r="C26" s="69">
        <f>C21+C24</f>
        <v>25175003</v>
      </c>
      <c r="D26" s="69">
        <f>D21+D24</f>
        <v>33462756</v>
      </c>
      <c r="E26" s="5">
        <f>E21+E24</f>
        <v>34040510</v>
      </c>
      <c r="F26" s="5">
        <f>F21+F24</f>
        <v>35041488</v>
      </c>
      <c r="G26" s="5">
        <f>G21+G24</f>
        <v>33331918</v>
      </c>
      <c r="H26" s="550" t="s">
        <v>856</v>
      </c>
      <c r="I26" s="551"/>
      <c r="J26" s="69">
        <f t="shared" ref="J26:O26" si="8">J21+J24</f>
        <v>25175003</v>
      </c>
      <c r="K26" s="69">
        <f t="shared" si="8"/>
        <v>33462756</v>
      </c>
      <c r="L26" s="5">
        <f t="shared" si="8"/>
        <v>34040510</v>
      </c>
      <c r="M26" s="5">
        <f t="shared" si="8"/>
        <v>35041488</v>
      </c>
      <c r="N26" s="5">
        <f t="shared" si="8"/>
        <v>23277946</v>
      </c>
      <c r="O26" s="6">
        <f t="shared" si="8"/>
        <v>10053972</v>
      </c>
    </row>
    <row r="28" spans="1:15" x14ac:dyDescent="0.25">
      <c r="J28" s="445" t="s">
        <v>1254</v>
      </c>
      <c r="K28" s="445"/>
      <c r="L28" s="445"/>
      <c r="M28" s="445"/>
    </row>
  </sheetData>
  <mergeCells count="43">
    <mergeCell ref="F2:J2"/>
    <mergeCell ref="A14:A17"/>
    <mergeCell ref="H14:H17"/>
    <mergeCell ref="A18:B18"/>
    <mergeCell ref="F10:F11"/>
    <mergeCell ref="E10:E11"/>
    <mergeCell ref="A4:O4"/>
    <mergeCell ref="A8:A13"/>
    <mergeCell ref="H8:H13"/>
    <mergeCell ref="B10:B11"/>
    <mergeCell ref="C10:C11"/>
    <mergeCell ref="G10:G11"/>
    <mergeCell ref="A6:G6"/>
    <mergeCell ref="H6:N6"/>
    <mergeCell ref="O6:O7"/>
    <mergeCell ref="A7:B7"/>
    <mergeCell ref="H7:I7"/>
    <mergeCell ref="D10:D11"/>
    <mergeCell ref="A26:B26"/>
    <mergeCell ref="H26:I26"/>
    <mergeCell ref="A25:G25"/>
    <mergeCell ref="H25:N25"/>
    <mergeCell ref="K21:K22"/>
    <mergeCell ref="M21:M22"/>
    <mergeCell ref="F21:F22"/>
    <mergeCell ref="H18:I18"/>
    <mergeCell ref="A19:G19"/>
    <mergeCell ref="H19:N20"/>
    <mergeCell ref="A20:B20"/>
    <mergeCell ref="E21:E22"/>
    <mergeCell ref="L21:L22"/>
    <mergeCell ref="O21:O22"/>
    <mergeCell ref="A23:G23"/>
    <mergeCell ref="H23:N23"/>
    <mergeCell ref="A24:B24"/>
    <mergeCell ref="H24:I24"/>
    <mergeCell ref="A21:B22"/>
    <mergeCell ref="C21:C22"/>
    <mergeCell ref="G21:G22"/>
    <mergeCell ref="H21:I22"/>
    <mergeCell ref="J21:J22"/>
    <mergeCell ref="N21:N22"/>
    <mergeCell ref="D21:D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752"/>
  <sheetViews>
    <sheetView view="pageBreakPreview" zoomScale="60" zoomScaleNormal="100" workbookViewId="0">
      <pane xSplit="5" ySplit="4" topLeftCell="H5" activePane="bottomRight" state="frozen"/>
      <selection pane="topRight" activeCell="F1" sqref="F1"/>
      <selection pane="bottomLeft" activeCell="A5" sqref="A5"/>
      <selection pane="bottomRight" activeCell="S305" sqref="S305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.5703125" style="12" customWidth="1"/>
    <col min="9" max="9" width="11.42578125" style="12" bestFit="1" customWidth="1"/>
    <col min="10" max="10" width="10.85546875" style="12" customWidth="1"/>
    <col min="11" max="11" width="10" style="12" customWidth="1"/>
    <col min="12" max="12" width="10.85546875" style="53" bestFit="1" customWidth="1"/>
    <col min="13" max="13" width="16.28515625" style="53" customWidth="1"/>
    <col min="14" max="14" width="17.42578125" style="53" customWidth="1"/>
    <col min="15" max="15" width="9" style="12" bestFit="1" customWidth="1"/>
    <col min="16" max="16" width="7.85546875" style="12" bestFit="1" customWidth="1"/>
    <col min="17" max="18" width="9" style="12" bestFit="1" customWidth="1"/>
    <col min="19" max="26" width="11.5703125" style="12" customWidth="1"/>
    <col min="27" max="16384" width="9.140625" style="18"/>
  </cols>
  <sheetData>
    <row r="1" spans="1:26" ht="15.75" thickBot="1" x14ac:dyDescent="0.3">
      <c r="Z1" s="11" t="s">
        <v>1113</v>
      </c>
    </row>
    <row r="2" spans="1:26" ht="15" customHeight="1" x14ac:dyDescent="0.25">
      <c r="B2" s="637" t="s">
        <v>0</v>
      </c>
      <c r="C2" s="641"/>
      <c r="D2" s="641"/>
      <c r="E2" s="641"/>
      <c r="F2" s="640" t="s">
        <v>1154</v>
      </c>
      <c r="G2" s="637" t="s">
        <v>1237</v>
      </c>
      <c r="H2" s="637" t="s">
        <v>1240</v>
      </c>
      <c r="I2" s="650" t="s">
        <v>1250</v>
      </c>
      <c r="J2" s="654" t="s">
        <v>1243</v>
      </c>
      <c r="K2" s="654"/>
      <c r="L2" s="655"/>
      <c r="M2" s="640" t="s">
        <v>1247</v>
      </c>
      <c r="N2" s="700"/>
      <c r="O2" s="640" t="s">
        <v>1248</v>
      </c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2"/>
    </row>
    <row r="3" spans="1:26" x14ac:dyDescent="0.25">
      <c r="B3" s="638"/>
      <c r="C3" s="646"/>
      <c r="D3" s="646"/>
      <c r="E3" s="646"/>
      <c r="F3" s="648"/>
      <c r="G3" s="638"/>
      <c r="H3" s="638"/>
      <c r="I3" s="651"/>
      <c r="J3" s="658" t="s">
        <v>1156</v>
      </c>
      <c r="K3" s="660" t="s">
        <v>1157</v>
      </c>
      <c r="L3" s="662" t="s">
        <v>856</v>
      </c>
      <c r="M3" s="643"/>
      <c r="N3" s="701"/>
      <c r="O3" s="643"/>
      <c r="P3" s="644"/>
      <c r="Q3" s="644"/>
      <c r="R3" s="644"/>
      <c r="S3" s="644"/>
      <c r="T3" s="644"/>
      <c r="U3" s="644"/>
      <c r="V3" s="644"/>
      <c r="W3" s="644"/>
      <c r="X3" s="644"/>
      <c r="Y3" s="644"/>
      <c r="Z3" s="645"/>
    </row>
    <row r="4" spans="1:26" ht="32.25" customHeight="1" thickBot="1" x14ac:dyDescent="0.3">
      <c r="B4" s="639"/>
      <c r="C4" s="647"/>
      <c r="D4" s="647"/>
      <c r="E4" s="647"/>
      <c r="F4" s="649"/>
      <c r="G4" s="639"/>
      <c r="H4" s="639"/>
      <c r="I4" s="652"/>
      <c r="J4" s="659"/>
      <c r="K4" s="661"/>
      <c r="L4" s="663"/>
      <c r="M4" s="173" t="s">
        <v>1160</v>
      </c>
      <c r="N4" s="172" t="s">
        <v>1161</v>
      </c>
      <c r="O4" s="144" t="s">
        <v>878</v>
      </c>
      <c r="P4" s="71" t="s">
        <v>879</v>
      </c>
      <c r="Q4" s="71" t="s">
        <v>880</v>
      </c>
      <c r="R4" s="71" t="s">
        <v>881</v>
      </c>
      <c r="S4" s="71" t="s">
        <v>882</v>
      </c>
      <c r="T4" s="355" t="s">
        <v>883</v>
      </c>
      <c r="U4" s="91" t="s">
        <v>884</v>
      </c>
      <c r="V4" s="70" t="s">
        <v>885</v>
      </c>
      <c r="W4" s="71" t="s">
        <v>886</v>
      </c>
      <c r="X4" s="91" t="s">
        <v>887</v>
      </c>
      <c r="Y4" s="454" t="s">
        <v>888</v>
      </c>
      <c r="Z4" s="72" t="s">
        <v>889</v>
      </c>
    </row>
    <row r="5" spans="1:26" ht="15.75" thickBot="1" x14ac:dyDescent="0.3">
      <c r="B5" s="92" t="s">
        <v>259</v>
      </c>
      <c r="C5" s="664" t="s">
        <v>260</v>
      </c>
      <c r="D5" s="665"/>
      <c r="E5" s="665"/>
      <c r="F5" s="185">
        <f>F6+F30</f>
        <v>0</v>
      </c>
      <c r="G5" s="484">
        <f>G6+G30</f>
        <v>1217548</v>
      </c>
      <c r="H5" s="484">
        <f>H6+H30</f>
        <v>1254728</v>
      </c>
      <c r="I5" s="413">
        <f>I6+I30</f>
        <v>1254728</v>
      </c>
      <c r="J5" s="392">
        <f t="shared" ref="J5:K5" si="0">J6+J30</f>
        <v>1176249</v>
      </c>
      <c r="K5" s="203">
        <f t="shared" si="0"/>
        <v>78470</v>
      </c>
      <c r="L5" s="221">
        <f>SUM(J5:K5)</f>
        <v>1254719</v>
      </c>
      <c r="M5" s="95">
        <f t="shared" ref="M5:Z5" si="1">M6+M30</f>
        <v>531661</v>
      </c>
      <c r="N5" s="97">
        <f t="shared" si="1"/>
        <v>723058</v>
      </c>
      <c r="O5" s="95">
        <f t="shared" si="1"/>
        <v>0</v>
      </c>
      <c r="P5" s="96">
        <f t="shared" si="1"/>
        <v>0</v>
      </c>
      <c r="Q5" s="96">
        <f t="shared" si="1"/>
        <v>0</v>
      </c>
      <c r="R5" s="96">
        <f t="shared" si="1"/>
        <v>330778</v>
      </c>
      <c r="S5" s="96">
        <f t="shared" si="1"/>
        <v>109150</v>
      </c>
      <c r="T5" s="99">
        <f t="shared" ref="T5" si="2">T6+T30</f>
        <v>171690</v>
      </c>
      <c r="U5" s="96">
        <f t="shared" si="1"/>
        <v>83190</v>
      </c>
      <c r="V5" s="98">
        <f t="shared" si="1"/>
        <v>129210</v>
      </c>
      <c r="W5" s="96">
        <f t="shared" si="1"/>
        <v>83191</v>
      </c>
      <c r="X5" s="96">
        <f t="shared" si="1"/>
        <v>83190</v>
      </c>
      <c r="Y5" s="98">
        <f t="shared" si="1"/>
        <v>97940</v>
      </c>
      <c r="Z5" s="100">
        <f t="shared" si="1"/>
        <v>166380</v>
      </c>
    </row>
    <row r="6" spans="1:26" x14ac:dyDescent="0.25">
      <c r="B6" s="137" t="s">
        <v>894</v>
      </c>
      <c r="C6" s="621" t="s">
        <v>261</v>
      </c>
      <c r="D6" s="622"/>
      <c r="E6" s="622"/>
      <c r="F6" s="186">
        <f>F7+F10+F13+F14+F15+F16+F17+F20+F23+F24+F25+F26+F27</f>
        <v>0</v>
      </c>
      <c r="G6" s="485">
        <f>G7+G10+G13+G14+G15+G16+G17+G20+G23+G24+G25+G26+G27</f>
        <v>1217548</v>
      </c>
      <c r="H6" s="485">
        <f>H7+H10+H13+H14+H15+H16+H17+H20+H23+H24+H25+H26+H27</f>
        <v>1254728</v>
      </c>
      <c r="I6" s="414">
        <f>I7+I10+I13+I14+I15+I16+I17+I20+I23+I24+I25+I26+I27</f>
        <v>1254728</v>
      </c>
      <c r="J6" s="393">
        <f t="shared" ref="J6:K6" si="3">J7+J10+J13+J14+J15+J16+J17+J20+J23+J24+J25+J26+J27</f>
        <v>1176249</v>
      </c>
      <c r="K6" s="204">
        <f t="shared" si="3"/>
        <v>78470</v>
      </c>
      <c r="L6" s="222">
        <f t="shared" ref="L6:L47" si="4">SUM(J6:K6)</f>
        <v>1254719</v>
      </c>
      <c r="M6" s="131">
        <f t="shared" ref="M6:Z6" si="5">M7+M10+M13+M14+M15+M16+M17+M20+M23+M24+M25+M26+M27</f>
        <v>531661</v>
      </c>
      <c r="N6" s="133">
        <f t="shared" si="5"/>
        <v>723058</v>
      </c>
      <c r="O6" s="131">
        <f t="shared" si="5"/>
        <v>0</v>
      </c>
      <c r="P6" s="132">
        <f t="shared" si="5"/>
        <v>0</v>
      </c>
      <c r="Q6" s="132">
        <f t="shared" si="5"/>
        <v>0</v>
      </c>
      <c r="R6" s="132">
        <f t="shared" si="5"/>
        <v>330778</v>
      </c>
      <c r="S6" s="132">
        <f t="shared" si="5"/>
        <v>109150</v>
      </c>
      <c r="T6" s="135">
        <f t="shared" ref="T6" si="6">T7+T10+T13+T14+T15+T16+T17+T20+T23+T24+T25+T26+T27</f>
        <v>171690</v>
      </c>
      <c r="U6" s="132">
        <f t="shared" si="5"/>
        <v>83190</v>
      </c>
      <c r="V6" s="134">
        <f t="shared" si="5"/>
        <v>129210</v>
      </c>
      <c r="W6" s="132">
        <f t="shared" si="5"/>
        <v>83191</v>
      </c>
      <c r="X6" s="132">
        <f t="shared" si="5"/>
        <v>83190</v>
      </c>
      <c r="Y6" s="134">
        <f t="shared" si="5"/>
        <v>97940</v>
      </c>
      <c r="Z6" s="136">
        <f t="shared" si="5"/>
        <v>166380</v>
      </c>
    </row>
    <row r="7" spans="1:26" s="42" customFormat="1" x14ac:dyDescent="0.25">
      <c r="A7" s="140" t="s">
        <v>262</v>
      </c>
      <c r="B7" s="57" t="s">
        <v>895</v>
      </c>
      <c r="C7" s="601" t="s">
        <v>263</v>
      </c>
      <c r="D7" s="602"/>
      <c r="E7" s="602"/>
      <c r="F7" s="194">
        <f>SUM(F8:F9)</f>
        <v>0</v>
      </c>
      <c r="G7" s="493">
        <f>SUM(G8:G9)</f>
        <v>937510</v>
      </c>
      <c r="H7" s="493">
        <f>SUM(H8:H9)</f>
        <v>937520</v>
      </c>
      <c r="I7" s="422">
        <f>SUM(I8:I9)</f>
        <v>937520</v>
      </c>
      <c r="J7" s="401">
        <f t="shared" ref="J7:Z7" si="7">SUM(J8:J9)</f>
        <v>937511</v>
      </c>
      <c r="K7" s="212">
        <f t="shared" si="7"/>
        <v>0</v>
      </c>
      <c r="L7" s="225">
        <f t="shared" si="4"/>
        <v>937511</v>
      </c>
      <c r="M7" s="83">
        <f t="shared" si="7"/>
        <v>397251</v>
      </c>
      <c r="N7" s="84">
        <f t="shared" si="7"/>
        <v>540260</v>
      </c>
      <c r="O7" s="83">
        <f t="shared" si="7"/>
        <v>0</v>
      </c>
      <c r="P7" s="13">
        <f t="shared" si="7"/>
        <v>0</v>
      </c>
      <c r="Q7" s="13">
        <f t="shared" si="7"/>
        <v>0</v>
      </c>
      <c r="R7" s="13">
        <f t="shared" si="7"/>
        <v>309750</v>
      </c>
      <c r="S7" s="13">
        <f t="shared" si="7"/>
        <v>78470</v>
      </c>
      <c r="T7" s="90">
        <f t="shared" ref="T7" si="8">SUM(T8:T9)</f>
        <v>78470</v>
      </c>
      <c r="U7" s="13">
        <f t="shared" si="7"/>
        <v>78470</v>
      </c>
      <c r="V7" s="44">
        <f t="shared" si="7"/>
        <v>78470</v>
      </c>
      <c r="W7" s="13">
        <f t="shared" si="7"/>
        <v>78471</v>
      </c>
      <c r="X7" s="13">
        <f t="shared" si="7"/>
        <v>78470</v>
      </c>
      <c r="Y7" s="44">
        <f t="shared" si="7"/>
        <v>78470</v>
      </c>
      <c r="Z7" s="47">
        <f t="shared" si="7"/>
        <v>78470</v>
      </c>
    </row>
    <row r="8" spans="1:26" x14ac:dyDescent="0.25">
      <c r="B8" s="59"/>
      <c r="C8" s="319"/>
      <c r="D8" s="320" t="s">
        <v>1160</v>
      </c>
      <c r="E8" s="320"/>
      <c r="F8" s="187">
        <v>0</v>
      </c>
      <c r="G8" s="486">
        <v>397250</v>
      </c>
      <c r="H8" s="486">
        <v>397260</v>
      </c>
      <c r="I8" s="415">
        <v>397260</v>
      </c>
      <c r="J8" s="394">
        <f>SUM(O8:Z8)</f>
        <v>397251</v>
      </c>
      <c r="K8" s="205"/>
      <c r="L8" s="224">
        <f t="shared" si="4"/>
        <v>397251</v>
      </c>
      <c r="M8" s="81">
        <f>L8</f>
        <v>397251</v>
      </c>
      <c r="N8" s="82"/>
      <c r="O8" s="81"/>
      <c r="P8" s="1"/>
      <c r="Q8" s="1"/>
      <c r="R8" s="1">
        <v>131250</v>
      </c>
      <c r="S8" s="1">
        <f>133000*0.25</f>
        <v>33250</v>
      </c>
      <c r="T8" s="89">
        <f t="shared" ref="T8:X8" si="9">133000*0.25</f>
        <v>33250</v>
      </c>
      <c r="U8" s="1">
        <f t="shared" si="9"/>
        <v>33250</v>
      </c>
      <c r="V8" s="43">
        <f t="shared" si="9"/>
        <v>33250</v>
      </c>
      <c r="W8" s="1">
        <v>33251</v>
      </c>
      <c r="X8" s="1">
        <f t="shared" si="9"/>
        <v>33250</v>
      </c>
      <c r="Y8" s="43">
        <v>33250</v>
      </c>
      <c r="Z8" s="46">
        <v>33250</v>
      </c>
    </row>
    <row r="9" spans="1:26" x14ac:dyDescent="0.25">
      <c r="B9" s="59"/>
      <c r="C9" s="319"/>
      <c r="D9" s="320" t="s">
        <v>1161</v>
      </c>
      <c r="E9" s="320"/>
      <c r="F9" s="187">
        <v>0</v>
      </c>
      <c r="G9" s="486">
        <v>540260</v>
      </c>
      <c r="H9" s="486">
        <v>540260</v>
      </c>
      <c r="I9" s="415">
        <v>540260</v>
      </c>
      <c r="J9" s="394">
        <f>SUM(O9:Z9)</f>
        <v>540260</v>
      </c>
      <c r="K9" s="205"/>
      <c r="L9" s="224">
        <f t="shared" si="4"/>
        <v>540260</v>
      </c>
      <c r="M9" s="81"/>
      <c r="N9" s="82">
        <f>L9</f>
        <v>540260</v>
      </c>
      <c r="O9" s="81"/>
      <c r="P9" s="1"/>
      <c r="Q9" s="1"/>
      <c r="R9" s="1">
        <v>178500</v>
      </c>
      <c r="S9" s="1">
        <f>133000*0.34</f>
        <v>45220</v>
      </c>
      <c r="T9" s="89">
        <f t="shared" ref="T9:X9" si="10">133000*0.34</f>
        <v>45220</v>
      </c>
      <c r="U9" s="1">
        <f t="shared" si="10"/>
        <v>45220</v>
      </c>
      <c r="V9" s="43">
        <f t="shared" si="10"/>
        <v>45220</v>
      </c>
      <c r="W9" s="1">
        <f t="shared" si="10"/>
        <v>45220</v>
      </c>
      <c r="X9" s="1">
        <f t="shared" si="10"/>
        <v>45220</v>
      </c>
      <c r="Y9" s="43">
        <v>45220</v>
      </c>
      <c r="Z9" s="46">
        <v>45220</v>
      </c>
    </row>
    <row r="10" spans="1:26" s="42" customFormat="1" x14ac:dyDescent="0.25">
      <c r="A10" s="140" t="s">
        <v>264</v>
      </c>
      <c r="B10" s="57" t="s">
        <v>896</v>
      </c>
      <c r="C10" s="601" t="s">
        <v>265</v>
      </c>
      <c r="D10" s="602"/>
      <c r="E10" s="602"/>
      <c r="F10" s="194">
        <f t="shared" ref="F10:K10" si="11">SUM(F11:F12)</f>
        <v>0</v>
      </c>
      <c r="G10" s="493">
        <f t="shared" ref="G10" si="12">SUM(G11:G12)</f>
        <v>0</v>
      </c>
      <c r="H10" s="493">
        <f t="shared" ref="H10" si="13">SUM(H11:H12)</f>
        <v>78470</v>
      </c>
      <c r="I10" s="422">
        <f t="shared" si="11"/>
        <v>78470</v>
      </c>
      <c r="J10" s="401">
        <f t="shared" si="11"/>
        <v>0</v>
      </c>
      <c r="K10" s="212">
        <f t="shared" si="11"/>
        <v>78470</v>
      </c>
      <c r="L10" s="225">
        <f t="shared" si="4"/>
        <v>78470</v>
      </c>
      <c r="M10" s="83">
        <f t="shared" ref="M10:W10" si="14">SUM(M11:M12)</f>
        <v>33250</v>
      </c>
      <c r="N10" s="84">
        <f t="shared" si="14"/>
        <v>45220</v>
      </c>
      <c r="O10" s="83">
        <f t="shared" si="14"/>
        <v>0</v>
      </c>
      <c r="P10" s="13">
        <f t="shared" si="14"/>
        <v>0</v>
      </c>
      <c r="Q10" s="13">
        <f t="shared" si="14"/>
        <v>0</v>
      </c>
      <c r="R10" s="13">
        <f t="shared" si="14"/>
        <v>0</v>
      </c>
      <c r="S10" s="13">
        <f t="shared" si="14"/>
        <v>0</v>
      </c>
      <c r="T10" s="90">
        <f t="shared" si="14"/>
        <v>0</v>
      </c>
      <c r="U10" s="13">
        <f t="shared" si="14"/>
        <v>0</v>
      </c>
      <c r="V10" s="44">
        <f t="shared" si="14"/>
        <v>0</v>
      </c>
      <c r="W10" s="13">
        <f t="shared" si="14"/>
        <v>0</v>
      </c>
      <c r="X10" s="13">
        <f t="shared" ref="X10:Z10" si="15">SUM(X11:X12)</f>
        <v>0</v>
      </c>
      <c r="Y10" s="44">
        <f t="shared" si="15"/>
        <v>0</v>
      </c>
      <c r="Z10" s="47">
        <f t="shared" si="15"/>
        <v>78470</v>
      </c>
    </row>
    <row r="11" spans="1:26" x14ac:dyDescent="0.25">
      <c r="B11" s="59"/>
      <c r="C11" s="446"/>
      <c r="D11" s="447" t="s">
        <v>1160</v>
      </c>
      <c r="E11" s="447"/>
      <c r="F11" s="187">
        <v>0</v>
      </c>
      <c r="G11" s="486">
        <v>0</v>
      </c>
      <c r="H11" s="486">
        <v>33250</v>
      </c>
      <c r="I11" s="415">
        <v>33250</v>
      </c>
      <c r="J11" s="394"/>
      <c r="K11" s="205">
        <f>SUM(O11:Z11)</f>
        <v>33250</v>
      </c>
      <c r="L11" s="224">
        <f t="shared" si="4"/>
        <v>33250</v>
      </c>
      <c r="M11" s="81">
        <f>L11</f>
        <v>33250</v>
      </c>
      <c r="N11" s="82"/>
      <c r="O11" s="81"/>
      <c r="P11" s="1"/>
      <c r="Q11" s="1"/>
      <c r="R11" s="1"/>
      <c r="S11" s="1"/>
      <c r="T11" s="89"/>
      <c r="U11" s="1"/>
      <c r="V11" s="43"/>
      <c r="W11" s="1"/>
      <c r="X11" s="1"/>
      <c r="Y11" s="43"/>
      <c r="Z11" s="46">
        <v>33250</v>
      </c>
    </row>
    <row r="12" spans="1:26" x14ac:dyDescent="0.25">
      <c r="B12" s="59"/>
      <c r="C12" s="446"/>
      <c r="D12" s="447" t="s">
        <v>1161</v>
      </c>
      <c r="E12" s="447"/>
      <c r="F12" s="187">
        <v>0</v>
      </c>
      <c r="G12" s="486">
        <v>0</v>
      </c>
      <c r="H12" s="486">
        <v>45220</v>
      </c>
      <c r="I12" s="415">
        <v>45220</v>
      </c>
      <c r="J12" s="394"/>
      <c r="K12" s="205">
        <f>SUM(O12:Z12)</f>
        <v>45220</v>
      </c>
      <c r="L12" s="224">
        <f t="shared" si="4"/>
        <v>45220</v>
      </c>
      <c r="M12" s="81"/>
      <c r="N12" s="82">
        <f>L12</f>
        <v>45220</v>
      </c>
      <c r="O12" s="81"/>
      <c r="P12" s="1"/>
      <c r="Q12" s="1"/>
      <c r="R12" s="1"/>
      <c r="S12" s="1"/>
      <c r="T12" s="89"/>
      <c r="U12" s="1"/>
      <c r="V12" s="43"/>
      <c r="W12" s="1"/>
      <c r="X12" s="1"/>
      <c r="Y12" s="43"/>
      <c r="Z12" s="46">
        <v>45220</v>
      </c>
    </row>
    <row r="13" spans="1:26" hidden="1" x14ac:dyDescent="0.25">
      <c r="A13" s="140" t="s">
        <v>266</v>
      </c>
      <c r="B13" s="59" t="s">
        <v>897</v>
      </c>
      <c r="C13" s="599" t="s">
        <v>267</v>
      </c>
      <c r="D13" s="600"/>
      <c r="E13" s="600"/>
      <c r="F13" s="187"/>
      <c r="G13" s="486"/>
      <c r="H13" s="486"/>
      <c r="I13" s="415"/>
      <c r="J13" s="394"/>
      <c r="K13" s="205"/>
      <c r="L13" s="224">
        <f t="shared" si="4"/>
        <v>0</v>
      </c>
      <c r="M13" s="81"/>
      <c r="N13" s="82"/>
      <c r="O13" s="81"/>
      <c r="P13" s="1"/>
      <c r="Q13" s="1"/>
      <c r="R13" s="1"/>
      <c r="S13" s="1"/>
      <c r="T13" s="89"/>
      <c r="U13" s="1"/>
      <c r="V13" s="43"/>
      <c r="W13" s="1"/>
      <c r="X13" s="1"/>
      <c r="Y13" s="43"/>
      <c r="Z13" s="46"/>
    </row>
    <row r="14" spans="1:26" hidden="1" x14ac:dyDescent="0.25">
      <c r="A14" s="140" t="s">
        <v>268</v>
      </c>
      <c r="B14" s="59" t="s">
        <v>898</v>
      </c>
      <c r="C14" s="599" t="s">
        <v>622</v>
      </c>
      <c r="D14" s="600"/>
      <c r="E14" s="600"/>
      <c r="F14" s="187"/>
      <c r="G14" s="486"/>
      <c r="H14" s="486"/>
      <c r="I14" s="415"/>
      <c r="J14" s="394"/>
      <c r="K14" s="205"/>
      <c r="L14" s="224">
        <f t="shared" si="4"/>
        <v>0</v>
      </c>
      <c r="M14" s="81"/>
      <c r="N14" s="82"/>
      <c r="O14" s="81"/>
      <c r="P14" s="1"/>
      <c r="Q14" s="1"/>
      <c r="R14" s="1"/>
      <c r="S14" s="1"/>
      <c r="T14" s="89"/>
      <c r="U14" s="1"/>
      <c r="V14" s="43"/>
      <c r="W14" s="1"/>
      <c r="X14" s="1"/>
      <c r="Y14" s="43"/>
      <c r="Z14" s="46"/>
    </row>
    <row r="15" spans="1:26" hidden="1" x14ac:dyDescent="0.25">
      <c r="A15" s="140" t="s">
        <v>269</v>
      </c>
      <c r="B15" s="59" t="s">
        <v>899</v>
      </c>
      <c r="C15" s="599" t="s">
        <v>270</v>
      </c>
      <c r="D15" s="600"/>
      <c r="E15" s="600"/>
      <c r="F15" s="187"/>
      <c r="G15" s="486"/>
      <c r="H15" s="486"/>
      <c r="I15" s="415"/>
      <c r="J15" s="394"/>
      <c r="K15" s="205"/>
      <c r="L15" s="224">
        <f t="shared" si="4"/>
        <v>0</v>
      </c>
      <c r="M15" s="81"/>
      <c r="N15" s="82"/>
      <c r="O15" s="81"/>
      <c r="P15" s="1"/>
      <c r="Q15" s="1"/>
      <c r="R15" s="1"/>
      <c r="S15" s="1"/>
      <c r="T15" s="89"/>
      <c r="U15" s="1"/>
      <c r="V15" s="43"/>
      <c r="W15" s="1"/>
      <c r="X15" s="1"/>
      <c r="Y15" s="43"/>
      <c r="Z15" s="46"/>
    </row>
    <row r="16" spans="1:26" hidden="1" x14ac:dyDescent="0.25">
      <c r="A16" s="140" t="s">
        <v>271</v>
      </c>
      <c r="B16" s="59" t="s">
        <v>900</v>
      </c>
      <c r="C16" s="599" t="s">
        <v>272</v>
      </c>
      <c r="D16" s="600"/>
      <c r="E16" s="600"/>
      <c r="F16" s="187"/>
      <c r="G16" s="486"/>
      <c r="H16" s="486"/>
      <c r="I16" s="415"/>
      <c r="J16" s="394"/>
      <c r="K16" s="205"/>
      <c r="L16" s="224">
        <f t="shared" si="4"/>
        <v>0</v>
      </c>
      <c r="M16" s="81"/>
      <c r="N16" s="82"/>
      <c r="O16" s="81"/>
      <c r="P16" s="1"/>
      <c r="Q16" s="1"/>
      <c r="R16" s="1"/>
      <c r="S16" s="1"/>
      <c r="T16" s="89"/>
      <c r="U16" s="1"/>
      <c r="V16" s="43"/>
      <c r="W16" s="1"/>
      <c r="X16" s="1"/>
      <c r="Y16" s="43"/>
      <c r="Z16" s="46"/>
    </row>
    <row r="17" spans="1:26" x14ac:dyDescent="0.25">
      <c r="A17" s="140" t="s">
        <v>273</v>
      </c>
      <c r="B17" s="57" t="s">
        <v>901</v>
      </c>
      <c r="C17" s="601" t="s">
        <v>274</v>
      </c>
      <c r="D17" s="602"/>
      <c r="E17" s="602"/>
      <c r="F17" s="194">
        <f t="shared" ref="F17:H17" si="16">SUM(F18:F19)</f>
        <v>0</v>
      </c>
      <c r="G17" s="493">
        <f t="shared" si="16"/>
        <v>56640</v>
      </c>
      <c r="H17" s="493">
        <f t="shared" si="16"/>
        <v>56640</v>
      </c>
      <c r="I17" s="422">
        <f t="shared" ref="I17:Z17" si="17">SUM(I18:I19)</f>
        <v>56640</v>
      </c>
      <c r="J17" s="401">
        <f t="shared" si="17"/>
        <v>56640</v>
      </c>
      <c r="K17" s="212">
        <f t="shared" si="17"/>
        <v>0</v>
      </c>
      <c r="L17" s="225">
        <f t="shared" si="4"/>
        <v>56640</v>
      </c>
      <c r="M17" s="83">
        <f t="shared" si="17"/>
        <v>24000</v>
      </c>
      <c r="N17" s="84">
        <f t="shared" si="17"/>
        <v>32640</v>
      </c>
      <c r="O17" s="83">
        <f t="shared" si="17"/>
        <v>0</v>
      </c>
      <c r="P17" s="13">
        <f t="shared" si="17"/>
        <v>0</v>
      </c>
      <c r="Q17" s="13">
        <f t="shared" si="17"/>
        <v>0</v>
      </c>
      <c r="R17" s="13">
        <f t="shared" si="17"/>
        <v>0</v>
      </c>
      <c r="S17" s="13">
        <f t="shared" si="17"/>
        <v>18880</v>
      </c>
      <c r="T17" s="90">
        <f t="shared" ref="T17" si="18">SUM(T18:T19)</f>
        <v>4720</v>
      </c>
      <c r="U17" s="13">
        <f t="shared" si="17"/>
        <v>4720</v>
      </c>
      <c r="V17" s="44">
        <f t="shared" si="17"/>
        <v>4720</v>
      </c>
      <c r="W17" s="13">
        <f t="shared" si="17"/>
        <v>4720</v>
      </c>
      <c r="X17" s="13">
        <f t="shared" si="17"/>
        <v>4720</v>
      </c>
      <c r="Y17" s="44">
        <f t="shared" si="17"/>
        <v>4720</v>
      </c>
      <c r="Z17" s="47">
        <f t="shared" si="17"/>
        <v>9440</v>
      </c>
    </row>
    <row r="18" spans="1:26" x14ac:dyDescent="0.25">
      <c r="B18" s="59"/>
      <c r="C18" s="319"/>
      <c r="D18" s="320" t="s">
        <v>1160</v>
      </c>
      <c r="E18" s="320"/>
      <c r="F18" s="187">
        <v>0</v>
      </c>
      <c r="G18" s="486">
        <v>24000</v>
      </c>
      <c r="H18" s="486">
        <v>24000</v>
      </c>
      <c r="I18" s="415">
        <v>24000</v>
      </c>
      <c r="J18" s="394">
        <f t="shared" ref="J18:J19" si="19">SUM(O18:Z18)</f>
        <v>24000</v>
      </c>
      <c r="K18" s="205"/>
      <c r="L18" s="224">
        <f t="shared" si="4"/>
        <v>24000</v>
      </c>
      <c r="M18" s="81">
        <f>L18</f>
        <v>24000</v>
      </c>
      <c r="N18" s="82"/>
      <c r="O18" s="81"/>
      <c r="P18" s="1"/>
      <c r="Q18" s="1"/>
      <c r="R18" s="1"/>
      <c r="S18" s="1">
        <v>8000</v>
      </c>
      <c r="T18" s="89">
        <v>2000</v>
      </c>
      <c r="U18" s="1">
        <v>2000</v>
      </c>
      <c r="V18" s="43">
        <v>2000</v>
      </c>
      <c r="W18" s="1">
        <v>2000</v>
      </c>
      <c r="X18" s="1">
        <v>2000</v>
      </c>
      <c r="Y18" s="43">
        <v>2000</v>
      </c>
      <c r="Z18" s="46">
        <v>4000</v>
      </c>
    </row>
    <row r="19" spans="1:26" x14ac:dyDescent="0.25">
      <c r="B19" s="59"/>
      <c r="C19" s="319"/>
      <c r="D19" s="320" t="s">
        <v>1161</v>
      </c>
      <c r="E19" s="320"/>
      <c r="F19" s="187">
        <v>0</v>
      </c>
      <c r="G19" s="486">
        <v>32640</v>
      </c>
      <c r="H19" s="486">
        <v>32640</v>
      </c>
      <c r="I19" s="415">
        <v>32640</v>
      </c>
      <c r="J19" s="394">
        <f t="shared" si="19"/>
        <v>32640</v>
      </c>
      <c r="K19" s="205"/>
      <c r="L19" s="224">
        <f t="shared" si="4"/>
        <v>32640</v>
      </c>
      <c r="M19" s="81"/>
      <c r="N19" s="82">
        <f>L19</f>
        <v>32640</v>
      </c>
      <c r="O19" s="81"/>
      <c r="P19" s="1"/>
      <c r="Q19" s="1"/>
      <c r="R19" s="1"/>
      <c r="S19" s="1">
        <v>10880</v>
      </c>
      <c r="T19" s="89">
        <v>2720</v>
      </c>
      <c r="U19" s="1">
        <v>2720</v>
      </c>
      <c r="V19" s="43">
        <v>2720</v>
      </c>
      <c r="W19" s="1">
        <v>2720</v>
      </c>
      <c r="X19" s="1">
        <v>2720</v>
      </c>
      <c r="Y19" s="43">
        <v>2720</v>
      </c>
      <c r="Z19" s="46">
        <v>5440</v>
      </c>
    </row>
    <row r="20" spans="1:26" x14ac:dyDescent="0.25">
      <c r="A20" s="140" t="s">
        <v>275</v>
      </c>
      <c r="B20" s="57" t="s">
        <v>902</v>
      </c>
      <c r="C20" s="601" t="s">
        <v>276</v>
      </c>
      <c r="D20" s="602"/>
      <c r="E20" s="602"/>
      <c r="F20" s="194">
        <f t="shared" ref="F20:I20" si="20">SUM(F21:F22)</f>
        <v>0</v>
      </c>
      <c r="G20" s="493">
        <f t="shared" ref="G20:H20" si="21">SUM(G21:G22)</f>
        <v>14750</v>
      </c>
      <c r="H20" s="493">
        <f t="shared" si="21"/>
        <v>14750</v>
      </c>
      <c r="I20" s="422">
        <f t="shared" si="20"/>
        <v>14750</v>
      </c>
      <c r="J20" s="401">
        <f t="shared" ref="J20" si="22">SUM(J21:J22)</f>
        <v>14750</v>
      </c>
      <c r="K20" s="212">
        <f t="shared" ref="K20" si="23">SUM(K21:K22)</f>
        <v>0</v>
      </c>
      <c r="L20" s="225">
        <f t="shared" si="4"/>
        <v>14750</v>
      </c>
      <c r="M20" s="83">
        <f t="shared" ref="M20" si="24">SUM(M21:M22)</f>
        <v>6250</v>
      </c>
      <c r="N20" s="84">
        <f t="shared" ref="N20" si="25">SUM(N21:N22)</f>
        <v>8500</v>
      </c>
      <c r="O20" s="83">
        <f t="shared" ref="O20" si="26">SUM(O21:O22)</f>
        <v>0</v>
      </c>
      <c r="P20" s="13">
        <f t="shared" ref="P20" si="27">SUM(P21:P22)</f>
        <v>0</v>
      </c>
      <c r="Q20" s="13">
        <f t="shared" ref="Q20" si="28">SUM(Q21:Q22)</f>
        <v>0</v>
      </c>
      <c r="R20" s="13">
        <f t="shared" ref="R20" si="29">SUM(R21:R22)</f>
        <v>0</v>
      </c>
      <c r="S20" s="13">
        <f t="shared" ref="S20" si="30">SUM(S21:S22)</f>
        <v>0</v>
      </c>
      <c r="T20" s="90">
        <f t="shared" ref="T20" si="31">SUM(T21:T22)</f>
        <v>0</v>
      </c>
      <c r="U20" s="13">
        <f t="shared" ref="U20" si="32">SUM(U21:U22)</f>
        <v>0</v>
      </c>
      <c r="V20" s="44">
        <f t="shared" ref="V20" si="33">SUM(V21:V22)</f>
        <v>0</v>
      </c>
      <c r="W20" s="13">
        <f t="shared" ref="W20" si="34">SUM(W21:W22)</f>
        <v>0</v>
      </c>
      <c r="X20" s="13">
        <f t="shared" ref="X20" si="35">SUM(X21:X22)</f>
        <v>0</v>
      </c>
      <c r="Y20" s="44">
        <f t="shared" ref="Y20" si="36">SUM(Y21:Y22)</f>
        <v>14750</v>
      </c>
      <c r="Z20" s="47">
        <f t="shared" ref="Z20" si="37">SUM(Z21:Z22)</f>
        <v>0</v>
      </c>
    </row>
    <row r="21" spans="1:26" x14ac:dyDescent="0.25">
      <c r="B21" s="59"/>
      <c r="C21" s="319"/>
      <c r="D21" s="320" t="s">
        <v>1160</v>
      </c>
      <c r="E21" s="320"/>
      <c r="F21" s="187">
        <v>0</v>
      </c>
      <c r="G21" s="486">
        <v>6250</v>
      </c>
      <c r="H21" s="486">
        <v>6250</v>
      </c>
      <c r="I21" s="415">
        <v>6250</v>
      </c>
      <c r="J21" s="394">
        <f t="shared" ref="J21:J22" si="38">SUM(O21:Z21)</f>
        <v>6250</v>
      </c>
      <c r="K21" s="205"/>
      <c r="L21" s="224">
        <f t="shared" si="4"/>
        <v>6250</v>
      </c>
      <c r="M21" s="81">
        <f>L21</f>
        <v>6250</v>
      </c>
      <c r="N21" s="82"/>
      <c r="O21" s="81"/>
      <c r="P21" s="1"/>
      <c r="Q21" s="1"/>
      <c r="R21" s="1"/>
      <c r="S21" s="1"/>
      <c r="T21" s="89"/>
      <c r="U21" s="1"/>
      <c r="V21" s="43"/>
      <c r="W21" s="1"/>
      <c r="X21" s="1"/>
      <c r="Y21" s="43">
        <v>6250</v>
      </c>
      <c r="Z21" s="46"/>
    </row>
    <row r="22" spans="1:26" x14ac:dyDescent="0.25">
      <c r="B22" s="59"/>
      <c r="C22" s="319"/>
      <c r="D22" s="320" t="s">
        <v>1161</v>
      </c>
      <c r="E22" s="320"/>
      <c r="F22" s="187">
        <v>0</v>
      </c>
      <c r="G22" s="486">
        <v>8500</v>
      </c>
      <c r="H22" s="486">
        <v>8500</v>
      </c>
      <c r="I22" s="415">
        <v>8500</v>
      </c>
      <c r="J22" s="394">
        <f t="shared" si="38"/>
        <v>8500</v>
      </c>
      <c r="K22" s="205"/>
      <c r="L22" s="224">
        <f t="shared" si="4"/>
        <v>8500</v>
      </c>
      <c r="M22" s="81"/>
      <c r="N22" s="82">
        <f>L22</f>
        <v>8500</v>
      </c>
      <c r="O22" s="81"/>
      <c r="P22" s="1"/>
      <c r="Q22" s="1"/>
      <c r="R22" s="1"/>
      <c r="S22" s="1"/>
      <c r="T22" s="89"/>
      <c r="U22" s="1"/>
      <c r="V22" s="43"/>
      <c r="W22" s="1"/>
      <c r="X22" s="1"/>
      <c r="Y22" s="43">
        <v>8500</v>
      </c>
      <c r="Z22" s="46"/>
    </row>
    <row r="23" spans="1:26" hidden="1" x14ac:dyDescent="0.25">
      <c r="A23" s="140" t="s">
        <v>277</v>
      </c>
      <c r="B23" s="59" t="s">
        <v>903</v>
      </c>
      <c r="C23" s="599" t="s">
        <v>278</v>
      </c>
      <c r="D23" s="600"/>
      <c r="E23" s="600"/>
      <c r="F23" s="187"/>
      <c r="G23" s="486"/>
      <c r="H23" s="486"/>
      <c r="I23" s="415"/>
      <c r="J23" s="394"/>
      <c r="K23" s="205"/>
      <c r="L23" s="224">
        <f t="shared" si="4"/>
        <v>0</v>
      </c>
      <c r="M23" s="81"/>
      <c r="N23" s="82"/>
      <c r="O23" s="81"/>
      <c r="P23" s="1"/>
      <c r="Q23" s="1"/>
      <c r="R23" s="1"/>
      <c r="S23" s="1"/>
      <c r="T23" s="89"/>
      <c r="U23" s="1"/>
      <c r="V23" s="43"/>
      <c r="W23" s="1"/>
      <c r="X23" s="1"/>
      <c r="Y23" s="43"/>
      <c r="Z23" s="46"/>
    </row>
    <row r="24" spans="1:26" hidden="1" x14ac:dyDescent="0.25">
      <c r="A24" s="140" t="s">
        <v>279</v>
      </c>
      <c r="B24" s="59" t="s">
        <v>904</v>
      </c>
      <c r="C24" s="599" t="s">
        <v>280</v>
      </c>
      <c r="D24" s="600"/>
      <c r="E24" s="600"/>
      <c r="F24" s="187"/>
      <c r="G24" s="486"/>
      <c r="H24" s="486"/>
      <c r="I24" s="415"/>
      <c r="J24" s="394"/>
      <c r="K24" s="205"/>
      <c r="L24" s="224">
        <f t="shared" si="4"/>
        <v>0</v>
      </c>
      <c r="M24" s="81"/>
      <c r="N24" s="82"/>
      <c r="O24" s="81"/>
      <c r="P24" s="1"/>
      <c r="Q24" s="1"/>
      <c r="R24" s="1"/>
      <c r="S24" s="1"/>
      <c r="T24" s="89"/>
      <c r="U24" s="1"/>
      <c r="V24" s="43"/>
      <c r="W24" s="1"/>
      <c r="X24" s="1"/>
      <c r="Y24" s="43"/>
      <c r="Z24" s="46"/>
    </row>
    <row r="25" spans="1:26" hidden="1" x14ac:dyDescent="0.25">
      <c r="A25" s="140" t="s">
        <v>281</v>
      </c>
      <c r="B25" s="59" t="s">
        <v>905</v>
      </c>
      <c r="C25" s="599" t="s">
        <v>282</v>
      </c>
      <c r="D25" s="600"/>
      <c r="E25" s="600"/>
      <c r="F25" s="187"/>
      <c r="G25" s="486"/>
      <c r="H25" s="486"/>
      <c r="I25" s="415"/>
      <c r="J25" s="394"/>
      <c r="K25" s="205"/>
      <c r="L25" s="224">
        <f t="shared" si="4"/>
        <v>0</v>
      </c>
      <c r="M25" s="81"/>
      <c r="N25" s="82"/>
      <c r="O25" s="81"/>
      <c r="P25" s="1"/>
      <c r="Q25" s="1"/>
      <c r="R25" s="1"/>
      <c r="S25" s="1"/>
      <c r="T25" s="89"/>
      <c r="U25" s="1"/>
      <c r="V25" s="43"/>
      <c r="W25" s="1"/>
      <c r="X25" s="1"/>
      <c r="Y25" s="43"/>
      <c r="Z25" s="46"/>
    </row>
    <row r="26" spans="1:26" hidden="1" x14ac:dyDescent="0.25">
      <c r="A26" s="140" t="s">
        <v>283</v>
      </c>
      <c r="B26" s="59" t="s">
        <v>906</v>
      </c>
      <c r="C26" s="599" t="s">
        <v>284</v>
      </c>
      <c r="D26" s="600"/>
      <c r="E26" s="600"/>
      <c r="F26" s="187"/>
      <c r="G26" s="486"/>
      <c r="H26" s="486"/>
      <c r="I26" s="415"/>
      <c r="J26" s="394"/>
      <c r="K26" s="205"/>
      <c r="L26" s="224">
        <f t="shared" si="4"/>
        <v>0</v>
      </c>
      <c r="M26" s="81"/>
      <c r="N26" s="82"/>
      <c r="O26" s="81"/>
      <c r="P26" s="1"/>
      <c r="Q26" s="1"/>
      <c r="R26" s="1"/>
      <c r="S26" s="1"/>
      <c r="T26" s="89"/>
      <c r="U26" s="1"/>
      <c r="V26" s="43"/>
      <c r="W26" s="1"/>
      <c r="X26" s="1"/>
      <c r="Y26" s="43"/>
      <c r="Z26" s="46"/>
    </row>
    <row r="27" spans="1:26" x14ac:dyDescent="0.25">
      <c r="A27" s="140" t="s">
        <v>285</v>
      </c>
      <c r="B27" s="57" t="s">
        <v>907</v>
      </c>
      <c r="C27" s="601" t="s">
        <v>286</v>
      </c>
      <c r="D27" s="602"/>
      <c r="E27" s="602"/>
      <c r="F27" s="194">
        <f t="shared" ref="F27:I27" si="39">SUM(F28:F29)</f>
        <v>0</v>
      </c>
      <c r="G27" s="493">
        <f t="shared" ref="G27:H27" si="40">SUM(G28:G29)</f>
        <v>208648</v>
      </c>
      <c r="H27" s="493">
        <f t="shared" si="40"/>
        <v>167348</v>
      </c>
      <c r="I27" s="422">
        <f t="shared" si="39"/>
        <v>167348</v>
      </c>
      <c r="J27" s="401">
        <f t="shared" ref="J27" si="41">SUM(J28:J29)</f>
        <v>167348</v>
      </c>
      <c r="K27" s="212">
        <f t="shared" ref="K27" si="42">SUM(K28:K29)</f>
        <v>0</v>
      </c>
      <c r="L27" s="225">
        <f t="shared" si="4"/>
        <v>167348</v>
      </c>
      <c r="M27" s="83">
        <f t="shared" ref="M27" si="43">SUM(M28:M29)</f>
        <v>70910</v>
      </c>
      <c r="N27" s="84">
        <f t="shared" ref="N27" si="44">SUM(N28:N29)</f>
        <v>96438</v>
      </c>
      <c r="O27" s="83">
        <f t="shared" ref="O27" si="45">SUM(O28:O29)</f>
        <v>0</v>
      </c>
      <c r="P27" s="13">
        <f t="shared" ref="P27" si="46">SUM(P28:P29)</f>
        <v>0</v>
      </c>
      <c r="Q27" s="13">
        <f t="shared" ref="Q27" si="47">SUM(Q28:Q29)</f>
        <v>0</v>
      </c>
      <c r="R27" s="13">
        <f t="shared" ref="R27" si="48">SUM(R28:R29)</f>
        <v>21028</v>
      </c>
      <c r="S27" s="13">
        <f t="shared" ref="S27" si="49">SUM(S28:S29)</f>
        <v>11800</v>
      </c>
      <c r="T27" s="90">
        <f t="shared" ref="T27" si="50">SUM(T28:T29)</f>
        <v>88500</v>
      </c>
      <c r="U27" s="13">
        <f t="shared" ref="U27" si="51">SUM(U28:U29)</f>
        <v>0</v>
      </c>
      <c r="V27" s="44">
        <f t="shared" ref="V27" si="52">SUM(V28:V29)</f>
        <v>46020</v>
      </c>
      <c r="W27" s="13">
        <f t="shared" ref="W27" si="53">SUM(W28:W29)</f>
        <v>0</v>
      </c>
      <c r="X27" s="13">
        <f t="shared" ref="X27" si="54">SUM(X28:X29)</f>
        <v>0</v>
      </c>
      <c r="Y27" s="44">
        <f t="shared" ref="Y27" si="55">SUM(Y28:Y29)</f>
        <v>0</v>
      </c>
      <c r="Z27" s="47">
        <f t="shared" ref="Z27" si="56">SUM(Z28:Z29)</f>
        <v>0</v>
      </c>
    </row>
    <row r="28" spans="1:26" x14ac:dyDescent="0.25">
      <c r="B28" s="59"/>
      <c r="C28" s="319"/>
      <c r="D28" s="320" t="s">
        <v>1160</v>
      </c>
      <c r="E28" s="320"/>
      <c r="F28" s="187">
        <v>0</v>
      </c>
      <c r="G28" s="486">
        <v>88410</v>
      </c>
      <c r="H28" s="486">
        <v>70910</v>
      </c>
      <c r="I28" s="415">
        <v>70910</v>
      </c>
      <c r="J28" s="394">
        <f t="shared" ref="J28:J29" si="57">SUM(O28:Z28)</f>
        <v>70910</v>
      </c>
      <c r="K28" s="205"/>
      <c r="L28" s="224">
        <f t="shared" si="4"/>
        <v>70910</v>
      </c>
      <c r="M28" s="81">
        <f>L28</f>
        <v>70910</v>
      </c>
      <c r="N28" s="82"/>
      <c r="O28" s="81"/>
      <c r="P28" s="1"/>
      <c r="Q28" s="1"/>
      <c r="R28" s="1">
        <v>8910</v>
      </c>
      <c r="S28" s="1">
        <v>5000</v>
      </c>
      <c r="T28" s="89">
        <v>37500</v>
      </c>
      <c r="U28" s="1"/>
      <c r="V28" s="43">
        <v>19500</v>
      </c>
      <c r="W28" s="1"/>
      <c r="X28" s="1"/>
      <c r="Y28" s="43"/>
      <c r="Z28" s="46"/>
    </row>
    <row r="29" spans="1:26" ht="15.75" thickBot="1" x14ac:dyDescent="0.3">
      <c r="B29" s="59"/>
      <c r="C29" s="319"/>
      <c r="D29" s="320" t="s">
        <v>1161</v>
      </c>
      <c r="E29" s="320"/>
      <c r="F29" s="187">
        <v>0</v>
      </c>
      <c r="G29" s="486">
        <v>120238</v>
      </c>
      <c r="H29" s="486">
        <v>96438</v>
      </c>
      <c r="I29" s="415">
        <v>96438</v>
      </c>
      <c r="J29" s="394">
        <f t="shared" si="57"/>
        <v>96438</v>
      </c>
      <c r="K29" s="205"/>
      <c r="L29" s="224">
        <f t="shared" si="4"/>
        <v>96438</v>
      </c>
      <c r="M29" s="81"/>
      <c r="N29" s="82">
        <f>L29</f>
        <v>96438</v>
      </c>
      <c r="O29" s="81"/>
      <c r="P29" s="1"/>
      <c r="Q29" s="1"/>
      <c r="R29" s="1">
        <v>12118</v>
      </c>
      <c r="S29" s="1">
        <v>6800</v>
      </c>
      <c r="T29" s="89">
        <v>51000</v>
      </c>
      <c r="U29" s="1"/>
      <c r="V29" s="43">
        <v>26520</v>
      </c>
      <c r="W29" s="1"/>
      <c r="X29" s="1"/>
      <c r="Y29" s="43"/>
      <c r="Z29" s="46"/>
    </row>
    <row r="30" spans="1:26" ht="15.75" hidden="1" thickBot="1" x14ac:dyDescent="0.3">
      <c r="B30" s="101" t="s">
        <v>908</v>
      </c>
      <c r="C30" s="597" t="s">
        <v>287</v>
      </c>
      <c r="D30" s="598"/>
      <c r="E30" s="598"/>
      <c r="F30" s="188">
        <f>F31+F32+F33</f>
        <v>0</v>
      </c>
      <c r="G30" s="487">
        <f>G31+G32+G33</f>
        <v>0</v>
      </c>
      <c r="H30" s="487">
        <f>H31+H32+H33</f>
        <v>0</v>
      </c>
      <c r="I30" s="416">
        <f>I31+I32+I33</f>
        <v>0</v>
      </c>
      <c r="J30" s="395">
        <f t="shared" ref="J30:K30" si="58">J31+J32+J33</f>
        <v>0</v>
      </c>
      <c r="K30" s="206">
        <f t="shared" si="58"/>
        <v>0</v>
      </c>
      <c r="L30" s="223">
        <f t="shared" si="4"/>
        <v>0</v>
      </c>
      <c r="M30" s="104">
        <f t="shared" ref="M30:Z30" si="59">M31+M32+M33</f>
        <v>0</v>
      </c>
      <c r="N30" s="106">
        <f t="shared" si="59"/>
        <v>0</v>
      </c>
      <c r="O30" s="104">
        <f t="shared" si="59"/>
        <v>0</v>
      </c>
      <c r="P30" s="105">
        <f t="shared" si="59"/>
        <v>0</v>
      </c>
      <c r="Q30" s="105">
        <f t="shared" si="59"/>
        <v>0</v>
      </c>
      <c r="R30" s="105">
        <f t="shared" si="59"/>
        <v>0</v>
      </c>
      <c r="S30" s="105">
        <f t="shared" si="59"/>
        <v>0</v>
      </c>
      <c r="T30" s="108">
        <f t="shared" ref="T30" si="60">T31+T32+T33</f>
        <v>0</v>
      </c>
      <c r="U30" s="105">
        <f t="shared" si="59"/>
        <v>0</v>
      </c>
      <c r="V30" s="107">
        <f t="shared" si="59"/>
        <v>0</v>
      </c>
      <c r="W30" s="105">
        <f t="shared" si="59"/>
        <v>0</v>
      </c>
      <c r="X30" s="105">
        <f t="shared" si="59"/>
        <v>0</v>
      </c>
      <c r="Y30" s="107">
        <f t="shared" si="59"/>
        <v>0</v>
      </c>
      <c r="Z30" s="109">
        <f t="shared" si="59"/>
        <v>0</v>
      </c>
    </row>
    <row r="31" spans="1:26" ht="15.75" hidden="1" thickBot="1" x14ac:dyDescent="0.3">
      <c r="A31" s="140" t="s">
        <v>288</v>
      </c>
      <c r="B31" s="59" t="s">
        <v>909</v>
      </c>
      <c r="C31" s="599" t="s">
        <v>289</v>
      </c>
      <c r="D31" s="600"/>
      <c r="E31" s="600"/>
      <c r="F31" s="187"/>
      <c r="G31" s="486"/>
      <c r="H31" s="486"/>
      <c r="I31" s="415"/>
      <c r="J31" s="394"/>
      <c r="K31" s="205"/>
      <c r="L31" s="224">
        <f t="shared" si="4"/>
        <v>0</v>
      </c>
      <c r="M31" s="81"/>
      <c r="N31" s="82"/>
      <c r="O31" s="81"/>
      <c r="P31" s="1"/>
      <c r="Q31" s="1"/>
      <c r="R31" s="1"/>
      <c r="S31" s="1"/>
      <c r="T31" s="89"/>
      <c r="U31" s="1"/>
      <c r="V31" s="43"/>
      <c r="W31" s="1"/>
      <c r="X31" s="1"/>
      <c r="Y31" s="43"/>
      <c r="Z31" s="46"/>
    </row>
    <row r="32" spans="1:26" ht="15.75" hidden="1" thickBot="1" x14ac:dyDescent="0.3">
      <c r="A32" s="140" t="s">
        <v>290</v>
      </c>
      <c r="B32" s="59" t="s">
        <v>910</v>
      </c>
      <c r="C32" s="599" t="s">
        <v>291</v>
      </c>
      <c r="D32" s="600"/>
      <c r="E32" s="600"/>
      <c r="F32" s="187"/>
      <c r="G32" s="486"/>
      <c r="H32" s="486"/>
      <c r="I32" s="415"/>
      <c r="J32" s="394"/>
      <c r="K32" s="205"/>
      <c r="L32" s="224">
        <f t="shared" si="4"/>
        <v>0</v>
      </c>
      <c r="M32" s="81"/>
      <c r="N32" s="82"/>
      <c r="O32" s="81"/>
      <c r="P32" s="1"/>
      <c r="Q32" s="1"/>
      <c r="R32" s="1"/>
      <c r="S32" s="1"/>
      <c r="T32" s="89"/>
      <c r="U32" s="1"/>
      <c r="V32" s="43"/>
      <c r="W32" s="1"/>
      <c r="X32" s="1"/>
      <c r="Y32" s="43"/>
      <c r="Z32" s="46"/>
    </row>
    <row r="33" spans="1:26" ht="15.75" hidden="1" thickBot="1" x14ac:dyDescent="0.3">
      <c r="A33" s="140" t="s">
        <v>292</v>
      </c>
      <c r="B33" s="61" t="s">
        <v>911</v>
      </c>
      <c r="C33" s="666" t="s">
        <v>293</v>
      </c>
      <c r="D33" s="667"/>
      <c r="E33" s="667"/>
      <c r="F33" s="189"/>
      <c r="G33" s="488"/>
      <c r="H33" s="488"/>
      <c r="I33" s="417"/>
      <c r="J33" s="396"/>
      <c r="K33" s="207"/>
      <c r="L33" s="224">
        <f t="shared" si="4"/>
        <v>0</v>
      </c>
      <c r="M33" s="81"/>
      <c r="N33" s="82"/>
      <c r="O33" s="81"/>
      <c r="P33" s="1"/>
      <c r="Q33" s="1"/>
      <c r="R33" s="1"/>
      <c r="S33" s="1"/>
      <c r="T33" s="89"/>
      <c r="U33" s="1"/>
      <c r="V33" s="43"/>
      <c r="W33" s="1"/>
      <c r="X33" s="1"/>
      <c r="Y33" s="43"/>
      <c r="Z33" s="46"/>
    </row>
    <row r="34" spans="1:26" ht="15.75" thickBot="1" x14ac:dyDescent="0.3">
      <c r="B34" s="92" t="s">
        <v>294</v>
      </c>
      <c r="C34" s="630" t="s">
        <v>1088</v>
      </c>
      <c r="D34" s="630"/>
      <c r="E34" s="617"/>
      <c r="F34" s="190">
        <f>F35+F38+F39+F40+F43+F44+F45</f>
        <v>0</v>
      </c>
      <c r="G34" s="489">
        <f>G35+G38+G39+G40+G43+G44+G45</f>
        <v>352207</v>
      </c>
      <c r="H34" s="489">
        <f>H35+H38+H39+H40+H43+H44+H45</f>
        <v>354030</v>
      </c>
      <c r="I34" s="418">
        <f>I35+I38+I39+I40+I43+I44+I45</f>
        <v>354030</v>
      </c>
      <c r="J34" s="397">
        <f t="shared" ref="J34:K34" si="61">J35+J38+J39+J40+J43+J44+J45</f>
        <v>352368</v>
      </c>
      <c r="K34" s="208">
        <f t="shared" si="61"/>
        <v>0</v>
      </c>
      <c r="L34" s="221">
        <f t="shared" si="4"/>
        <v>352368</v>
      </c>
      <c r="M34" s="95">
        <f t="shared" ref="M34:Z34" si="62">M35+M38+M39+M40+M43+M44+M45</f>
        <v>149310</v>
      </c>
      <c r="N34" s="97">
        <f t="shared" si="62"/>
        <v>203058</v>
      </c>
      <c r="O34" s="95">
        <f t="shared" si="62"/>
        <v>0</v>
      </c>
      <c r="P34" s="96">
        <f t="shared" si="62"/>
        <v>0</v>
      </c>
      <c r="Q34" s="96">
        <f t="shared" si="62"/>
        <v>0</v>
      </c>
      <c r="R34" s="96">
        <f t="shared" si="62"/>
        <v>100837</v>
      </c>
      <c r="S34" s="96">
        <f t="shared" si="62"/>
        <v>30571</v>
      </c>
      <c r="T34" s="99">
        <f t="shared" ref="T34" si="63">T35+T38+T39+T40+T43+T44+T45</f>
        <v>44321</v>
      </c>
      <c r="U34" s="96">
        <f t="shared" si="62"/>
        <v>22816</v>
      </c>
      <c r="V34" s="98">
        <f t="shared" si="62"/>
        <v>33999</v>
      </c>
      <c r="W34" s="96">
        <f t="shared" si="62"/>
        <v>22816</v>
      </c>
      <c r="X34" s="96">
        <f t="shared" si="62"/>
        <v>22816</v>
      </c>
      <c r="Y34" s="98">
        <f t="shared" si="62"/>
        <v>30189</v>
      </c>
      <c r="Z34" s="100">
        <f t="shared" si="62"/>
        <v>44003</v>
      </c>
    </row>
    <row r="35" spans="1:26" s="42" customFormat="1" x14ac:dyDescent="0.25">
      <c r="A35" s="140" t="s">
        <v>296</v>
      </c>
      <c r="B35" s="331"/>
      <c r="C35" s="709" t="s">
        <v>297</v>
      </c>
      <c r="D35" s="710"/>
      <c r="E35" s="710"/>
      <c r="F35" s="332">
        <f t="shared" ref="F35:I35" si="64">SUM(F36:F37)</f>
        <v>0</v>
      </c>
      <c r="G35" s="505">
        <f t="shared" ref="G35" si="65">SUM(G36:G37)</f>
        <v>323221</v>
      </c>
      <c r="H35" s="505">
        <f t="shared" ref="H35" si="66">SUM(H36:H37)</f>
        <v>327090</v>
      </c>
      <c r="I35" s="442">
        <f t="shared" si="64"/>
        <v>327090</v>
      </c>
      <c r="J35" s="439">
        <f t="shared" ref="J35" si="67">SUM(J36:J37)</f>
        <v>327076</v>
      </c>
      <c r="K35" s="333">
        <f t="shared" ref="K35" si="68">SUM(K36:K37)</f>
        <v>0</v>
      </c>
      <c r="L35" s="225">
        <f t="shared" si="4"/>
        <v>327076</v>
      </c>
      <c r="M35" s="83">
        <f t="shared" ref="M35" si="69">SUM(M36:M37)</f>
        <v>138594</v>
      </c>
      <c r="N35" s="84">
        <f t="shared" ref="N35" si="70">SUM(N36:N37)</f>
        <v>188482</v>
      </c>
      <c r="O35" s="83">
        <f t="shared" ref="O35" si="71">SUM(O36:O37)</f>
        <v>0</v>
      </c>
      <c r="P35" s="13">
        <f t="shared" ref="P35" si="72">SUM(P36:P37)</f>
        <v>0</v>
      </c>
      <c r="Q35" s="13">
        <f t="shared" ref="Q35" si="73">SUM(Q36:Q37)</f>
        <v>0</v>
      </c>
      <c r="R35" s="13">
        <f t="shared" ref="R35" si="74">SUM(R36:R37)</f>
        <v>100837</v>
      </c>
      <c r="S35" s="13">
        <f t="shared" ref="S35" si="75">SUM(S36:S37)</f>
        <v>24055</v>
      </c>
      <c r="T35" s="90">
        <f t="shared" ref="T35" si="76">SUM(T36:T37)</f>
        <v>42692</v>
      </c>
      <c r="U35" s="13">
        <f t="shared" ref="U35" si="77">SUM(U36:U37)</f>
        <v>21187</v>
      </c>
      <c r="V35" s="44">
        <f t="shared" ref="V35" si="78">SUM(V36:V37)</f>
        <v>32370</v>
      </c>
      <c r="W35" s="13">
        <f t="shared" ref="W35" si="79">SUM(W36:W37)</f>
        <v>21187</v>
      </c>
      <c r="X35" s="13">
        <f t="shared" ref="X35" si="80">SUM(X36:X37)</f>
        <v>21187</v>
      </c>
      <c r="Y35" s="44">
        <f t="shared" ref="Y35" si="81">SUM(Y36:Y37)</f>
        <v>21187</v>
      </c>
      <c r="Z35" s="47">
        <f t="shared" ref="Z35" si="82">SUM(Z36:Z37)</f>
        <v>42374</v>
      </c>
    </row>
    <row r="36" spans="1:26" x14ac:dyDescent="0.25">
      <c r="B36" s="65"/>
      <c r="C36" s="321"/>
      <c r="D36" s="320" t="s">
        <v>1160</v>
      </c>
      <c r="E36" s="322"/>
      <c r="F36" s="191">
        <v>0</v>
      </c>
      <c r="G36" s="490">
        <v>136962</v>
      </c>
      <c r="H36" s="490">
        <v>138600</v>
      </c>
      <c r="I36" s="419">
        <v>138600</v>
      </c>
      <c r="J36" s="398">
        <f t="shared" ref="J36:J37" si="83">SUM(O36:Z36)</f>
        <v>138594</v>
      </c>
      <c r="K36" s="209"/>
      <c r="L36" s="224">
        <f t="shared" si="4"/>
        <v>138594</v>
      </c>
      <c r="M36" s="81">
        <f>L36</f>
        <v>138594</v>
      </c>
      <c r="N36" s="82"/>
      <c r="O36" s="81"/>
      <c r="P36" s="1"/>
      <c r="Q36" s="1"/>
      <c r="R36" s="1">
        <v>42728</v>
      </c>
      <c r="S36" s="1">
        <v>10193</v>
      </c>
      <c r="T36" s="89">
        <v>18090</v>
      </c>
      <c r="U36" s="1">
        <v>8978</v>
      </c>
      <c r="V36" s="43">
        <v>13716</v>
      </c>
      <c r="W36" s="1">
        <v>8978</v>
      </c>
      <c r="X36" s="1">
        <v>8978</v>
      </c>
      <c r="Y36" s="43">
        <v>8978</v>
      </c>
      <c r="Z36" s="46">
        <v>17955</v>
      </c>
    </row>
    <row r="37" spans="1:26" x14ac:dyDescent="0.25">
      <c r="B37" s="65"/>
      <c r="C37" s="321"/>
      <c r="D37" s="320" t="s">
        <v>1161</v>
      </c>
      <c r="E37" s="322"/>
      <c r="F37" s="191">
        <v>0</v>
      </c>
      <c r="G37" s="490">
        <v>186259</v>
      </c>
      <c r="H37" s="490">
        <v>188490</v>
      </c>
      <c r="I37" s="419">
        <v>188490</v>
      </c>
      <c r="J37" s="398">
        <f t="shared" si="83"/>
        <v>188482</v>
      </c>
      <c r="K37" s="209"/>
      <c r="L37" s="224">
        <f t="shared" si="4"/>
        <v>188482</v>
      </c>
      <c r="M37" s="81"/>
      <c r="N37" s="82">
        <f>L37</f>
        <v>188482</v>
      </c>
      <c r="O37" s="81"/>
      <c r="P37" s="1"/>
      <c r="Q37" s="1"/>
      <c r="R37" s="1">
        <v>58109</v>
      </c>
      <c r="S37" s="1">
        <v>13862</v>
      </c>
      <c r="T37" s="89">
        <v>24602</v>
      </c>
      <c r="U37" s="1">
        <v>12209</v>
      </c>
      <c r="V37" s="43">
        <v>18654</v>
      </c>
      <c r="W37" s="1">
        <v>12209</v>
      </c>
      <c r="X37" s="1">
        <v>12209</v>
      </c>
      <c r="Y37" s="43">
        <v>12209</v>
      </c>
      <c r="Z37" s="46">
        <v>24419</v>
      </c>
    </row>
    <row r="38" spans="1:26" hidden="1" x14ac:dyDescent="0.25">
      <c r="A38" s="140" t="s">
        <v>298</v>
      </c>
      <c r="B38" s="66"/>
      <c r="C38" s="670" t="s">
        <v>299</v>
      </c>
      <c r="D38" s="671"/>
      <c r="E38" s="671"/>
      <c r="F38" s="192"/>
      <c r="G38" s="491"/>
      <c r="H38" s="491"/>
      <c r="I38" s="420"/>
      <c r="J38" s="399">
        <f t="shared" ref="J38:J44" si="84">SUM(O38:Z38)</f>
        <v>0</v>
      </c>
      <c r="K38" s="210"/>
      <c r="L38" s="224">
        <f t="shared" si="4"/>
        <v>0</v>
      </c>
      <c r="M38" s="81"/>
      <c r="N38" s="82"/>
      <c r="O38" s="81"/>
      <c r="P38" s="1"/>
      <c r="Q38" s="1"/>
      <c r="R38" s="1"/>
      <c r="S38" s="1"/>
      <c r="T38" s="89"/>
      <c r="U38" s="1"/>
      <c r="V38" s="43"/>
      <c r="W38" s="1"/>
      <c r="X38" s="1"/>
      <c r="Y38" s="43"/>
      <c r="Z38" s="46"/>
    </row>
    <row r="39" spans="1:26" hidden="1" x14ac:dyDescent="0.25">
      <c r="A39" s="140" t="s">
        <v>300</v>
      </c>
      <c r="B39" s="66"/>
      <c r="C39" s="670" t="s">
        <v>301</v>
      </c>
      <c r="D39" s="671"/>
      <c r="E39" s="671"/>
      <c r="F39" s="192"/>
      <c r="G39" s="491"/>
      <c r="H39" s="491"/>
      <c r="I39" s="420"/>
      <c r="J39" s="399">
        <f t="shared" si="84"/>
        <v>0</v>
      </c>
      <c r="K39" s="210"/>
      <c r="L39" s="224">
        <f t="shared" si="4"/>
        <v>0</v>
      </c>
      <c r="M39" s="81"/>
      <c r="N39" s="82"/>
      <c r="O39" s="81"/>
      <c r="P39" s="1"/>
      <c r="Q39" s="1"/>
      <c r="R39" s="1"/>
      <c r="S39" s="1"/>
      <c r="T39" s="89"/>
      <c r="U39" s="1"/>
      <c r="V39" s="43"/>
      <c r="W39" s="1"/>
      <c r="X39" s="1"/>
      <c r="Y39" s="43"/>
      <c r="Z39" s="46"/>
    </row>
    <row r="40" spans="1:26" s="42" customFormat="1" x14ac:dyDescent="0.25">
      <c r="A40" s="140" t="s">
        <v>302</v>
      </c>
      <c r="B40" s="334"/>
      <c r="C40" s="711" t="s">
        <v>303</v>
      </c>
      <c r="D40" s="712"/>
      <c r="E40" s="712"/>
      <c r="F40" s="335">
        <f t="shared" ref="F40:I40" si="85">SUM(F41:F42)</f>
        <v>0</v>
      </c>
      <c r="G40" s="506">
        <f t="shared" ref="G40:H40" si="86">SUM(G41:G42)</f>
        <v>15336</v>
      </c>
      <c r="H40" s="506">
        <f t="shared" si="86"/>
        <v>14180</v>
      </c>
      <c r="I40" s="443">
        <f t="shared" si="85"/>
        <v>14180</v>
      </c>
      <c r="J40" s="440">
        <f t="shared" ref="J40" si="87">SUM(J41:J42)</f>
        <v>13388</v>
      </c>
      <c r="K40" s="336">
        <f t="shared" ref="K40" si="88">SUM(K41:K42)</f>
        <v>0</v>
      </c>
      <c r="L40" s="225">
        <f t="shared" si="4"/>
        <v>13388</v>
      </c>
      <c r="M40" s="83">
        <f t="shared" ref="M40" si="89">SUM(M41:M42)</f>
        <v>5673</v>
      </c>
      <c r="N40" s="84">
        <f t="shared" ref="N40" si="90">SUM(N41:N42)</f>
        <v>7715</v>
      </c>
      <c r="O40" s="83">
        <f t="shared" ref="O40" si="91">SUM(O41:O42)</f>
        <v>0</v>
      </c>
      <c r="P40" s="13">
        <f t="shared" ref="P40" si="92">SUM(P41:P42)</f>
        <v>0</v>
      </c>
      <c r="Q40" s="13">
        <f t="shared" ref="Q40" si="93">SUM(Q41:Q42)</f>
        <v>0</v>
      </c>
      <c r="R40" s="13">
        <f t="shared" ref="R40" si="94">SUM(R41:R42)</f>
        <v>0</v>
      </c>
      <c r="S40" s="13">
        <f t="shared" ref="S40" si="95">SUM(S41:S42)</f>
        <v>3146</v>
      </c>
      <c r="T40" s="90">
        <f t="shared" ref="T40" si="96">SUM(T41:T42)</f>
        <v>786</v>
      </c>
      <c r="U40" s="13">
        <f t="shared" ref="U40" si="97">SUM(U41:U42)</f>
        <v>786</v>
      </c>
      <c r="V40" s="44">
        <f t="shared" ref="V40" si="98">SUM(V41:V42)</f>
        <v>786</v>
      </c>
      <c r="W40" s="13">
        <f t="shared" ref="W40" si="99">SUM(W41:W42)</f>
        <v>786</v>
      </c>
      <c r="X40" s="13">
        <f t="shared" ref="X40" si="100">SUM(X41:X42)</f>
        <v>786</v>
      </c>
      <c r="Y40" s="44">
        <f t="shared" ref="Y40" si="101">SUM(Y41:Y42)</f>
        <v>5526</v>
      </c>
      <c r="Z40" s="47">
        <f t="shared" ref="Z40" si="102">SUM(Z41:Z42)</f>
        <v>786</v>
      </c>
    </row>
    <row r="41" spans="1:26" x14ac:dyDescent="0.25">
      <c r="B41" s="66"/>
      <c r="C41" s="323"/>
      <c r="D41" s="320" t="s">
        <v>1160</v>
      </c>
      <c r="E41" s="324"/>
      <c r="F41" s="192">
        <v>0</v>
      </c>
      <c r="G41" s="491">
        <v>6498</v>
      </c>
      <c r="H41" s="491">
        <v>6010</v>
      </c>
      <c r="I41" s="420">
        <v>6010</v>
      </c>
      <c r="J41" s="399">
        <f t="shared" ref="J41:J42" si="103">SUM(O41:Z41)</f>
        <v>5673</v>
      </c>
      <c r="K41" s="210"/>
      <c r="L41" s="224">
        <f t="shared" si="4"/>
        <v>5673</v>
      </c>
      <c r="M41" s="81">
        <f>L41</f>
        <v>5673</v>
      </c>
      <c r="N41" s="82"/>
      <c r="O41" s="81"/>
      <c r="P41" s="1"/>
      <c r="Q41" s="1"/>
      <c r="R41" s="1"/>
      <c r="S41" s="1">
        <v>1333</v>
      </c>
      <c r="T41" s="89">
        <v>333</v>
      </c>
      <c r="U41" s="1">
        <v>333</v>
      </c>
      <c r="V41" s="43">
        <v>333</v>
      </c>
      <c r="W41" s="1">
        <v>333</v>
      </c>
      <c r="X41" s="1">
        <v>333</v>
      </c>
      <c r="Y41" s="43">
        <v>2342</v>
      </c>
      <c r="Z41" s="46">
        <v>333</v>
      </c>
    </row>
    <row r="42" spans="1:26" x14ac:dyDescent="0.25">
      <c r="B42" s="66"/>
      <c r="C42" s="323"/>
      <c r="D42" s="320" t="s">
        <v>1161</v>
      </c>
      <c r="E42" s="324"/>
      <c r="F42" s="192">
        <v>0</v>
      </c>
      <c r="G42" s="491">
        <v>8838</v>
      </c>
      <c r="H42" s="491">
        <v>8170</v>
      </c>
      <c r="I42" s="420">
        <v>8170</v>
      </c>
      <c r="J42" s="399">
        <f t="shared" si="103"/>
        <v>7715</v>
      </c>
      <c r="K42" s="210"/>
      <c r="L42" s="224">
        <f t="shared" si="4"/>
        <v>7715</v>
      </c>
      <c r="M42" s="81"/>
      <c r="N42" s="82">
        <f>L42</f>
        <v>7715</v>
      </c>
      <c r="O42" s="81"/>
      <c r="P42" s="1"/>
      <c r="Q42" s="1"/>
      <c r="R42" s="1"/>
      <c r="S42" s="1">
        <v>1813</v>
      </c>
      <c r="T42" s="89">
        <v>453</v>
      </c>
      <c r="U42" s="1">
        <v>453</v>
      </c>
      <c r="V42" s="43">
        <v>453</v>
      </c>
      <c r="W42" s="1">
        <v>453</v>
      </c>
      <c r="X42" s="1">
        <v>453</v>
      </c>
      <c r="Y42" s="43">
        <v>3184</v>
      </c>
      <c r="Z42" s="46">
        <v>453</v>
      </c>
    </row>
    <row r="43" spans="1:26" hidden="1" x14ac:dyDescent="0.25">
      <c r="A43" s="140" t="s">
        <v>304</v>
      </c>
      <c r="B43" s="66"/>
      <c r="C43" s="670" t="s">
        <v>305</v>
      </c>
      <c r="D43" s="671"/>
      <c r="E43" s="671"/>
      <c r="F43" s="192"/>
      <c r="G43" s="491"/>
      <c r="H43" s="491"/>
      <c r="I43" s="420"/>
      <c r="J43" s="399">
        <f t="shared" si="84"/>
        <v>0</v>
      </c>
      <c r="K43" s="210"/>
      <c r="L43" s="224">
        <f t="shared" si="4"/>
        <v>0</v>
      </c>
      <c r="M43" s="81"/>
      <c r="N43" s="82"/>
      <c r="O43" s="81"/>
      <c r="P43" s="1"/>
      <c r="Q43" s="1"/>
      <c r="R43" s="1"/>
      <c r="S43" s="1"/>
      <c r="T43" s="89"/>
      <c r="U43" s="1"/>
      <c r="V43" s="43"/>
      <c r="W43" s="1"/>
      <c r="X43" s="1"/>
      <c r="Y43" s="43"/>
      <c r="Z43" s="46"/>
    </row>
    <row r="44" spans="1:26" hidden="1" x14ac:dyDescent="0.25">
      <c r="A44" s="140" t="s">
        <v>306</v>
      </c>
      <c r="B44" s="66"/>
      <c r="C44" s="670" t="s">
        <v>307</v>
      </c>
      <c r="D44" s="671"/>
      <c r="E44" s="671"/>
      <c r="F44" s="192"/>
      <c r="G44" s="491"/>
      <c r="H44" s="491"/>
      <c r="I44" s="420"/>
      <c r="J44" s="399">
        <f t="shared" si="84"/>
        <v>0</v>
      </c>
      <c r="K44" s="210"/>
      <c r="L44" s="224">
        <f t="shared" si="4"/>
        <v>0</v>
      </c>
      <c r="M44" s="81"/>
      <c r="N44" s="82"/>
      <c r="O44" s="81"/>
      <c r="P44" s="1"/>
      <c r="Q44" s="1"/>
      <c r="R44" s="1"/>
      <c r="S44" s="1"/>
      <c r="T44" s="89"/>
      <c r="U44" s="1"/>
      <c r="V44" s="43"/>
      <c r="W44" s="1"/>
      <c r="X44" s="1"/>
      <c r="Y44" s="43"/>
      <c r="Z44" s="46"/>
    </row>
    <row r="45" spans="1:26" s="42" customFormat="1" x14ac:dyDescent="0.25">
      <c r="A45" s="140" t="s">
        <v>308</v>
      </c>
      <c r="B45" s="334"/>
      <c r="C45" s="711" t="s">
        <v>309</v>
      </c>
      <c r="D45" s="712"/>
      <c r="E45" s="712"/>
      <c r="F45" s="335">
        <f t="shared" ref="F45:I45" si="104">SUM(F46:F47)</f>
        <v>0</v>
      </c>
      <c r="G45" s="506">
        <f t="shared" ref="G45:H45" si="105">SUM(G46:G47)</f>
        <v>13650</v>
      </c>
      <c r="H45" s="506">
        <f t="shared" si="105"/>
        <v>12760</v>
      </c>
      <c r="I45" s="443">
        <f t="shared" si="104"/>
        <v>12760</v>
      </c>
      <c r="J45" s="440">
        <f t="shared" ref="J45" si="106">SUM(J46:J47)</f>
        <v>11904</v>
      </c>
      <c r="K45" s="336">
        <f t="shared" ref="K45" si="107">SUM(K46:K47)</f>
        <v>0</v>
      </c>
      <c r="L45" s="225">
        <f t="shared" si="4"/>
        <v>11904</v>
      </c>
      <c r="M45" s="83">
        <f t="shared" ref="M45" si="108">SUM(M46:M47)</f>
        <v>5043</v>
      </c>
      <c r="N45" s="84">
        <f t="shared" ref="N45" si="109">SUM(N46:N47)</f>
        <v>6861</v>
      </c>
      <c r="O45" s="83">
        <f t="shared" ref="O45" si="110">SUM(O46:O47)</f>
        <v>0</v>
      </c>
      <c r="P45" s="13">
        <f t="shared" ref="P45" si="111">SUM(P46:P47)</f>
        <v>0</v>
      </c>
      <c r="Q45" s="13">
        <f t="shared" ref="Q45" si="112">SUM(Q46:Q47)</f>
        <v>0</v>
      </c>
      <c r="R45" s="13">
        <f t="shared" ref="R45" si="113">SUM(R46:R47)</f>
        <v>0</v>
      </c>
      <c r="S45" s="13">
        <f t="shared" ref="S45" si="114">SUM(S46:S47)</f>
        <v>3370</v>
      </c>
      <c r="T45" s="90">
        <f t="shared" ref="T45" si="115">SUM(T46:T47)</f>
        <v>843</v>
      </c>
      <c r="U45" s="13">
        <f t="shared" ref="U45" si="116">SUM(U46:U47)</f>
        <v>843</v>
      </c>
      <c r="V45" s="44">
        <f t="shared" ref="V45" si="117">SUM(V46:V47)</f>
        <v>843</v>
      </c>
      <c r="W45" s="13">
        <f t="shared" ref="W45" si="118">SUM(W46:W47)</f>
        <v>843</v>
      </c>
      <c r="X45" s="13">
        <f t="shared" ref="X45" si="119">SUM(X46:X47)</f>
        <v>843</v>
      </c>
      <c r="Y45" s="44">
        <f t="shared" ref="Y45" si="120">SUM(Y46:Y47)</f>
        <v>3476</v>
      </c>
      <c r="Z45" s="47">
        <f t="shared" ref="Z45" si="121">SUM(Z46:Z47)</f>
        <v>843</v>
      </c>
    </row>
    <row r="46" spans="1:26" x14ac:dyDescent="0.25">
      <c r="B46" s="66"/>
      <c r="C46" s="323"/>
      <c r="D46" s="324" t="s">
        <v>1160</v>
      </c>
      <c r="E46" s="324"/>
      <c r="F46" s="192">
        <v>0</v>
      </c>
      <c r="G46" s="491">
        <v>5784</v>
      </c>
      <c r="H46" s="491">
        <v>5410</v>
      </c>
      <c r="I46" s="420">
        <v>5410</v>
      </c>
      <c r="J46" s="399">
        <f t="shared" ref="J46:J47" si="122">SUM(O46:Z46)</f>
        <v>5043</v>
      </c>
      <c r="K46" s="210"/>
      <c r="L46" s="224">
        <f t="shared" si="4"/>
        <v>5043</v>
      </c>
      <c r="M46" s="81">
        <f>L46</f>
        <v>5043</v>
      </c>
      <c r="N46" s="82"/>
      <c r="O46" s="81"/>
      <c r="P46" s="1"/>
      <c r="Q46" s="1"/>
      <c r="R46" s="1"/>
      <c r="S46" s="1">
        <v>1428</v>
      </c>
      <c r="T46" s="89">
        <v>357</v>
      </c>
      <c r="U46" s="1">
        <v>357</v>
      </c>
      <c r="V46" s="43">
        <v>357</v>
      </c>
      <c r="W46" s="1">
        <v>357</v>
      </c>
      <c r="X46" s="1">
        <v>357</v>
      </c>
      <c r="Y46" s="43">
        <v>1473</v>
      </c>
      <c r="Z46" s="46">
        <v>357</v>
      </c>
    </row>
    <row r="47" spans="1:26" ht="15.75" thickBot="1" x14ac:dyDescent="0.3">
      <c r="B47" s="325"/>
      <c r="C47" s="326"/>
      <c r="D47" s="327" t="s">
        <v>1161</v>
      </c>
      <c r="E47" s="327"/>
      <c r="F47" s="328">
        <v>0</v>
      </c>
      <c r="G47" s="507">
        <v>7866</v>
      </c>
      <c r="H47" s="507">
        <v>7350</v>
      </c>
      <c r="I47" s="444">
        <v>7350</v>
      </c>
      <c r="J47" s="441">
        <f t="shared" si="122"/>
        <v>6861</v>
      </c>
      <c r="K47" s="329"/>
      <c r="L47" s="330">
        <f t="shared" si="4"/>
        <v>6861</v>
      </c>
      <c r="M47" s="300"/>
      <c r="N47" s="301">
        <f>L47</f>
        <v>6861</v>
      </c>
      <c r="O47" s="300"/>
      <c r="P47" s="303"/>
      <c r="Q47" s="303"/>
      <c r="R47" s="303"/>
      <c r="S47" s="303">
        <v>1942</v>
      </c>
      <c r="T47" s="357">
        <v>486</v>
      </c>
      <c r="U47" s="303">
        <v>486</v>
      </c>
      <c r="V47" s="302">
        <v>486</v>
      </c>
      <c r="W47" s="303">
        <v>486</v>
      </c>
      <c r="X47" s="303">
        <v>486</v>
      </c>
      <c r="Y47" s="302">
        <v>2003</v>
      </c>
      <c r="Z47" s="304">
        <v>486</v>
      </c>
    </row>
    <row r="48" spans="1:26" ht="15.75" thickBot="1" x14ac:dyDescent="0.3">
      <c r="B48" s="92" t="s">
        <v>310</v>
      </c>
      <c r="C48" s="617" t="s">
        <v>311</v>
      </c>
      <c r="D48" s="618"/>
      <c r="E48" s="618"/>
      <c r="F48" s="190">
        <f t="shared" ref="F48:H48" si="123">F49+F55+F58+F79+F83</f>
        <v>1336000</v>
      </c>
      <c r="G48" s="489">
        <f t="shared" si="123"/>
        <v>1380638</v>
      </c>
      <c r="H48" s="489">
        <f t="shared" si="123"/>
        <v>1376534</v>
      </c>
      <c r="I48" s="418">
        <f t="shared" ref="I48:Z48" si="124">I49+I55+I58+I79+I83</f>
        <v>1485625</v>
      </c>
      <c r="J48" s="397">
        <f t="shared" si="124"/>
        <v>972332</v>
      </c>
      <c r="K48" s="208">
        <f t="shared" si="124"/>
        <v>472128</v>
      </c>
      <c r="L48" s="221">
        <f t="shared" ref="L48:L95" si="125">SUM(J48:K48)</f>
        <v>1444460</v>
      </c>
      <c r="M48" s="95">
        <f t="shared" ref="M48:N48" si="126">M49+M55+M58+M79+M83</f>
        <v>806741</v>
      </c>
      <c r="N48" s="97">
        <f t="shared" si="126"/>
        <v>637719</v>
      </c>
      <c r="O48" s="95">
        <f t="shared" si="124"/>
        <v>73151</v>
      </c>
      <c r="P48" s="96">
        <f t="shared" si="124"/>
        <v>56294</v>
      </c>
      <c r="Q48" s="96">
        <f t="shared" si="124"/>
        <v>104303</v>
      </c>
      <c r="R48" s="96">
        <f t="shared" si="124"/>
        <v>162851</v>
      </c>
      <c r="S48" s="96">
        <f t="shared" si="124"/>
        <v>72018</v>
      </c>
      <c r="T48" s="99">
        <f t="shared" ref="T48" si="127">T49+T55+T58+T79+T83</f>
        <v>121213</v>
      </c>
      <c r="U48" s="96">
        <f t="shared" si="124"/>
        <v>57885</v>
      </c>
      <c r="V48" s="98">
        <f t="shared" si="124"/>
        <v>52822</v>
      </c>
      <c r="W48" s="96">
        <f t="shared" si="124"/>
        <v>46655</v>
      </c>
      <c r="X48" s="96">
        <f t="shared" si="124"/>
        <v>423555</v>
      </c>
      <c r="Y48" s="98">
        <f t="shared" si="124"/>
        <v>20317</v>
      </c>
      <c r="Z48" s="100">
        <f t="shared" si="124"/>
        <v>253396</v>
      </c>
    </row>
    <row r="49" spans="1:28" x14ac:dyDescent="0.25">
      <c r="B49" s="137" t="s">
        <v>912</v>
      </c>
      <c r="C49" s="621" t="s">
        <v>312</v>
      </c>
      <c r="D49" s="622"/>
      <c r="E49" s="622"/>
      <c r="F49" s="186">
        <f t="shared" ref="F49:H49" si="128">F50+F51+F54</f>
        <v>159000</v>
      </c>
      <c r="G49" s="485">
        <f t="shared" si="128"/>
        <v>125197</v>
      </c>
      <c r="H49" s="485">
        <f t="shared" si="128"/>
        <v>136300</v>
      </c>
      <c r="I49" s="414">
        <f t="shared" ref="I49:Z49" si="129">I50+I51+I54</f>
        <v>136300</v>
      </c>
      <c r="J49" s="393">
        <f t="shared" si="129"/>
        <v>102359</v>
      </c>
      <c r="K49" s="204">
        <f t="shared" si="129"/>
        <v>0</v>
      </c>
      <c r="L49" s="222">
        <f t="shared" si="125"/>
        <v>102359</v>
      </c>
      <c r="M49" s="131">
        <f t="shared" ref="M49:N49" si="130">M50+M51+M54</f>
        <v>21816</v>
      </c>
      <c r="N49" s="133">
        <f t="shared" si="130"/>
        <v>80543</v>
      </c>
      <c r="O49" s="131">
        <f t="shared" si="129"/>
        <v>2832</v>
      </c>
      <c r="P49" s="132">
        <f t="shared" si="129"/>
        <v>0</v>
      </c>
      <c r="Q49" s="132">
        <f t="shared" si="129"/>
        <v>12594</v>
      </c>
      <c r="R49" s="132">
        <f t="shared" si="129"/>
        <v>32311</v>
      </c>
      <c r="S49" s="132">
        <f t="shared" si="129"/>
        <v>6157</v>
      </c>
      <c r="T49" s="135">
        <f t="shared" ref="T49" si="131">T50+T51+T54</f>
        <v>1236</v>
      </c>
      <c r="U49" s="132">
        <f t="shared" si="129"/>
        <v>921</v>
      </c>
      <c r="V49" s="134">
        <f t="shared" si="129"/>
        <v>6256</v>
      </c>
      <c r="W49" s="132">
        <f t="shared" si="129"/>
        <v>18079</v>
      </c>
      <c r="X49" s="132">
        <f t="shared" si="129"/>
        <v>21138</v>
      </c>
      <c r="Y49" s="134">
        <f t="shared" si="129"/>
        <v>835</v>
      </c>
      <c r="Z49" s="136">
        <f t="shared" si="129"/>
        <v>0</v>
      </c>
    </row>
    <row r="50" spans="1:28" hidden="1" x14ac:dyDescent="0.25">
      <c r="A50" s="140" t="s">
        <v>313</v>
      </c>
      <c r="B50" s="59" t="s">
        <v>913</v>
      </c>
      <c r="C50" s="599" t="s">
        <v>314</v>
      </c>
      <c r="D50" s="600"/>
      <c r="E50" s="600"/>
      <c r="F50" s="187"/>
      <c r="G50" s="486"/>
      <c r="H50" s="486"/>
      <c r="I50" s="415"/>
      <c r="J50" s="394"/>
      <c r="K50" s="205"/>
      <c r="L50" s="224">
        <f t="shared" si="125"/>
        <v>0</v>
      </c>
      <c r="M50" s="81"/>
      <c r="N50" s="82"/>
      <c r="O50" s="81"/>
      <c r="P50" s="1"/>
      <c r="Q50" s="1"/>
      <c r="R50" s="1"/>
      <c r="S50" s="1"/>
      <c r="T50" s="89"/>
      <c r="U50" s="1"/>
      <c r="V50" s="43"/>
      <c r="W50" s="1"/>
      <c r="X50" s="1"/>
      <c r="Y50" s="43"/>
      <c r="Z50" s="46"/>
    </row>
    <row r="51" spans="1:28" x14ac:dyDescent="0.25">
      <c r="A51" s="140" t="s">
        <v>315</v>
      </c>
      <c r="B51" s="57" t="s">
        <v>914</v>
      </c>
      <c r="C51" s="601" t="s">
        <v>316</v>
      </c>
      <c r="D51" s="602"/>
      <c r="E51" s="602"/>
      <c r="F51" s="194">
        <f>SUM(F52:F53)</f>
        <v>159000</v>
      </c>
      <c r="G51" s="493">
        <f>SUM(G52:G53)</f>
        <v>125197</v>
      </c>
      <c r="H51" s="493">
        <f>SUM(H52:H53)</f>
        <v>136300</v>
      </c>
      <c r="I51" s="422">
        <f>SUM(I52:I53)</f>
        <v>136300</v>
      </c>
      <c r="J51" s="401">
        <f t="shared" ref="J51:Z51" si="132">SUM(J52:J53)</f>
        <v>102359</v>
      </c>
      <c r="K51" s="212">
        <f t="shared" si="132"/>
        <v>0</v>
      </c>
      <c r="L51" s="225">
        <f t="shared" si="125"/>
        <v>102359</v>
      </c>
      <c r="M51" s="83">
        <f t="shared" si="132"/>
        <v>21816</v>
      </c>
      <c r="N51" s="84">
        <f t="shared" si="132"/>
        <v>80543</v>
      </c>
      <c r="O51" s="83">
        <f t="shared" si="132"/>
        <v>2832</v>
      </c>
      <c r="P51" s="13">
        <f t="shared" si="132"/>
        <v>0</v>
      </c>
      <c r="Q51" s="13">
        <f t="shared" si="132"/>
        <v>12594</v>
      </c>
      <c r="R51" s="13">
        <f t="shared" si="132"/>
        <v>32311</v>
      </c>
      <c r="S51" s="13">
        <f t="shared" si="132"/>
        <v>6157</v>
      </c>
      <c r="T51" s="90">
        <f t="shared" ref="T51" si="133">SUM(T52:T53)</f>
        <v>1236</v>
      </c>
      <c r="U51" s="13">
        <f t="shared" si="132"/>
        <v>921</v>
      </c>
      <c r="V51" s="44">
        <f t="shared" si="132"/>
        <v>6256</v>
      </c>
      <c r="W51" s="13">
        <f t="shared" si="132"/>
        <v>18079</v>
      </c>
      <c r="X51" s="13">
        <f t="shared" si="132"/>
        <v>21138</v>
      </c>
      <c r="Y51" s="44">
        <f t="shared" si="132"/>
        <v>835</v>
      </c>
      <c r="Z51" s="47">
        <f t="shared" si="132"/>
        <v>0</v>
      </c>
    </row>
    <row r="52" spans="1:28" x14ac:dyDescent="0.25">
      <c r="B52" s="59"/>
      <c r="C52" s="248"/>
      <c r="D52" s="603" t="s">
        <v>1160</v>
      </c>
      <c r="E52" s="688"/>
      <c r="F52" s="187">
        <v>55000</v>
      </c>
      <c r="G52" s="486">
        <v>43307</v>
      </c>
      <c r="H52" s="486">
        <v>43300</v>
      </c>
      <c r="I52" s="415">
        <v>43300</v>
      </c>
      <c r="J52" s="394">
        <f t="shared" ref="J52:J53" si="134">SUM(O52:Z52)</f>
        <v>21816</v>
      </c>
      <c r="K52" s="205"/>
      <c r="L52" s="224">
        <f t="shared" si="125"/>
        <v>21816</v>
      </c>
      <c r="M52" s="81">
        <f>L52</f>
        <v>21816</v>
      </c>
      <c r="N52" s="82"/>
      <c r="O52" s="81"/>
      <c r="P52" s="1"/>
      <c r="Q52" s="1"/>
      <c r="R52" s="1"/>
      <c r="S52" s="1">
        <v>4220</v>
      </c>
      <c r="T52" s="89">
        <v>1236</v>
      </c>
      <c r="U52" s="1"/>
      <c r="V52" s="43">
        <v>2085</v>
      </c>
      <c r="W52" s="1">
        <v>6026</v>
      </c>
      <c r="X52" s="1">
        <v>8249</v>
      </c>
      <c r="Y52" s="43"/>
      <c r="Z52" s="46"/>
      <c r="AB52" s="253"/>
    </row>
    <row r="53" spans="1:28" x14ac:dyDescent="0.25">
      <c r="B53" s="59"/>
      <c r="C53" s="248"/>
      <c r="D53" s="607" t="s">
        <v>1161</v>
      </c>
      <c r="E53" s="707"/>
      <c r="F53" s="187">
        <v>104000</v>
      </c>
      <c r="G53" s="486">
        <v>81890</v>
      </c>
      <c r="H53" s="486">
        <v>93000</v>
      </c>
      <c r="I53" s="415">
        <v>93000</v>
      </c>
      <c r="J53" s="394">
        <f t="shared" si="134"/>
        <v>80543</v>
      </c>
      <c r="K53" s="205"/>
      <c r="L53" s="224">
        <f t="shared" si="125"/>
        <v>80543</v>
      </c>
      <c r="M53" s="81"/>
      <c r="N53" s="82">
        <f>L53</f>
        <v>80543</v>
      </c>
      <c r="O53" s="81">
        <v>2832</v>
      </c>
      <c r="P53" s="1"/>
      <c r="Q53" s="1">
        <v>12594</v>
      </c>
      <c r="R53" s="1">
        <v>32311</v>
      </c>
      <c r="S53" s="1">
        <v>1937</v>
      </c>
      <c r="T53" s="89"/>
      <c r="U53" s="1">
        <v>921</v>
      </c>
      <c r="V53" s="43">
        <v>4171</v>
      </c>
      <c r="W53" s="1">
        <v>12053</v>
      </c>
      <c r="X53" s="1">
        <v>12889</v>
      </c>
      <c r="Y53" s="43">
        <v>835</v>
      </c>
      <c r="Z53" s="46"/>
      <c r="AB53" s="253"/>
    </row>
    <row r="54" spans="1:28" hidden="1" x14ac:dyDescent="0.25">
      <c r="A54" s="140" t="s">
        <v>317</v>
      </c>
      <c r="B54" s="59" t="s">
        <v>915</v>
      </c>
      <c r="C54" s="599" t="s">
        <v>318</v>
      </c>
      <c r="D54" s="600"/>
      <c r="E54" s="600"/>
      <c r="F54" s="187"/>
      <c r="G54" s="486"/>
      <c r="H54" s="486"/>
      <c r="I54" s="415"/>
      <c r="J54" s="394"/>
      <c r="K54" s="205"/>
      <c r="L54" s="224">
        <f t="shared" si="125"/>
        <v>0</v>
      </c>
      <c r="M54" s="81"/>
      <c r="N54" s="82"/>
      <c r="O54" s="81"/>
      <c r="P54" s="1"/>
      <c r="Q54" s="1"/>
      <c r="R54" s="1"/>
      <c r="S54" s="1"/>
      <c r="T54" s="89"/>
      <c r="U54" s="1"/>
      <c r="V54" s="43"/>
      <c r="W54" s="1"/>
      <c r="X54" s="1"/>
      <c r="Y54" s="43"/>
      <c r="Z54" s="46"/>
      <c r="AB54" s="253"/>
    </row>
    <row r="55" spans="1:28" hidden="1" x14ac:dyDescent="0.25">
      <c r="B55" s="101" t="s">
        <v>916</v>
      </c>
      <c r="C55" s="597" t="s">
        <v>319</v>
      </c>
      <c r="D55" s="598"/>
      <c r="E55" s="598"/>
      <c r="F55" s="188">
        <f t="shared" ref="F55:H55" si="135">F56+F57</f>
        <v>0</v>
      </c>
      <c r="G55" s="487">
        <f t="shared" si="135"/>
        <v>0</v>
      </c>
      <c r="H55" s="487">
        <f t="shared" si="135"/>
        <v>0</v>
      </c>
      <c r="I55" s="416">
        <f t="shared" ref="I55:Z55" si="136">I56+I57</f>
        <v>0</v>
      </c>
      <c r="J55" s="395">
        <f t="shared" si="136"/>
        <v>0</v>
      </c>
      <c r="K55" s="206">
        <f t="shared" si="136"/>
        <v>0</v>
      </c>
      <c r="L55" s="223">
        <f t="shared" si="125"/>
        <v>0</v>
      </c>
      <c r="M55" s="104">
        <f t="shared" ref="M55:N55" si="137">M56+M57</f>
        <v>0</v>
      </c>
      <c r="N55" s="106">
        <f t="shared" si="137"/>
        <v>0</v>
      </c>
      <c r="O55" s="104">
        <f t="shared" si="136"/>
        <v>0</v>
      </c>
      <c r="P55" s="105">
        <f t="shared" si="136"/>
        <v>0</v>
      </c>
      <c r="Q55" s="105">
        <f t="shared" si="136"/>
        <v>0</v>
      </c>
      <c r="R55" s="105">
        <f t="shared" si="136"/>
        <v>0</v>
      </c>
      <c r="S55" s="105">
        <f t="shared" si="136"/>
        <v>0</v>
      </c>
      <c r="T55" s="108">
        <f t="shared" ref="T55" si="138">T56+T57</f>
        <v>0</v>
      </c>
      <c r="U55" s="105">
        <f t="shared" si="136"/>
        <v>0</v>
      </c>
      <c r="V55" s="107">
        <f t="shared" si="136"/>
        <v>0</v>
      </c>
      <c r="W55" s="105">
        <f t="shared" si="136"/>
        <v>0</v>
      </c>
      <c r="X55" s="105">
        <f t="shared" si="136"/>
        <v>0</v>
      </c>
      <c r="Y55" s="107">
        <f t="shared" si="136"/>
        <v>0</v>
      </c>
      <c r="Z55" s="109">
        <f t="shared" si="136"/>
        <v>0</v>
      </c>
      <c r="AB55" s="253"/>
    </row>
    <row r="56" spans="1:28" hidden="1" x14ac:dyDescent="0.25">
      <c r="A56" s="140" t="s">
        <v>320</v>
      </c>
      <c r="B56" s="59" t="s">
        <v>917</v>
      </c>
      <c r="C56" s="599" t="s">
        <v>321</v>
      </c>
      <c r="D56" s="600"/>
      <c r="E56" s="600"/>
      <c r="F56" s="187"/>
      <c r="G56" s="486"/>
      <c r="H56" s="486"/>
      <c r="I56" s="415"/>
      <c r="J56" s="394"/>
      <c r="K56" s="205"/>
      <c r="L56" s="224">
        <f t="shared" si="125"/>
        <v>0</v>
      </c>
      <c r="M56" s="81"/>
      <c r="N56" s="82"/>
      <c r="O56" s="81"/>
      <c r="P56" s="1"/>
      <c r="Q56" s="1"/>
      <c r="R56" s="1"/>
      <c r="S56" s="1"/>
      <c r="T56" s="89"/>
      <c r="U56" s="1"/>
      <c r="V56" s="43"/>
      <c r="W56" s="1"/>
      <c r="X56" s="1"/>
      <c r="Y56" s="43"/>
      <c r="Z56" s="46"/>
      <c r="AB56" s="253"/>
    </row>
    <row r="57" spans="1:28" hidden="1" x14ac:dyDescent="0.25">
      <c r="A57" s="140" t="s">
        <v>322</v>
      </c>
      <c r="B57" s="59" t="s">
        <v>918</v>
      </c>
      <c r="C57" s="599" t="s">
        <v>323</v>
      </c>
      <c r="D57" s="600"/>
      <c r="E57" s="600"/>
      <c r="F57" s="187"/>
      <c r="G57" s="486"/>
      <c r="H57" s="486"/>
      <c r="I57" s="415"/>
      <c r="J57" s="394"/>
      <c r="K57" s="205"/>
      <c r="L57" s="224">
        <f t="shared" si="125"/>
        <v>0</v>
      </c>
      <c r="M57" s="81"/>
      <c r="N57" s="82"/>
      <c r="O57" s="81"/>
      <c r="P57" s="1"/>
      <c r="Q57" s="1"/>
      <c r="R57" s="1"/>
      <c r="S57" s="1"/>
      <c r="T57" s="89"/>
      <c r="U57" s="1"/>
      <c r="V57" s="43"/>
      <c r="W57" s="1"/>
      <c r="X57" s="1"/>
      <c r="Y57" s="43"/>
      <c r="Z57" s="46"/>
      <c r="AB57" s="253"/>
    </row>
    <row r="58" spans="1:28" x14ac:dyDescent="0.25">
      <c r="B58" s="101" t="s">
        <v>919</v>
      </c>
      <c r="C58" s="597" t="s">
        <v>324</v>
      </c>
      <c r="D58" s="598"/>
      <c r="E58" s="598"/>
      <c r="F58" s="188">
        <f>F59+F69+F70+F71+F72+F75+F76</f>
        <v>777000</v>
      </c>
      <c r="G58" s="487">
        <f>G59+G69+G70+G71+G72+G75+G76</f>
        <v>629303</v>
      </c>
      <c r="H58" s="487">
        <f>H59+H69+H70+H71+H72+H75+H76</f>
        <v>550234</v>
      </c>
      <c r="I58" s="416">
        <f>I59+I69+I70+I71+I72+I75+I76</f>
        <v>607986</v>
      </c>
      <c r="J58" s="395">
        <f t="shared" ref="J58:K58" si="139">J59+J69+J70+J71+J72+J75+J76</f>
        <v>600762</v>
      </c>
      <c r="K58" s="206">
        <f t="shared" si="139"/>
        <v>0</v>
      </c>
      <c r="L58" s="223">
        <f t="shared" si="125"/>
        <v>600762</v>
      </c>
      <c r="M58" s="104">
        <f t="shared" ref="M58:Z58" si="140">M59+M69+M70+M71+M72+M75+M76</f>
        <v>184581</v>
      </c>
      <c r="N58" s="106">
        <f t="shared" si="140"/>
        <v>416181</v>
      </c>
      <c r="O58" s="104">
        <f t="shared" si="140"/>
        <v>46219</v>
      </c>
      <c r="P58" s="105">
        <f t="shared" si="140"/>
        <v>44408</v>
      </c>
      <c r="Q58" s="105">
        <f t="shared" si="140"/>
        <v>48485</v>
      </c>
      <c r="R58" s="105">
        <f t="shared" si="140"/>
        <v>81072</v>
      </c>
      <c r="S58" s="105">
        <f t="shared" si="140"/>
        <v>47460</v>
      </c>
      <c r="T58" s="108">
        <f t="shared" ref="T58" si="141">T59+T69+T70+T71+T72+T75+T76</f>
        <v>82446</v>
      </c>
      <c r="U58" s="105">
        <f t="shared" si="140"/>
        <v>44745</v>
      </c>
      <c r="V58" s="107">
        <f t="shared" si="140"/>
        <v>32179</v>
      </c>
      <c r="W58" s="105">
        <f t="shared" si="140"/>
        <v>4182</v>
      </c>
      <c r="X58" s="105">
        <f t="shared" si="140"/>
        <v>98749</v>
      </c>
      <c r="Y58" s="107">
        <f t="shared" si="140"/>
        <v>-33614</v>
      </c>
      <c r="Z58" s="109">
        <f t="shared" si="140"/>
        <v>104431</v>
      </c>
      <c r="AB58" s="253"/>
    </row>
    <row r="59" spans="1:28" s="42" customFormat="1" x14ac:dyDescent="0.25">
      <c r="A59" s="140" t="s">
        <v>325</v>
      </c>
      <c r="B59" s="57" t="s">
        <v>920</v>
      </c>
      <c r="C59" s="601" t="s">
        <v>326</v>
      </c>
      <c r="D59" s="602"/>
      <c r="E59" s="602"/>
      <c r="F59" s="194">
        <f>F60+F63+F66</f>
        <v>703000</v>
      </c>
      <c r="G59" s="493">
        <f>G60+G63+G66</f>
        <v>561625</v>
      </c>
      <c r="H59" s="493">
        <f>H60+H63+H66</f>
        <v>451366</v>
      </c>
      <c r="I59" s="422">
        <f>I60+I63+I66</f>
        <v>509118</v>
      </c>
      <c r="J59" s="401">
        <f t="shared" ref="J59:Z59" si="142">J60+J63+J66</f>
        <v>509118</v>
      </c>
      <c r="K59" s="212">
        <f t="shared" si="142"/>
        <v>0</v>
      </c>
      <c r="L59" s="225">
        <f t="shared" si="142"/>
        <v>509118</v>
      </c>
      <c r="M59" s="83">
        <f t="shared" si="142"/>
        <v>166902</v>
      </c>
      <c r="N59" s="84">
        <f t="shared" si="142"/>
        <v>342216</v>
      </c>
      <c r="O59" s="83">
        <f t="shared" si="142"/>
        <v>46219</v>
      </c>
      <c r="P59" s="13">
        <f t="shared" si="142"/>
        <v>44408</v>
      </c>
      <c r="Q59" s="13">
        <f t="shared" si="142"/>
        <v>44587</v>
      </c>
      <c r="R59" s="13">
        <f t="shared" si="142"/>
        <v>81072</v>
      </c>
      <c r="S59" s="13">
        <f t="shared" si="142"/>
        <v>44625</v>
      </c>
      <c r="T59" s="90">
        <f t="shared" ref="T59" si="143">T60+T63+T66</f>
        <v>46092</v>
      </c>
      <c r="U59" s="13">
        <f t="shared" si="142"/>
        <v>42068</v>
      </c>
      <c r="V59" s="44">
        <f t="shared" si="142"/>
        <v>26888</v>
      </c>
      <c r="W59" s="13">
        <f t="shared" si="142"/>
        <v>4182</v>
      </c>
      <c r="X59" s="13">
        <f t="shared" si="142"/>
        <v>77629</v>
      </c>
      <c r="Y59" s="44">
        <f t="shared" si="142"/>
        <v>-33614</v>
      </c>
      <c r="Z59" s="47">
        <f t="shared" si="142"/>
        <v>84962</v>
      </c>
      <c r="AB59" s="253"/>
    </row>
    <row r="60" spans="1:28" x14ac:dyDescent="0.25">
      <c r="B60" s="257"/>
      <c r="C60" s="316"/>
      <c r="D60" s="697" t="s">
        <v>1213</v>
      </c>
      <c r="E60" s="708"/>
      <c r="F60" s="258">
        <f>SUM(F61:F62)</f>
        <v>110000</v>
      </c>
      <c r="G60" s="508">
        <f>SUM(G61:G62)</f>
        <v>94699</v>
      </c>
      <c r="H60" s="508">
        <f>SUM(H61:H62)</f>
        <v>94699</v>
      </c>
      <c r="I60" s="428">
        <f>SUM(I61:I62)</f>
        <v>143901</v>
      </c>
      <c r="J60" s="408">
        <f t="shared" ref="J60:Z60" si="144">SUM(J61:J62)</f>
        <v>143901</v>
      </c>
      <c r="K60" s="259">
        <f t="shared" si="144"/>
        <v>0</v>
      </c>
      <c r="L60" s="260">
        <f t="shared" si="144"/>
        <v>143901</v>
      </c>
      <c r="M60" s="284">
        <f t="shared" si="144"/>
        <v>45162</v>
      </c>
      <c r="N60" s="285">
        <f t="shared" si="144"/>
        <v>98739</v>
      </c>
      <c r="O60" s="284">
        <f t="shared" si="144"/>
        <v>8770</v>
      </c>
      <c r="P60" s="262">
        <f t="shared" si="144"/>
        <v>7172</v>
      </c>
      <c r="Q60" s="262">
        <f t="shared" si="144"/>
        <v>7655</v>
      </c>
      <c r="R60" s="262">
        <f t="shared" si="144"/>
        <v>35009</v>
      </c>
      <c r="S60" s="262">
        <f t="shared" si="144"/>
        <v>7693</v>
      </c>
      <c r="T60" s="263">
        <f t="shared" ref="T60" si="145">SUM(T61:T62)</f>
        <v>4616</v>
      </c>
      <c r="U60" s="262">
        <f t="shared" si="144"/>
        <v>4034</v>
      </c>
      <c r="V60" s="261">
        <f t="shared" si="144"/>
        <v>-11146</v>
      </c>
      <c r="W60" s="262">
        <f t="shared" si="144"/>
        <v>4182</v>
      </c>
      <c r="X60" s="262">
        <f t="shared" si="144"/>
        <v>4033</v>
      </c>
      <c r="Y60" s="261">
        <f t="shared" si="144"/>
        <v>36535</v>
      </c>
      <c r="Z60" s="264">
        <f t="shared" si="144"/>
        <v>35348</v>
      </c>
      <c r="AB60" s="253"/>
    </row>
    <row r="61" spans="1:28" x14ac:dyDescent="0.25">
      <c r="B61" s="59"/>
      <c r="C61" s="293"/>
      <c r="D61" s="291"/>
      <c r="E61" s="296" t="s">
        <v>1160</v>
      </c>
      <c r="F61" s="187">
        <v>37000</v>
      </c>
      <c r="G61" s="486">
        <v>31024</v>
      </c>
      <c r="H61" s="486">
        <v>31024</v>
      </c>
      <c r="I61" s="415">
        <v>45162</v>
      </c>
      <c r="J61" s="394">
        <f t="shared" ref="J61:J62" si="146">SUM(O61:Z61)</f>
        <v>45162</v>
      </c>
      <c r="K61" s="205"/>
      <c r="L61" s="224">
        <f t="shared" ref="L61:L62" si="147">SUM(J61:K61)</f>
        <v>45162</v>
      </c>
      <c r="M61" s="81">
        <f>L61</f>
        <v>45162</v>
      </c>
      <c r="N61" s="82"/>
      <c r="O61" s="81"/>
      <c r="P61" s="1">
        <v>4781</v>
      </c>
      <c r="Q61" s="1">
        <v>2552</v>
      </c>
      <c r="R61" s="1">
        <v>11669</v>
      </c>
      <c r="S61" s="1">
        <v>2564</v>
      </c>
      <c r="T61" s="89">
        <v>1539</v>
      </c>
      <c r="U61" s="1">
        <v>1344</v>
      </c>
      <c r="V61" s="43">
        <v>-3715</v>
      </c>
      <c r="W61" s="1">
        <v>1394</v>
      </c>
      <c r="X61" s="1">
        <v>1345</v>
      </c>
      <c r="Y61" s="43">
        <v>12178</v>
      </c>
      <c r="Z61" s="46">
        <v>9511</v>
      </c>
      <c r="AB61" s="253"/>
    </row>
    <row r="62" spans="1:28" x14ac:dyDescent="0.25">
      <c r="B62" s="59"/>
      <c r="C62" s="293"/>
      <c r="D62" s="291"/>
      <c r="E62" s="296" t="s">
        <v>1161</v>
      </c>
      <c r="F62" s="187">
        <v>73000</v>
      </c>
      <c r="G62" s="486">
        <v>63675</v>
      </c>
      <c r="H62" s="486">
        <v>63675</v>
      </c>
      <c r="I62" s="415">
        <v>98739</v>
      </c>
      <c r="J62" s="394">
        <f t="shared" si="146"/>
        <v>98739</v>
      </c>
      <c r="K62" s="205"/>
      <c r="L62" s="224">
        <f t="shared" si="147"/>
        <v>98739</v>
      </c>
      <c r="M62" s="81"/>
      <c r="N62" s="82">
        <f>L62</f>
        <v>98739</v>
      </c>
      <c r="O62" s="81">
        <v>8770</v>
      </c>
      <c r="P62" s="1">
        <v>2391</v>
      </c>
      <c r="Q62" s="1">
        <v>5103</v>
      </c>
      <c r="R62" s="1">
        <v>23340</v>
      </c>
      <c r="S62" s="1">
        <v>5129</v>
      </c>
      <c r="T62" s="89">
        <v>3077</v>
      </c>
      <c r="U62" s="1">
        <v>2690</v>
      </c>
      <c r="V62" s="43">
        <v>-7431</v>
      </c>
      <c r="W62" s="1">
        <v>2788</v>
      </c>
      <c r="X62" s="1">
        <v>2688</v>
      </c>
      <c r="Y62" s="43">
        <v>24357</v>
      </c>
      <c r="Z62" s="46">
        <v>25837</v>
      </c>
      <c r="AB62" s="253"/>
    </row>
    <row r="63" spans="1:28" x14ac:dyDescent="0.25">
      <c r="B63" s="257"/>
      <c r="C63" s="316"/>
      <c r="D63" s="697" t="s">
        <v>1216</v>
      </c>
      <c r="E63" s="708"/>
      <c r="F63" s="258">
        <f t="shared" ref="F63:H63" si="148">SUM(F64:F65)</f>
        <v>564000</v>
      </c>
      <c r="G63" s="508">
        <f t="shared" si="148"/>
        <v>444091</v>
      </c>
      <c r="H63" s="508">
        <f t="shared" si="148"/>
        <v>313000</v>
      </c>
      <c r="I63" s="428">
        <f t="shared" ref="I63:Z63" si="149">SUM(I64:I65)</f>
        <v>321550</v>
      </c>
      <c r="J63" s="408">
        <f t="shared" si="149"/>
        <v>321550</v>
      </c>
      <c r="K63" s="259">
        <f t="shared" si="149"/>
        <v>0</v>
      </c>
      <c r="L63" s="260">
        <f t="shared" si="149"/>
        <v>321550</v>
      </c>
      <c r="M63" s="284">
        <f t="shared" si="149"/>
        <v>107184</v>
      </c>
      <c r="N63" s="285">
        <f t="shared" si="149"/>
        <v>214366</v>
      </c>
      <c r="O63" s="284">
        <f t="shared" si="149"/>
        <v>37449</v>
      </c>
      <c r="P63" s="262">
        <f t="shared" si="149"/>
        <v>37236</v>
      </c>
      <c r="Q63" s="262">
        <f t="shared" si="149"/>
        <v>36932</v>
      </c>
      <c r="R63" s="262">
        <f t="shared" si="149"/>
        <v>36932</v>
      </c>
      <c r="S63" s="262">
        <f t="shared" si="149"/>
        <v>36932</v>
      </c>
      <c r="T63" s="263">
        <f t="shared" ref="T63" si="150">SUM(T64:T65)</f>
        <v>41476</v>
      </c>
      <c r="U63" s="262">
        <f t="shared" si="149"/>
        <v>38034</v>
      </c>
      <c r="V63" s="261">
        <f t="shared" si="149"/>
        <v>38034</v>
      </c>
      <c r="W63" s="262">
        <f t="shared" si="149"/>
        <v>0</v>
      </c>
      <c r="X63" s="262">
        <f t="shared" si="149"/>
        <v>39060</v>
      </c>
      <c r="Y63" s="261">
        <f t="shared" si="149"/>
        <v>-70149</v>
      </c>
      <c r="Z63" s="264">
        <f t="shared" si="149"/>
        <v>49614</v>
      </c>
      <c r="AB63" s="253"/>
    </row>
    <row r="64" spans="1:28" x14ac:dyDescent="0.25">
      <c r="B64" s="59"/>
      <c r="C64" s="293"/>
      <c r="D64" s="291"/>
      <c r="E64" s="296" t="s">
        <v>1160</v>
      </c>
      <c r="F64" s="187">
        <v>188000</v>
      </c>
      <c r="G64" s="486">
        <v>148031</v>
      </c>
      <c r="H64" s="486">
        <v>106000</v>
      </c>
      <c r="I64" s="415">
        <v>107184</v>
      </c>
      <c r="J64" s="394">
        <f t="shared" ref="J64:J65" si="151">SUM(O64:Z64)</f>
        <v>107184</v>
      </c>
      <c r="K64" s="205"/>
      <c r="L64" s="224">
        <f t="shared" ref="L64:L65" si="152">SUM(J64:K64)</f>
        <v>107184</v>
      </c>
      <c r="M64" s="81">
        <f>L64</f>
        <v>107184</v>
      </c>
      <c r="N64" s="82"/>
      <c r="O64" s="81"/>
      <c r="P64" s="1">
        <v>12412</v>
      </c>
      <c r="Q64" s="1">
        <v>12311</v>
      </c>
      <c r="R64" s="1">
        <v>12311</v>
      </c>
      <c r="S64" s="1">
        <v>12311</v>
      </c>
      <c r="T64" s="89">
        <v>13825</v>
      </c>
      <c r="U64" s="1">
        <v>25161</v>
      </c>
      <c r="V64" s="43">
        <v>12678</v>
      </c>
      <c r="W64" s="1"/>
      <c r="X64" s="1">
        <v>13020</v>
      </c>
      <c r="Y64" s="43">
        <v>-23383</v>
      </c>
      <c r="Z64" s="46">
        <v>16538</v>
      </c>
      <c r="AB64" s="253"/>
    </row>
    <row r="65" spans="1:29" x14ac:dyDescent="0.25">
      <c r="B65" s="59"/>
      <c r="C65" s="293"/>
      <c r="D65" s="291"/>
      <c r="E65" s="296" t="s">
        <v>1161</v>
      </c>
      <c r="F65" s="187">
        <v>376000</v>
      </c>
      <c r="G65" s="486">
        <v>296060</v>
      </c>
      <c r="H65" s="486">
        <v>207000</v>
      </c>
      <c r="I65" s="415">
        <v>214366</v>
      </c>
      <c r="J65" s="394">
        <f t="shared" si="151"/>
        <v>214366</v>
      </c>
      <c r="K65" s="205"/>
      <c r="L65" s="224">
        <f t="shared" si="152"/>
        <v>214366</v>
      </c>
      <c r="M65" s="81"/>
      <c r="N65" s="82">
        <f>L65</f>
        <v>214366</v>
      </c>
      <c r="O65" s="81">
        <v>37449</v>
      </c>
      <c r="P65" s="1">
        <v>24824</v>
      </c>
      <c r="Q65" s="1">
        <v>24621</v>
      </c>
      <c r="R65" s="1">
        <v>24621</v>
      </c>
      <c r="S65" s="1">
        <v>24621</v>
      </c>
      <c r="T65" s="89">
        <v>27651</v>
      </c>
      <c r="U65" s="1">
        <v>12873</v>
      </c>
      <c r="V65" s="43">
        <v>25356</v>
      </c>
      <c r="W65" s="1"/>
      <c r="X65" s="1">
        <v>26040</v>
      </c>
      <c r="Y65" s="43">
        <v>-46766</v>
      </c>
      <c r="Z65" s="46">
        <v>33076</v>
      </c>
      <c r="AB65" s="253"/>
    </row>
    <row r="66" spans="1:29" x14ac:dyDescent="0.25">
      <c r="B66" s="257"/>
      <c r="C66" s="316"/>
      <c r="D66" s="697" t="s">
        <v>1214</v>
      </c>
      <c r="E66" s="708"/>
      <c r="F66" s="258">
        <f t="shared" ref="F66:H66" si="153">SUM(F67:F68)</f>
        <v>29000</v>
      </c>
      <c r="G66" s="508">
        <f t="shared" si="153"/>
        <v>22835</v>
      </c>
      <c r="H66" s="508">
        <f t="shared" si="153"/>
        <v>43667</v>
      </c>
      <c r="I66" s="428">
        <f t="shared" ref="I66:Z66" si="154">SUM(I67:I68)</f>
        <v>43667</v>
      </c>
      <c r="J66" s="408">
        <f t="shared" si="154"/>
        <v>43667</v>
      </c>
      <c r="K66" s="259">
        <f t="shared" si="154"/>
        <v>0</v>
      </c>
      <c r="L66" s="260">
        <f t="shared" si="154"/>
        <v>43667</v>
      </c>
      <c r="M66" s="284">
        <f t="shared" si="154"/>
        <v>14556</v>
      </c>
      <c r="N66" s="285">
        <f t="shared" si="154"/>
        <v>29111</v>
      </c>
      <c r="O66" s="284">
        <f t="shared" si="154"/>
        <v>0</v>
      </c>
      <c r="P66" s="262">
        <f t="shared" si="154"/>
        <v>0</v>
      </c>
      <c r="Q66" s="262">
        <f t="shared" si="154"/>
        <v>0</v>
      </c>
      <c r="R66" s="262">
        <f t="shared" si="154"/>
        <v>9131</v>
      </c>
      <c r="S66" s="262">
        <f t="shared" si="154"/>
        <v>0</v>
      </c>
      <c r="T66" s="263">
        <f t="shared" ref="T66" si="155">SUM(T67:T68)</f>
        <v>0</v>
      </c>
      <c r="U66" s="262">
        <f t="shared" si="154"/>
        <v>0</v>
      </c>
      <c r="V66" s="261">
        <f t="shared" si="154"/>
        <v>0</v>
      </c>
      <c r="W66" s="262">
        <f t="shared" si="154"/>
        <v>0</v>
      </c>
      <c r="X66" s="262">
        <f t="shared" si="154"/>
        <v>34536</v>
      </c>
      <c r="Y66" s="261">
        <f t="shared" si="154"/>
        <v>0</v>
      </c>
      <c r="Z66" s="264">
        <f t="shared" si="154"/>
        <v>0</v>
      </c>
      <c r="AB66" s="253"/>
    </row>
    <row r="67" spans="1:29" x14ac:dyDescent="0.25">
      <c r="B67" s="59"/>
      <c r="C67" s="293"/>
      <c r="D67" s="291"/>
      <c r="E67" s="296" t="s">
        <v>1160</v>
      </c>
      <c r="F67" s="187">
        <v>10000</v>
      </c>
      <c r="G67" s="486">
        <v>7874</v>
      </c>
      <c r="H67" s="486">
        <v>14556</v>
      </c>
      <c r="I67" s="415">
        <v>14556</v>
      </c>
      <c r="J67" s="394">
        <f t="shared" ref="J67:J71" si="156">SUM(O67:Z67)</f>
        <v>14556</v>
      </c>
      <c r="K67" s="205"/>
      <c r="L67" s="224">
        <f t="shared" ref="L67:L68" si="157">SUM(J67:K67)</f>
        <v>14556</v>
      </c>
      <c r="M67" s="81">
        <f>L67</f>
        <v>14556</v>
      </c>
      <c r="N67" s="82"/>
      <c r="O67" s="81"/>
      <c r="P67" s="1"/>
      <c r="Q67" s="1"/>
      <c r="R67" s="1">
        <v>3044</v>
      </c>
      <c r="S67" s="1"/>
      <c r="T67" s="89"/>
      <c r="U67" s="1"/>
      <c r="V67" s="43"/>
      <c r="W67" s="1"/>
      <c r="X67" s="1">
        <v>11512</v>
      </c>
      <c r="Y67" s="43"/>
      <c r="Z67" s="46"/>
      <c r="AB67" s="253"/>
    </row>
    <row r="68" spans="1:29" x14ac:dyDescent="0.25">
      <c r="B68" s="59"/>
      <c r="C68" s="293"/>
      <c r="D68" s="291"/>
      <c r="E68" s="296" t="s">
        <v>1161</v>
      </c>
      <c r="F68" s="187">
        <v>19000</v>
      </c>
      <c r="G68" s="486">
        <v>14961</v>
      </c>
      <c r="H68" s="486">
        <v>29111</v>
      </c>
      <c r="I68" s="415">
        <v>29111</v>
      </c>
      <c r="J68" s="394">
        <f t="shared" si="156"/>
        <v>29111</v>
      </c>
      <c r="K68" s="205"/>
      <c r="L68" s="224">
        <f t="shared" si="157"/>
        <v>29111</v>
      </c>
      <c r="M68" s="81"/>
      <c r="N68" s="82">
        <f>L68</f>
        <v>29111</v>
      </c>
      <c r="O68" s="81"/>
      <c r="P68" s="1"/>
      <c r="Q68" s="1"/>
      <c r="R68" s="1">
        <v>6087</v>
      </c>
      <c r="S68" s="1"/>
      <c r="T68" s="89"/>
      <c r="U68" s="1"/>
      <c r="V68" s="43"/>
      <c r="W68" s="1"/>
      <c r="X68" s="1">
        <v>23024</v>
      </c>
      <c r="Y68" s="43"/>
      <c r="Z68" s="46"/>
      <c r="AB68" s="253"/>
    </row>
    <row r="69" spans="1:29" s="42" customFormat="1" hidden="1" x14ac:dyDescent="0.25">
      <c r="A69" s="140" t="s">
        <v>327</v>
      </c>
      <c r="B69" s="57" t="s">
        <v>921</v>
      </c>
      <c r="C69" s="601" t="s">
        <v>328</v>
      </c>
      <c r="D69" s="602"/>
      <c r="E69" s="602"/>
      <c r="F69" s="194">
        <v>0</v>
      </c>
      <c r="G69" s="493">
        <v>0</v>
      </c>
      <c r="H69" s="493">
        <v>0</v>
      </c>
      <c r="I69" s="422">
        <v>0</v>
      </c>
      <c r="J69" s="401">
        <f t="shared" si="156"/>
        <v>0</v>
      </c>
      <c r="K69" s="212"/>
      <c r="L69" s="225">
        <f t="shared" si="125"/>
        <v>0</v>
      </c>
      <c r="M69" s="83">
        <f t="shared" ref="M69:M75" si="158">L69/3</f>
        <v>0</v>
      </c>
      <c r="N69" s="84">
        <f t="shared" ref="N69:N75" si="159">L69*2/3</f>
        <v>0</v>
      </c>
      <c r="O69" s="83">
        <v>0</v>
      </c>
      <c r="P69" s="13">
        <v>0</v>
      </c>
      <c r="Q69" s="13">
        <v>0</v>
      </c>
      <c r="R69" s="13">
        <v>0</v>
      </c>
      <c r="S69" s="13">
        <v>0</v>
      </c>
      <c r="T69" s="90">
        <v>0</v>
      </c>
      <c r="U69" s="13">
        <v>0</v>
      </c>
      <c r="V69" s="44">
        <v>0</v>
      </c>
      <c r="W69" s="13">
        <v>0</v>
      </c>
      <c r="X69" s="13">
        <v>0</v>
      </c>
      <c r="Y69" s="44">
        <v>0</v>
      </c>
      <c r="Z69" s="47">
        <v>0</v>
      </c>
      <c r="AB69" s="253"/>
      <c r="AC69" s="18">
        <f t="shared" ref="AC69:AC70" si="160">AB69/8</f>
        <v>0</v>
      </c>
    </row>
    <row r="70" spans="1:29" s="42" customFormat="1" hidden="1" x14ac:dyDescent="0.25">
      <c r="A70" s="140" t="s">
        <v>329</v>
      </c>
      <c r="B70" s="57" t="s">
        <v>922</v>
      </c>
      <c r="C70" s="601" t="s">
        <v>330</v>
      </c>
      <c r="D70" s="602"/>
      <c r="E70" s="602"/>
      <c r="F70" s="194">
        <v>0</v>
      </c>
      <c r="G70" s="493">
        <v>0</v>
      </c>
      <c r="H70" s="493">
        <v>0</v>
      </c>
      <c r="I70" s="422">
        <v>0</v>
      </c>
      <c r="J70" s="401">
        <f t="shared" si="156"/>
        <v>0</v>
      </c>
      <c r="K70" s="212"/>
      <c r="L70" s="225">
        <f t="shared" si="125"/>
        <v>0</v>
      </c>
      <c r="M70" s="83">
        <f t="shared" si="158"/>
        <v>0</v>
      </c>
      <c r="N70" s="84">
        <f t="shared" si="159"/>
        <v>0</v>
      </c>
      <c r="O70" s="83">
        <v>0</v>
      </c>
      <c r="P70" s="13">
        <v>0</v>
      </c>
      <c r="Q70" s="13">
        <v>0</v>
      </c>
      <c r="R70" s="13">
        <v>0</v>
      </c>
      <c r="S70" s="13">
        <v>0</v>
      </c>
      <c r="T70" s="90">
        <v>0</v>
      </c>
      <c r="U70" s="13">
        <v>0</v>
      </c>
      <c r="V70" s="44">
        <v>0</v>
      </c>
      <c r="W70" s="13">
        <v>0</v>
      </c>
      <c r="X70" s="13">
        <v>0</v>
      </c>
      <c r="Y70" s="44">
        <v>0</v>
      </c>
      <c r="Z70" s="47">
        <v>0</v>
      </c>
      <c r="AB70" s="253"/>
      <c r="AC70" s="18">
        <f t="shared" si="160"/>
        <v>0</v>
      </c>
    </row>
    <row r="71" spans="1:29" s="42" customFormat="1" x14ac:dyDescent="0.25">
      <c r="A71" s="140" t="s">
        <v>331</v>
      </c>
      <c r="B71" s="57" t="s">
        <v>923</v>
      </c>
      <c r="C71" s="601" t="s">
        <v>332</v>
      </c>
      <c r="D71" s="602"/>
      <c r="E71" s="602"/>
      <c r="F71" s="194">
        <v>0</v>
      </c>
      <c r="G71" s="493">
        <v>9410</v>
      </c>
      <c r="H71" s="493">
        <v>40600</v>
      </c>
      <c r="I71" s="422">
        <v>40600</v>
      </c>
      <c r="J71" s="401">
        <f t="shared" si="156"/>
        <v>38144</v>
      </c>
      <c r="K71" s="212"/>
      <c r="L71" s="225">
        <f t="shared" si="125"/>
        <v>38144</v>
      </c>
      <c r="M71" s="83"/>
      <c r="N71" s="84">
        <f>L71</f>
        <v>38144</v>
      </c>
      <c r="O71" s="83"/>
      <c r="P71" s="13"/>
      <c r="Q71" s="13">
        <v>3898</v>
      </c>
      <c r="R71" s="13"/>
      <c r="S71" s="13">
        <v>2835</v>
      </c>
      <c r="T71" s="90"/>
      <c r="U71" s="13">
        <v>2677</v>
      </c>
      <c r="V71" s="44">
        <v>5291</v>
      </c>
      <c r="W71" s="13"/>
      <c r="X71" s="13">
        <v>21120</v>
      </c>
      <c r="Y71" s="44"/>
      <c r="Z71" s="47">
        <v>2323</v>
      </c>
      <c r="AB71" s="253"/>
    </row>
    <row r="72" spans="1:29" s="19" customFormat="1" hidden="1" x14ac:dyDescent="0.25">
      <c r="A72" s="140" t="s">
        <v>333</v>
      </c>
      <c r="B72" s="57" t="s">
        <v>924</v>
      </c>
      <c r="C72" s="601" t="s">
        <v>334</v>
      </c>
      <c r="D72" s="602"/>
      <c r="E72" s="602"/>
      <c r="F72" s="194">
        <v>0</v>
      </c>
      <c r="G72" s="493">
        <v>0</v>
      </c>
      <c r="H72" s="493">
        <v>0</v>
      </c>
      <c r="I72" s="422">
        <v>0</v>
      </c>
      <c r="J72" s="401">
        <f t="shared" ref="J72:J75" si="161">SUM(O72:Z72)</f>
        <v>0</v>
      </c>
      <c r="K72" s="212">
        <f t="shared" ref="K72" si="162">K73+K74</f>
        <v>0</v>
      </c>
      <c r="L72" s="225">
        <f t="shared" si="125"/>
        <v>0</v>
      </c>
      <c r="M72" s="83">
        <f t="shared" si="158"/>
        <v>0</v>
      </c>
      <c r="N72" s="84">
        <f t="shared" si="159"/>
        <v>0</v>
      </c>
      <c r="O72" s="83">
        <v>0</v>
      </c>
      <c r="P72" s="13">
        <v>0</v>
      </c>
      <c r="Q72" s="13">
        <v>0</v>
      </c>
      <c r="R72" s="13">
        <v>0</v>
      </c>
      <c r="S72" s="13">
        <v>0</v>
      </c>
      <c r="T72" s="90">
        <v>0</v>
      </c>
      <c r="U72" s="13">
        <v>0</v>
      </c>
      <c r="V72" s="44">
        <v>0</v>
      </c>
      <c r="W72" s="13">
        <v>0</v>
      </c>
      <c r="X72" s="13">
        <v>0</v>
      </c>
      <c r="Y72" s="44">
        <v>0</v>
      </c>
      <c r="Z72" s="47">
        <v>0</v>
      </c>
      <c r="AB72" s="253"/>
    </row>
    <row r="73" spans="1:29" hidden="1" x14ac:dyDescent="0.25">
      <c r="A73" s="140" t="s">
        <v>335</v>
      </c>
      <c r="B73" s="59"/>
      <c r="C73" s="171"/>
      <c r="D73" s="603" t="s">
        <v>336</v>
      </c>
      <c r="E73" s="603"/>
      <c r="F73" s="187">
        <v>0</v>
      </c>
      <c r="G73" s="486">
        <v>0</v>
      </c>
      <c r="H73" s="486">
        <v>0</v>
      </c>
      <c r="I73" s="415">
        <v>0</v>
      </c>
      <c r="J73" s="394">
        <f t="shared" si="161"/>
        <v>0</v>
      </c>
      <c r="K73" s="205"/>
      <c r="L73" s="224">
        <f t="shared" si="125"/>
        <v>0</v>
      </c>
      <c r="M73" s="81">
        <f t="shared" si="158"/>
        <v>0</v>
      </c>
      <c r="N73" s="82">
        <f t="shared" si="159"/>
        <v>0</v>
      </c>
      <c r="O73" s="81">
        <v>0</v>
      </c>
      <c r="P73" s="1">
        <v>0</v>
      </c>
      <c r="Q73" s="1">
        <v>0</v>
      </c>
      <c r="R73" s="1">
        <v>0</v>
      </c>
      <c r="S73" s="1">
        <v>0</v>
      </c>
      <c r="T73" s="89">
        <v>0</v>
      </c>
      <c r="U73" s="1">
        <v>0</v>
      </c>
      <c r="V73" s="43">
        <v>0</v>
      </c>
      <c r="W73" s="1">
        <v>0</v>
      </c>
      <c r="X73" s="1">
        <v>0</v>
      </c>
      <c r="Y73" s="43">
        <v>0</v>
      </c>
      <c r="Z73" s="46">
        <v>0</v>
      </c>
      <c r="AB73" s="253"/>
    </row>
    <row r="74" spans="1:29" hidden="1" x14ac:dyDescent="0.25">
      <c r="A74" s="140" t="s">
        <v>337</v>
      </c>
      <c r="B74" s="59"/>
      <c r="C74" s="171"/>
      <c r="D74" s="603" t="s">
        <v>338</v>
      </c>
      <c r="E74" s="603"/>
      <c r="F74" s="187">
        <v>0</v>
      </c>
      <c r="G74" s="486">
        <v>0</v>
      </c>
      <c r="H74" s="486">
        <v>0</v>
      </c>
      <c r="I74" s="415">
        <v>0</v>
      </c>
      <c r="J74" s="394">
        <f t="shared" si="161"/>
        <v>0</v>
      </c>
      <c r="K74" s="205"/>
      <c r="L74" s="224">
        <f t="shared" si="125"/>
        <v>0</v>
      </c>
      <c r="M74" s="81">
        <f t="shared" si="158"/>
        <v>0</v>
      </c>
      <c r="N74" s="82">
        <f t="shared" si="159"/>
        <v>0</v>
      </c>
      <c r="O74" s="81">
        <v>0</v>
      </c>
      <c r="P74" s="1">
        <v>0</v>
      </c>
      <c r="Q74" s="1">
        <v>0</v>
      </c>
      <c r="R74" s="1">
        <v>0</v>
      </c>
      <c r="S74" s="1">
        <v>0</v>
      </c>
      <c r="T74" s="89">
        <v>0</v>
      </c>
      <c r="U74" s="1">
        <v>0</v>
      </c>
      <c r="V74" s="43">
        <v>0</v>
      </c>
      <c r="W74" s="1">
        <v>0</v>
      </c>
      <c r="X74" s="1">
        <v>0</v>
      </c>
      <c r="Y74" s="43">
        <v>0</v>
      </c>
      <c r="Z74" s="46">
        <v>0</v>
      </c>
      <c r="AB74" s="253"/>
    </row>
    <row r="75" spans="1:29" s="42" customFormat="1" hidden="1" x14ac:dyDescent="0.25">
      <c r="A75" s="140" t="s">
        <v>339</v>
      </c>
      <c r="B75" s="57" t="s">
        <v>925</v>
      </c>
      <c r="C75" s="605" t="s">
        <v>340</v>
      </c>
      <c r="D75" s="606"/>
      <c r="E75" s="606"/>
      <c r="F75" s="194">
        <v>0</v>
      </c>
      <c r="G75" s="493">
        <v>0</v>
      </c>
      <c r="H75" s="493">
        <v>0</v>
      </c>
      <c r="I75" s="422">
        <v>0</v>
      </c>
      <c r="J75" s="401">
        <f t="shared" si="161"/>
        <v>0</v>
      </c>
      <c r="K75" s="212"/>
      <c r="L75" s="225">
        <f t="shared" si="125"/>
        <v>0</v>
      </c>
      <c r="M75" s="83">
        <f t="shared" si="158"/>
        <v>0</v>
      </c>
      <c r="N75" s="84">
        <f t="shared" si="159"/>
        <v>0</v>
      </c>
      <c r="O75" s="83">
        <v>0</v>
      </c>
      <c r="P75" s="13">
        <v>0</v>
      </c>
      <c r="Q75" s="13">
        <v>0</v>
      </c>
      <c r="R75" s="13">
        <v>0</v>
      </c>
      <c r="S75" s="13">
        <v>0</v>
      </c>
      <c r="T75" s="90">
        <v>0</v>
      </c>
      <c r="U75" s="13">
        <v>0</v>
      </c>
      <c r="V75" s="44">
        <v>0</v>
      </c>
      <c r="W75" s="13">
        <v>0</v>
      </c>
      <c r="X75" s="13">
        <v>0</v>
      </c>
      <c r="Y75" s="44">
        <v>0</v>
      </c>
      <c r="Z75" s="47">
        <v>0</v>
      </c>
      <c r="AB75" s="253"/>
    </row>
    <row r="76" spans="1:29" s="42" customFormat="1" x14ac:dyDescent="0.25">
      <c r="A76" s="140" t="s">
        <v>341</v>
      </c>
      <c r="B76" s="57" t="s">
        <v>926</v>
      </c>
      <c r="C76" s="605" t="s">
        <v>342</v>
      </c>
      <c r="D76" s="606"/>
      <c r="E76" s="606"/>
      <c r="F76" s="194">
        <f>SUM(F77:F78)</f>
        <v>74000</v>
      </c>
      <c r="G76" s="493">
        <f>SUM(G77:G78)</f>
        <v>58268</v>
      </c>
      <c r="H76" s="493">
        <f>SUM(H77:H78)</f>
        <v>58268</v>
      </c>
      <c r="I76" s="422">
        <f>SUM(I77:I78)</f>
        <v>58268</v>
      </c>
      <c r="J76" s="401">
        <f t="shared" ref="J76:Z76" si="163">SUM(J77:J78)</f>
        <v>53500</v>
      </c>
      <c r="K76" s="212">
        <f t="shared" si="163"/>
        <v>0</v>
      </c>
      <c r="L76" s="225">
        <f t="shared" si="163"/>
        <v>53500</v>
      </c>
      <c r="M76" s="83">
        <f t="shared" si="163"/>
        <v>17679</v>
      </c>
      <c r="N76" s="84">
        <f t="shared" si="163"/>
        <v>35821</v>
      </c>
      <c r="O76" s="83">
        <f t="shared" si="163"/>
        <v>0</v>
      </c>
      <c r="P76" s="13">
        <f t="shared" si="163"/>
        <v>0</v>
      </c>
      <c r="Q76" s="13">
        <f t="shared" si="163"/>
        <v>0</v>
      </c>
      <c r="R76" s="13">
        <f t="shared" si="163"/>
        <v>0</v>
      </c>
      <c r="S76" s="13">
        <f t="shared" si="163"/>
        <v>0</v>
      </c>
      <c r="T76" s="90">
        <f t="shared" ref="T76" si="164">SUM(T77:T78)</f>
        <v>36354</v>
      </c>
      <c r="U76" s="13">
        <f t="shared" si="163"/>
        <v>0</v>
      </c>
      <c r="V76" s="44">
        <f t="shared" si="163"/>
        <v>0</v>
      </c>
      <c r="W76" s="13">
        <f t="shared" si="163"/>
        <v>0</v>
      </c>
      <c r="X76" s="13">
        <f t="shared" si="163"/>
        <v>0</v>
      </c>
      <c r="Y76" s="44">
        <f t="shared" si="163"/>
        <v>0</v>
      </c>
      <c r="Z76" s="47">
        <f t="shared" si="163"/>
        <v>17146</v>
      </c>
      <c r="AB76" s="253"/>
    </row>
    <row r="77" spans="1:29" x14ac:dyDescent="0.25">
      <c r="B77" s="59"/>
      <c r="C77" s="338"/>
      <c r="D77" s="603" t="s">
        <v>1160</v>
      </c>
      <c r="E77" s="688"/>
      <c r="F77" s="187">
        <v>24667</v>
      </c>
      <c r="G77" s="486">
        <v>19685</v>
      </c>
      <c r="H77" s="486">
        <v>19685</v>
      </c>
      <c r="I77" s="415">
        <v>19685</v>
      </c>
      <c r="J77" s="394">
        <f t="shared" ref="J77:J78" si="165">SUM(O77:Z77)</f>
        <v>17679</v>
      </c>
      <c r="K77" s="205"/>
      <c r="L77" s="224">
        <f t="shared" si="125"/>
        <v>17679</v>
      </c>
      <c r="M77" s="81">
        <f>L77</f>
        <v>17679</v>
      </c>
      <c r="N77" s="82"/>
      <c r="O77" s="81"/>
      <c r="P77" s="1"/>
      <c r="Q77" s="1"/>
      <c r="R77" s="1"/>
      <c r="S77" s="1"/>
      <c r="T77" s="89">
        <v>12118</v>
      </c>
      <c r="U77" s="1"/>
      <c r="V77" s="43"/>
      <c r="W77" s="1"/>
      <c r="X77" s="1"/>
      <c r="Y77" s="43"/>
      <c r="Z77" s="46">
        <v>5561</v>
      </c>
      <c r="AB77" s="253"/>
    </row>
    <row r="78" spans="1:29" x14ac:dyDescent="0.25">
      <c r="B78" s="59"/>
      <c r="C78" s="338"/>
      <c r="D78" s="607" t="s">
        <v>1161</v>
      </c>
      <c r="E78" s="707"/>
      <c r="F78" s="187">
        <v>49333</v>
      </c>
      <c r="G78" s="486">
        <v>38583</v>
      </c>
      <c r="H78" s="486">
        <v>38583</v>
      </c>
      <c r="I78" s="415">
        <v>38583</v>
      </c>
      <c r="J78" s="394">
        <f t="shared" si="165"/>
        <v>35821</v>
      </c>
      <c r="K78" s="205"/>
      <c r="L78" s="224">
        <f t="shared" si="125"/>
        <v>35821</v>
      </c>
      <c r="M78" s="81"/>
      <c r="N78" s="82">
        <f>L78</f>
        <v>35821</v>
      </c>
      <c r="O78" s="81"/>
      <c r="P78" s="1"/>
      <c r="Q78" s="1"/>
      <c r="R78" s="1"/>
      <c r="S78" s="1"/>
      <c r="T78" s="89">
        <v>24236</v>
      </c>
      <c r="U78" s="1"/>
      <c r="V78" s="43"/>
      <c r="W78" s="1"/>
      <c r="X78" s="1"/>
      <c r="Y78" s="43"/>
      <c r="Z78" s="46">
        <v>11585</v>
      </c>
      <c r="AB78" s="253"/>
    </row>
    <row r="79" spans="1:29" x14ac:dyDescent="0.25">
      <c r="B79" s="101" t="s">
        <v>927</v>
      </c>
      <c r="C79" s="613" t="s">
        <v>343</v>
      </c>
      <c r="D79" s="614"/>
      <c r="E79" s="614"/>
      <c r="F79" s="188">
        <f>F80+F81</f>
        <v>400000</v>
      </c>
      <c r="G79" s="487">
        <f>G80+G81</f>
        <v>314960</v>
      </c>
      <c r="H79" s="487">
        <f>H80+H81</f>
        <v>415000</v>
      </c>
      <c r="I79" s="416">
        <f>I80+I81</f>
        <v>472128</v>
      </c>
      <c r="J79" s="395">
        <f t="shared" ref="J79:K79" si="166">J80+J81</f>
        <v>0</v>
      </c>
      <c r="K79" s="206">
        <f t="shared" si="166"/>
        <v>472128</v>
      </c>
      <c r="L79" s="223">
        <f t="shared" si="125"/>
        <v>472128</v>
      </c>
      <c r="M79" s="104">
        <f t="shared" ref="M79:Z79" si="167">M80+M81</f>
        <v>472128</v>
      </c>
      <c r="N79" s="106">
        <f t="shared" si="167"/>
        <v>0</v>
      </c>
      <c r="O79" s="104">
        <f t="shared" si="167"/>
        <v>8663</v>
      </c>
      <c r="P79" s="105">
        <f t="shared" si="167"/>
        <v>0</v>
      </c>
      <c r="Q79" s="105">
        <f t="shared" si="167"/>
        <v>21138</v>
      </c>
      <c r="R79" s="105">
        <f t="shared" si="167"/>
        <v>17842</v>
      </c>
      <c r="S79" s="105">
        <f t="shared" si="167"/>
        <v>3303</v>
      </c>
      <c r="T79" s="108">
        <f t="shared" ref="T79" si="168">T80+T81</f>
        <v>0</v>
      </c>
      <c r="U79" s="105">
        <f t="shared" si="167"/>
        <v>0</v>
      </c>
      <c r="V79" s="107">
        <f t="shared" si="167"/>
        <v>0</v>
      </c>
      <c r="W79" s="105">
        <f t="shared" si="167"/>
        <v>14571</v>
      </c>
      <c r="X79" s="105">
        <f t="shared" si="167"/>
        <v>245085</v>
      </c>
      <c r="Y79" s="107">
        <f t="shared" si="167"/>
        <v>49696</v>
      </c>
      <c r="Z79" s="109">
        <f t="shared" si="167"/>
        <v>111830</v>
      </c>
      <c r="AB79" s="253"/>
    </row>
    <row r="80" spans="1:29" hidden="1" x14ac:dyDescent="0.25">
      <c r="A80" s="140" t="s">
        <v>344</v>
      </c>
      <c r="B80" s="59" t="s">
        <v>928</v>
      </c>
      <c r="C80" s="604" t="s">
        <v>345</v>
      </c>
      <c r="D80" s="603"/>
      <c r="E80" s="603"/>
      <c r="F80" s="187"/>
      <c r="G80" s="486"/>
      <c r="H80" s="486"/>
      <c r="I80" s="415"/>
      <c r="J80" s="394"/>
      <c r="K80" s="205"/>
      <c r="L80" s="224">
        <f t="shared" si="125"/>
        <v>0</v>
      </c>
      <c r="M80" s="81"/>
      <c r="N80" s="82"/>
      <c r="O80" s="81"/>
      <c r="P80" s="1"/>
      <c r="Q80" s="1"/>
      <c r="R80" s="1"/>
      <c r="S80" s="1"/>
      <c r="T80" s="89"/>
      <c r="U80" s="1"/>
      <c r="V80" s="43"/>
      <c r="W80" s="1"/>
      <c r="X80" s="1"/>
      <c r="Y80" s="43"/>
      <c r="Z80" s="46"/>
      <c r="AB80" s="253"/>
    </row>
    <row r="81" spans="1:28" x14ac:dyDescent="0.25">
      <c r="A81" s="140" t="s">
        <v>346</v>
      </c>
      <c r="B81" s="57" t="s">
        <v>929</v>
      </c>
      <c r="C81" s="605" t="s">
        <v>347</v>
      </c>
      <c r="D81" s="606"/>
      <c r="E81" s="606"/>
      <c r="F81" s="194">
        <f>F82</f>
        <v>400000</v>
      </c>
      <c r="G81" s="493">
        <f>G82</f>
        <v>314960</v>
      </c>
      <c r="H81" s="493">
        <f>H82</f>
        <v>415000</v>
      </c>
      <c r="I81" s="422">
        <f>I82</f>
        <v>472128</v>
      </c>
      <c r="J81" s="401">
        <f t="shared" ref="J81:Z81" si="169">J82</f>
        <v>0</v>
      </c>
      <c r="K81" s="212">
        <f t="shared" si="169"/>
        <v>472128</v>
      </c>
      <c r="L81" s="225">
        <f t="shared" si="125"/>
        <v>472128</v>
      </c>
      <c r="M81" s="83">
        <f t="shared" si="169"/>
        <v>472128</v>
      </c>
      <c r="N81" s="84">
        <f t="shared" si="169"/>
        <v>0</v>
      </c>
      <c r="O81" s="83">
        <f t="shared" si="169"/>
        <v>8663</v>
      </c>
      <c r="P81" s="13">
        <f t="shared" si="169"/>
        <v>0</v>
      </c>
      <c r="Q81" s="13">
        <f t="shared" si="169"/>
        <v>21138</v>
      </c>
      <c r="R81" s="13">
        <f t="shared" si="169"/>
        <v>17842</v>
      </c>
      <c r="S81" s="13">
        <f t="shared" si="169"/>
        <v>3303</v>
      </c>
      <c r="T81" s="90">
        <f t="shared" si="169"/>
        <v>0</v>
      </c>
      <c r="U81" s="13">
        <f t="shared" si="169"/>
        <v>0</v>
      </c>
      <c r="V81" s="44">
        <f t="shared" si="169"/>
        <v>0</v>
      </c>
      <c r="W81" s="13">
        <f t="shared" si="169"/>
        <v>14571</v>
      </c>
      <c r="X81" s="13">
        <f t="shared" si="169"/>
        <v>245085</v>
      </c>
      <c r="Y81" s="44">
        <f t="shared" si="169"/>
        <v>49696</v>
      </c>
      <c r="Z81" s="47">
        <f t="shared" si="169"/>
        <v>111830</v>
      </c>
      <c r="AB81" s="253"/>
    </row>
    <row r="82" spans="1:28" x14ac:dyDescent="0.25">
      <c r="B82" s="59"/>
      <c r="C82" s="250"/>
      <c r="D82" s="603" t="s">
        <v>1215</v>
      </c>
      <c r="E82" s="688"/>
      <c r="F82" s="187">
        <v>400000</v>
      </c>
      <c r="G82" s="486">
        <v>314960</v>
      </c>
      <c r="H82" s="486">
        <v>415000</v>
      </c>
      <c r="I82" s="415">
        <v>472128</v>
      </c>
      <c r="J82" s="394"/>
      <c r="K82" s="205">
        <f>SUM(O82:Z82)</f>
        <v>472128</v>
      </c>
      <c r="L82" s="224">
        <f t="shared" si="125"/>
        <v>472128</v>
      </c>
      <c r="M82" s="81">
        <f>L82</f>
        <v>472128</v>
      </c>
      <c r="N82" s="82"/>
      <c r="O82" s="81">
        <v>8663</v>
      </c>
      <c r="P82" s="1"/>
      <c r="Q82" s="1">
        <v>21138</v>
      </c>
      <c r="R82" s="1">
        <v>17842</v>
      </c>
      <c r="S82" s="1">
        <v>3303</v>
      </c>
      <c r="T82" s="89"/>
      <c r="U82" s="1"/>
      <c r="V82" s="43"/>
      <c r="W82" s="1">
        <v>14571</v>
      </c>
      <c r="X82" s="1">
        <v>245085</v>
      </c>
      <c r="Y82" s="43">
        <v>49696</v>
      </c>
      <c r="Z82" s="46">
        <f>28657+83173</f>
        <v>111830</v>
      </c>
      <c r="AB82" s="253"/>
    </row>
    <row r="83" spans="1:28" x14ac:dyDescent="0.25">
      <c r="B83" s="101" t="s">
        <v>930</v>
      </c>
      <c r="C83" s="613" t="s">
        <v>348</v>
      </c>
      <c r="D83" s="614"/>
      <c r="E83" s="614"/>
      <c r="F83" s="188">
        <f>F84+F87+F88+F89+F90</f>
        <v>0</v>
      </c>
      <c r="G83" s="487">
        <f>G84+G87+G88+G89+G90</f>
        <v>311178</v>
      </c>
      <c r="H83" s="487">
        <f>H84+H87+H88+H89+H90</f>
        <v>275000</v>
      </c>
      <c r="I83" s="416">
        <f>I84+I87+I88+I89+I90</f>
        <v>269211</v>
      </c>
      <c r="J83" s="395">
        <f t="shared" ref="J83:K83" si="170">J84+J87+J88+J89+J90</f>
        <v>269211</v>
      </c>
      <c r="K83" s="206">
        <f t="shared" si="170"/>
        <v>0</v>
      </c>
      <c r="L83" s="223">
        <f t="shared" si="125"/>
        <v>269211</v>
      </c>
      <c r="M83" s="104">
        <f t="shared" ref="M83:Z83" si="171">M84+M87+M88+M89+M90</f>
        <v>128216</v>
      </c>
      <c r="N83" s="106">
        <f t="shared" si="171"/>
        <v>140995</v>
      </c>
      <c r="O83" s="104">
        <f t="shared" si="171"/>
        <v>15437</v>
      </c>
      <c r="P83" s="105">
        <f t="shared" si="171"/>
        <v>11886</v>
      </c>
      <c r="Q83" s="105">
        <f t="shared" si="171"/>
        <v>22086</v>
      </c>
      <c r="R83" s="105">
        <f t="shared" si="171"/>
        <v>31626</v>
      </c>
      <c r="S83" s="105">
        <f t="shared" si="171"/>
        <v>15098</v>
      </c>
      <c r="T83" s="108">
        <f t="shared" ref="T83" si="172">T84+T87+T88+T89+T90</f>
        <v>37531</v>
      </c>
      <c r="U83" s="105">
        <f t="shared" si="171"/>
        <v>12219</v>
      </c>
      <c r="V83" s="107">
        <f t="shared" si="171"/>
        <v>14387</v>
      </c>
      <c r="W83" s="105">
        <f t="shared" si="171"/>
        <v>9823</v>
      </c>
      <c r="X83" s="105">
        <f t="shared" si="171"/>
        <v>58583</v>
      </c>
      <c r="Y83" s="107">
        <f t="shared" si="171"/>
        <v>3400</v>
      </c>
      <c r="Z83" s="109">
        <f t="shared" si="171"/>
        <v>37135</v>
      </c>
      <c r="AB83" s="253"/>
    </row>
    <row r="84" spans="1:28" x14ac:dyDescent="0.25">
      <c r="A84" s="140" t="s">
        <v>349</v>
      </c>
      <c r="B84" s="57" t="s">
        <v>931</v>
      </c>
      <c r="C84" s="605" t="s">
        <v>350</v>
      </c>
      <c r="D84" s="606"/>
      <c r="E84" s="606"/>
      <c r="F84" s="194">
        <f>SUM(F85:F86)</f>
        <v>0</v>
      </c>
      <c r="G84" s="493">
        <f>SUM(G85:G86)</f>
        <v>286217</v>
      </c>
      <c r="H84" s="493">
        <f>SUM(H85:H86)</f>
        <v>245000</v>
      </c>
      <c r="I84" s="422">
        <f>SUM(I85:I86)</f>
        <v>244250</v>
      </c>
      <c r="J84" s="401">
        <f t="shared" ref="J84:Z84" si="173">SUM(J85:J86)</f>
        <v>244250</v>
      </c>
      <c r="K84" s="212">
        <f t="shared" si="173"/>
        <v>0</v>
      </c>
      <c r="L84" s="225">
        <f t="shared" si="125"/>
        <v>244250</v>
      </c>
      <c r="M84" s="83">
        <f t="shared" si="173"/>
        <v>119896</v>
      </c>
      <c r="N84" s="84">
        <f t="shared" si="173"/>
        <v>124354</v>
      </c>
      <c r="O84" s="83">
        <f t="shared" si="173"/>
        <v>15437</v>
      </c>
      <c r="P84" s="13">
        <f t="shared" si="173"/>
        <v>11886</v>
      </c>
      <c r="Q84" s="13">
        <f t="shared" si="173"/>
        <v>22086</v>
      </c>
      <c r="R84" s="13">
        <f t="shared" si="173"/>
        <v>31626</v>
      </c>
      <c r="S84" s="13">
        <f t="shared" si="173"/>
        <v>15098</v>
      </c>
      <c r="T84" s="90">
        <f t="shared" ref="T84" si="174">SUM(T85:T86)</f>
        <v>12570</v>
      </c>
      <c r="U84" s="13">
        <f t="shared" si="173"/>
        <v>12219</v>
      </c>
      <c r="V84" s="44">
        <f t="shared" si="173"/>
        <v>14387</v>
      </c>
      <c r="W84" s="13">
        <f t="shared" si="173"/>
        <v>9823</v>
      </c>
      <c r="X84" s="13">
        <f t="shared" si="173"/>
        <v>58583</v>
      </c>
      <c r="Y84" s="44">
        <f t="shared" si="173"/>
        <v>3400</v>
      </c>
      <c r="Z84" s="47">
        <f t="shared" si="173"/>
        <v>37135</v>
      </c>
      <c r="AB84" s="253"/>
    </row>
    <row r="85" spans="1:28" x14ac:dyDescent="0.25">
      <c r="B85" s="59"/>
      <c r="C85" s="250"/>
      <c r="D85" s="603" t="s">
        <v>1160</v>
      </c>
      <c r="E85" s="688"/>
      <c r="F85" s="187">
        <v>0</v>
      </c>
      <c r="G85" s="486">
        <v>152519</v>
      </c>
      <c r="H85" s="486">
        <v>124400</v>
      </c>
      <c r="I85" s="415">
        <v>119896</v>
      </c>
      <c r="J85" s="394">
        <f t="shared" ref="J85:J86" si="175">SUM(O85:Z85)</f>
        <v>119896</v>
      </c>
      <c r="K85" s="205"/>
      <c r="L85" s="224">
        <f t="shared" si="125"/>
        <v>119896</v>
      </c>
      <c r="M85" s="81">
        <f>L85</f>
        <v>119896</v>
      </c>
      <c r="N85" s="82"/>
      <c r="O85" s="81">
        <v>2339</v>
      </c>
      <c r="P85" s="1">
        <v>4572</v>
      </c>
      <c r="Q85" s="1">
        <v>9683</v>
      </c>
      <c r="R85" s="1">
        <v>8686</v>
      </c>
      <c r="S85" s="1">
        <v>5958</v>
      </c>
      <c r="T85" s="89">
        <v>4413</v>
      </c>
      <c r="U85" s="1">
        <v>7119</v>
      </c>
      <c r="V85" s="43">
        <v>4319</v>
      </c>
      <c r="W85" s="1">
        <v>5897</v>
      </c>
      <c r="X85" s="1">
        <v>35498</v>
      </c>
      <c r="Y85" s="43">
        <v>9998</v>
      </c>
      <c r="Z85" s="46">
        <f>14042+7372</f>
        <v>21414</v>
      </c>
      <c r="AB85" s="253"/>
    </row>
    <row r="86" spans="1:28" x14ac:dyDescent="0.25">
      <c r="B86" s="59"/>
      <c r="C86" s="250"/>
      <c r="D86" s="607" t="s">
        <v>1161</v>
      </c>
      <c r="E86" s="707"/>
      <c r="F86" s="187">
        <v>0</v>
      </c>
      <c r="G86" s="486">
        <v>133698</v>
      </c>
      <c r="H86" s="486">
        <v>120600</v>
      </c>
      <c r="I86" s="415">
        <v>124354</v>
      </c>
      <c r="J86" s="394">
        <f t="shared" si="175"/>
        <v>124354</v>
      </c>
      <c r="K86" s="205"/>
      <c r="L86" s="224">
        <f t="shared" si="125"/>
        <v>124354</v>
      </c>
      <c r="M86" s="81"/>
      <c r="N86" s="82">
        <f>L86</f>
        <v>124354</v>
      </c>
      <c r="O86" s="81">
        <f>12333+765</f>
        <v>13098</v>
      </c>
      <c r="P86" s="1">
        <v>7314</v>
      </c>
      <c r="Q86" s="1">
        <v>12403</v>
      </c>
      <c r="R86" s="1">
        <v>22940</v>
      </c>
      <c r="S86" s="1">
        <v>9140</v>
      </c>
      <c r="T86" s="89">
        <v>8157</v>
      </c>
      <c r="U86" s="1">
        <v>5100</v>
      </c>
      <c r="V86" s="43">
        <v>10068</v>
      </c>
      <c r="W86" s="1">
        <v>3926</v>
      </c>
      <c r="X86" s="1">
        <v>23085</v>
      </c>
      <c r="Y86" s="43">
        <v>-6598</v>
      </c>
      <c r="Z86" s="46">
        <v>15721</v>
      </c>
      <c r="AB86" s="253"/>
    </row>
    <row r="87" spans="1:28" hidden="1" x14ac:dyDescent="0.25">
      <c r="A87" s="140" t="s">
        <v>351</v>
      </c>
      <c r="B87" s="59" t="s">
        <v>932</v>
      </c>
      <c r="C87" s="604" t="s">
        <v>352</v>
      </c>
      <c r="D87" s="603"/>
      <c r="E87" s="603"/>
      <c r="F87" s="187"/>
      <c r="G87" s="486"/>
      <c r="H87" s="486"/>
      <c r="I87" s="415"/>
      <c r="J87" s="394"/>
      <c r="K87" s="205"/>
      <c r="L87" s="224">
        <f t="shared" si="125"/>
        <v>0</v>
      </c>
      <c r="M87" s="81"/>
      <c r="N87" s="82"/>
      <c r="O87" s="81"/>
      <c r="P87" s="1"/>
      <c r="Q87" s="1"/>
      <c r="R87" s="1"/>
      <c r="S87" s="1"/>
      <c r="T87" s="89"/>
      <c r="U87" s="1"/>
      <c r="V87" s="43"/>
      <c r="W87" s="1"/>
      <c r="X87" s="1"/>
      <c r="Y87" s="43"/>
      <c r="Z87" s="46"/>
      <c r="AB87" s="253"/>
    </row>
    <row r="88" spans="1:28" hidden="1" x14ac:dyDescent="0.25">
      <c r="A88" s="140" t="s">
        <v>353</v>
      </c>
      <c r="B88" s="59" t="s">
        <v>933</v>
      </c>
      <c r="C88" s="604" t="s">
        <v>354</v>
      </c>
      <c r="D88" s="603"/>
      <c r="E88" s="603"/>
      <c r="F88" s="187"/>
      <c r="G88" s="486"/>
      <c r="H88" s="486"/>
      <c r="I88" s="415"/>
      <c r="J88" s="394"/>
      <c r="K88" s="205"/>
      <c r="L88" s="224">
        <f t="shared" si="125"/>
        <v>0</v>
      </c>
      <c r="M88" s="81"/>
      <c r="N88" s="82"/>
      <c r="O88" s="81"/>
      <c r="P88" s="1"/>
      <c r="Q88" s="1"/>
      <c r="R88" s="1"/>
      <c r="S88" s="1"/>
      <c r="T88" s="89"/>
      <c r="U88" s="1"/>
      <c r="V88" s="43"/>
      <c r="W88" s="1"/>
      <c r="X88" s="1"/>
      <c r="Y88" s="43"/>
      <c r="Z88" s="46"/>
      <c r="AB88" s="253"/>
    </row>
    <row r="89" spans="1:28" hidden="1" x14ac:dyDescent="0.25">
      <c r="A89" s="140" t="s">
        <v>355</v>
      </c>
      <c r="B89" s="59" t="s">
        <v>934</v>
      </c>
      <c r="C89" s="604" t="s">
        <v>356</v>
      </c>
      <c r="D89" s="603"/>
      <c r="E89" s="603"/>
      <c r="F89" s="187"/>
      <c r="G89" s="486"/>
      <c r="H89" s="486"/>
      <c r="I89" s="415"/>
      <c r="J89" s="394"/>
      <c r="K89" s="205"/>
      <c r="L89" s="224">
        <f t="shared" si="125"/>
        <v>0</v>
      </c>
      <c r="M89" s="81"/>
      <c r="N89" s="82"/>
      <c r="O89" s="81"/>
      <c r="P89" s="1"/>
      <c r="Q89" s="1"/>
      <c r="R89" s="1"/>
      <c r="S89" s="1"/>
      <c r="T89" s="89"/>
      <c r="U89" s="1"/>
      <c r="V89" s="43"/>
      <c r="W89" s="1"/>
      <c r="X89" s="1"/>
      <c r="Y89" s="43"/>
      <c r="Z89" s="46"/>
      <c r="AB89" s="253"/>
    </row>
    <row r="90" spans="1:28" x14ac:dyDescent="0.25">
      <c r="A90" s="140" t="s">
        <v>357</v>
      </c>
      <c r="B90" s="268" t="s">
        <v>935</v>
      </c>
      <c r="C90" s="698" t="s">
        <v>358</v>
      </c>
      <c r="D90" s="699"/>
      <c r="E90" s="699"/>
      <c r="F90" s="269">
        <f t="shared" ref="F90:H90" si="176">SUM(F91:F92)</f>
        <v>0</v>
      </c>
      <c r="G90" s="494">
        <f t="shared" si="176"/>
        <v>24961</v>
      </c>
      <c r="H90" s="494">
        <f t="shared" si="176"/>
        <v>30000</v>
      </c>
      <c r="I90" s="423">
        <f t="shared" ref="I90:K90" si="177">SUM(I91:I92)</f>
        <v>24961</v>
      </c>
      <c r="J90" s="402">
        <f t="shared" si="177"/>
        <v>24961</v>
      </c>
      <c r="K90" s="270">
        <f t="shared" si="177"/>
        <v>0</v>
      </c>
      <c r="L90" s="348">
        <f t="shared" si="125"/>
        <v>24961</v>
      </c>
      <c r="M90" s="349">
        <f t="shared" ref="M90:Z90" si="178">SUM(M91:M92)</f>
        <v>8320</v>
      </c>
      <c r="N90" s="350">
        <f t="shared" si="178"/>
        <v>16641</v>
      </c>
      <c r="O90" s="349">
        <f t="shared" si="178"/>
        <v>0</v>
      </c>
      <c r="P90" s="351">
        <f t="shared" si="178"/>
        <v>0</v>
      </c>
      <c r="Q90" s="351">
        <f t="shared" si="178"/>
        <v>0</v>
      </c>
      <c r="R90" s="351">
        <f t="shared" si="178"/>
        <v>0</v>
      </c>
      <c r="S90" s="351">
        <f t="shared" si="178"/>
        <v>0</v>
      </c>
      <c r="T90" s="358">
        <f t="shared" ref="T90" si="179">SUM(T91:T92)</f>
        <v>24961</v>
      </c>
      <c r="U90" s="351">
        <f t="shared" si="178"/>
        <v>0</v>
      </c>
      <c r="V90" s="353">
        <f t="shared" si="178"/>
        <v>0</v>
      </c>
      <c r="W90" s="351">
        <f t="shared" si="178"/>
        <v>0</v>
      </c>
      <c r="X90" s="351">
        <f t="shared" si="178"/>
        <v>0</v>
      </c>
      <c r="Y90" s="353">
        <f t="shared" si="178"/>
        <v>0</v>
      </c>
      <c r="Z90" s="352">
        <f t="shared" si="178"/>
        <v>0</v>
      </c>
      <c r="AB90" s="253"/>
    </row>
    <row r="91" spans="1:28" x14ac:dyDescent="0.25">
      <c r="B91" s="59"/>
      <c r="C91" s="341"/>
      <c r="D91" s="603" t="s">
        <v>1160</v>
      </c>
      <c r="E91" s="627"/>
      <c r="F91" s="187">
        <v>0</v>
      </c>
      <c r="G91" s="486">
        <v>8320</v>
      </c>
      <c r="H91" s="486">
        <v>10000</v>
      </c>
      <c r="I91" s="415">
        <v>8320</v>
      </c>
      <c r="J91" s="394">
        <f t="shared" ref="J91:J92" si="180">SUM(O91:Z91)</f>
        <v>8320</v>
      </c>
      <c r="K91" s="205"/>
      <c r="L91" s="224">
        <f t="shared" si="125"/>
        <v>8320</v>
      </c>
      <c r="M91" s="81">
        <f>L91</f>
        <v>8320</v>
      </c>
      <c r="N91" s="82"/>
      <c r="O91" s="81"/>
      <c r="P91" s="1"/>
      <c r="Q91" s="1"/>
      <c r="R91" s="1"/>
      <c r="S91" s="1"/>
      <c r="T91" s="89">
        <v>8320</v>
      </c>
      <c r="U91" s="1"/>
      <c r="V91" s="43"/>
      <c r="W91" s="1"/>
      <c r="X91" s="1"/>
      <c r="Y91" s="43"/>
      <c r="Z91" s="46"/>
      <c r="AB91" s="253"/>
    </row>
    <row r="92" spans="1:28" ht="15.75" thickBot="1" x14ac:dyDescent="0.3">
      <c r="B92" s="275"/>
      <c r="C92" s="276"/>
      <c r="D92" s="689" t="s">
        <v>1161</v>
      </c>
      <c r="E92" s="706"/>
      <c r="F92" s="277">
        <v>0</v>
      </c>
      <c r="G92" s="509">
        <v>16641</v>
      </c>
      <c r="H92" s="509">
        <v>20000</v>
      </c>
      <c r="I92" s="429">
        <v>16641</v>
      </c>
      <c r="J92" s="409">
        <f t="shared" si="180"/>
        <v>16641</v>
      </c>
      <c r="K92" s="278"/>
      <c r="L92" s="279">
        <f t="shared" si="125"/>
        <v>16641</v>
      </c>
      <c r="M92" s="314"/>
      <c r="N92" s="315">
        <f>L92</f>
        <v>16641</v>
      </c>
      <c r="O92" s="314"/>
      <c r="P92" s="281"/>
      <c r="Q92" s="281"/>
      <c r="R92" s="281"/>
      <c r="S92" s="281"/>
      <c r="T92" s="356">
        <v>16641</v>
      </c>
      <c r="U92" s="281"/>
      <c r="V92" s="280"/>
      <c r="W92" s="281"/>
      <c r="X92" s="281"/>
      <c r="Y92" s="280"/>
      <c r="Z92" s="282"/>
      <c r="AB92" s="253"/>
    </row>
    <row r="93" spans="1:28" ht="15.75" thickBot="1" x14ac:dyDescent="0.3">
      <c r="B93" s="92" t="s">
        <v>359</v>
      </c>
      <c r="C93" s="609" t="s">
        <v>360</v>
      </c>
      <c r="D93" s="610"/>
      <c r="E93" s="610"/>
      <c r="F93" s="190">
        <f>F94+F95+F96+F97+F98+F99+F103</f>
        <v>0</v>
      </c>
      <c r="G93" s="489">
        <f>G94+G95+G96+G97+G98+G99+G103</f>
        <v>0</v>
      </c>
      <c r="H93" s="489">
        <f>H94+H95+H96+H97+H98+H99+H103</f>
        <v>0</v>
      </c>
      <c r="I93" s="418">
        <f>I94+I95+I96+I97+I98+I99+I103</f>
        <v>0</v>
      </c>
      <c r="J93" s="397">
        <f t="shared" ref="J93:K93" si="181">J94+J95+J96+J97+J98+J99+J103</f>
        <v>0</v>
      </c>
      <c r="K93" s="208">
        <f t="shared" si="181"/>
        <v>0</v>
      </c>
      <c r="L93" s="221">
        <f t="shared" si="125"/>
        <v>0</v>
      </c>
      <c r="M93" s="95">
        <f t="shared" ref="M93:Z93" si="182">M94+M95+M96+M97+M98+M99+M103</f>
        <v>0</v>
      </c>
      <c r="N93" s="97">
        <f t="shared" si="182"/>
        <v>0</v>
      </c>
      <c r="O93" s="95">
        <f t="shared" si="182"/>
        <v>0</v>
      </c>
      <c r="P93" s="96">
        <f t="shared" si="182"/>
        <v>0</v>
      </c>
      <c r="Q93" s="96">
        <f t="shared" si="182"/>
        <v>0</v>
      </c>
      <c r="R93" s="96">
        <f t="shared" si="182"/>
        <v>0</v>
      </c>
      <c r="S93" s="96">
        <f t="shared" si="182"/>
        <v>0</v>
      </c>
      <c r="T93" s="99">
        <f t="shared" ref="T93" si="183">T94+T95+T96+T97+T98+T99+T103</f>
        <v>0</v>
      </c>
      <c r="U93" s="96">
        <f t="shared" si="182"/>
        <v>0</v>
      </c>
      <c r="V93" s="98">
        <f t="shared" si="182"/>
        <v>0</v>
      </c>
      <c r="W93" s="96">
        <f t="shared" si="182"/>
        <v>0</v>
      </c>
      <c r="X93" s="96">
        <f t="shared" si="182"/>
        <v>0</v>
      </c>
      <c r="Y93" s="98">
        <f t="shared" si="182"/>
        <v>0</v>
      </c>
      <c r="Z93" s="100">
        <f t="shared" si="182"/>
        <v>0</v>
      </c>
      <c r="AB93" s="253"/>
    </row>
    <row r="94" spans="1:28" s="19" customFormat="1" ht="15.75" hidden="1" thickBot="1" x14ac:dyDescent="0.3">
      <c r="A94" s="140" t="s">
        <v>361</v>
      </c>
      <c r="B94" s="128" t="s">
        <v>936</v>
      </c>
      <c r="C94" s="611" t="s">
        <v>362</v>
      </c>
      <c r="D94" s="612"/>
      <c r="E94" s="612"/>
      <c r="F94" s="186"/>
      <c r="G94" s="485"/>
      <c r="H94" s="485"/>
      <c r="I94" s="414"/>
      <c r="J94" s="393"/>
      <c r="K94" s="204"/>
      <c r="L94" s="223">
        <f t="shared" si="125"/>
        <v>0</v>
      </c>
      <c r="M94" s="104"/>
      <c r="N94" s="106"/>
      <c r="O94" s="104"/>
      <c r="P94" s="105"/>
      <c r="Q94" s="105"/>
      <c r="R94" s="105"/>
      <c r="S94" s="105"/>
      <c r="T94" s="108"/>
      <c r="U94" s="105"/>
      <c r="V94" s="107"/>
      <c r="W94" s="105"/>
      <c r="X94" s="105"/>
      <c r="Y94" s="107"/>
      <c r="Z94" s="109"/>
      <c r="AB94" s="253"/>
    </row>
    <row r="95" spans="1:28" s="19" customFormat="1" ht="15.75" hidden="1" thickBot="1" x14ac:dyDescent="0.3">
      <c r="A95" s="140" t="s">
        <v>363</v>
      </c>
      <c r="B95" s="101" t="s">
        <v>937</v>
      </c>
      <c r="C95" s="613" t="s">
        <v>623</v>
      </c>
      <c r="D95" s="614"/>
      <c r="E95" s="614"/>
      <c r="F95" s="188"/>
      <c r="G95" s="487"/>
      <c r="H95" s="487"/>
      <c r="I95" s="416"/>
      <c r="J95" s="395"/>
      <c r="K95" s="206"/>
      <c r="L95" s="223">
        <f t="shared" si="125"/>
        <v>0</v>
      </c>
      <c r="M95" s="104"/>
      <c r="N95" s="106"/>
      <c r="O95" s="104"/>
      <c r="P95" s="105"/>
      <c r="Q95" s="105"/>
      <c r="R95" s="105"/>
      <c r="S95" s="105"/>
      <c r="T95" s="108"/>
      <c r="U95" s="105"/>
      <c r="V95" s="107"/>
      <c r="W95" s="105"/>
      <c r="X95" s="105"/>
      <c r="Y95" s="107"/>
      <c r="Z95" s="109"/>
      <c r="AB95" s="253"/>
    </row>
    <row r="96" spans="1:28" s="19" customFormat="1" ht="15.75" hidden="1" thickBot="1" x14ac:dyDescent="0.3">
      <c r="A96" s="140" t="s">
        <v>364</v>
      </c>
      <c r="B96" s="128" t="s">
        <v>938</v>
      </c>
      <c r="C96" s="613" t="s">
        <v>365</v>
      </c>
      <c r="D96" s="614"/>
      <c r="E96" s="614"/>
      <c r="F96" s="188"/>
      <c r="G96" s="487"/>
      <c r="H96" s="487"/>
      <c r="I96" s="416"/>
      <c r="J96" s="395"/>
      <c r="K96" s="206"/>
      <c r="L96" s="223">
        <f t="shared" ref="L96:L159" si="184">SUM(J96:K96)</f>
        <v>0</v>
      </c>
      <c r="M96" s="104"/>
      <c r="N96" s="106"/>
      <c r="O96" s="104"/>
      <c r="P96" s="105"/>
      <c r="Q96" s="105"/>
      <c r="R96" s="105"/>
      <c r="S96" s="105"/>
      <c r="T96" s="108"/>
      <c r="U96" s="105"/>
      <c r="V96" s="107"/>
      <c r="W96" s="105"/>
      <c r="X96" s="105"/>
      <c r="Y96" s="107"/>
      <c r="Z96" s="109"/>
      <c r="AB96" s="253"/>
    </row>
    <row r="97" spans="1:28" s="19" customFormat="1" ht="15.75" hidden="1" thickBot="1" x14ac:dyDescent="0.3">
      <c r="A97" s="140" t="s">
        <v>366</v>
      </c>
      <c r="B97" s="101" t="s">
        <v>939</v>
      </c>
      <c r="C97" s="613" t="s">
        <v>367</v>
      </c>
      <c r="D97" s="614"/>
      <c r="E97" s="614"/>
      <c r="F97" s="188"/>
      <c r="G97" s="487"/>
      <c r="H97" s="487"/>
      <c r="I97" s="416"/>
      <c r="J97" s="395"/>
      <c r="K97" s="206"/>
      <c r="L97" s="223">
        <f t="shared" si="184"/>
        <v>0</v>
      </c>
      <c r="M97" s="104"/>
      <c r="N97" s="106"/>
      <c r="O97" s="104"/>
      <c r="P97" s="105"/>
      <c r="Q97" s="105"/>
      <c r="R97" s="105"/>
      <c r="S97" s="105"/>
      <c r="T97" s="108"/>
      <c r="U97" s="105"/>
      <c r="V97" s="107"/>
      <c r="W97" s="105"/>
      <c r="X97" s="105"/>
      <c r="Y97" s="107"/>
      <c r="Z97" s="109"/>
      <c r="AB97" s="253"/>
    </row>
    <row r="98" spans="1:28" s="19" customFormat="1" ht="15.75" hidden="1" thickBot="1" x14ac:dyDescent="0.3">
      <c r="A98" s="140" t="s">
        <v>368</v>
      </c>
      <c r="B98" s="128" t="s">
        <v>940</v>
      </c>
      <c r="C98" s="613" t="s">
        <v>369</v>
      </c>
      <c r="D98" s="614"/>
      <c r="E98" s="614"/>
      <c r="F98" s="188"/>
      <c r="G98" s="487"/>
      <c r="H98" s="487"/>
      <c r="I98" s="416"/>
      <c r="J98" s="395"/>
      <c r="K98" s="206"/>
      <c r="L98" s="223">
        <f t="shared" si="184"/>
        <v>0</v>
      </c>
      <c r="M98" s="104"/>
      <c r="N98" s="106"/>
      <c r="O98" s="104"/>
      <c r="P98" s="105"/>
      <c r="Q98" s="105"/>
      <c r="R98" s="105"/>
      <c r="S98" s="105"/>
      <c r="T98" s="108"/>
      <c r="U98" s="105"/>
      <c r="V98" s="107"/>
      <c r="W98" s="105"/>
      <c r="X98" s="105"/>
      <c r="Y98" s="107"/>
      <c r="Z98" s="109"/>
      <c r="AB98" s="253"/>
    </row>
    <row r="99" spans="1:28" s="19" customFormat="1" ht="15.75" hidden="1" thickBot="1" x14ac:dyDescent="0.3">
      <c r="A99" s="140" t="s">
        <v>370</v>
      </c>
      <c r="B99" s="101" t="s">
        <v>941</v>
      </c>
      <c r="C99" s="613" t="s">
        <v>371</v>
      </c>
      <c r="D99" s="614"/>
      <c r="E99" s="614"/>
      <c r="F99" s="188">
        <f>F100+F101+F102</f>
        <v>0</v>
      </c>
      <c r="G99" s="487">
        <f>G100+G101+G102</f>
        <v>0</v>
      </c>
      <c r="H99" s="487">
        <f>H100+H101+H102</f>
        <v>0</v>
      </c>
      <c r="I99" s="416">
        <f>I100+I101+I102</f>
        <v>0</v>
      </c>
      <c r="J99" s="395">
        <f t="shared" ref="J99:K99" si="185">J100+J101+J102</f>
        <v>0</v>
      </c>
      <c r="K99" s="206">
        <f t="shared" si="185"/>
        <v>0</v>
      </c>
      <c r="L99" s="223">
        <f t="shared" si="184"/>
        <v>0</v>
      </c>
      <c r="M99" s="104">
        <f t="shared" ref="M99:Z99" si="186">M100+M101+M102</f>
        <v>0</v>
      </c>
      <c r="N99" s="106">
        <f t="shared" si="186"/>
        <v>0</v>
      </c>
      <c r="O99" s="104">
        <f t="shared" si="186"/>
        <v>0</v>
      </c>
      <c r="P99" s="105">
        <f t="shared" si="186"/>
        <v>0</v>
      </c>
      <c r="Q99" s="105">
        <f t="shared" si="186"/>
        <v>0</v>
      </c>
      <c r="R99" s="105">
        <f t="shared" si="186"/>
        <v>0</v>
      </c>
      <c r="S99" s="105">
        <f t="shared" si="186"/>
        <v>0</v>
      </c>
      <c r="T99" s="108">
        <f t="shared" ref="T99" si="187">T100+T101+T102</f>
        <v>0</v>
      </c>
      <c r="U99" s="105">
        <f t="shared" si="186"/>
        <v>0</v>
      </c>
      <c r="V99" s="107">
        <f t="shared" si="186"/>
        <v>0</v>
      </c>
      <c r="W99" s="105">
        <f t="shared" si="186"/>
        <v>0</v>
      </c>
      <c r="X99" s="105">
        <f t="shared" si="186"/>
        <v>0</v>
      </c>
      <c r="Y99" s="107">
        <f t="shared" si="186"/>
        <v>0</v>
      </c>
      <c r="Z99" s="109">
        <f t="shared" si="186"/>
        <v>0</v>
      </c>
      <c r="AB99" s="253"/>
    </row>
    <row r="100" spans="1:28" ht="15.75" hidden="1" thickBot="1" x14ac:dyDescent="0.3">
      <c r="A100" s="140" t="s">
        <v>372</v>
      </c>
      <c r="B100" s="59"/>
      <c r="C100" s="2"/>
      <c r="D100" s="603" t="s">
        <v>614</v>
      </c>
      <c r="E100" s="603"/>
      <c r="F100" s="187"/>
      <c r="G100" s="486"/>
      <c r="H100" s="486"/>
      <c r="I100" s="415"/>
      <c r="J100" s="394"/>
      <c r="K100" s="205"/>
      <c r="L100" s="224">
        <f t="shared" si="184"/>
        <v>0</v>
      </c>
      <c r="M100" s="81"/>
      <c r="N100" s="82"/>
      <c r="O100" s="81"/>
      <c r="P100" s="1"/>
      <c r="Q100" s="1"/>
      <c r="R100" s="1"/>
      <c r="S100" s="1"/>
      <c r="T100" s="89"/>
      <c r="U100" s="1"/>
      <c r="V100" s="43"/>
      <c r="W100" s="1"/>
      <c r="X100" s="1"/>
      <c r="Y100" s="43"/>
      <c r="Z100" s="46"/>
      <c r="AA100" s="22"/>
      <c r="AB100" s="253"/>
    </row>
    <row r="101" spans="1:28" ht="15.75" hidden="1" thickBot="1" x14ac:dyDescent="0.3">
      <c r="A101" s="140" t="s">
        <v>373</v>
      </c>
      <c r="B101" s="59"/>
      <c r="C101" s="2"/>
      <c r="D101" s="603" t="s">
        <v>615</v>
      </c>
      <c r="E101" s="603"/>
      <c r="F101" s="187"/>
      <c r="G101" s="486"/>
      <c r="H101" s="486"/>
      <c r="I101" s="415"/>
      <c r="J101" s="394"/>
      <c r="K101" s="205"/>
      <c r="L101" s="224">
        <f t="shared" si="184"/>
        <v>0</v>
      </c>
      <c r="M101" s="81"/>
      <c r="N101" s="82"/>
      <c r="O101" s="81"/>
      <c r="P101" s="1"/>
      <c r="Q101" s="1"/>
      <c r="R101" s="1"/>
      <c r="S101" s="1"/>
      <c r="T101" s="89"/>
      <c r="U101" s="1"/>
      <c r="V101" s="43"/>
      <c r="W101" s="1"/>
      <c r="X101" s="1"/>
      <c r="Y101" s="43"/>
      <c r="Z101" s="46"/>
      <c r="AB101" s="253"/>
    </row>
    <row r="102" spans="1:28" ht="15.75" hidden="1" thickBot="1" x14ac:dyDescent="0.3">
      <c r="A102" s="140" t="s">
        <v>374</v>
      </c>
      <c r="B102" s="59"/>
      <c r="C102" s="2"/>
      <c r="D102" s="603" t="s">
        <v>616</v>
      </c>
      <c r="E102" s="603"/>
      <c r="F102" s="187"/>
      <c r="G102" s="486"/>
      <c r="H102" s="486"/>
      <c r="I102" s="415"/>
      <c r="J102" s="394"/>
      <c r="K102" s="205"/>
      <c r="L102" s="224">
        <f t="shared" si="184"/>
        <v>0</v>
      </c>
      <c r="M102" s="81"/>
      <c r="N102" s="82"/>
      <c r="O102" s="81"/>
      <c r="P102" s="1"/>
      <c r="Q102" s="1"/>
      <c r="R102" s="1"/>
      <c r="S102" s="1"/>
      <c r="T102" s="89"/>
      <c r="U102" s="1"/>
      <c r="V102" s="43"/>
      <c r="W102" s="1"/>
      <c r="X102" s="1"/>
      <c r="Y102" s="43"/>
      <c r="Z102" s="46"/>
      <c r="AB102" s="253"/>
    </row>
    <row r="103" spans="1:28" s="19" customFormat="1" ht="15.75" hidden="1" thickBot="1" x14ac:dyDescent="0.3">
      <c r="A103" s="140" t="s">
        <v>375</v>
      </c>
      <c r="B103" s="101" t="s">
        <v>942</v>
      </c>
      <c r="C103" s="613" t="s">
        <v>376</v>
      </c>
      <c r="D103" s="614"/>
      <c r="E103" s="614"/>
      <c r="F103" s="188">
        <f>F104+F105+F106+F107</f>
        <v>0</v>
      </c>
      <c r="G103" s="487">
        <f>G104+G105+G106+G107</f>
        <v>0</v>
      </c>
      <c r="H103" s="487">
        <f>H104+H105+H106+H107</f>
        <v>0</v>
      </c>
      <c r="I103" s="416">
        <f>I104+I105+I106+I107</f>
        <v>0</v>
      </c>
      <c r="J103" s="395">
        <f t="shared" ref="J103:K103" si="188">J104+J105+J106+J107</f>
        <v>0</v>
      </c>
      <c r="K103" s="206">
        <f t="shared" si="188"/>
        <v>0</v>
      </c>
      <c r="L103" s="223">
        <f t="shared" si="184"/>
        <v>0</v>
      </c>
      <c r="M103" s="104">
        <f t="shared" ref="M103:Z103" si="189">M104+M105+M106+M107</f>
        <v>0</v>
      </c>
      <c r="N103" s="106">
        <f t="shared" si="189"/>
        <v>0</v>
      </c>
      <c r="O103" s="104">
        <f t="shared" si="189"/>
        <v>0</v>
      </c>
      <c r="P103" s="105">
        <f t="shared" si="189"/>
        <v>0</v>
      </c>
      <c r="Q103" s="105">
        <f t="shared" si="189"/>
        <v>0</v>
      </c>
      <c r="R103" s="105">
        <f t="shared" si="189"/>
        <v>0</v>
      </c>
      <c r="S103" s="105">
        <f t="shared" si="189"/>
        <v>0</v>
      </c>
      <c r="T103" s="108">
        <f t="shared" ref="T103" si="190">T104+T105+T106+T107</f>
        <v>0</v>
      </c>
      <c r="U103" s="105">
        <f t="shared" si="189"/>
        <v>0</v>
      </c>
      <c r="V103" s="107">
        <f t="shared" si="189"/>
        <v>0</v>
      </c>
      <c r="W103" s="105">
        <f t="shared" si="189"/>
        <v>0</v>
      </c>
      <c r="X103" s="105">
        <f t="shared" si="189"/>
        <v>0</v>
      </c>
      <c r="Y103" s="107">
        <f t="shared" si="189"/>
        <v>0</v>
      </c>
      <c r="Z103" s="109">
        <f t="shared" si="189"/>
        <v>0</v>
      </c>
      <c r="AB103" s="253"/>
    </row>
    <row r="104" spans="1:28" ht="15.75" hidden="1" thickBot="1" x14ac:dyDescent="0.3">
      <c r="A104" s="140" t="s">
        <v>1134</v>
      </c>
      <c r="B104" s="59"/>
      <c r="C104" s="2"/>
      <c r="D104" s="603" t="s">
        <v>1135</v>
      </c>
      <c r="E104" s="603"/>
      <c r="F104" s="187"/>
      <c r="G104" s="486"/>
      <c r="H104" s="486"/>
      <c r="I104" s="415"/>
      <c r="J104" s="394"/>
      <c r="K104" s="205"/>
      <c r="L104" s="224">
        <f t="shared" si="184"/>
        <v>0</v>
      </c>
      <c r="M104" s="81"/>
      <c r="N104" s="82"/>
      <c r="O104" s="81"/>
      <c r="P104" s="1"/>
      <c r="Q104" s="1"/>
      <c r="R104" s="1"/>
      <c r="S104" s="1"/>
      <c r="T104" s="89"/>
      <c r="U104" s="1"/>
      <c r="V104" s="43"/>
      <c r="W104" s="1"/>
      <c r="X104" s="1"/>
      <c r="Y104" s="43"/>
      <c r="Z104" s="46"/>
      <c r="AB104" s="253"/>
    </row>
    <row r="105" spans="1:28" ht="15.75" hidden="1" thickBot="1" x14ac:dyDescent="0.3">
      <c r="A105" s="140" t="s">
        <v>1136</v>
      </c>
      <c r="B105" s="59"/>
      <c r="C105" s="2"/>
      <c r="D105" s="603" t="s">
        <v>617</v>
      </c>
      <c r="E105" s="603"/>
      <c r="F105" s="187"/>
      <c r="G105" s="486"/>
      <c r="H105" s="486"/>
      <c r="I105" s="415"/>
      <c r="J105" s="394"/>
      <c r="K105" s="205"/>
      <c r="L105" s="224">
        <f t="shared" si="184"/>
        <v>0</v>
      </c>
      <c r="M105" s="81"/>
      <c r="N105" s="82"/>
      <c r="O105" s="81"/>
      <c r="P105" s="1"/>
      <c r="Q105" s="1"/>
      <c r="R105" s="1"/>
      <c r="S105" s="1"/>
      <c r="T105" s="89"/>
      <c r="U105" s="1"/>
      <c r="V105" s="43"/>
      <c r="W105" s="1"/>
      <c r="X105" s="1"/>
      <c r="Y105" s="43"/>
      <c r="Z105" s="46"/>
      <c r="AB105" s="253"/>
    </row>
    <row r="106" spans="1:28" ht="15.75" hidden="1" thickBot="1" x14ac:dyDescent="0.3">
      <c r="A106" s="140" t="s">
        <v>1137</v>
      </c>
      <c r="B106" s="59"/>
      <c r="C106" s="2"/>
      <c r="D106" s="603" t="s">
        <v>1138</v>
      </c>
      <c r="E106" s="603"/>
      <c r="F106" s="187"/>
      <c r="G106" s="486"/>
      <c r="H106" s="486"/>
      <c r="I106" s="415"/>
      <c r="J106" s="394"/>
      <c r="K106" s="205"/>
      <c r="L106" s="224">
        <f t="shared" si="184"/>
        <v>0</v>
      </c>
      <c r="M106" s="81"/>
      <c r="N106" s="82"/>
      <c r="O106" s="81"/>
      <c r="P106" s="1"/>
      <c r="Q106" s="1"/>
      <c r="R106" s="1"/>
      <c r="S106" s="1"/>
      <c r="T106" s="89"/>
      <c r="U106" s="1"/>
      <c r="V106" s="43"/>
      <c r="W106" s="1"/>
      <c r="X106" s="1"/>
      <c r="Y106" s="43"/>
      <c r="Z106" s="46"/>
      <c r="AB106" s="253"/>
    </row>
    <row r="107" spans="1:28" ht="15.75" hidden="1" thickBot="1" x14ac:dyDescent="0.3">
      <c r="A107" s="140" t="s">
        <v>1132</v>
      </c>
      <c r="B107" s="59"/>
      <c r="C107" s="2"/>
      <c r="D107" s="603" t="s">
        <v>1133</v>
      </c>
      <c r="E107" s="603"/>
      <c r="F107" s="187"/>
      <c r="G107" s="486"/>
      <c r="H107" s="486"/>
      <c r="I107" s="415"/>
      <c r="J107" s="394"/>
      <c r="K107" s="205"/>
      <c r="L107" s="224">
        <f t="shared" si="184"/>
        <v>0</v>
      </c>
      <c r="M107" s="81"/>
      <c r="N107" s="82"/>
      <c r="O107" s="81"/>
      <c r="P107" s="1"/>
      <c r="Q107" s="1"/>
      <c r="R107" s="1"/>
      <c r="S107" s="1"/>
      <c r="T107" s="89"/>
      <c r="U107" s="1"/>
      <c r="V107" s="43"/>
      <c r="W107" s="1"/>
      <c r="X107" s="1"/>
      <c r="Y107" s="43"/>
      <c r="Z107" s="46"/>
      <c r="AB107" s="253"/>
    </row>
    <row r="108" spans="1:28" ht="15.75" thickBot="1" x14ac:dyDescent="0.3">
      <c r="B108" s="110" t="s">
        <v>377</v>
      </c>
      <c r="C108" s="609" t="s">
        <v>378</v>
      </c>
      <c r="D108" s="610"/>
      <c r="E108" s="610"/>
      <c r="F108" s="190">
        <f t="shared" ref="F108:H108" si="191">F109+F113+F114+F115+F116+F127+F138+F149+F152+F164+F165+F166+F167+F178</f>
        <v>0</v>
      </c>
      <c r="G108" s="489">
        <f t="shared" si="191"/>
        <v>0</v>
      </c>
      <c r="H108" s="489">
        <f t="shared" si="191"/>
        <v>0</v>
      </c>
      <c r="I108" s="418">
        <f t="shared" ref="I108:Z108" si="192">I109+I113+I114+I115+I116+I127+I138+I149+I152+I164+I165+I166+I167+I178</f>
        <v>0</v>
      </c>
      <c r="J108" s="397">
        <f t="shared" si="192"/>
        <v>0</v>
      </c>
      <c r="K108" s="208">
        <f t="shared" si="192"/>
        <v>0</v>
      </c>
      <c r="L108" s="221">
        <f t="shared" si="184"/>
        <v>0</v>
      </c>
      <c r="M108" s="95">
        <f t="shared" ref="M108:N108" si="193">M109+M113+M114+M115+M116+M127+M138+M149+M152+M164+M165+M166+M167+M178</f>
        <v>0</v>
      </c>
      <c r="N108" s="97">
        <f t="shared" si="193"/>
        <v>0</v>
      </c>
      <c r="O108" s="95">
        <f t="shared" si="192"/>
        <v>0</v>
      </c>
      <c r="P108" s="96">
        <f t="shared" si="192"/>
        <v>0</v>
      </c>
      <c r="Q108" s="96">
        <f t="shared" si="192"/>
        <v>0</v>
      </c>
      <c r="R108" s="96">
        <f t="shared" si="192"/>
        <v>0</v>
      </c>
      <c r="S108" s="96">
        <f t="shared" si="192"/>
        <v>0</v>
      </c>
      <c r="T108" s="99">
        <f t="shared" ref="T108" si="194">T109+T113+T114+T115+T116+T127+T138+T149+T152+T164+T165+T166+T167+T178</f>
        <v>0</v>
      </c>
      <c r="U108" s="96">
        <f t="shared" si="192"/>
        <v>0</v>
      </c>
      <c r="V108" s="98">
        <f t="shared" si="192"/>
        <v>0</v>
      </c>
      <c r="W108" s="96">
        <f t="shared" si="192"/>
        <v>0</v>
      </c>
      <c r="X108" s="96">
        <f t="shared" si="192"/>
        <v>0</v>
      </c>
      <c r="Y108" s="98">
        <f t="shared" si="192"/>
        <v>0</v>
      </c>
      <c r="Z108" s="100">
        <f t="shared" si="192"/>
        <v>0</v>
      </c>
      <c r="AB108" s="253"/>
    </row>
    <row r="109" spans="1:28" s="42" customFormat="1" ht="15.75" hidden="1" thickBot="1" x14ac:dyDescent="0.3">
      <c r="A109" s="140" t="s">
        <v>379</v>
      </c>
      <c r="B109" s="138" t="s">
        <v>943</v>
      </c>
      <c r="C109" s="625" t="s">
        <v>380</v>
      </c>
      <c r="D109" s="626"/>
      <c r="E109" s="626"/>
      <c r="F109" s="195">
        <f>F110+F111</f>
        <v>0</v>
      </c>
      <c r="G109" s="495">
        <f>G110+G111</f>
        <v>0</v>
      </c>
      <c r="H109" s="495">
        <f>H110+H111</f>
        <v>0</v>
      </c>
      <c r="I109" s="424">
        <f>I110+I111</f>
        <v>0</v>
      </c>
      <c r="J109" s="403">
        <f t="shared" ref="J109:K109" si="195">J110+J111</f>
        <v>0</v>
      </c>
      <c r="K109" s="213">
        <f t="shared" si="195"/>
        <v>0</v>
      </c>
      <c r="L109" s="226">
        <f t="shared" si="184"/>
        <v>0</v>
      </c>
      <c r="M109" s="229">
        <f t="shared" ref="M109:Z109" si="196">M110+M111</f>
        <v>0</v>
      </c>
      <c r="N109" s="159">
        <f t="shared" si="196"/>
        <v>0</v>
      </c>
      <c r="O109" s="229">
        <f t="shared" si="196"/>
        <v>0</v>
      </c>
      <c r="P109" s="161">
        <f t="shared" si="196"/>
        <v>0</v>
      </c>
      <c r="Q109" s="161">
        <f t="shared" si="196"/>
        <v>0</v>
      </c>
      <c r="R109" s="161">
        <f t="shared" si="196"/>
        <v>0</v>
      </c>
      <c r="S109" s="161">
        <f t="shared" si="196"/>
        <v>0</v>
      </c>
      <c r="T109" s="162">
        <f t="shared" ref="T109" si="197">T110+T111</f>
        <v>0</v>
      </c>
      <c r="U109" s="161">
        <f t="shared" si="196"/>
        <v>0</v>
      </c>
      <c r="V109" s="160">
        <f t="shared" si="196"/>
        <v>0</v>
      </c>
      <c r="W109" s="161">
        <f t="shared" si="196"/>
        <v>0</v>
      </c>
      <c r="X109" s="161">
        <f t="shared" si="196"/>
        <v>0</v>
      </c>
      <c r="Y109" s="160">
        <f t="shared" si="196"/>
        <v>0</v>
      </c>
      <c r="Z109" s="163">
        <f t="shared" si="196"/>
        <v>0</v>
      </c>
      <c r="AB109" s="253"/>
    </row>
    <row r="110" spans="1:28" ht="15.75" hidden="1" thickBot="1" x14ac:dyDescent="0.3">
      <c r="A110" s="140" t="s">
        <v>381</v>
      </c>
      <c r="B110" s="59"/>
      <c r="C110" s="2"/>
      <c r="D110" s="603" t="s">
        <v>618</v>
      </c>
      <c r="E110" s="603"/>
      <c r="F110" s="187"/>
      <c r="G110" s="486"/>
      <c r="H110" s="486"/>
      <c r="I110" s="415"/>
      <c r="J110" s="394"/>
      <c r="K110" s="205"/>
      <c r="L110" s="224">
        <f t="shared" si="184"/>
        <v>0</v>
      </c>
      <c r="M110" s="81"/>
      <c r="N110" s="82"/>
      <c r="O110" s="81"/>
      <c r="P110" s="1"/>
      <c r="Q110" s="1"/>
      <c r="R110" s="1"/>
      <c r="S110" s="1"/>
      <c r="T110" s="89"/>
      <c r="U110" s="1"/>
      <c r="V110" s="43"/>
      <c r="W110" s="1"/>
      <c r="X110" s="1"/>
      <c r="Y110" s="43"/>
      <c r="Z110" s="46"/>
      <c r="AB110" s="253"/>
    </row>
    <row r="111" spans="1:28" ht="15.75" hidden="1" thickBot="1" x14ac:dyDescent="0.3">
      <c r="A111" s="140" t="s">
        <v>382</v>
      </c>
      <c r="B111" s="59"/>
      <c r="C111" s="2"/>
      <c r="D111" s="603" t="s">
        <v>619</v>
      </c>
      <c r="E111" s="603"/>
      <c r="F111" s="187"/>
      <c r="G111" s="486"/>
      <c r="H111" s="486"/>
      <c r="I111" s="415"/>
      <c r="J111" s="394"/>
      <c r="K111" s="205"/>
      <c r="L111" s="224">
        <f t="shared" si="184"/>
        <v>0</v>
      </c>
      <c r="M111" s="81"/>
      <c r="N111" s="82"/>
      <c r="O111" s="81"/>
      <c r="P111" s="1"/>
      <c r="Q111" s="1"/>
      <c r="R111" s="1"/>
      <c r="S111" s="1"/>
      <c r="T111" s="89"/>
      <c r="U111" s="1"/>
      <c r="V111" s="43"/>
      <c r="W111" s="1"/>
      <c r="X111" s="1"/>
      <c r="Y111" s="43"/>
      <c r="Z111" s="46"/>
      <c r="AB111" s="253"/>
    </row>
    <row r="112" spans="1:28" ht="15.75" hidden="1" thickBot="1" x14ac:dyDescent="0.3">
      <c r="B112" s="138" t="s">
        <v>1139</v>
      </c>
      <c r="C112" s="625" t="s">
        <v>1140</v>
      </c>
      <c r="D112" s="626"/>
      <c r="E112" s="626"/>
      <c r="F112" s="195">
        <f>F113+F114</f>
        <v>0</v>
      </c>
      <c r="G112" s="495">
        <f>G113+G114</f>
        <v>0</v>
      </c>
      <c r="H112" s="495">
        <f>H113+H114</f>
        <v>0</v>
      </c>
      <c r="I112" s="424">
        <f>I113+I114</f>
        <v>0</v>
      </c>
      <c r="J112" s="403">
        <f t="shared" ref="J112:K112" si="198">J113+J114</f>
        <v>0</v>
      </c>
      <c r="K112" s="213">
        <f t="shared" si="198"/>
        <v>0</v>
      </c>
      <c r="L112" s="226">
        <f t="shared" si="184"/>
        <v>0</v>
      </c>
      <c r="M112" s="229">
        <f t="shared" ref="M112:Z112" si="199">M113+M114</f>
        <v>0</v>
      </c>
      <c r="N112" s="159">
        <f t="shared" si="199"/>
        <v>0</v>
      </c>
      <c r="O112" s="229">
        <f t="shared" si="199"/>
        <v>0</v>
      </c>
      <c r="P112" s="161">
        <f t="shared" si="199"/>
        <v>0</v>
      </c>
      <c r="Q112" s="161">
        <f t="shared" si="199"/>
        <v>0</v>
      </c>
      <c r="R112" s="161">
        <f t="shared" si="199"/>
        <v>0</v>
      </c>
      <c r="S112" s="161">
        <f t="shared" si="199"/>
        <v>0</v>
      </c>
      <c r="T112" s="162">
        <f t="shared" ref="T112" si="200">T113+T114</f>
        <v>0</v>
      </c>
      <c r="U112" s="161">
        <f t="shared" si="199"/>
        <v>0</v>
      </c>
      <c r="V112" s="160">
        <f t="shared" si="199"/>
        <v>0</v>
      </c>
      <c r="W112" s="161">
        <f t="shared" si="199"/>
        <v>0</v>
      </c>
      <c r="X112" s="161">
        <f t="shared" si="199"/>
        <v>0</v>
      </c>
      <c r="Y112" s="160">
        <f t="shared" si="199"/>
        <v>0</v>
      </c>
      <c r="Z112" s="163">
        <f t="shared" si="199"/>
        <v>0</v>
      </c>
      <c r="AB112" s="253"/>
    </row>
    <row r="113" spans="1:28" ht="15.75" hidden="1" thickBot="1" x14ac:dyDescent="0.3">
      <c r="A113" s="140" t="s">
        <v>383</v>
      </c>
      <c r="B113" s="59" t="s">
        <v>944</v>
      </c>
      <c r="C113" s="604" t="s">
        <v>384</v>
      </c>
      <c r="D113" s="603"/>
      <c r="E113" s="603"/>
      <c r="F113" s="187"/>
      <c r="G113" s="486"/>
      <c r="H113" s="486"/>
      <c r="I113" s="415"/>
      <c r="J113" s="394"/>
      <c r="K113" s="205"/>
      <c r="L113" s="224">
        <f t="shared" si="184"/>
        <v>0</v>
      </c>
      <c r="M113" s="81"/>
      <c r="N113" s="82"/>
      <c r="O113" s="81"/>
      <c r="P113" s="1"/>
      <c r="Q113" s="1"/>
      <c r="R113" s="1"/>
      <c r="S113" s="1"/>
      <c r="T113" s="89"/>
      <c r="U113" s="1"/>
      <c r="V113" s="43"/>
      <c r="W113" s="1"/>
      <c r="X113" s="1"/>
      <c r="Y113" s="43"/>
      <c r="Z113" s="46"/>
      <c r="AB113" s="253"/>
    </row>
    <row r="114" spans="1:28" ht="15.75" hidden="1" thickBot="1" x14ac:dyDescent="0.3">
      <c r="A114" s="140" t="s">
        <v>385</v>
      </c>
      <c r="B114" s="59" t="s">
        <v>945</v>
      </c>
      <c r="C114" s="604" t="s">
        <v>386</v>
      </c>
      <c r="D114" s="603"/>
      <c r="E114" s="603"/>
      <c r="F114" s="187"/>
      <c r="G114" s="486"/>
      <c r="H114" s="486"/>
      <c r="I114" s="415"/>
      <c r="J114" s="394"/>
      <c r="K114" s="205"/>
      <c r="L114" s="224">
        <f t="shared" si="184"/>
        <v>0</v>
      </c>
      <c r="M114" s="81"/>
      <c r="N114" s="82"/>
      <c r="O114" s="81"/>
      <c r="P114" s="1"/>
      <c r="Q114" s="1"/>
      <c r="R114" s="1"/>
      <c r="S114" s="1"/>
      <c r="T114" s="89"/>
      <c r="U114" s="1"/>
      <c r="V114" s="43"/>
      <c r="W114" s="1"/>
      <c r="X114" s="1"/>
      <c r="Y114" s="43"/>
      <c r="Z114" s="46"/>
      <c r="AB114" s="253"/>
    </row>
    <row r="115" spans="1:28" s="42" customFormat="1" ht="27.75" hidden="1" customHeight="1" x14ac:dyDescent="0.25">
      <c r="A115" s="140" t="s">
        <v>387</v>
      </c>
      <c r="B115" s="119" t="s">
        <v>946</v>
      </c>
      <c r="C115" s="675" t="s">
        <v>624</v>
      </c>
      <c r="D115" s="676"/>
      <c r="E115" s="676"/>
      <c r="F115" s="196"/>
      <c r="G115" s="496"/>
      <c r="H115" s="496"/>
      <c r="I115" s="425"/>
      <c r="J115" s="404"/>
      <c r="K115" s="214"/>
      <c r="L115" s="227">
        <f t="shared" si="184"/>
        <v>0</v>
      </c>
      <c r="M115" s="122"/>
      <c r="N115" s="124"/>
      <c r="O115" s="122"/>
      <c r="P115" s="123"/>
      <c r="Q115" s="123"/>
      <c r="R115" s="123"/>
      <c r="S115" s="123"/>
      <c r="T115" s="126"/>
      <c r="U115" s="123"/>
      <c r="V115" s="125"/>
      <c r="W115" s="123"/>
      <c r="X115" s="123"/>
      <c r="Y115" s="125"/>
      <c r="Z115" s="127"/>
      <c r="AB115" s="253"/>
    </row>
    <row r="116" spans="1:28" s="42" customFormat="1" ht="15.75" hidden="1" thickBot="1" x14ac:dyDescent="0.3">
      <c r="A116" s="140" t="s">
        <v>388</v>
      </c>
      <c r="B116" s="119" t="s">
        <v>947</v>
      </c>
      <c r="C116" s="675" t="s">
        <v>1089</v>
      </c>
      <c r="D116" s="676"/>
      <c r="E116" s="676"/>
      <c r="F116" s="196">
        <f>F117+F118+F119+F120+F121+F122+F123+F124+F125+F126</f>
        <v>0</v>
      </c>
      <c r="G116" s="496">
        <f>G117+G118+G119+G120+G121+G122+G123+G124+G125+G126</f>
        <v>0</v>
      </c>
      <c r="H116" s="496">
        <f>H117+H118+H119+H120+H121+H122+H123+H124+H125+H126</f>
        <v>0</v>
      </c>
      <c r="I116" s="425">
        <f>I117+I118+I119+I120+I121+I122+I123+I124+I125+I126</f>
        <v>0</v>
      </c>
      <c r="J116" s="404">
        <f t="shared" ref="J116:K116" si="201">J117+J118+J119+J120+J121+J122+J123+J124+J125+J126</f>
        <v>0</v>
      </c>
      <c r="K116" s="214">
        <f t="shared" si="201"/>
        <v>0</v>
      </c>
      <c r="L116" s="227">
        <f t="shared" si="184"/>
        <v>0</v>
      </c>
      <c r="M116" s="122">
        <f t="shared" ref="M116:Z116" si="202">M117+M118+M119+M120+M121+M122+M123+M124+M125+M126</f>
        <v>0</v>
      </c>
      <c r="N116" s="124">
        <f t="shared" si="202"/>
        <v>0</v>
      </c>
      <c r="O116" s="122">
        <f t="shared" si="202"/>
        <v>0</v>
      </c>
      <c r="P116" s="123">
        <f t="shared" si="202"/>
        <v>0</v>
      </c>
      <c r="Q116" s="123">
        <f t="shared" si="202"/>
        <v>0</v>
      </c>
      <c r="R116" s="123">
        <f t="shared" si="202"/>
        <v>0</v>
      </c>
      <c r="S116" s="123">
        <f t="shared" si="202"/>
        <v>0</v>
      </c>
      <c r="T116" s="126">
        <f t="shared" ref="T116" si="203">T117+T118+T119+T120+T121+T122+T123+T124+T125+T126</f>
        <v>0</v>
      </c>
      <c r="U116" s="123">
        <f t="shared" si="202"/>
        <v>0</v>
      </c>
      <c r="V116" s="125">
        <f t="shared" si="202"/>
        <v>0</v>
      </c>
      <c r="W116" s="123">
        <f t="shared" si="202"/>
        <v>0</v>
      </c>
      <c r="X116" s="123">
        <f t="shared" si="202"/>
        <v>0</v>
      </c>
      <c r="Y116" s="125">
        <f t="shared" si="202"/>
        <v>0</v>
      </c>
      <c r="Z116" s="127">
        <f t="shared" si="202"/>
        <v>0</v>
      </c>
      <c r="AB116" s="253"/>
    </row>
    <row r="117" spans="1:28" ht="15.75" hidden="1" thickBot="1" x14ac:dyDescent="0.3">
      <c r="A117" s="140" t="s">
        <v>389</v>
      </c>
      <c r="B117" s="59"/>
      <c r="C117" s="2"/>
      <c r="D117" s="603" t="s">
        <v>641</v>
      </c>
      <c r="E117" s="603"/>
      <c r="F117" s="187"/>
      <c r="G117" s="486"/>
      <c r="H117" s="486"/>
      <c r="I117" s="415"/>
      <c r="J117" s="394"/>
      <c r="K117" s="205"/>
      <c r="L117" s="224">
        <f t="shared" si="184"/>
        <v>0</v>
      </c>
      <c r="M117" s="81"/>
      <c r="N117" s="82"/>
      <c r="O117" s="81"/>
      <c r="P117" s="1"/>
      <c r="Q117" s="1"/>
      <c r="R117" s="1"/>
      <c r="S117" s="1"/>
      <c r="T117" s="89"/>
      <c r="U117" s="1"/>
      <c r="V117" s="43"/>
      <c r="W117" s="1"/>
      <c r="X117" s="1"/>
      <c r="Y117" s="43"/>
      <c r="Z117" s="46"/>
      <c r="AB117" s="253"/>
    </row>
    <row r="118" spans="1:28" ht="15.75" hidden="1" thickBot="1" x14ac:dyDescent="0.3">
      <c r="A118" s="140" t="s">
        <v>390</v>
      </c>
      <c r="B118" s="59"/>
      <c r="C118" s="2"/>
      <c r="D118" s="603" t="s">
        <v>791</v>
      </c>
      <c r="E118" s="603"/>
      <c r="F118" s="187"/>
      <c r="G118" s="486"/>
      <c r="H118" s="486"/>
      <c r="I118" s="415"/>
      <c r="J118" s="394"/>
      <c r="K118" s="205"/>
      <c r="L118" s="224">
        <f t="shared" si="184"/>
        <v>0</v>
      </c>
      <c r="M118" s="81"/>
      <c r="N118" s="82"/>
      <c r="O118" s="81"/>
      <c r="P118" s="1"/>
      <c r="Q118" s="1"/>
      <c r="R118" s="1"/>
      <c r="S118" s="1"/>
      <c r="T118" s="89"/>
      <c r="U118" s="1"/>
      <c r="V118" s="43"/>
      <c r="W118" s="1"/>
      <c r="X118" s="1"/>
      <c r="Y118" s="43"/>
      <c r="Z118" s="46"/>
      <c r="AB118" s="253"/>
    </row>
    <row r="119" spans="1:28" ht="15.75" hidden="1" thickBot="1" x14ac:dyDescent="0.3">
      <c r="A119" s="140" t="s">
        <v>391</v>
      </c>
      <c r="B119" s="59"/>
      <c r="C119" s="2"/>
      <c r="D119" s="603" t="s">
        <v>792</v>
      </c>
      <c r="E119" s="603"/>
      <c r="F119" s="187"/>
      <c r="G119" s="486"/>
      <c r="H119" s="486"/>
      <c r="I119" s="415"/>
      <c r="J119" s="394"/>
      <c r="K119" s="205"/>
      <c r="L119" s="224">
        <f t="shared" si="184"/>
        <v>0</v>
      </c>
      <c r="M119" s="81"/>
      <c r="N119" s="82"/>
      <c r="O119" s="81"/>
      <c r="P119" s="1"/>
      <c r="Q119" s="1"/>
      <c r="R119" s="1"/>
      <c r="S119" s="1"/>
      <c r="T119" s="89"/>
      <c r="U119" s="1"/>
      <c r="V119" s="43"/>
      <c r="W119" s="1"/>
      <c r="X119" s="1"/>
      <c r="Y119" s="43"/>
      <c r="Z119" s="46"/>
      <c r="AB119" s="253"/>
    </row>
    <row r="120" spans="1:28" ht="15.75" hidden="1" thickBot="1" x14ac:dyDescent="0.3">
      <c r="A120" s="140" t="s">
        <v>392</v>
      </c>
      <c r="B120" s="59"/>
      <c r="C120" s="2"/>
      <c r="D120" s="603" t="s">
        <v>793</v>
      </c>
      <c r="E120" s="603"/>
      <c r="F120" s="187"/>
      <c r="G120" s="486"/>
      <c r="H120" s="486"/>
      <c r="I120" s="415"/>
      <c r="J120" s="394"/>
      <c r="K120" s="205"/>
      <c r="L120" s="224">
        <f t="shared" si="184"/>
        <v>0</v>
      </c>
      <c r="M120" s="81"/>
      <c r="N120" s="82"/>
      <c r="O120" s="81"/>
      <c r="P120" s="1"/>
      <c r="Q120" s="1"/>
      <c r="R120" s="1"/>
      <c r="S120" s="1"/>
      <c r="T120" s="89"/>
      <c r="U120" s="1"/>
      <c r="V120" s="43"/>
      <c r="W120" s="1"/>
      <c r="X120" s="1"/>
      <c r="Y120" s="43"/>
      <c r="Z120" s="46"/>
      <c r="AB120" s="253"/>
    </row>
    <row r="121" spans="1:28" ht="15.75" hidden="1" thickBot="1" x14ac:dyDescent="0.3">
      <c r="A121" s="140" t="s">
        <v>393</v>
      </c>
      <c r="B121" s="59"/>
      <c r="C121" s="2"/>
      <c r="D121" s="603" t="s">
        <v>794</v>
      </c>
      <c r="E121" s="603"/>
      <c r="F121" s="187"/>
      <c r="G121" s="486"/>
      <c r="H121" s="486"/>
      <c r="I121" s="415"/>
      <c r="J121" s="394"/>
      <c r="K121" s="205"/>
      <c r="L121" s="224">
        <f t="shared" si="184"/>
        <v>0</v>
      </c>
      <c r="M121" s="81"/>
      <c r="N121" s="82"/>
      <c r="O121" s="81"/>
      <c r="P121" s="1"/>
      <c r="Q121" s="1"/>
      <c r="R121" s="1"/>
      <c r="S121" s="1"/>
      <c r="T121" s="89"/>
      <c r="U121" s="1"/>
      <c r="V121" s="43"/>
      <c r="W121" s="1"/>
      <c r="X121" s="1"/>
      <c r="Y121" s="43"/>
      <c r="Z121" s="46"/>
      <c r="AB121" s="253"/>
    </row>
    <row r="122" spans="1:28" ht="15.75" hidden="1" thickBot="1" x14ac:dyDescent="0.3">
      <c r="A122" s="140" t="s">
        <v>394</v>
      </c>
      <c r="B122" s="59"/>
      <c r="C122" s="2"/>
      <c r="D122" s="603" t="s">
        <v>795</v>
      </c>
      <c r="E122" s="603"/>
      <c r="F122" s="187"/>
      <c r="G122" s="486"/>
      <c r="H122" s="486"/>
      <c r="I122" s="415"/>
      <c r="J122" s="394"/>
      <c r="K122" s="205"/>
      <c r="L122" s="224">
        <f t="shared" si="184"/>
        <v>0</v>
      </c>
      <c r="M122" s="81"/>
      <c r="N122" s="82"/>
      <c r="O122" s="81"/>
      <c r="P122" s="1"/>
      <c r="Q122" s="1"/>
      <c r="R122" s="1"/>
      <c r="S122" s="1"/>
      <c r="T122" s="89"/>
      <c r="U122" s="1"/>
      <c r="V122" s="43"/>
      <c r="W122" s="1"/>
      <c r="X122" s="1"/>
      <c r="Y122" s="43"/>
      <c r="Z122" s="46"/>
      <c r="AB122" s="253"/>
    </row>
    <row r="123" spans="1:28" ht="25.5" hidden="1" customHeight="1" x14ac:dyDescent="0.25">
      <c r="A123" s="140" t="s">
        <v>395</v>
      </c>
      <c r="B123" s="59"/>
      <c r="C123" s="2"/>
      <c r="D123" s="607" t="s">
        <v>796</v>
      </c>
      <c r="E123" s="607"/>
      <c r="F123" s="197"/>
      <c r="G123" s="497"/>
      <c r="H123" s="497"/>
      <c r="I123" s="426"/>
      <c r="J123" s="406"/>
      <c r="K123" s="215"/>
      <c r="L123" s="224">
        <f t="shared" si="184"/>
        <v>0</v>
      </c>
      <c r="M123" s="81"/>
      <c r="N123" s="82"/>
      <c r="O123" s="81"/>
      <c r="P123" s="1"/>
      <c r="Q123" s="1"/>
      <c r="R123" s="1"/>
      <c r="S123" s="1"/>
      <c r="T123" s="89"/>
      <c r="U123" s="1"/>
      <c r="V123" s="43"/>
      <c r="W123" s="1"/>
      <c r="X123" s="1"/>
      <c r="Y123" s="43"/>
      <c r="Z123" s="46"/>
      <c r="AB123" s="253"/>
    </row>
    <row r="124" spans="1:28" ht="15.75" hidden="1" thickBot="1" x14ac:dyDescent="0.3">
      <c r="A124" s="140" t="s">
        <v>396</v>
      </c>
      <c r="B124" s="59"/>
      <c r="C124" s="2"/>
      <c r="D124" s="603" t="s">
        <v>1090</v>
      </c>
      <c r="E124" s="603"/>
      <c r="F124" s="187"/>
      <c r="G124" s="486"/>
      <c r="H124" s="486"/>
      <c r="I124" s="415"/>
      <c r="J124" s="394"/>
      <c r="K124" s="205"/>
      <c r="L124" s="224">
        <f t="shared" si="184"/>
        <v>0</v>
      </c>
      <c r="M124" s="81"/>
      <c r="N124" s="82"/>
      <c r="O124" s="81"/>
      <c r="P124" s="1"/>
      <c r="Q124" s="1"/>
      <c r="R124" s="1"/>
      <c r="S124" s="1"/>
      <c r="T124" s="89"/>
      <c r="U124" s="1"/>
      <c r="V124" s="43"/>
      <c r="W124" s="1"/>
      <c r="X124" s="1"/>
      <c r="Y124" s="43"/>
      <c r="Z124" s="46"/>
      <c r="AB124" s="253"/>
    </row>
    <row r="125" spans="1:28" ht="25.5" hidden="1" customHeight="1" x14ac:dyDescent="0.25">
      <c r="A125" s="140" t="s">
        <v>397</v>
      </c>
      <c r="B125" s="59"/>
      <c r="C125" s="2"/>
      <c r="D125" s="607" t="s">
        <v>797</v>
      </c>
      <c r="E125" s="607"/>
      <c r="F125" s="197"/>
      <c r="G125" s="497"/>
      <c r="H125" s="497"/>
      <c r="I125" s="426"/>
      <c r="J125" s="406"/>
      <c r="K125" s="215"/>
      <c r="L125" s="224">
        <f t="shared" si="184"/>
        <v>0</v>
      </c>
      <c r="M125" s="81"/>
      <c r="N125" s="82"/>
      <c r="O125" s="81"/>
      <c r="P125" s="1"/>
      <c r="Q125" s="1"/>
      <c r="R125" s="1"/>
      <c r="S125" s="1"/>
      <c r="T125" s="89"/>
      <c r="U125" s="1"/>
      <c r="V125" s="43"/>
      <c r="W125" s="1"/>
      <c r="X125" s="1"/>
      <c r="Y125" s="43"/>
      <c r="Z125" s="46"/>
      <c r="AB125" s="253"/>
    </row>
    <row r="126" spans="1:28" ht="25.5" hidden="1" customHeight="1" x14ac:dyDescent="0.25">
      <c r="A126" s="140" t="s">
        <v>398</v>
      </c>
      <c r="B126" s="59"/>
      <c r="C126" s="2"/>
      <c r="D126" s="607" t="s">
        <v>798</v>
      </c>
      <c r="E126" s="607"/>
      <c r="F126" s="197"/>
      <c r="G126" s="497"/>
      <c r="H126" s="497"/>
      <c r="I126" s="426"/>
      <c r="J126" s="406"/>
      <c r="K126" s="215"/>
      <c r="L126" s="224">
        <f t="shared" si="184"/>
        <v>0</v>
      </c>
      <c r="M126" s="81"/>
      <c r="N126" s="82"/>
      <c r="O126" s="81"/>
      <c r="P126" s="1"/>
      <c r="Q126" s="1"/>
      <c r="R126" s="1"/>
      <c r="S126" s="1"/>
      <c r="T126" s="89"/>
      <c r="U126" s="1"/>
      <c r="V126" s="43"/>
      <c r="W126" s="1"/>
      <c r="X126" s="1"/>
      <c r="Y126" s="43"/>
      <c r="Z126" s="46"/>
      <c r="AB126" s="253"/>
    </row>
    <row r="127" spans="1:28" s="42" customFormat="1" ht="15" hidden="1" customHeight="1" x14ac:dyDescent="0.25">
      <c r="A127" s="140" t="s">
        <v>399</v>
      </c>
      <c r="B127" s="119" t="s">
        <v>948</v>
      </c>
      <c r="C127" s="675" t="s">
        <v>1091</v>
      </c>
      <c r="D127" s="676"/>
      <c r="E127" s="676"/>
      <c r="F127" s="196">
        <f>F128+F129+F130+F131+F132+F133+F134+F135+F136+F137</f>
        <v>0</v>
      </c>
      <c r="G127" s="496">
        <f>G128+G129+G130+G131+G132+G133+G134+G135+G136+G137</f>
        <v>0</v>
      </c>
      <c r="H127" s="496">
        <f>H128+H129+H130+H131+H132+H133+H134+H135+H136+H137</f>
        <v>0</v>
      </c>
      <c r="I127" s="425">
        <f>I128+I129+I130+I131+I132+I133+I134+I135+I136+I137</f>
        <v>0</v>
      </c>
      <c r="J127" s="404">
        <f t="shared" ref="J127:K127" si="204">J128+J129+J130+J131+J132+J133+J134+J135+J136+J137</f>
        <v>0</v>
      </c>
      <c r="K127" s="214">
        <f t="shared" si="204"/>
        <v>0</v>
      </c>
      <c r="L127" s="227">
        <f t="shared" si="184"/>
        <v>0</v>
      </c>
      <c r="M127" s="122">
        <f t="shared" ref="M127:Z127" si="205">M128+M129+M130+M131+M132+M133+M134+M135+M136+M137</f>
        <v>0</v>
      </c>
      <c r="N127" s="124">
        <f t="shared" si="205"/>
        <v>0</v>
      </c>
      <c r="O127" s="122">
        <f t="shared" si="205"/>
        <v>0</v>
      </c>
      <c r="P127" s="123">
        <f t="shared" si="205"/>
        <v>0</v>
      </c>
      <c r="Q127" s="123">
        <f t="shared" si="205"/>
        <v>0</v>
      </c>
      <c r="R127" s="123">
        <f t="shared" si="205"/>
        <v>0</v>
      </c>
      <c r="S127" s="123">
        <f t="shared" si="205"/>
        <v>0</v>
      </c>
      <c r="T127" s="126">
        <f t="shared" ref="T127" si="206">T128+T129+T130+T131+T132+T133+T134+T135+T136+T137</f>
        <v>0</v>
      </c>
      <c r="U127" s="123">
        <f t="shared" si="205"/>
        <v>0</v>
      </c>
      <c r="V127" s="125">
        <f t="shared" si="205"/>
        <v>0</v>
      </c>
      <c r="W127" s="123">
        <f t="shared" si="205"/>
        <v>0</v>
      </c>
      <c r="X127" s="123">
        <f t="shared" si="205"/>
        <v>0</v>
      </c>
      <c r="Y127" s="125">
        <f t="shared" si="205"/>
        <v>0</v>
      </c>
      <c r="Z127" s="127">
        <f t="shared" si="205"/>
        <v>0</v>
      </c>
      <c r="AB127" s="253"/>
    </row>
    <row r="128" spans="1:28" ht="15.75" hidden="1" thickBot="1" x14ac:dyDescent="0.3">
      <c r="A128" s="140" t="s">
        <v>400</v>
      </c>
      <c r="B128" s="59"/>
      <c r="C128" s="2"/>
      <c r="D128" s="603" t="s">
        <v>640</v>
      </c>
      <c r="E128" s="603"/>
      <c r="F128" s="187"/>
      <c r="G128" s="486"/>
      <c r="H128" s="486"/>
      <c r="I128" s="415"/>
      <c r="J128" s="394"/>
      <c r="K128" s="205"/>
      <c r="L128" s="224">
        <f t="shared" si="184"/>
        <v>0</v>
      </c>
      <c r="M128" s="81"/>
      <c r="N128" s="82"/>
      <c r="O128" s="81"/>
      <c r="P128" s="1"/>
      <c r="Q128" s="1"/>
      <c r="R128" s="1"/>
      <c r="S128" s="1"/>
      <c r="T128" s="89"/>
      <c r="U128" s="1"/>
      <c r="V128" s="43"/>
      <c r="W128" s="1"/>
      <c r="X128" s="1"/>
      <c r="Y128" s="43"/>
      <c r="Z128" s="46"/>
      <c r="AB128" s="253"/>
    </row>
    <row r="129" spans="1:28" ht="15.75" hidden="1" thickBot="1" x14ac:dyDescent="0.3">
      <c r="A129" s="140" t="s">
        <v>401</v>
      </c>
      <c r="B129" s="59"/>
      <c r="C129" s="2"/>
      <c r="D129" s="603" t="s">
        <v>799</v>
      </c>
      <c r="E129" s="603"/>
      <c r="F129" s="187"/>
      <c r="G129" s="486"/>
      <c r="H129" s="486"/>
      <c r="I129" s="415"/>
      <c r="J129" s="394"/>
      <c r="K129" s="205"/>
      <c r="L129" s="224">
        <f t="shared" si="184"/>
        <v>0</v>
      </c>
      <c r="M129" s="81"/>
      <c r="N129" s="82"/>
      <c r="O129" s="81"/>
      <c r="P129" s="1"/>
      <c r="Q129" s="1"/>
      <c r="R129" s="1"/>
      <c r="S129" s="1"/>
      <c r="T129" s="89"/>
      <c r="U129" s="1"/>
      <c r="V129" s="43"/>
      <c r="W129" s="1"/>
      <c r="X129" s="1"/>
      <c r="Y129" s="43"/>
      <c r="Z129" s="46"/>
      <c r="AB129" s="253"/>
    </row>
    <row r="130" spans="1:28" ht="15.75" hidden="1" thickBot="1" x14ac:dyDescent="0.3">
      <c r="A130" s="140" t="s">
        <v>402</v>
      </c>
      <c r="B130" s="59"/>
      <c r="C130" s="2"/>
      <c r="D130" s="603" t="s">
        <v>801</v>
      </c>
      <c r="E130" s="603"/>
      <c r="F130" s="187"/>
      <c r="G130" s="486"/>
      <c r="H130" s="486"/>
      <c r="I130" s="415"/>
      <c r="J130" s="394"/>
      <c r="K130" s="205"/>
      <c r="L130" s="224">
        <f t="shared" si="184"/>
        <v>0</v>
      </c>
      <c r="M130" s="81"/>
      <c r="N130" s="82"/>
      <c r="O130" s="81"/>
      <c r="P130" s="1"/>
      <c r="Q130" s="1"/>
      <c r="R130" s="1"/>
      <c r="S130" s="1"/>
      <c r="T130" s="89"/>
      <c r="U130" s="1"/>
      <c r="V130" s="43"/>
      <c r="W130" s="1"/>
      <c r="X130" s="1"/>
      <c r="Y130" s="43"/>
      <c r="Z130" s="46"/>
      <c r="AB130" s="253"/>
    </row>
    <row r="131" spans="1:28" ht="15.75" hidden="1" thickBot="1" x14ac:dyDescent="0.3">
      <c r="A131" s="140" t="s">
        <v>403</v>
      </c>
      <c r="B131" s="59"/>
      <c r="C131" s="2"/>
      <c r="D131" s="603" t="s">
        <v>1093</v>
      </c>
      <c r="E131" s="603"/>
      <c r="F131" s="187"/>
      <c r="G131" s="486"/>
      <c r="H131" s="486"/>
      <c r="I131" s="415"/>
      <c r="J131" s="394"/>
      <c r="K131" s="205"/>
      <c r="L131" s="224">
        <f t="shared" si="184"/>
        <v>0</v>
      </c>
      <c r="M131" s="81"/>
      <c r="N131" s="82"/>
      <c r="O131" s="81"/>
      <c r="P131" s="1"/>
      <c r="Q131" s="1"/>
      <c r="R131" s="1"/>
      <c r="S131" s="1"/>
      <c r="T131" s="89"/>
      <c r="U131" s="1"/>
      <c r="V131" s="43"/>
      <c r="W131" s="1"/>
      <c r="X131" s="1"/>
      <c r="Y131" s="43"/>
      <c r="Z131" s="46"/>
      <c r="AB131" s="253"/>
    </row>
    <row r="132" spans="1:28" ht="15.75" hidden="1" thickBot="1" x14ac:dyDescent="0.3">
      <c r="A132" s="140" t="s">
        <v>404</v>
      </c>
      <c r="B132" s="59"/>
      <c r="C132" s="2"/>
      <c r="D132" s="603" t="s">
        <v>806</v>
      </c>
      <c r="E132" s="603"/>
      <c r="F132" s="187"/>
      <c r="G132" s="486"/>
      <c r="H132" s="486"/>
      <c r="I132" s="415"/>
      <c r="J132" s="394"/>
      <c r="K132" s="205"/>
      <c r="L132" s="224">
        <f t="shared" si="184"/>
        <v>0</v>
      </c>
      <c r="M132" s="81"/>
      <c r="N132" s="82"/>
      <c r="O132" s="81"/>
      <c r="P132" s="1"/>
      <c r="Q132" s="1"/>
      <c r="R132" s="1"/>
      <c r="S132" s="1"/>
      <c r="T132" s="89"/>
      <c r="U132" s="1"/>
      <c r="V132" s="43"/>
      <c r="W132" s="1"/>
      <c r="X132" s="1"/>
      <c r="Y132" s="43"/>
      <c r="Z132" s="46"/>
      <c r="AB132" s="253"/>
    </row>
    <row r="133" spans="1:28" ht="15.75" hidden="1" thickBot="1" x14ac:dyDescent="0.3">
      <c r="A133" s="140" t="s">
        <v>405</v>
      </c>
      <c r="B133" s="59"/>
      <c r="C133" s="2"/>
      <c r="D133" s="603" t="s">
        <v>804</v>
      </c>
      <c r="E133" s="603"/>
      <c r="F133" s="187"/>
      <c r="G133" s="486"/>
      <c r="H133" s="486"/>
      <c r="I133" s="415"/>
      <c r="J133" s="394"/>
      <c r="K133" s="205"/>
      <c r="L133" s="224">
        <f t="shared" si="184"/>
        <v>0</v>
      </c>
      <c r="M133" s="81"/>
      <c r="N133" s="82"/>
      <c r="O133" s="81"/>
      <c r="P133" s="1"/>
      <c r="Q133" s="1"/>
      <c r="R133" s="1"/>
      <c r="S133" s="1"/>
      <c r="T133" s="89"/>
      <c r="U133" s="1"/>
      <c r="V133" s="43"/>
      <c r="W133" s="1"/>
      <c r="X133" s="1"/>
      <c r="Y133" s="43"/>
      <c r="Z133" s="46"/>
      <c r="AB133" s="253"/>
    </row>
    <row r="134" spans="1:28" ht="25.5" hidden="1" customHeight="1" x14ac:dyDescent="0.25">
      <c r="A134" s="140" t="s">
        <v>406</v>
      </c>
      <c r="B134" s="59"/>
      <c r="C134" s="2"/>
      <c r="D134" s="607" t="s">
        <v>808</v>
      </c>
      <c r="E134" s="607"/>
      <c r="F134" s="197"/>
      <c r="G134" s="497"/>
      <c r="H134" s="497"/>
      <c r="I134" s="426"/>
      <c r="J134" s="406"/>
      <c r="K134" s="215"/>
      <c r="L134" s="224">
        <f t="shared" si="184"/>
        <v>0</v>
      </c>
      <c r="M134" s="81"/>
      <c r="N134" s="82"/>
      <c r="O134" s="81"/>
      <c r="P134" s="1"/>
      <c r="Q134" s="1"/>
      <c r="R134" s="1"/>
      <c r="S134" s="1"/>
      <c r="T134" s="89"/>
      <c r="U134" s="1"/>
      <c r="V134" s="43"/>
      <c r="W134" s="1"/>
      <c r="X134" s="1"/>
      <c r="Y134" s="43"/>
      <c r="Z134" s="46"/>
      <c r="AB134" s="253"/>
    </row>
    <row r="135" spans="1:28" ht="15.75" hidden="1" thickBot="1" x14ac:dyDescent="0.3">
      <c r="A135" s="140" t="s">
        <v>407</v>
      </c>
      <c r="B135" s="59"/>
      <c r="C135" s="2"/>
      <c r="D135" s="603" t="s">
        <v>1092</v>
      </c>
      <c r="E135" s="603"/>
      <c r="F135" s="187"/>
      <c r="G135" s="486"/>
      <c r="H135" s="486"/>
      <c r="I135" s="415"/>
      <c r="J135" s="394"/>
      <c r="K135" s="205"/>
      <c r="L135" s="224">
        <f t="shared" si="184"/>
        <v>0</v>
      </c>
      <c r="M135" s="81"/>
      <c r="N135" s="82"/>
      <c r="O135" s="81"/>
      <c r="P135" s="1"/>
      <c r="Q135" s="1"/>
      <c r="R135" s="1"/>
      <c r="S135" s="1"/>
      <c r="T135" s="89"/>
      <c r="U135" s="1"/>
      <c r="V135" s="43"/>
      <c r="W135" s="1"/>
      <c r="X135" s="1"/>
      <c r="Y135" s="43"/>
      <c r="Z135" s="46"/>
      <c r="AB135" s="253"/>
    </row>
    <row r="136" spans="1:28" ht="25.5" hidden="1" customHeight="1" x14ac:dyDescent="0.25">
      <c r="A136" s="140" t="s">
        <v>408</v>
      </c>
      <c r="B136" s="59"/>
      <c r="C136" s="2"/>
      <c r="D136" s="607" t="s">
        <v>811</v>
      </c>
      <c r="E136" s="607"/>
      <c r="F136" s="197"/>
      <c r="G136" s="497"/>
      <c r="H136" s="497"/>
      <c r="I136" s="426"/>
      <c r="J136" s="406"/>
      <c r="K136" s="215"/>
      <c r="L136" s="224">
        <f t="shared" si="184"/>
        <v>0</v>
      </c>
      <c r="M136" s="81"/>
      <c r="N136" s="82"/>
      <c r="O136" s="81"/>
      <c r="P136" s="1"/>
      <c r="Q136" s="1"/>
      <c r="R136" s="1"/>
      <c r="S136" s="1"/>
      <c r="T136" s="89"/>
      <c r="U136" s="1"/>
      <c r="V136" s="43"/>
      <c r="W136" s="1"/>
      <c r="X136" s="1"/>
      <c r="Y136" s="43"/>
      <c r="Z136" s="46"/>
      <c r="AB136" s="253"/>
    </row>
    <row r="137" spans="1:28" ht="25.5" hidden="1" customHeight="1" x14ac:dyDescent="0.25">
      <c r="A137" s="140" t="s">
        <v>409</v>
      </c>
      <c r="B137" s="59"/>
      <c r="C137" s="2"/>
      <c r="D137" s="607" t="s">
        <v>813</v>
      </c>
      <c r="E137" s="607"/>
      <c r="F137" s="197"/>
      <c r="G137" s="497"/>
      <c r="H137" s="497"/>
      <c r="I137" s="426"/>
      <c r="J137" s="406"/>
      <c r="K137" s="215"/>
      <c r="L137" s="224">
        <f t="shared" si="184"/>
        <v>0</v>
      </c>
      <c r="M137" s="81"/>
      <c r="N137" s="82"/>
      <c r="O137" s="81"/>
      <c r="P137" s="1"/>
      <c r="Q137" s="1"/>
      <c r="R137" s="1"/>
      <c r="S137" s="1"/>
      <c r="T137" s="89"/>
      <c r="U137" s="1"/>
      <c r="V137" s="43"/>
      <c r="W137" s="1"/>
      <c r="X137" s="1"/>
      <c r="Y137" s="43"/>
      <c r="Z137" s="46"/>
      <c r="AB137" s="253"/>
    </row>
    <row r="138" spans="1:28" s="42" customFormat="1" ht="15.75" hidden="1" thickBot="1" x14ac:dyDescent="0.3">
      <c r="A138" s="140" t="s">
        <v>410</v>
      </c>
      <c r="B138" s="119" t="s">
        <v>949</v>
      </c>
      <c r="C138" s="623" t="s">
        <v>411</v>
      </c>
      <c r="D138" s="624"/>
      <c r="E138" s="624"/>
      <c r="F138" s="198">
        <f>F139+F140+F141+F142+F143+F144+F145+F146+F147+F148</f>
        <v>0</v>
      </c>
      <c r="G138" s="498">
        <f>G139+G140+G141+G142+G143+G144+G145+G146+G147+G148</f>
        <v>0</v>
      </c>
      <c r="H138" s="498">
        <f>H139+H140+H141+H142+H143+H144+H145+H146+H147+H148</f>
        <v>0</v>
      </c>
      <c r="I138" s="427">
        <f>I139+I140+I141+I142+I143+I144+I145+I146+I147+I148</f>
        <v>0</v>
      </c>
      <c r="J138" s="407">
        <f t="shared" ref="J138:K138" si="207">J139+J140+J141+J142+J143+J144+J145+J146+J147+J148</f>
        <v>0</v>
      </c>
      <c r="K138" s="216">
        <f t="shared" si="207"/>
        <v>0</v>
      </c>
      <c r="L138" s="227">
        <f t="shared" si="184"/>
        <v>0</v>
      </c>
      <c r="M138" s="122">
        <f t="shared" ref="M138:Z138" si="208">M139+M140+M141+M142+M143+M144+M145+M146+M147+M148</f>
        <v>0</v>
      </c>
      <c r="N138" s="124">
        <f t="shared" si="208"/>
        <v>0</v>
      </c>
      <c r="O138" s="122">
        <f t="shared" si="208"/>
        <v>0</v>
      </c>
      <c r="P138" s="123">
        <f t="shared" si="208"/>
        <v>0</v>
      </c>
      <c r="Q138" s="123">
        <f t="shared" si="208"/>
        <v>0</v>
      </c>
      <c r="R138" s="123">
        <f t="shared" si="208"/>
        <v>0</v>
      </c>
      <c r="S138" s="123">
        <f t="shared" si="208"/>
        <v>0</v>
      </c>
      <c r="T138" s="126">
        <f t="shared" ref="T138" si="209">T139+T140+T141+T142+T143+T144+T145+T146+T147+T148</f>
        <v>0</v>
      </c>
      <c r="U138" s="123">
        <f t="shared" si="208"/>
        <v>0</v>
      </c>
      <c r="V138" s="125">
        <f t="shared" si="208"/>
        <v>0</v>
      </c>
      <c r="W138" s="123">
        <f t="shared" si="208"/>
        <v>0</v>
      </c>
      <c r="X138" s="123">
        <f t="shared" si="208"/>
        <v>0</v>
      </c>
      <c r="Y138" s="125">
        <f t="shared" si="208"/>
        <v>0</v>
      </c>
      <c r="Z138" s="127">
        <f t="shared" si="208"/>
        <v>0</v>
      </c>
      <c r="AB138" s="253"/>
    </row>
    <row r="139" spans="1:28" ht="15.75" hidden="1" thickBot="1" x14ac:dyDescent="0.3">
      <c r="A139" s="140" t="s">
        <v>412</v>
      </c>
      <c r="B139" s="59"/>
      <c r="C139" s="2"/>
      <c r="D139" s="603" t="s">
        <v>639</v>
      </c>
      <c r="E139" s="603"/>
      <c r="F139" s="187"/>
      <c r="G139" s="486"/>
      <c r="H139" s="486"/>
      <c r="I139" s="415"/>
      <c r="J139" s="394"/>
      <c r="K139" s="205"/>
      <c r="L139" s="224">
        <f t="shared" si="184"/>
        <v>0</v>
      </c>
      <c r="M139" s="81"/>
      <c r="N139" s="82"/>
      <c r="O139" s="81"/>
      <c r="P139" s="1"/>
      <c r="Q139" s="1"/>
      <c r="R139" s="1"/>
      <c r="S139" s="1"/>
      <c r="T139" s="89"/>
      <c r="U139" s="1"/>
      <c r="V139" s="43"/>
      <c r="W139" s="1"/>
      <c r="X139" s="1"/>
      <c r="Y139" s="43"/>
      <c r="Z139" s="46"/>
      <c r="AB139" s="253"/>
    </row>
    <row r="140" spans="1:28" ht="15.75" hidden="1" thickBot="1" x14ac:dyDescent="0.3">
      <c r="A140" s="140" t="s">
        <v>413</v>
      </c>
      <c r="B140" s="59"/>
      <c r="C140" s="2"/>
      <c r="D140" s="603" t="s">
        <v>800</v>
      </c>
      <c r="E140" s="603"/>
      <c r="F140" s="187"/>
      <c r="G140" s="486"/>
      <c r="H140" s="486"/>
      <c r="I140" s="415"/>
      <c r="J140" s="394"/>
      <c r="K140" s="205"/>
      <c r="L140" s="224">
        <f t="shared" si="184"/>
        <v>0</v>
      </c>
      <c r="M140" s="81"/>
      <c r="N140" s="82"/>
      <c r="O140" s="81"/>
      <c r="P140" s="1"/>
      <c r="Q140" s="1"/>
      <c r="R140" s="1"/>
      <c r="S140" s="1"/>
      <c r="T140" s="89"/>
      <c r="U140" s="1"/>
      <c r="V140" s="43"/>
      <c r="W140" s="1"/>
      <c r="X140" s="1"/>
      <c r="Y140" s="43"/>
      <c r="Z140" s="46"/>
      <c r="AB140" s="253"/>
    </row>
    <row r="141" spans="1:28" ht="15.75" hidden="1" thickBot="1" x14ac:dyDescent="0.3">
      <c r="A141" s="140" t="s">
        <v>414</v>
      </c>
      <c r="B141" s="59"/>
      <c r="C141" s="2"/>
      <c r="D141" s="603" t="s">
        <v>802</v>
      </c>
      <c r="E141" s="603"/>
      <c r="F141" s="187"/>
      <c r="G141" s="486"/>
      <c r="H141" s="486"/>
      <c r="I141" s="415"/>
      <c r="J141" s="394"/>
      <c r="K141" s="205"/>
      <c r="L141" s="224">
        <f t="shared" si="184"/>
        <v>0</v>
      </c>
      <c r="M141" s="81"/>
      <c r="N141" s="82"/>
      <c r="O141" s="81"/>
      <c r="P141" s="1"/>
      <c r="Q141" s="1"/>
      <c r="R141" s="1"/>
      <c r="S141" s="1"/>
      <c r="T141" s="89"/>
      <c r="U141" s="1"/>
      <c r="V141" s="43"/>
      <c r="W141" s="1"/>
      <c r="X141" s="1"/>
      <c r="Y141" s="43"/>
      <c r="Z141" s="46"/>
      <c r="AB141" s="253"/>
    </row>
    <row r="142" spans="1:28" ht="15.75" hidden="1" thickBot="1" x14ac:dyDescent="0.3">
      <c r="A142" s="140" t="s">
        <v>415</v>
      </c>
      <c r="B142" s="59"/>
      <c r="C142" s="2"/>
      <c r="D142" s="603" t="s">
        <v>803</v>
      </c>
      <c r="E142" s="603"/>
      <c r="F142" s="187"/>
      <c r="G142" s="486"/>
      <c r="H142" s="486"/>
      <c r="I142" s="415"/>
      <c r="J142" s="394"/>
      <c r="K142" s="205"/>
      <c r="L142" s="224">
        <f t="shared" si="184"/>
        <v>0</v>
      </c>
      <c r="M142" s="81"/>
      <c r="N142" s="82"/>
      <c r="O142" s="81"/>
      <c r="P142" s="1"/>
      <c r="Q142" s="1"/>
      <c r="R142" s="1"/>
      <c r="S142" s="1"/>
      <c r="T142" s="89"/>
      <c r="U142" s="1"/>
      <c r="V142" s="43"/>
      <c r="W142" s="1"/>
      <c r="X142" s="1"/>
      <c r="Y142" s="43"/>
      <c r="Z142" s="46"/>
      <c r="AB142" s="253"/>
    </row>
    <row r="143" spans="1:28" ht="15.75" hidden="1" thickBot="1" x14ac:dyDescent="0.3">
      <c r="A143" s="140" t="s">
        <v>416</v>
      </c>
      <c r="B143" s="59"/>
      <c r="C143" s="2"/>
      <c r="D143" s="603" t="s">
        <v>807</v>
      </c>
      <c r="E143" s="603"/>
      <c r="F143" s="187"/>
      <c r="G143" s="486"/>
      <c r="H143" s="486"/>
      <c r="I143" s="415"/>
      <c r="J143" s="394"/>
      <c r="K143" s="205"/>
      <c r="L143" s="224">
        <f t="shared" si="184"/>
        <v>0</v>
      </c>
      <c r="M143" s="81"/>
      <c r="N143" s="82"/>
      <c r="O143" s="81"/>
      <c r="P143" s="1"/>
      <c r="Q143" s="1"/>
      <c r="R143" s="1"/>
      <c r="S143" s="1"/>
      <c r="T143" s="89"/>
      <c r="U143" s="1"/>
      <c r="V143" s="43"/>
      <c r="W143" s="1"/>
      <c r="X143" s="1"/>
      <c r="Y143" s="43"/>
      <c r="Z143" s="46"/>
      <c r="AB143" s="253"/>
    </row>
    <row r="144" spans="1:28" ht="15.75" hidden="1" thickBot="1" x14ac:dyDescent="0.3">
      <c r="A144" s="140" t="s">
        <v>417</v>
      </c>
      <c r="B144" s="59"/>
      <c r="C144" s="2"/>
      <c r="D144" s="603" t="s">
        <v>805</v>
      </c>
      <c r="E144" s="603"/>
      <c r="F144" s="187"/>
      <c r="G144" s="486"/>
      <c r="H144" s="486"/>
      <c r="I144" s="415"/>
      <c r="J144" s="394"/>
      <c r="K144" s="205"/>
      <c r="L144" s="224">
        <f t="shared" si="184"/>
        <v>0</v>
      </c>
      <c r="M144" s="81"/>
      <c r="N144" s="82"/>
      <c r="O144" s="81"/>
      <c r="P144" s="1"/>
      <c r="Q144" s="1"/>
      <c r="R144" s="1"/>
      <c r="S144" s="1"/>
      <c r="T144" s="89"/>
      <c r="U144" s="1"/>
      <c r="V144" s="43"/>
      <c r="W144" s="1"/>
      <c r="X144" s="1"/>
      <c r="Y144" s="43"/>
      <c r="Z144" s="46"/>
      <c r="AB144" s="253"/>
    </row>
    <row r="145" spans="1:28" ht="25.5" hidden="1" customHeight="1" x14ac:dyDescent="0.25">
      <c r="A145" s="140" t="s">
        <v>418</v>
      </c>
      <c r="B145" s="59"/>
      <c r="C145" s="2"/>
      <c r="D145" s="607" t="s">
        <v>809</v>
      </c>
      <c r="E145" s="607"/>
      <c r="F145" s="197"/>
      <c r="G145" s="497"/>
      <c r="H145" s="497"/>
      <c r="I145" s="426"/>
      <c r="J145" s="406"/>
      <c r="K145" s="215"/>
      <c r="L145" s="224">
        <f t="shared" si="184"/>
        <v>0</v>
      </c>
      <c r="M145" s="81"/>
      <c r="N145" s="82"/>
      <c r="O145" s="81"/>
      <c r="P145" s="1"/>
      <c r="Q145" s="1"/>
      <c r="R145" s="1"/>
      <c r="S145" s="1"/>
      <c r="T145" s="89"/>
      <c r="U145" s="1"/>
      <c r="V145" s="43"/>
      <c r="W145" s="1"/>
      <c r="X145" s="1"/>
      <c r="Y145" s="43"/>
      <c r="Z145" s="46"/>
      <c r="AB145" s="253"/>
    </row>
    <row r="146" spans="1:28" ht="15.75" hidden="1" thickBot="1" x14ac:dyDescent="0.3">
      <c r="A146" s="140" t="s">
        <v>419</v>
      </c>
      <c r="B146" s="59"/>
      <c r="C146" s="2"/>
      <c r="D146" s="603" t="s">
        <v>810</v>
      </c>
      <c r="E146" s="603"/>
      <c r="F146" s="187"/>
      <c r="G146" s="486"/>
      <c r="H146" s="486"/>
      <c r="I146" s="415"/>
      <c r="J146" s="394"/>
      <c r="K146" s="205"/>
      <c r="L146" s="224">
        <f t="shared" si="184"/>
        <v>0</v>
      </c>
      <c r="M146" s="81"/>
      <c r="N146" s="82"/>
      <c r="O146" s="81"/>
      <c r="P146" s="1"/>
      <c r="Q146" s="1"/>
      <c r="R146" s="1"/>
      <c r="S146" s="1"/>
      <c r="T146" s="89"/>
      <c r="U146" s="1"/>
      <c r="V146" s="43"/>
      <c r="W146" s="1"/>
      <c r="X146" s="1"/>
      <c r="Y146" s="43"/>
      <c r="Z146" s="46"/>
      <c r="AB146" s="253"/>
    </row>
    <row r="147" spans="1:28" ht="25.5" hidden="1" customHeight="1" x14ac:dyDescent="0.25">
      <c r="A147" s="140" t="s">
        <v>420</v>
      </c>
      <c r="B147" s="59"/>
      <c r="C147" s="2"/>
      <c r="D147" s="607" t="s">
        <v>812</v>
      </c>
      <c r="E147" s="607"/>
      <c r="F147" s="197"/>
      <c r="G147" s="497"/>
      <c r="H147" s="497"/>
      <c r="I147" s="426"/>
      <c r="J147" s="406"/>
      <c r="K147" s="215"/>
      <c r="L147" s="224">
        <f t="shared" si="184"/>
        <v>0</v>
      </c>
      <c r="M147" s="81"/>
      <c r="N147" s="82"/>
      <c r="O147" s="81"/>
      <c r="P147" s="1"/>
      <c r="Q147" s="1"/>
      <c r="R147" s="1"/>
      <c r="S147" s="1"/>
      <c r="T147" s="89"/>
      <c r="U147" s="1"/>
      <c r="V147" s="43"/>
      <c r="W147" s="1"/>
      <c r="X147" s="1"/>
      <c r="Y147" s="43"/>
      <c r="Z147" s="46"/>
      <c r="AB147" s="253"/>
    </row>
    <row r="148" spans="1:28" ht="25.5" hidden="1" customHeight="1" x14ac:dyDescent="0.25">
      <c r="A148" s="140" t="s">
        <v>421</v>
      </c>
      <c r="B148" s="59"/>
      <c r="C148" s="2"/>
      <c r="D148" s="607" t="s">
        <v>814</v>
      </c>
      <c r="E148" s="607"/>
      <c r="F148" s="197"/>
      <c r="G148" s="497"/>
      <c r="H148" s="497"/>
      <c r="I148" s="426"/>
      <c r="J148" s="406"/>
      <c r="K148" s="215"/>
      <c r="L148" s="224">
        <f t="shared" si="184"/>
        <v>0</v>
      </c>
      <c r="M148" s="81"/>
      <c r="N148" s="82"/>
      <c r="O148" s="81"/>
      <c r="P148" s="1"/>
      <c r="Q148" s="1"/>
      <c r="R148" s="1"/>
      <c r="S148" s="1"/>
      <c r="T148" s="89"/>
      <c r="U148" s="1"/>
      <c r="V148" s="43"/>
      <c r="W148" s="1"/>
      <c r="X148" s="1"/>
      <c r="Y148" s="43"/>
      <c r="Z148" s="46"/>
      <c r="AB148" s="253"/>
    </row>
    <row r="149" spans="1:28" s="42" customFormat="1" ht="27.75" hidden="1" customHeight="1" x14ac:dyDescent="0.25">
      <c r="A149" s="140" t="s">
        <v>422</v>
      </c>
      <c r="B149" s="119" t="s">
        <v>950</v>
      </c>
      <c r="C149" s="675" t="s">
        <v>1094</v>
      </c>
      <c r="D149" s="676"/>
      <c r="E149" s="676"/>
      <c r="F149" s="196">
        <f>F150+F151</f>
        <v>0</v>
      </c>
      <c r="G149" s="496">
        <f>G150+G151</f>
        <v>0</v>
      </c>
      <c r="H149" s="496">
        <f>H150+H151</f>
        <v>0</v>
      </c>
      <c r="I149" s="425">
        <f>I150+I151</f>
        <v>0</v>
      </c>
      <c r="J149" s="404">
        <f t="shared" ref="J149:K149" si="210">J150+J151</f>
        <v>0</v>
      </c>
      <c r="K149" s="214">
        <f t="shared" si="210"/>
        <v>0</v>
      </c>
      <c r="L149" s="227">
        <f t="shared" si="184"/>
        <v>0</v>
      </c>
      <c r="M149" s="122">
        <f t="shared" ref="M149:Z149" si="211">M150+M151</f>
        <v>0</v>
      </c>
      <c r="N149" s="124">
        <f t="shared" si="211"/>
        <v>0</v>
      </c>
      <c r="O149" s="122">
        <f t="shared" si="211"/>
        <v>0</v>
      </c>
      <c r="P149" s="123">
        <f t="shared" si="211"/>
        <v>0</v>
      </c>
      <c r="Q149" s="123">
        <f t="shared" si="211"/>
        <v>0</v>
      </c>
      <c r="R149" s="123">
        <f t="shared" si="211"/>
        <v>0</v>
      </c>
      <c r="S149" s="123">
        <f t="shared" si="211"/>
        <v>0</v>
      </c>
      <c r="T149" s="126">
        <f t="shared" ref="T149" si="212">T150+T151</f>
        <v>0</v>
      </c>
      <c r="U149" s="123">
        <f t="shared" si="211"/>
        <v>0</v>
      </c>
      <c r="V149" s="125">
        <f t="shared" si="211"/>
        <v>0</v>
      </c>
      <c r="W149" s="123">
        <f t="shared" si="211"/>
        <v>0</v>
      </c>
      <c r="X149" s="123">
        <f t="shared" si="211"/>
        <v>0</v>
      </c>
      <c r="Y149" s="125">
        <f t="shared" si="211"/>
        <v>0</v>
      </c>
      <c r="Z149" s="127">
        <f t="shared" si="211"/>
        <v>0</v>
      </c>
      <c r="AB149" s="253"/>
    </row>
    <row r="150" spans="1:28" ht="15.75" hidden="1" thickBot="1" x14ac:dyDescent="0.3">
      <c r="A150" s="140" t="s">
        <v>423</v>
      </c>
      <c r="B150" s="59"/>
      <c r="C150" s="2"/>
      <c r="D150" s="603" t="s">
        <v>816</v>
      </c>
      <c r="E150" s="603"/>
      <c r="F150" s="187"/>
      <c r="G150" s="486"/>
      <c r="H150" s="486"/>
      <c r="I150" s="415"/>
      <c r="J150" s="394"/>
      <c r="K150" s="205"/>
      <c r="L150" s="224">
        <f t="shared" si="184"/>
        <v>0</v>
      </c>
      <c r="M150" s="81"/>
      <c r="N150" s="82"/>
      <c r="O150" s="81"/>
      <c r="P150" s="1"/>
      <c r="Q150" s="1"/>
      <c r="R150" s="1"/>
      <c r="S150" s="1"/>
      <c r="T150" s="89"/>
      <c r="U150" s="1"/>
      <c r="V150" s="43"/>
      <c r="W150" s="1"/>
      <c r="X150" s="1"/>
      <c r="Y150" s="43"/>
      <c r="Z150" s="46"/>
      <c r="AB150" s="253"/>
    </row>
    <row r="151" spans="1:28" ht="25.5" hidden="1" customHeight="1" x14ac:dyDescent="0.25">
      <c r="A151" s="140" t="s">
        <v>424</v>
      </c>
      <c r="B151" s="59"/>
      <c r="C151" s="2"/>
      <c r="D151" s="607" t="s">
        <v>815</v>
      </c>
      <c r="E151" s="607"/>
      <c r="F151" s="197"/>
      <c r="G151" s="497"/>
      <c r="H151" s="497"/>
      <c r="I151" s="426"/>
      <c r="J151" s="406"/>
      <c r="K151" s="215"/>
      <c r="L151" s="224">
        <f t="shared" si="184"/>
        <v>0</v>
      </c>
      <c r="M151" s="81"/>
      <c r="N151" s="82"/>
      <c r="O151" s="81"/>
      <c r="P151" s="1"/>
      <c r="Q151" s="1"/>
      <c r="R151" s="1"/>
      <c r="S151" s="1"/>
      <c r="T151" s="89"/>
      <c r="U151" s="1"/>
      <c r="V151" s="43"/>
      <c r="W151" s="1"/>
      <c r="X151" s="1"/>
      <c r="Y151" s="43"/>
      <c r="Z151" s="46"/>
      <c r="AB151" s="253"/>
    </row>
    <row r="152" spans="1:28" s="42" customFormat="1" ht="15.75" hidden="1" thickBot="1" x14ac:dyDescent="0.3">
      <c r="A152" s="140" t="s">
        <v>425</v>
      </c>
      <c r="B152" s="119" t="s">
        <v>952</v>
      </c>
      <c r="C152" s="675" t="s">
        <v>1095</v>
      </c>
      <c r="D152" s="676"/>
      <c r="E152" s="676"/>
      <c r="F152" s="196">
        <f>F153+F154+F155+F156+F157+F158+F159+F160+F161+F162+F163</f>
        <v>0</v>
      </c>
      <c r="G152" s="496">
        <f>G153+G154+G155+G156+G157+G158+G159+G160+G161+G162+G163</f>
        <v>0</v>
      </c>
      <c r="H152" s="496">
        <f>H153+H154+H155+H156+H157+H158+H159+H160+H161+H162+H163</f>
        <v>0</v>
      </c>
      <c r="I152" s="425">
        <f>I153+I154+I155+I156+I157+I158+I159+I160+I161+I162+I163</f>
        <v>0</v>
      </c>
      <c r="J152" s="404">
        <f t="shared" ref="J152:K152" si="213">J153+J154+J155+J156+J157+J158+J159+J160+J161+J162+J163</f>
        <v>0</v>
      </c>
      <c r="K152" s="214">
        <f t="shared" si="213"/>
        <v>0</v>
      </c>
      <c r="L152" s="227">
        <f t="shared" si="184"/>
        <v>0</v>
      </c>
      <c r="M152" s="122">
        <f t="shared" ref="M152:Z152" si="214">M153+M154+M155+M156+M157+M158+M159+M160+M161+M162+M163</f>
        <v>0</v>
      </c>
      <c r="N152" s="124">
        <f t="shared" si="214"/>
        <v>0</v>
      </c>
      <c r="O152" s="122">
        <f t="shared" si="214"/>
        <v>0</v>
      </c>
      <c r="P152" s="123">
        <f t="shared" si="214"/>
        <v>0</v>
      </c>
      <c r="Q152" s="123">
        <f t="shared" si="214"/>
        <v>0</v>
      </c>
      <c r="R152" s="123">
        <f t="shared" si="214"/>
        <v>0</v>
      </c>
      <c r="S152" s="123">
        <f t="shared" si="214"/>
        <v>0</v>
      </c>
      <c r="T152" s="126">
        <f t="shared" ref="T152" si="215">T153+T154+T155+T156+T157+T158+T159+T160+T161+T162+T163</f>
        <v>0</v>
      </c>
      <c r="U152" s="123">
        <f t="shared" si="214"/>
        <v>0</v>
      </c>
      <c r="V152" s="125">
        <f t="shared" si="214"/>
        <v>0</v>
      </c>
      <c r="W152" s="123">
        <f t="shared" si="214"/>
        <v>0</v>
      </c>
      <c r="X152" s="123">
        <f t="shared" si="214"/>
        <v>0</v>
      </c>
      <c r="Y152" s="125">
        <f t="shared" si="214"/>
        <v>0</v>
      </c>
      <c r="Z152" s="127">
        <f t="shared" si="214"/>
        <v>0</v>
      </c>
      <c r="AB152" s="253"/>
    </row>
    <row r="153" spans="1:28" ht="15.75" hidden="1" thickBot="1" x14ac:dyDescent="0.3">
      <c r="A153" s="140" t="s">
        <v>426</v>
      </c>
      <c r="B153" s="59"/>
      <c r="C153" s="2"/>
      <c r="D153" s="603" t="s">
        <v>625</v>
      </c>
      <c r="E153" s="603"/>
      <c r="F153" s="187"/>
      <c r="G153" s="486"/>
      <c r="H153" s="486"/>
      <c r="I153" s="415"/>
      <c r="J153" s="394"/>
      <c r="K153" s="205"/>
      <c r="L153" s="224">
        <f t="shared" si="184"/>
        <v>0</v>
      </c>
      <c r="M153" s="81"/>
      <c r="N153" s="82"/>
      <c r="O153" s="81"/>
      <c r="P153" s="1"/>
      <c r="Q153" s="1"/>
      <c r="R153" s="1"/>
      <c r="S153" s="1"/>
      <c r="T153" s="89"/>
      <c r="U153" s="1"/>
      <c r="V153" s="43"/>
      <c r="W153" s="1"/>
      <c r="X153" s="1"/>
      <c r="Y153" s="43"/>
      <c r="Z153" s="46"/>
      <c r="AB153" s="253"/>
    </row>
    <row r="154" spans="1:28" ht="15.75" hidden="1" thickBot="1" x14ac:dyDescent="0.3">
      <c r="A154" s="140" t="s">
        <v>427</v>
      </c>
      <c r="B154" s="59"/>
      <c r="C154" s="2"/>
      <c r="D154" s="603" t="s">
        <v>628</v>
      </c>
      <c r="E154" s="603"/>
      <c r="F154" s="187"/>
      <c r="G154" s="486"/>
      <c r="H154" s="486"/>
      <c r="I154" s="415"/>
      <c r="J154" s="394"/>
      <c r="K154" s="205"/>
      <c r="L154" s="224">
        <f t="shared" si="184"/>
        <v>0</v>
      </c>
      <c r="M154" s="81"/>
      <c r="N154" s="82"/>
      <c r="O154" s="81"/>
      <c r="P154" s="1"/>
      <c r="Q154" s="1"/>
      <c r="R154" s="1"/>
      <c r="S154" s="1"/>
      <c r="T154" s="89"/>
      <c r="U154" s="1"/>
      <c r="V154" s="43"/>
      <c r="W154" s="1"/>
      <c r="X154" s="1"/>
      <c r="Y154" s="43"/>
      <c r="Z154" s="46"/>
      <c r="AB154" s="253"/>
    </row>
    <row r="155" spans="1:28" ht="15.75" hidden="1" thickBot="1" x14ac:dyDescent="0.3">
      <c r="A155" s="140" t="s">
        <v>428</v>
      </c>
      <c r="B155" s="59"/>
      <c r="C155" s="2"/>
      <c r="D155" s="603" t="s">
        <v>629</v>
      </c>
      <c r="E155" s="603"/>
      <c r="F155" s="187"/>
      <c r="G155" s="486"/>
      <c r="H155" s="486"/>
      <c r="I155" s="415"/>
      <c r="J155" s="394"/>
      <c r="K155" s="205"/>
      <c r="L155" s="224">
        <f t="shared" si="184"/>
        <v>0</v>
      </c>
      <c r="M155" s="81"/>
      <c r="N155" s="82"/>
      <c r="O155" s="81"/>
      <c r="P155" s="1"/>
      <c r="Q155" s="1"/>
      <c r="R155" s="1"/>
      <c r="S155" s="1"/>
      <c r="T155" s="89"/>
      <c r="U155" s="1"/>
      <c r="V155" s="43"/>
      <c r="W155" s="1"/>
      <c r="X155" s="1"/>
      <c r="Y155" s="43"/>
      <c r="Z155" s="46"/>
      <c r="AB155" s="253"/>
    </row>
    <row r="156" spans="1:28" ht="15.75" hidden="1" thickBot="1" x14ac:dyDescent="0.3">
      <c r="A156" s="140" t="s">
        <v>429</v>
      </c>
      <c r="B156" s="59"/>
      <c r="C156" s="2"/>
      <c r="D156" s="603" t="s">
        <v>626</v>
      </c>
      <c r="E156" s="603"/>
      <c r="F156" s="187"/>
      <c r="G156" s="486"/>
      <c r="H156" s="486"/>
      <c r="I156" s="415"/>
      <c r="J156" s="394"/>
      <c r="K156" s="205"/>
      <c r="L156" s="224">
        <f t="shared" si="184"/>
        <v>0</v>
      </c>
      <c r="M156" s="81"/>
      <c r="N156" s="82"/>
      <c r="O156" s="81"/>
      <c r="P156" s="1"/>
      <c r="Q156" s="1"/>
      <c r="R156" s="1"/>
      <c r="S156" s="1"/>
      <c r="T156" s="89"/>
      <c r="U156" s="1"/>
      <c r="V156" s="43"/>
      <c r="W156" s="1"/>
      <c r="X156" s="1"/>
      <c r="Y156" s="43"/>
      <c r="Z156" s="46"/>
      <c r="AB156" s="253"/>
    </row>
    <row r="157" spans="1:28" ht="15.75" hidden="1" thickBot="1" x14ac:dyDescent="0.3">
      <c r="A157" s="140" t="s">
        <v>430</v>
      </c>
      <c r="B157" s="59"/>
      <c r="C157" s="2"/>
      <c r="D157" s="603" t="s">
        <v>1096</v>
      </c>
      <c r="E157" s="603"/>
      <c r="F157" s="187"/>
      <c r="G157" s="486"/>
      <c r="H157" s="486"/>
      <c r="I157" s="415"/>
      <c r="J157" s="394"/>
      <c r="K157" s="205"/>
      <c r="L157" s="224">
        <f t="shared" si="184"/>
        <v>0</v>
      </c>
      <c r="M157" s="81"/>
      <c r="N157" s="82"/>
      <c r="O157" s="81"/>
      <c r="P157" s="1"/>
      <c r="Q157" s="1"/>
      <c r="R157" s="1"/>
      <c r="S157" s="1"/>
      <c r="T157" s="89"/>
      <c r="U157" s="1"/>
      <c r="V157" s="43"/>
      <c r="W157" s="1"/>
      <c r="X157" s="1"/>
      <c r="Y157" s="43"/>
      <c r="Z157" s="46"/>
      <c r="AB157" s="253"/>
    </row>
    <row r="158" spans="1:28" ht="25.5" hidden="1" customHeight="1" x14ac:dyDescent="0.25">
      <c r="A158" s="140" t="s">
        <v>431</v>
      </c>
      <c r="B158" s="59"/>
      <c r="C158" s="2"/>
      <c r="D158" s="607" t="s">
        <v>817</v>
      </c>
      <c r="E158" s="607"/>
      <c r="F158" s="197"/>
      <c r="G158" s="497"/>
      <c r="H158" s="497"/>
      <c r="I158" s="426"/>
      <c r="J158" s="406"/>
      <c r="K158" s="215"/>
      <c r="L158" s="224">
        <f t="shared" si="184"/>
        <v>0</v>
      </c>
      <c r="M158" s="81"/>
      <c r="N158" s="82"/>
      <c r="O158" s="81"/>
      <c r="P158" s="1"/>
      <c r="Q158" s="1"/>
      <c r="R158" s="1"/>
      <c r="S158" s="1"/>
      <c r="T158" s="89"/>
      <c r="U158" s="1"/>
      <c r="V158" s="43"/>
      <c r="W158" s="1"/>
      <c r="X158" s="1"/>
      <c r="Y158" s="43"/>
      <c r="Z158" s="46"/>
      <c r="AB158" s="253"/>
    </row>
    <row r="159" spans="1:28" ht="25.5" hidden="1" customHeight="1" x14ac:dyDescent="0.25">
      <c r="A159" s="140" t="s">
        <v>432</v>
      </c>
      <c r="B159" s="59"/>
      <c r="C159" s="2"/>
      <c r="D159" s="607" t="s">
        <v>818</v>
      </c>
      <c r="E159" s="607"/>
      <c r="F159" s="197"/>
      <c r="G159" s="497"/>
      <c r="H159" s="497"/>
      <c r="I159" s="426"/>
      <c r="J159" s="406"/>
      <c r="K159" s="215"/>
      <c r="L159" s="224">
        <f t="shared" si="184"/>
        <v>0</v>
      </c>
      <c r="M159" s="81"/>
      <c r="N159" s="82"/>
      <c r="O159" s="81"/>
      <c r="P159" s="1"/>
      <c r="Q159" s="1"/>
      <c r="R159" s="1"/>
      <c r="S159" s="1"/>
      <c r="T159" s="89"/>
      <c r="U159" s="1"/>
      <c r="V159" s="43"/>
      <c r="W159" s="1"/>
      <c r="X159" s="1"/>
      <c r="Y159" s="43"/>
      <c r="Z159" s="46"/>
      <c r="AB159" s="253"/>
    </row>
    <row r="160" spans="1:28" ht="15.75" hidden="1" thickBot="1" x14ac:dyDescent="0.3">
      <c r="A160" s="140" t="s">
        <v>433</v>
      </c>
      <c r="B160" s="59"/>
      <c r="C160" s="2"/>
      <c r="D160" s="603" t="s">
        <v>635</v>
      </c>
      <c r="E160" s="603"/>
      <c r="F160" s="187"/>
      <c r="G160" s="486"/>
      <c r="H160" s="486"/>
      <c r="I160" s="415"/>
      <c r="J160" s="394"/>
      <c r="K160" s="205"/>
      <c r="L160" s="224">
        <f t="shared" ref="L160:L231" si="216">SUM(J160:K160)</f>
        <v>0</v>
      </c>
      <c r="M160" s="81"/>
      <c r="N160" s="82"/>
      <c r="O160" s="81"/>
      <c r="P160" s="1"/>
      <c r="Q160" s="1"/>
      <c r="R160" s="1"/>
      <c r="S160" s="1"/>
      <c r="T160" s="89"/>
      <c r="U160" s="1"/>
      <c r="V160" s="43"/>
      <c r="W160" s="1"/>
      <c r="X160" s="1"/>
      <c r="Y160" s="43"/>
      <c r="Z160" s="46"/>
      <c r="AB160" s="253"/>
    </row>
    <row r="161" spans="1:28" ht="15.75" hidden="1" thickBot="1" x14ac:dyDescent="0.3">
      <c r="A161" s="140" t="s">
        <v>434</v>
      </c>
      <c r="B161" s="59"/>
      <c r="C161" s="2"/>
      <c r="D161" s="603" t="s">
        <v>627</v>
      </c>
      <c r="E161" s="603"/>
      <c r="F161" s="187"/>
      <c r="G161" s="486"/>
      <c r="H161" s="486"/>
      <c r="I161" s="415"/>
      <c r="J161" s="394"/>
      <c r="K161" s="205"/>
      <c r="L161" s="224">
        <f t="shared" si="216"/>
        <v>0</v>
      </c>
      <c r="M161" s="81"/>
      <c r="N161" s="82"/>
      <c r="O161" s="81"/>
      <c r="P161" s="1"/>
      <c r="Q161" s="1"/>
      <c r="R161" s="1"/>
      <c r="S161" s="1"/>
      <c r="T161" s="89"/>
      <c r="U161" s="1"/>
      <c r="V161" s="43"/>
      <c r="W161" s="1"/>
      <c r="X161" s="1"/>
      <c r="Y161" s="43"/>
      <c r="Z161" s="46"/>
      <c r="AB161" s="253"/>
    </row>
    <row r="162" spans="1:28" ht="25.5" hidden="1" customHeight="1" x14ac:dyDescent="0.25">
      <c r="A162" s="140" t="s">
        <v>435</v>
      </c>
      <c r="B162" s="59"/>
      <c r="C162" s="2"/>
      <c r="D162" s="607" t="s">
        <v>819</v>
      </c>
      <c r="E162" s="607"/>
      <c r="F162" s="197"/>
      <c r="G162" s="497"/>
      <c r="H162" s="497"/>
      <c r="I162" s="426"/>
      <c r="J162" s="406"/>
      <c r="K162" s="215"/>
      <c r="L162" s="224">
        <f t="shared" si="216"/>
        <v>0</v>
      </c>
      <c r="M162" s="81"/>
      <c r="N162" s="82"/>
      <c r="O162" s="81"/>
      <c r="P162" s="1"/>
      <c r="Q162" s="1"/>
      <c r="R162" s="1"/>
      <c r="S162" s="1"/>
      <c r="T162" s="89"/>
      <c r="U162" s="1"/>
      <c r="V162" s="43"/>
      <c r="W162" s="1"/>
      <c r="X162" s="1"/>
      <c r="Y162" s="43"/>
      <c r="Z162" s="46"/>
      <c r="AB162" s="253"/>
    </row>
    <row r="163" spans="1:28" ht="15.75" hidden="1" thickBot="1" x14ac:dyDescent="0.3">
      <c r="A163" s="140" t="s">
        <v>436</v>
      </c>
      <c r="B163" s="59"/>
      <c r="C163" s="2"/>
      <c r="D163" s="603" t="s">
        <v>820</v>
      </c>
      <c r="E163" s="603"/>
      <c r="F163" s="187"/>
      <c r="G163" s="486"/>
      <c r="H163" s="486"/>
      <c r="I163" s="415"/>
      <c r="J163" s="394"/>
      <c r="K163" s="205"/>
      <c r="L163" s="224">
        <f t="shared" si="216"/>
        <v>0</v>
      </c>
      <c r="M163" s="81"/>
      <c r="N163" s="82"/>
      <c r="O163" s="81"/>
      <c r="P163" s="1"/>
      <c r="Q163" s="1"/>
      <c r="R163" s="1"/>
      <c r="S163" s="1"/>
      <c r="T163" s="89"/>
      <c r="U163" s="1"/>
      <c r="V163" s="43"/>
      <c r="W163" s="1"/>
      <c r="X163" s="1"/>
      <c r="Y163" s="43"/>
      <c r="Z163" s="46"/>
      <c r="AB163" s="253"/>
    </row>
    <row r="164" spans="1:28" s="42" customFormat="1" ht="15.75" hidden="1" thickBot="1" x14ac:dyDescent="0.3">
      <c r="A164" s="140" t="s">
        <v>437</v>
      </c>
      <c r="B164" s="119" t="s">
        <v>951</v>
      </c>
      <c r="C164" s="623" t="s">
        <v>438</v>
      </c>
      <c r="D164" s="624"/>
      <c r="E164" s="624"/>
      <c r="F164" s="198"/>
      <c r="G164" s="498"/>
      <c r="H164" s="498"/>
      <c r="I164" s="427"/>
      <c r="J164" s="407"/>
      <c r="K164" s="216"/>
      <c r="L164" s="227">
        <f t="shared" si="216"/>
        <v>0</v>
      </c>
      <c r="M164" s="122"/>
      <c r="N164" s="124"/>
      <c r="O164" s="122"/>
      <c r="P164" s="123"/>
      <c r="Q164" s="123"/>
      <c r="R164" s="123"/>
      <c r="S164" s="123"/>
      <c r="T164" s="126"/>
      <c r="U164" s="123"/>
      <c r="V164" s="125"/>
      <c r="W164" s="123"/>
      <c r="X164" s="123"/>
      <c r="Y164" s="125"/>
      <c r="Z164" s="127"/>
      <c r="AB164" s="253"/>
    </row>
    <row r="165" spans="1:28" s="42" customFormat="1" ht="15.75" hidden="1" thickBot="1" x14ac:dyDescent="0.3">
      <c r="A165" s="140" t="s">
        <v>439</v>
      </c>
      <c r="B165" s="119" t="s">
        <v>953</v>
      </c>
      <c r="C165" s="623" t="s">
        <v>440</v>
      </c>
      <c r="D165" s="624"/>
      <c r="E165" s="624"/>
      <c r="F165" s="198"/>
      <c r="G165" s="498"/>
      <c r="H165" s="498"/>
      <c r="I165" s="427"/>
      <c r="J165" s="407"/>
      <c r="K165" s="216"/>
      <c r="L165" s="227">
        <f t="shared" si="216"/>
        <v>0</v>
      </c>
      <c r="M165" s="122"/>
      <c r="N165" s="124"/>
      <c r="O165" s="122"/>
      <c r="P165" s="123"/>
      <c r="Q165" s="123"/>
      <c r="R165" s="123"/>
      <c r="S165" s="123"/>
      <c r="T165" s="126"/>
      <c r="U165" s="123"/>
      <c r="V165" s="125"/>
      <c r="W165" s="123"/>
      <c r="X165" s="123"/>
      <c r="Y165" s="125"/>
      <c r="Z165" s="127"/>
      <c r="AB165" s="253"/>
    </row>
    <row r="166" spans="1:28" s="42" customFormat="1" ht="15.75" hidden="1" thickBot="1" x14ac:dyDescent="0.3">
      <c r="A166" s="140" t="s">
        <v>441</v>
      </c>
      <c r="B166" s="119" t="s">
        <v>954</v>
      </c>
      <c r="C166" s="623" t="s">
        <v>442</v>
      </c>
      <c r="D166" s="624"/>
      <c r="E166" s="624"/>
      <c r="F166" s="198"/>
      <c r="G166" s="498"/>
      <c r="H166" s="498"/>
      <c r="I166" s="427"/>
      <c r="J166" s="407"/>
      <c r="K166" s="216"/>
      <c r="L166" s="227">
        <f t="shared" si="216"/>
        <v>0</v>
      </c>
      <c r="M166" s="122"/>
      <c r="N166" s="124"/>
      <c r="O166" s="122"/>
      <c r="P166" s="123"/>
      <c r="Q166" s="123"/>
      <c r="R166" s="123"/>
      <c r="S166" s="123"/>
      <c r="T166" s="126"/>
      <c r="U166" s="123"/>
      <c r="V166" s="125"/>
      <c r="W166" s="123"/>
      <c r="X166" s="123"/>
      <c r="Y166" s="125"/>
      <c r="Z166" s="127"/>
      <c r="AB166" s="253"/>
    </row>
    <row r="167" spans="1:28" s="42" customFormat="1" ht="15.75" hidden="1" thickBot="1" x14ac:dyDescent="0.3">
      <c r="A167" s="140" t="s">
        <v>443</v>
      </c>
      <c r="B167" s="119" t="s">
        <v>955</v>
      </c>
      <c r="C167" s="623" t="s">
        <v>444</v>
      </c>
      <c r="D167" s="624"/>
      <c r="E167" s="624"/>
      <c r="F167" s="198">
        <f t="shared" ref="F167:H167" si="217">F168+F169+F170+F171+F172+F173+F174+F175+F176+F177</f>
        <v>0</v>
      </c>
      <c r="G167" s="498">
        <f t="shared" si="217"/>
        <v>0</v>
      </c>
      <c r="H167" s="498">
        <f t="shared" si="217"/>
        <v>0</v>
      </c>
      <c r="I167" s="427">
        <f t="shared" ref="I167:Z167" si="218">I168+I169+I170+I171+I172+I173+I174+I175+I176+I177</f>
        <v>0</v>
      </c>
      <c r="J167" s="407">
        <f t="shared" si="218"/>
        <v>0</v>
      </c>
      <c r="K167" s="216">
        <f t="shared" si="218"/>
        <v>0</v>
      </c>
      <c r="L167" s="227">
        <f t="shared" si="216"/>
        <v>0</v>
      </c>
      <c r="M167" s="122">
        <f t="shared" ref="M167:N167" si="219">M168+M169+M170+M171+M172+M173+M174+M175+M176+M177</f>
        <v>0</v>
      </c>
      <c r="N167" s="124">
        <f t="shared" si="219"/>
        <v>0</v>
      </c>
      <c r="O167" s="122">
        <f t="shared" si="218"/>
        <v>0</v>
      </c>
      <c r="P167" s="123">
        <f t="shared" si="218"/>
        <v>0</v>
      </c>
      <c r="Q167" s="123">
        <f t="shared" si="218"/>
        <v>0</v>
      </c>
      <c r="R167" s="123">
        <f t="shared" si="218"/>
        <v>0</v>
      </c>
      <c r="S167" s="123">
        <f t="shared" si="218"/>
        <v>0</v>
      </c>
      <c r="T167" s="126">
        <f t="shared" ref="T167" si="220">T168+T169+T170+T171+T172+T173+T174+T175+T176+T177</f>
        <v>0</v>
      </c>
      <c r="U167" s="123">
        <f t="shared" si="218"/>
        <v>0</v>
      </c>
      <c r="V167" s="125">
        <f t="shared" si="218"/>
        <v>0</v>
      </c>
      <c r="W167" s="123">
        <f t="shared" si="218"/>
        <v>0</v>
      </c>
      <c r="X167" s="123">
        <f t="shared" si="218"/>
        <v>0</v>
      </c>
      <c r="Y167" s="125">
        <f t="shared" si="218"/>
        <v>0</v>
      </c>
      <c r="Z167" s="127">
        <f t="shared" si="218"/>
        <v>0</v>
      </c>
      <c r="AB167" s="253"/>
    </row>
    <row r="168" spans="1:28" ht="15.75" hidden="1" thickBot="1" x14ac:dyDescent="0.3">
      <c r="A168" s="140" t="s">
        <v>445</v>
      </c>
      <c r="B168" s="59"/>
      <c r="C168" s="2"/>
      <c r="D168" s="603" t="s">
        <v>630</v>
      </c>
      <c r="E168" s="603"/>
      <c r="F168" s="187"/>
      <c r="G168" s="486"/>
      <c r="H168" s="486"/>
      <c r="I168" s="415"/>
      <c r="J168" s="394"/>
      <c r="K168" s="205"/>
      <c r="L168" s="224">
        <f t="shared" si="216"/>
        <v>0</v>
      </c>
      <c r="M168" s="81"/>
      <c r="N168" s="82"/>
      <c r="O168" s="81"/>
      <c r="P168" s="1"/>
      <c r="Q168" s="1"/>
      <c r="R168" s="1"/>
      <c r="S168" s="1"/>
      <c r="T168" s="89"/>
      <c r="U168" s="1"/>
      <c r="V168" s="43"/>
      <c r="W168" s="1"/>
      <c r="X168" s="1"/>
      <c r="Y168" s="43"/>
      <c r="Z168" s="46"/>
      <c r="AB168" s="253"/>
    </row>
    <row r="169" spans="1:28" ht="15.75" hidden="1" thickBot="1" x14ac:dyDescent="0.3">
      <c r="A169" s="140" t="s">
        <v>446</v>
      </c>
      <c r="B169" s="59"/>
      <c r="C169" s="2"/>
      <c r="D169" s="603" t="s">
        <v>631</v>
      </c>
      <c r="E169" s="603"/>
      <c r="F169" s="187"/>
      <c r="G169" s="486"/>
      <c r="H169" s="486"/>
      <c r="I169" s="415"/>
      <c r="J169" s="394"/>
      <c r="K169" s="205"/>
      <c r="L169" s="224">
        <f t="shared" si="216"/>
        <v>0</v>
      </c>
      <c r="M169" s="81"/>
      <c r="N169" s="82"/>
      <c r="O169" s="81"/>
      <c r="P169" s="1"/>
      <c r="Q169" s="1"/>
      <c r="R169" s="1"/>
      <c r="S169" s="1"/>
      <c r="T169" s="89"/>
      <c r="U169" s="1"/>
      <c r="V169" s="43"/>
      <c r="W169" s="1"/>
      <c r="X169" s="1"/>
      <c r="Y169" s="43"/>
      <c r="Z169" s="46"/>
      <c r="AB169" s="253"/>
    </row>
    <row r="170" spans="1:28" ht="15.75" hidden="1" thickBot="1" x14ac:dyDescent="0.3">
      <c r="A170" s="140" t="s">
        <v>447</v>
      </c>
      <c r="B170" s="59"/>
      <c r="C170" s="2"/>
      <c r="D170" s="603" t="s">
        <v>632</v>
      </c>
      <c r="E170" s="603"/>
      <c r="F170" s="187"/>
      <c r="G170" s="486"/>
      <c r="H170" s="486"/>
      <c r="I170" s="415"/>
      <c r="J170" s="394"/>
      <c r="K170" s="205"/>
      <c r="L170" s="224">
        <f t="shared" si="216"/>
        <v>0</v>
      </c>
      <c r="M170" s="81"/>
      <c r="N170" s="82"/>
      <c r="O170" s="81"/>
      <c r="P170" s="1"/>
      <c r="Q170" s="1"/>
      <c r="R170" s="1"/>
      <c r="S170" s="1"/>
      <c r="T170" s="89"/>
      <c r="U170" s="1"/>
      <c r="V170" s="43"/>
      <c r="W170" s="1"/>
      <c r="X170" s="1"/>
      <c r="Y170" s="43"/>
      <c r="Z170" s="46"/>
      <c r="AB170" s="253"/>
    </row>
    <row r="171" spans="1:28" ht="15.75" hidden="1" thickBot="1" x14ac:dyDescent="0.3">
      <c r="A171" s="140" t="s">
        <v>448</v>
      </c>
      <c r="B171" s="59"/>
      <c r="C171" s="2"/>
      <c r="D171" s="603" t="s">
        <v>633</v>
      </c>
      <c r="E171" s="603"/>
      <c r="F171" s="187"/>
      <c r="G171" s="486"/>
      <c r="H171" s="486"/>
      <c r="I171" s="415"/>
      <c r="J171" s="394"/>
      <c r="K171" s="205"/>
      <c r="L171" s="224">
        <f t="shared" si="216"/>
        <v>0</v>
      </c>
      <c r="M171" s="81"/>
      <c r="N171" s="82"/>
      <c r="O171" s="81"/>
      <c r="P171" s="1"/>
      <c r="Q171" s="1"/>
      <c r="R171" s="1"/>
      <c r="S171" s="1"/>
      <c r="T171" s="89"/>
      <c r="U171" s="1"/>
      <c r="V171" s="43"/>
      <c r="W171" s="1"/>
      <c r="X171" s="1"/>
      <c r="Y171" s="43"/>
      <c r="Z171" s="46"/>
      <c r="AB171" s="253"/>
    </row>
    <row r="172" spans="1:28" ht="15.75" hidden="1" thickBot="1" x14ac:dyDescent="0.3">
      <c r="A172" s="140" t="s">
        <v>449</v>
      </c>
      <c r="B172" s="59"/>
      <c r="C172" s="2"/>
      <c r="D172" s="603" t="s">
        <v>634</v>
      </c>
      <c r="E172" s="603"/>
      <c r="F172" s="187"/>
      <c r="G172" s="486"/>
      <c r="H172" s="486"/>
      <c r="I172" s="415"/>
      <c r="J172" s="394"/>
      <c r="K172" s="205"/>
      <c r="L172" s="224">
        <f t="shared" si="216"/>
        <v>0</v>
      </c>
      <c r="M172" s="81"/>
      <c r="N172" s="82"/>
      <c r="O172" s="81"/>
      <c r="P172" s="1"/>
      <c r="Q172" s="1"/>
      <c r="R172" s="1"/>
      <c r="S172" s="1"/>
      <c r="T172" s="89"/>
      <c r="U172" s="1"/>
      <c r="V172" s="43"/>
      <c r="W172" s="1"/>
      <c r="X172" s="1"/>
      <c r="Y172" s="43"/>
      <c r="Z172" s="46"/>
      <c r="AB172" s="253"/>
    </row>
    <row r="173" spans="1:28" ht="25.5" hidden="1" customHeight="1" x14ac:dyDescent="0.25">
      <c r="A173" s="140" t="s">
        <v>450</v>
      </c>
      <c r="B173" s="59"/>
      <c r="C173" s="2"/>
      <c r="D173" s="607" t="s">
        <v>821</v>
      </c>
      <c r="E173" s="607"/>
      <c r="F173" s="197"/>
      <c r="G173" s="497"/>
      <c r="H173" s="497"/>
      <c r="I173" s="426"/>
      <c r="J173" s="406"/>
      <c r="K173" s="215"/>
      <c r="L173" s="224">
        <f t="shared" si="216"/>
        <v>0</v>
      </c>
      <c r="M173" s="81"/>
      <c r="N173" s="82"/>
      <c r="O173" s="81"/>
      <c r="P173" s="1"/>
      <c r="Q173" s="1"/>
      <c r="R173" s="1"/>
      <c r="S173" s="1"/>
      <c r="T173" s="89"/>
      <c r="U173" s="1"/>
      <c r="V173" s="43"/>
      <c r="W173" s="1"/>
      <c r="X173" s="1"/>
      <c r="Y173" s="43"/>
      <c r="Z173" s="46"/>
      <c r="AB173" s="253"/>
    </row>
    <row r="174" spans="1:28" ht="25.5" hidden="1" customHeight="1" x14ac:dyDescent="0.25">
      <c r="A174" s="140" t="s">
        <v>451</v>
      </c>
      <c r="B174" s="59"/>
      <c r="C174" s="2"/>
      <c r="D174" s="607" t="s">
        <v>824</v>
      </c>
      <c r="E174" s="607"/>
      <c r="F174" s="197"/>
      <c r="G174" s="497"/>
      <c r="H174" s="497"/>
      <c r="I174" s="426"/>
      <c r="J174" s="406"/>
      <c r="K174" s="215"/>
      <c r="L174" s="224">
        <f t="shared" si="216"/>
        <v>0</v>
      </c>
      <c r="M174" s="81"/>
      <c r="N174" s="82"/>
      <c r="O174" s="81"/>
      <c r="P174" s="1"/>
      <c r="Q174" s="1"/>
      <c r="R174" s="1"/>
      <c r="S174" s="1"/>
      <c r="T174" s="89"/>
      <c r="U174" s="1"/>
      <c r="V174" s="43"/>
      <c r="W174" s="1"/>
      <c r="X174" s="1"/>
      <c r="Y174" s="43"/>
      <c r="Z174" s="46"/>
      <c r="AB174" s="253"/>
    </row>
    <row r="175" spans="1:28" ht="15.75" hidden="1" thickBot="1" x14ac:dyDescent="0.3">
      <c r="A175" s="140" t="s">
        <v>452</v>
      </c>
      <c r="B175" s="59"/>
      <c r="C175" s="2"/>
      <c r="D175" s="603" t="s">
        <v>636</v>
      </c>
      <c r="E175" s="603"/>
      <c r="F175" s="187"/>
      <c r="G175" s="486"/>
      <c r="H175" s="486"/>
      <c r="I175" s="415"/>
      <c r="J175" s="394"/>
      <c r="K175" s="205"/>
      <c r="L175" s="224">
        <f t="shared" si="216"/>
        <v>0</v>
      </c>
      <c r="M175" s="81"/>
      <c r="N175" s="82"/>
      <c r="O175" s="81"/>
      <c r="P175" s="1"/>
      <c r="Q175" s="1"/>
      <c r="R175" s="1"/>
      <c r="S175" s="1"/>
      <c r="T175" s="89"/>
      <c r="U175" s="1"/>
      <c r="V175" s="43"/>
      <c r="W175" s="1"/>
      <c r="X175" s="1"/>
      <c r="Y175" s="43"/>
      <c r="Z175" s="46"/>
      <c r="AB175" s="253"/>
    </row>
    <row r="176" spans="1:28" ht="25.5" hidden="1" customHeight="1" x14ac:dyDescent="0.25">
      <c r="A176" s="140" t="s">
        <v>453</v>
      </c>
      <c r="B176" s="59"/>
      <c r="C176" s="2"/>
      <c r="D176" s="607" t="s">
        <v>827</v>
      </c>
      <c r="E176" s="607"/>
      <c r="F176" s="197"/>
      <c r="G176" s="497"/>
      <c r="H176" s="497"/>
      <c r="I176" s="426"/>
      <c r="J176" s="406"/>
      <c r="K176" s="215"/>
      <c r="L176" s="224">
        <f t="shared" si="216"/>
        <v>0</v>
      </c>
      <c r="M176" s="81"/>
      <c r="N176" s="82"/>
      <c r="O176" s="81"/>
      <c r="P176" s="1"/>
      <c r="Q176" s="1"/>
      <c r="R176" s="1"/>
      <c r="S176" s="1"/>
      <c r="T176" s="89"/>
      <c r="U176" s="1"/>
      <c r="V176" s="43"/>
      <c r="W176" s="1"/>
      <c r="X176" s="1"/>
      <c r="Y176" s="43"/>
      <c r="Z176" s="46"/>
      <c r="AB176" s="253"/>
    </row>
    <row r="177" spans="1:28" ht="15.75" hidden="1" thickBot="1" x14ac:dyDescent="0.3">
      <c r="A177" s="140" t="s">
        <v>454</v>
      </c>
      <c r="B177" s="59"/>
      <c r="C177" s="2"/>
      <c r="D177" s="603" t="s">
        <v>828</v>
      </c>
      <c r="E177" s="603"/>
      <c r="F177" s="187"/>
      <c r="G177" s="486"/>
      <c r="H177" s="486"/>
      <c r="I177" s="415"/>
      <c r="J177" s="394"/>
      <c r="K177" s="205"/>
      <c r="L177" s="224">
        <f t="shared" si="216"/>
        <v>0</v>
      </c>
      <c r="M177" s="81"/>
      <c r="N177" s="82"/>
      <c r="O177" s="81"/>
      <c r="P177" s="1"/>
      <c r="Q177" s="1"/>
      <c r="R177" s="1"/>
      <c r="S177" s="1"/>
      <c r="T177" s="89"/>
      <c r="U177" s="1"/>
      <c r="V177" s="43"/>
      <c r="W177" s="1"/>
      <c r="X177" s="1"/>
      <c r="Y177" s="43"/>
      <c r="Z177" s="46"/>
      <c r="AB177" s="253"/>
    </row>
    <row r="178" spans="1:28" s="42" customFormat="1" ht="15.75" hidden="1" thickBot="1" x14ac:dyDescent="0.3">
      <c r="A178" s="140" t="s">
        <v>455</v>
      </c>
      <c r="B178" s="166" t="s">
        <v>956</v>
      </c>
      <c r="C178" s="677" t="s">
        <v>456</v>
      </c>
      <c r="D178" s="678"/>
      <c r="E178" s="678"/>
      <c r="F178" s="199"/>
      <c r="G178" s="499"/>
      <c r="H178" s="499"/>
      <c r="I178" s="435"/>
      <c r="J178" s="433"/>
      <c r="K178" s="217"/>
      <c r="L178" s="227">
        <f t="shared" si="216"/>
        <v>0</v>
      </c>
      <c r="M178" s="122"/>
      <c r="N178" s="124"/>
      <c r="O178" s="122"/>
      <c r="P178" s="123"/>
      <c r="Q178" s="123"/>
      <c r="R178" s="123"/>
      <c r="S178" s="123"/>
      <c r="T178" s="126"/>
      <c r="U178" s="123"/>
      <c r="V178" s="125"/>
      <c r="W178" s="123"/>
      <c r="X178" s="123"/>
      <c r="Y178" s="125"/>
      <c r="Z178" s="127"/>
      <c r="AB178" s="253"/>
    </row>
    <row r="179" spans="1:28" ht="15.75" thickBot="1" x14ac:dyDescent="0.3">
      <c r="B179" s="110" t="s">
        <v>457</v>
      </c>
      <c r="C179" s="609" t="s">
        <v>458</v>
      </c>
      <c r="D179" s="610"/>
      <c r="E179" s="610"/>
      <c r="F179" s="190">
        <f>F180+F181+F184+F185+F188+F189+F190</f>
        <v>240000</v>
      </c>
      <c r="G179" s="489">
        <f>G180+G181+G184+G185+G188+G189+G190</f>
        <v>240000</v>
      </c>
      <c r="H179" s="489">
        <f>H180+H181+H184+H185+H188+H189+H190</f>
        <v>240000</v>
      </c>
      <c r="I179" s="418">
        <f>I180+I181+I184+I185+I188+I189+I190</f>
        <v>131999</v>
      </c>
      <c r="J179" s="397">
        <f t="shared" ref="J179:K179" si="221">J180+J181+J184+J185+J188+J189+J190</f>
        <v>51999</v>
      </c>
      <c r="K179" s="208">
        <f t="shared" si="221"/>
        <v>0</v>
      </c>
      <c r="L179" s="221">
        <f t="shared" si="216"/>
        <v>51999</v>
      </c>
      <c r="M179" s="95">
        <f t="shared" ref="M179:Z179" si="222">M180+M181+M184+M185+M188+M189+M190</f>
        <v>0</v>
      </c>
      <c r="N179" s="97">
        <f t="shared" si="222"/>
        <v>51999</v>
      </c>
      <c r="O179" s="95">
        <f t="shared" si="222"/>
        <v>0</v>
      </c>
      <c r="P179" s="96">
        <f t="shared" si="222"/>
        <v>0</v>
      </c>
      <c r="Q179" s="96">
        <f t="shared" si="222"/>
        <v>11999</v>
      </c>
      <c r="R179" s="96">
        <f t="shared" si="222"/>
        <v>40000</v>
      </c>
      <c r="S179" s="96">
        <f t="shared" si="222"/>
        <v>0</v>
      </c>
      <c r="T179" s="99">
        <f t="shared" ref="T179" si="223">T180+T181+T184+T185+T188+T189+T190</f>
        <v>0</v>
      </c>
      <c r="U179" s="96">
        <f t="shared" si="222"/>
        <v>0</v>
      </c>
      <c r="V179" s="98">
        <f t="shared" si="222"/>
        <v>0</v>
      </c>
      <c r="W179" s="96">
        <f t="shared" si="222"/>
        <v>0</v>
      </c>
      <c r="X179" s="96">
        <f t="shared" si="222"/>
        <v>0</v>
      </c>
      <c r="Y179" s="98">
        <f t="shared" si="222"/>
        <v>0</v>
      </c>
      <c r="Z179" s="100">
        <f t="shared" si="222"/>
        <v>0</v>
      </c>
      <c r="AB179" s="253"/>
    </row>
    <row r="180" spans="1:28" s="19" customFormat="1" hidden="1" x14ac:dyDescent="0.25">
      <c r="A180" s="140" t="s">
        <v>459</v>
      </c>
      <c r="B180" s="128" t="s">
        <v>957</v>
      </c>
      <c r="C180" s="611" t="s">
        <v>460</v>
      </c>
      <c r="D180" s="612"/>
      <c r="E180" s="612"/>
      <c r="F180" s="186"/>
      <c r="G180" s="485"/>
      <c r="H180" s="485"/>
      <c r="I180" s="414"/>
      <c r="J180" s="393"/>
      <c r="K180" s="204"/>
      <c r="L180" s="223">
        <f t="shared" si="216"/>
        <v>0</v>
      </c>
      <c r="M180" s="104"/>
      <c r="N180" s="106"/>
      <c r="O180" s="104"/>
      <c r="P180" s="105"/>
      <c r="Q180" s="105"/>
      <c r="R180" s="105"/>
      <c r="S180" s="105"/>
      <c r="T180" s="108"/>
      <c r="U180" s="105"/>
      <c r="V180" s="107"/>
      <c r="W180" s="105"/>
      <c r="X180" s="105"/>
      <c r="Y180" s="107"/>
      <c r="Z180" s="109"/>
      <c r="AB180" s="253"/>
    </row>
    <row r="181" spans="1:28" s="19" customFormat="1" hidden="1" x14ac:dyDescent="0.25">
      <c r="A181" s="140" t="s">
        <v>461</v>
      </c>
      <c r="B181" s="101" t="s">
        <v>958</v>
      </c>
      <c r="C181" s="613" t="s">
        <v>462</v>
      </c>
      <c r="D181" s="614"/>
      <c r="E181" s="614"/>
      <c r="F181" s="188">
        <f>F182+F183</f>
        <v>0</v>
      </c>
      <c r="G181" s="487">
        <f>G182+G183</f>
        <v>0</v>
      </c>
      <c r="H181" s="487">
        <f>H182+H183</f>
        <v>0</v>
      </c>
      <c r="I181" s="416">
        <f>I182+I183</f>
        <v>0</v>
      </c>
      <c r="J181" s="395">
        <f t="shared" ref="J181:K181" si="224">J182+J183</f>
        <v>0</v>
      </c>
      <c r="K181" s="206">
        <f t="shared" si="224"/>
        <v>0</v>
      </c>
      <c r="L181" s="223">
        <f t="shared" si="216"/>
        <v>0</v>
      </c>
      <c r="M181" s="104">
        <f t="shared" ref="M181:Z181" si="225">M182+M183</f>
        <v>0</v>
      </c>
      <c r="N181" s="106">
        <f t="shared" si="225"/>
        <v>0</v>
      </c>
      <c r="O181" s="104">
        <f t="shared" si="225"/>
        <v>0</v>
      </c>
      <c r="P181" s="105">
        <f t="shared" si="225"/>
        <v>0</v>
      </c>
      <c r="Q181" s="105">
        <f t="shared" si="225"/>
        <v>0</v>
      </c>
      <c r="R181" s="105">
        <f t="shared" si="225"/>
        <v>0</v>
      </c>
      <c r="S181" s="105">
        <f t="shared" si="225"/>
        <v>0</v>
      </c>
      <c r="T181" s="108">
        <f t="shared" ref="T181" si="226">T182+T183</f>
        <v>0</v>
      </c>
      <c r="U181" s="105">
        <f t="shared" si="225"/>
        <v>0</v>
      </c>
      <c r="V181" s="107">
        <f t="shared" si="225"/>
        <v>0</v>
      </c>
      <c r="W181" s="105">
        <f t="shared" si="225"/>
        <v>0</v>
      </c>
      <c r="X181" s="105">
        <f t="shared" si="225"/>
        <v>0</v>
      </c>
      <c r="Y181" s="107">
        <f t="shared" si="225"/>
        <v>0</v>
      </c>
      <c r="Z181" s="109">
        <f t="shared" si="225"/>
        <v>0</v>
      </c>
      <c r="AB181" s="253"/>
    </row>
    <row r="182" spans="1:28" hidden="1" x14ac:dyDescent="0.25">
      <c r="A182" s="140" t="s">
        <v>463</v>
      </c>
      <c r="B182" s="59"/>
      <c r="C182" s="2"/>
      <c r="D182" s="603" t="s">
        <v>462</v>
      </c>
      <c r="E182" s="603"/>
      <c r="F182" s="187"/>
      <c r="G182" s="486"/>
      <c r="H182" s="486"/>
      <c r="I182" s="415"/>
      <c r="J182" s="394"/>
      <c r="K182" s="205"/>
      <c r="L182" s="224">
        <f t="shared" si="216"/>
        <v>0</v>
      </c>
      <c r="M182" s="81"/>
      <c r="N182" s="82"/>
      <c r="O182" s="81"/>
      <c r="P182" s="1"/>
      <c r="Q182" s="1"/>
      <c r="R182" s="1"/>
      <c r="S182" s="1"/>
      <c r="T182" s="89"/>
      <c r="U182" s="1"/>
      <c r="V182" s="43"/>
      <c r="W182" s="1"/>
      <c r="X182" s="1"/>
      <c r="Y182" s="43"/>
      <c r="Z182" s="46"/>
      <c r="AB182" s="253"/>
    </row>
    <row r="183" spans="1:28" hidden="1" x14ac:dyDescent="0.25">
      <c r="A183" s="140" t="s">
        <v>464</v>
      </c>
      <c r="B183" s="59"/>
      <c r="C183" s="2"/>
      <c r="D183" s="603" t="s">
        <v>620</v>
      </c>
      <c r="E183" s="603"/>
      <c r="F183" s="187"/>
      <c r="G183" s="486"/>
      <c r="H183" s="486"/>
      <c r="I183" s="415"/>
      <c r="J183" s="394"/>
      <c r="K183" s="205"/>
      <c r="L183" s="224">
        <f t="shared" si="216"/>
        <v>0</v>
      </c>
      <c r="M183" s="81"/>
      <c r="N183" s="82"/>
      <c r="O183" s="81"/>
      <c r="P183" s="1"/>
      <c r="Q183" s="1"/>
      <c r="R183" s="1"/>
      <c r="S183" s="1"/>
      <c r="T183" s="89"/>
      <c r="U183" s="1"/>
      <c r="V183" s="43"/>
      <c r="W183" s="1"/>
      <c r="X183" s="1"/>
      <c r="Y183" s="43"/>
      <c r="Z183" s="46"/>
      <c r="AB183" s="253"/>
    </row>
    <row r="184" spans="1:28" s="19" customFormat="1" hidden="1" x14ac:dyDescent="0.25">
      <c r="A184" s="140" t="s">
        <v>465</v>
      </c>
      <c r="B184" s="101" t="s">
        <v>959</v>
      </c>
      <c r="C184" s="613" t="s">
        <v>466</v>
      </c>
      <c r="D184" s="614"/>
      <c r="E184" s="614"/>
      <c r="F184" s="188"/>
      <c r="G184" s="487"/>
      <c r="H184" s="487"/>
      <c r="I184" s="416"/>
      <c r="J184" s="395"/>
      <c r="K184" s="206"/>
      <c r="L184" s="223">
        <f t="shared" si="216"/>
        <v>0</v>
      </c>
      <c r="M184" s="104"/>
      <c r="N184" s="106"/>
      <c r="O184" s="104"/>
      <c r="P184" s="105"/>
      <c r="Q184" s="105"/>
      <c r="R184" s="105"/>
      <c r="S184" s="105"/>
      <c r="T184" s="108"/>
      <c r="U184" s="105"/>
      <c r="V184" s="107"/>
      <c r="W184" s="105"/>
      <c r="X184" s="105"/>
      <c r="Y184" s="107"/>
      <c r="Z184" s="109"/>
      <c r="AB184" s="253"/>
    </row>
    <row r="185" spans="1:28" s="19" customFormat="1" x14ac:dyDescent="0.25">
      <c r="A185" s="140" t="s">
        <v>467</v>
      </c>
      <c r="B185" s="101" t="s">
        <v>960</v>
      </c>
      <c r="C185" s="613" t="s">
        <v>468</v>
      </c>
      <c r="D185" s="614"/>
      <c r="E185" s="614"/>
      <c r="F185" s="188">
        <f>SUM(F186:F187)</f>
        <v>240000</v>
      </c>
      <c r="G185" s="487">
        <f>SUM(G186:G187)</f>
        <v>188976</v>
      </c>
      <c r="H185" s="487">
        <f>SUM(H186:H187)</f>
        <v>188976</v>
      </c>
      <c r="I185" s="416">
        <f>SUM(I186:I187)</f>
        <v>103936</v>
      </c>
      <c r="J185" s="395">
        <f t="shared" ref="J185:Z185" si="227">SUM(J186:J187)</f>
        <v>40944</v>
      </c>
      <c r="K185" s="206">
        <f t="shared" si="227"/>
        <v>0</v>
      </c>
      <c r="L185" s="223">
        <f t="shared" si="227"/>
        <v>40944</v>
      </c>
      <c r="M185" s="104">
        <f t="shared" si="227"/>
        <v>0</v>
      </c>
      <c r="N185" s="106">
        <f t="shared" si="227"/>
        <v>40944</v>
      </c>
      <c r="O185" s="104">
        <f t="shared" si="227"/>
        <v>0</v>
      </c>
      <c r="P185" s="105">
        <f t="shared" si="227"/>
        <v>0</v>
      </c>
      <c r="Q185" s="105">
        <f t="shared" si="227"/>
        <v>9448</v>
      </c>
      <c r="R185" s="105">
        <f t="shared" si="227"/>
        <v>31496</v>
      </c>
      <c r="S185" s="105">
        <f t="shared" si="227"/>
        <v>0</v>
      </c>
      <c r="T185" s="108">
        <f t="shared" ref="T185" si="228">SUM(T186:T187)</f>
        <v>0</v>
      </c>
      <c r="U185" s="105">
        <f t="shared" si="227"/>
        <v>0</v>
      </c>
      <c r="V185" s="107">
        <f t="shared" si="227"/>
        <v>0</v>
      </c>
      <c r="W185" s="105">
        <f t="shared" si="227"/>
        <v>0</v>
      </c>
      <c r="X185" s="105">
        <f t="shared" si="227"/>
        <v>0</v>
      </c>
      <c r="Y185" s="107">
        <f t="shared" si="227"/>
        <v>0</v>
      </c>
      <c r="Z185" s="109">
        <f t="shared" si="227"/>
        <v>0</v>
      </c>
      <c r="AB185" s="253"/>
    </row>
    <row r="186" spans="1:28" x14ac:dyDescent="0.25">
      <c r="B186" s="59"/>
      <c r="C186" s="292"/>
      <c r="D186" s="603" t="s">
        <v>1160</v>
      </c>
      <c r="E186" s="627"/>
      <c r="F186" s="187">
        <v>160000</v>
      </c>
      <c r="G186" s="486">
        <v>62992</v>
      </c>
      <c r="H186" s="486">
        <v>62992</v>
      </c>
      <c r="I186" s="415">
        <v>62992</v>
      </c>
      <c r="J186" s="394">
        <f t="shared" ref="J186:J187" si="229">SUM(O186:Z186)</f>
        <v>0</v>
      </c>
      <c r="K186" s="205"/>
      <c r="L186" s="224">
        <f t="shared" si="216"/>
        <v>0</v>
      </c>
      <c r="M186" s="81">
        <f>L186</f>
        <v>0</v>
      </c>
      <c r="N186" s="82"/>
      <c r="O186" s="81"/>
      <c r="P186" s="1"/>
      <c r="Q186" s="1"/>
      <c r="R186" s="1"/>
      <c r="S186" s="1"/>
      <c r="T186" s="89"/>
      <c r="U186" s="1"/>
      <c r="V186" s="43"/>
      <c r="W186" s="1"/>
      <c r="X186" s="1"/>
      <c r="Y186" s="43"/>
      <c r="Z186" s="46"/>
      <c r="AB186" s="253"/>
    </row>
    <row r="187" spans="1:28" x14ac:dyDescent="0.25">
      <c r="B187" s="59"/>
      <c r="C187" s="292"/>
      <c r="D187" s="603" t="s">
        <v>1161</v>
      </c>
      <c r="E187" s="627"/>
      <c r="F187" s="187">
        <v>80000</v>
      </c>
      <c r="G187" s="486">
        <v>125984</v>
      </c>
      <c r="H187" s="486">
        <v>125984</v>
      </c>
      <c r="I187" s="415">
        <v>40944</v>
      </c>
      <c r="J187" s="394">
        <f t="shared" si="229"/>
        <v>40944</v>
      </c>
      <c r="K187" s="205"/>
      <c r="L187" s="224">
        <f t="shared" si="216"/>
        <v>40944</v>
      </c>
      <c r="M187" s="81"/>
      <c r="N187" s="82">
        <f>L187</f>
        <v>40944</v>
      </c>
      <c r="O187" s="81"/>
      <c r="P187" s="1"/>
      <c r="Q187" s="1">
        <v>9448</v>
      </c>
      <c r="R187" s="1">
        <v>31496</v>
      </c>
      <c r="S187" s="1"/>
      <c r="T187" s="89"/>
      <c r="U187" s="1"/>
      <c r="V187" s="43"/>
      <c r="W187" s="1"/>
      <c r="X187" s="1"/>
      <c r="Y187" s="43"/>
      <c r="Z187" s="46"/>
      <c r="AB187" s="253"/>
    </row>
    <row r="188" spans="1:28" s="19" customFormat="1" hidden="1" x14ac:dyDescent="0.25">
      <c r="A188" s="140" t="s">
        <v>469</v>
      </c>
      <c r="B188" s="101" t="s">
        <v>961</v>
      </c>
      <c r="C188" s="613" t="s">
        <v>470</v>
      </c>
      <c r="D188" s="614"/>
      <c r="E188" s="614"/>
      <c r="F188" s="188"/>
      <c r="G188" s="487"/>
      <c r="H188" s="487"/>
      <c r="I188" s="416"/>
      <c r="J188" s="395"/>
      <c r="K188" s="206"/>
      <c r="L188" s="223">
        <f t="shared" si="216"/>
        <v>0</v>
      </c>
      <c r="M188" s="104"/>
      <c r="N188" s="106"/>
      <c r="O188" s="104"/>
      <c r="P188" s="105"/>
      <c r="Q188" s="105"/>
      <c r="R188" s="105"/>
      <c r="S188" s="105"/>
      <c r="T188" s="108"/>
      <c r="U188" s="105"/>
      <c r="V188" s="107"/>
      <c r="W188" s="105"/>
      <c r="X188" s="105"/>
      <c r="Y188" s="107"/>
      <c r="Z188" s="109"/>
      <c r="AB188" s="253"/>
    </row>
    <row r="189" spans="1:28" s="19" customFormat="1" hidden="1" x14ac:dyDescent="0.25">
      <c r="A189" s="140" t="s">
        <v>471</v>
      </c>
      <c r="B189" s="101" t="s">
        <v>962</v>
      </c>
      <c r="C189" s="613" t="s">
        <v>472</v>
      </c>
      <c r="D189" s="614"/>
      <c r="E189" s="614"/>
      <c r="F189" s="188"/>
      <c r="G189" s="487"/>
      <c r="H189" s="487"/>
      <c r="I189" s="416"/>
      <c r="J189" s="395"/>
      <c r="K189" s="206"/>
      <c r="L189" s="223">
        <f t="shared" si="216"/>
        <v>0</v>
      </c>
      <c r="M189" s="104"/>
      <c r="N189" s="106"/>
      <c r="O189" s="104"/>
      <c r="P189" s="105"/>
      <c r="Q189" s="105"/>
      <c r="R189" s="105"/>
      <c r="S189" s="105"/>
      <c r="T189" s="108"/>
      <c r="U189" s="105"/>
      <c r="V189" s="107"/>
      <c r="W189" s="105"/>
      <c r="X189" s="105"/>
      <c r="Y189" s="107"/>
      <c r="Z189" s="109"/>
      <c r="AB189" s="253"/>
    </row>
    <row r="190" spans="1:28" s="19" customFormat="1" x14ac:dyDescent="0.25">
      <c r="A190" s="140" t="s">
        <v>473</v>
      </c>
      <c r="B190" s="139" t="s">
        <v>963</v>
      </c>
      <c r="C190" s="681" t="s">
        <v>474</v>
      </c>
      <c r="D190" s="682"/>
      <c r="E190" s="682"/>
      <c r="F190" s="200">
        <f t="shared" ref="F190:H190" si="230">SUM(F191:F192)</f>
        <v>0</v>
      </c>
      <c r="G190" s="500">
        <f t="shared" si="230"/>
        <v>51024</v>
      </c>
      <c r="H190" s="500">
        <f t="shared" si="230"/>
        <v>51024</v>
      </c>
      <c r="I190" s="430">
        <f t="shared" ref="I190:Z190" si="231">SUM(I191:I192)</f>
        <v>28063</v>
      </c>
      <c r="J190" s="410">
        <f t="shared" si="231"/>
        <v>11055</v>
      </c>
      <c r="K190" s="218">
        <f t="shared" si="231"/>
        <v>0</v>
      </c>
      <c r="L190" s="308">
        <f t="shared" si="231"/>
        <v>11055</v>
      </c>
      <c r="M190" s="309">
        <f t="shared" si="231"/>
        <v>0</v>
      </c>
      <c r="N190" s="310">
        <f t="shared" si="231"/>
        <v>11055</v>
      </c>
      <c r="O190" s="309">
        <f t="shared" si="231"/>
        <v>0</v>
      </c>
      <c r="P190" s="312">
        <f t="shared" si="231"/>
        <v>0</v>
      </c>
      <c r="Q190" s="312">
        <f t="shared" si="231"/>
        <v>2551</v>
      </c>
      <c r="R190" s="312">
        <f t="shared" si="231"/>
        <v>8504</v>
      </c>
      <c r="S190" s="312">
        <f t="shared" si="231"/>
        <v>0</v>
      </c>
      <c r="T190" s="359">
        <f t="shared" ref="T190" si="232">SUM(T191:T192)</f>
        <v>0</v>
      </c>
      <c r="U190" s="312">
        <f t="shared" si="231"/>
        <v>0</v>
      </c>
      <c r="V190" s="311">
        <f t="shared" si="231"/>
        <v>0</v>
      </c>
      <c r="W190" s="312">
        <f t="shared" si="231"/>
        <v>0</v>
      </c>
      <c r="X190" s="312">
        <f t="shared" si="231"/>
        <v>0</v>
      </c>
      <c r="Y190" s="311">
        <f t="shared" si="231"/>
        <v>0</v>
      </c>
      <c r="Z190" s="313">
        <f t="shared" si="231"/>
        <v>0</v>
      </c>
      <c r="AB190" s="253"/>
    </row>
    <row r="191" spans="1:28" x14ac:dyDescent="0.25">
      <c r="B191" s="59"/>
      <c r="C191" s="292"/>
      <c r="D191" s="603" t="s">
        <v>1160</v>
      </c>
      <c r="E191" s="627"/>
      <c r="F191" s="187">
        <v>0</v>
      </c>
      <c r="G191" s="486">
        <v>17008</v>
      </c>
      <c r="H191" s="486">
        <v>17008</v>
      </c>
      <c r="I191" s="415">
        <v>17008</v>
      </c>
      <c r="J191" s="394">
        <f t="shared" ref="J191:J192" si="233">SUM(O191:Z191)</f>
        <v>0</v>
      </c>
      <c r="K191" s="205"/>
      <c r="L191" s="224">
        <f t="shared" si="216"/>
        <v>0</v>
      </c>
      <c r="M191" s="81">
        <f>L191</f>
        <v>0</v>
      </c>
      <c r="N191" s="82"/>
      <c r="O191" s="81"/>
      <c r="P191" s="1"/>
      <c r="Q191" s="1"/>
      <c r="R191" s="1"/>
      <c r="S191" s="1"/>
      <c r="T191" s="89"/>
      <c r="U191" s="1"/>
      <c r="V191" s="43"/>
      <c r="W191" s="1"/>
      <c r="X191" s="1"/>
      <c r="Y191" s="43"/>
      <c r="Z191" s="46"/>
      <c r="AB191" s="253"/>
    </row>
    <row r="192" spans="1:28" ht="15.75" thickBot="1" x14ac:dyDescent="0.3">
      <c r="B192" s="275"/>
      <c r="C192" s="276"/>
      <c r="D192" s="603" t="s">
        <v>1161</v>
      </c>
      <c r="E192" s="627"/>
      <c r="F192" s="277">
        <v>0</v>
      </c>
      <c r="G192" s="509">
        <v>34016</v>
      </c>
      <c r="H192" s="509">
        <v>34016</v>
      </c>
      <c r="I192" s="429">
        <v>11055</v>
      </c>
      <c r="J192" s="409">
        <f t="shared" si="233"/>
        <v>11055</v>
      </c>
      <c r="K192" s="278"/>
      <c r="L192" s="279">
        <f t="shared" si="216"/>
        <v>11055</v>
      </c>
      <c r="M192" s="314"/>
      <c r="N192" s="315">
        <f>L192</f>
        <v>11055</v>
      </c>
      <c r="O192" s="314"/>
      <c r="P192" s="281"/>
      <c r="Q192" s="281">
        <v>2551</v>
      </c>
      <c r="R192" s="281">
        <v>8504</v>
      </c>
      <c r="S192" s="281"/>
      <c r="T192" s="356"/>
      <c r="U192" s="281"/>
      <c r="V192" s="280"/>
      <c r="W192" s="281"/>
      <c r="X192" s="281"/>
      <c r="Y192" s="280"/>
      <c r="Z192" s="282"/>
      <c r="AB192" s="253"/>
    </row>
    <row r="193" spans="1:28" ht="15.75" thickBot="1" x14ac:dyDescent="0.3">
      <c r="B193" s="110" t="s">
        <v>475</v>
      </c>
      <c r="C193" s="609" t="s">
        <v>476</v>
      </c>
      <c r="D193" s="610"/>
      <c r="E193" s="610"/>
      <c r="F193" s="190">
        <f>F194+F197+F198+F199</f>
        <v>210000</v>
      </c>
      <c r="G193" s="489">
        <f>G194+G197+G198+G199</f>
        <v>1382450</v>
      </c>
      <c r="H193" s="489">
        <f>H194+H197+H198+H199</f>
        <v>1382450</v>
      </c>
      <c r="I193" s="418">
        <f>I194+I197+I198+I199</f>
        <v>1382450</v>
      </c>
      <c r="J193" s="397">
        <f t="shared" ref="J193:K193" si="234">J194+J197+J198+J199</f>
        <v>1382450</v>
      </c>
      <c r="K193" s="208">
        <f t="shared" si="234"/>
        <v>0</v>
      </c>
      <c r="L193" s="221">
        <f t="shared" si="216"/>
        <v>1382450</v>
      </c>
      <c r="M193" s="95">
        <f t="shared" ref="M193:Z193" si="235">M194+M197+M198+M199</f>
        <v>390815</v>
      </c>
      <c r="N193" s="97">
        <f t="shared" si="235"/>
        <v>991635</v>
      </c>
      <c r="O193" s="95">
        <f t="shared" si="235"/>
        <v>210000</v>
      </c>
      <c r="P193" s="96">
        <f t="shared" si="235"/>
        <v>0</v>
      </c>
      <c r="Q193" s="96">
        <f t="shared" si="235"/>
        <v>368450</v>
      </c>
      <c r="R193" s="96">
        <f t="shared" si="235"/>
        <v>0</v>
      </c>
      <c r="S193" s="96">
        <f t="shared" si="235"/>
        <v>804000</v>
      </c>
      <c r="T193" s="99">
        <f t="shared" ref="T193" si="236">T194+T197+T198+T199</f>
        <v>0</v>
      </c>
      <c r="U193" s="96">
        <f t="shared" si="235"/>
        <v>0</v>
      </c>
      <c r="V193" s="98">
        <f t="shared" si="235"/>
        <v>0</v>
      </c>
      <c r="W193" s="96">
        <f t="shared" si="235"/>
        <v>0</v>
      </c>
      <c r="X193" s="96">
        <f t="shared" si="235"/>
        <v>0</v>
      </c>
      <c r="Y193" s="98">
        <f t="shared" si="235"/>
        <v>0</v>
      </c>
      <c r="Z193" s="100">
        <f t="shared" si="235"/>
        <v>0</v>
      </c>
      <c r="AB193" s="253"/>
    </row>
    <row r="194" spans="1:28" x14ac:dyDescent="0.25">
      <c r="A194" s="140" t="s">
        <v>477</v>
      </c>
      <c r="B194" s="305" t="s">
        <v>964</v>
      </c>
      <c r="C194" s="704" t="s">
        <v>478</v>
      </c>
      <c r="D194" s="705"/>
      <c r="E194" s="705"/>
      <c r="F194" s="306">
        <f>SUM(F195:F196)</f>
        <v>210000</v>
      </c>
      <c r="G194" s="503">
        <f>SUM(G195:G196)</f>
        <v>1267604</v>
      </c>
      <c r="H194" s="503">
        <f>SUM(H195:H196)</f>
        <v>1267604</v>
      </c>
      <c r="I194" s="438">
        <f>SUM(I195:I196)</f>
        <v>1267604</v>
      </c>
      <c r="J194" s="436">
        <f t="shared" ref="J194:Z194" si="237">SUM(J195:J196)</f>
        <v>1267604</v>
      </c>
      <c r="K194" s="307">
        <f t="shared" si="237"/>
        <v>0</v>
      </c>
      <c r="L194" s="225">
        <f t="shared" si="237"/>
        <v>1267604</v>
      </c>
      <c r="M194" s="83">
        <f t="shared" si="237"/>
        <v>367415</v>
      </c>
      <c r="N194" s="84">
        <f t="shared" si="237"/>
        <v>900189</v>
      </c>
      <c r="O194" s="83">
        <f t="shared" si="237"/>
        <v>165354</v>
      </c>
      <c r="P194" s="13">
        <f t="shared" si="237"/>
        <v>0</v>
      </c>
      <c r="Q194" s="13">
        <f t="shared" si="237"/>
        <v>352250</v>
      </c>
      <c r="R194" s="13">
        <f t="shared" si="237"/>
        <v>0</v>
      </c>
      <c r="S194" s="13">
        <f t="shared" si="237"/>
        <v>750000</v>
      </c>
      <c r="T194" s="90">
        <f t="shared" ref="T194" si="238">SUM(T195:T196)</f>
        <v>0</v>
      </c>
      <c r="U194" s="13">
        <f t="shared" si="237"/>
        <v>0</v>
      </c>
      <c r="V194" s="44">
        <f t="shared" si="237"/>
        <v>0</v>
      </c>
      <c r="W194" s="13">
        <f t="shared" si="237"/>
        <v>0</v>
      </c>
      <c r="X194" s="13">
        <f t="shared" si="237"/>
        <v>0</v>
      </c>
      <c r="Y194" s="44">
        <f t="shared" si="237"/>
        <v>0</v>
      </c>
      <c r="Z194" s="47">
        <f t="shared" si="237"/>
        <v>0</v>
      </c>
      <c r="AB194" s="253"/>
    </row>
    <row r="195" spans="1:28" x14ac:dyDescent="0.25">
      <c r="B195" s="68"/>
      <c r="C195" s="294"/>
      <c r="D195" s="603" t="s">
        <v>1160</v>
      </c>
      <c r="E195" s="627"/>
      <c r="F195" s="201"/>
      <c r="G195" s="501">
        <v>367415</v>
      </c>
      <c r="H195" s="501">
        <v>367415</v>
      </c>
      <c r="I195" s="431">
        <v>367415</v>
      </c>
      <c r="J195" s="411">
        <f t="shared" ref="J195:J196" si="239">SUM(O195:Z195)</f>
        <v>367415</v>
      </c>
      <c r="K195" s="219"/>
      <c r="L195" s="224">
        <f t="shared" ref="L195:L196" si="240">SUM(J195:K195)</f>
        <v>367415</v>
      </c>
      <c r="M195" s="81">
        <f>L195</f>
        <v>367415</v>
      </c>
      <c r="N195" s="82"/>
      <c r="O195" s="81"/>
      <c r="P195" s="1"/>
      <c r="Q195" s="1">
        <v>117416</v>
      </c>
      <c r="R195" s="1"/>
      <c r="S195" s="1">
        <v>249999</v>
      </c>
      <c r="T195" s="89"/>
      <c r="U195" s="1"/>
      <c r="V195" s="43"/>
      <c r="W195" s="1"/>
      <c r="X195" s="1"/>
      <c r="Y195" s="43"/>
      <c r="Z195" s="46"/>
      <c r="AB195" s="253"/>
    </row>
    <row r="196" spans="1:28" x14ac:dyDescent="0.25">
      <c r="B196" s="68"/>
      <c r="C196" s="294"/>
      <c r="D196" s="603" t="s">
        <v>1161</v>
      </c>
      <c r="E196" s="627"/>
      <c r="F196" s="201">
        <v>210000</v>
      </c>
      <c r="G196" s="501">
        <v>900189</v>
      </c>
      <c r="H196" s="501">
        <v>900189</v>
      </c>
      <c r="I196" s="431">
        <v>900189</v>
      </c>
      <c r="J196" s="411">
        <f t="shared" si="239"/>
        <v>900189</v>
      </c>
      <c r="K196" s="219"/>
      <c r="L196" s="224">
        <f t="shared" si="240"/>
        <v>900189</v>
      </c>
      <c r="M196" s="81"/>
      <c r="N196" s="82">
        <f>L196</f>
        <v>900189</v>
      </c>
      <c r="O196" s="81">
        <v>165354</v>
      </c>
      <c r="P196" s="1"/>
      <c r="Q196" s="1">
        <v>234834</v>
      </c>
      <c r="R196" s="1"/>
      <c r="S196" s="1">
        <v>500001</v>
      </c>
      <c r="T196" s="89"/>
      <c r="U196" s="1"/>
      <c r="V196" s="43"/>
      <c r="W196" s="1"/>
      <c r="X196" s="1"/>
      <c r="Y196" s="43"/>
      <c r="Z196" s="46"/>
      <c r="AB196" s="253"/>
    </row>
    <row r="197" spans="1:28" hidden="1" x14ac:dyDescent="0.25">
      <c r="A197" s="140" t="s">
        <v>479</v>
      </c>
      <c r="B197" s="59" t="s">
        <v>965</v>
      </c>
      <c r="C197" s="604" t="s">
        <v>480</v>
      </c>
      <c r="D197" s="603"/>
      <c r="E197" s="603"/>
      <c r="F197" s="187"/>
      <c r="G197" s="486"/>
      <c r="H197" s="486"/>
      <c r="I197" s="415"/>
      <c r="J197" s="394"/>
      <c r="K197" s="205"/>
      <c r="L197" s="224">
        <f t="shared" si="216"/>
        <v>0</v>
      </c>
      <c r="M197" s="81"/>
      <c r="N197" s="82"/>
      <c r="O197" s="81"/>
      <c r="P197" s="1"/>
      <c r="Q197" s="1"/>
      <c r="R197" s="1"/>
      <c r="S197" s="1"/>
      <c r="T197" s="89"/>
      <c r="U197" s="1"/>
      <c r="V197" s="43"/>
      <c r="W197" s="1"/>
      <c r="X197" s="1"/>
      <c r="Y197" s="43"/>
      <c r="Z197" s="46"/>
      <c r="AB197" s="253"/>
    </row>
    <row r="198" spans="1:28" hidden="1" x14ac:dyDescent="0.25">
      <c r="A198" s="140" t="s">
        <v>481</v>
      </c>
      <c r="B198" s="59" t="s">
        <v>966</v>
      </c>
      <c r="C198" s="604" t="s">
        <v>482</v>
      </c>
      <c r="D198" s="603"/>
      <c r="E198" s="603"/>
      <c r="F198" s="187"/>
      <c r="G198" s="486"/>
      <c r="H198" s="486"/>
      <c r="I198" s="415"/>
      <c r="J198" s="394"/>
      <c r="K198" s="205"/>
      <c r="L198" s="224">
        <f t="shared" si="216"/>
        <v>0</v>
      </c>
      <c r="M198" s="81"/>
      <c r="N198" s="82"/>
      <c r="O198" s="81"/>
      <c r="P198" s="1"/>
      <c r="Q198" s="1"/>
      <c r="R198" s="1"/>
      <c r="S198" s="1"/>
      <c r="T198" s="89"/>
      <c r="U198" s="1"/>
      <c r="V198" s="43"/>
      <c r="W198" s="1"/>
      <c r="X198" s="1"/>
      <c r="Y198" s="43"/>
      <c r="Z198" s="46"/>
      <c r="AB198" s="253"/>
    </row>
    <row r="199" spans="1:28" x14ac:dyDescent="0.25">
      <c r="A199" s="140" t="s">
        <v>483</v>
      </c>
      <c r="B199" s="57" t="s">
        <v>967</v>
      </c>
      <c r="C199" s="605" t="s">
        <v>637</v>
      </c>
      <c r="D199" s="606"/>
      <c r="E199" s="606"/>
      <c r="F199" s="306">
        <f>SUM(F200:F201)</f>
        <v>0</v>
      </c>
      <c r="G199" s="503">
        <f>SUM(G200:G201)</f>
        <v>114846</v>
      </c>
      <c r="H199" s="503">
        <f>SUM(H200:H201)</f>
        <v>114846</v>
      </c>
      <c r="I199" s="438">
        <f>SUM(I200:I201)</f>
        <v>114846</v>
      </c>
      <c r="J199" s="436">
        <f t="shared" ref="J199:Z199" si="241">SUM(J200:J201)</f>
        <v>114846</v>
      </c>
      <c r="K199" s="307">
        <f t="shared" si="241"/>
        <v>0</v>
      </c>
      <c r="L199" s="225">
        <f t="shared" si="241"/>
        <v>114846</v>
      </c>
      <c r="M199" s="83">
        <f t="shared" si="241"/>
        <v>23400</v>
      </c>
      <c r="N199" s="84">
        <f t="shared" si="241"/>
        <v>91446</v>
      </c>
      <c r="O199" s="83">
        <f t="shared" si="241"/>
        <v>44646</v>
      </c>
      <c r="P199" s="13">
        <f t="shared" si="241"/>
        <v>0</v>
      </c>
      <c r="Q199" s="13">
        <f t="shared" si="241"/>
        <v>16200</v>
      </c>
      <c r="R199" s="13">
        <f t="shared" si="241"/>
        <v>0</v>
      </c>
      <c r="S199" s="13">
        <f t="shared" si="241"/>
        <v>54000</v>
      </c>
      <c r="T199" s="90">
        <f t="shared" ref="T199" si="242">SUM(T200:T201)</f>
        <v>0</v>
      </c>
      <c r="U199" s="13">
        <f t="shared" si="241"/>
        <v>0</v>
      </c>
      <c r="V199" s="44">
        <f t="shared" si="241"/>
        <v>0</v>
      </c>
      <c r="W199" s="13">
        <f t="shared" si="241"/>
        <v>0</v>
      </c>
      <c r="X199" s="13">
        <f t="shared" si="241"/>
        <v>0</v>
      </c>
      <c r="Y199" s="44">
        <f t="shared" si="241"/>
        <v>0</v>
      </c>
      <c r="Z199" s="47">
        <f t="shared" si="241"/>
        <v>0</v>
      </c>
      <c r="AB199" s="253"/>
    </row>
    <row r="200" spans="1:28" x14ac:dyDescent="0.25">
      <c r="B200" s="59"/>
      <c r="C200" s="293"/>
      <c r="D200" s="603" t="s">
        <v>1160</v>
      </c>
      <c r="E200" s="627"/>
      <c r="F200" s="201"/>
      <c r="G200" s="501">
        <v>23400</v>
      </c>
      <c r="H200" s="501">
        <v>23400</v>
      </c>
      <c r="I200" s="431">
        <v>23400</v>
      </c>
      <c r="J200" s="411">
        <f t="shared" ref="J200:J201" si="243">SUM(O200:Z200)</f>
        <v>23400</v>
      </c>
      <c r="K200" s="219"/>
      <c r="L200" s="224">
        <f t="shared" ref="L200:L201" si="244">SUM(J200:K200)</f>
        <v>23400</v>
      </c>
      <c r="M200" s="81">
        <f>L200</f>
        <v>23400</v>
      </c>
      <c r="N200" s="82"/>
      <c r="O200" s="81"/>
      <c r="P200" s="1"/>
      <c r="Q200" s="1">
        <v>5400</v>
      </c>
      <c r="R200" s="1"/>
      <c r="S200" s="1">
        <v>18000</v>
      </c>
      <c r="T200" s="89"/>
      <c r="U200" s="1"/>
      <c r="V200" s="43"/>
      <c r="W200" s="1"/>
      <c r="X200" s="1"/>
      <c r="Y200" s="43"/>
      <c r="Z200" s="46"/>
      <c r="AB200" s="253"/>
    </row>
    <row r="201" spans="1:28" ht="15.75" thickBot="1" x14ac:dyDescent="0.3">
      <c r="B201" s="68"/>
      <c r="C201" s="294"/>
      <c r="D201" s="603" t="s">
        <v>1161</v>
      </c>
      <c r="E201" s="627"/>
      <c r="F201" s="201"/>
      <c r="G201" s="501">
        <v>91446</v>
      </c>
      <c r="H201" s="501">
        <v>91446</v>
      </c>
      <c r="I201" s="431">
        <v>91446</v>
      </c>
      <c r="J201" s="411">
        <f t="shared" si="243"/>
        <v>91446</v>
      </c>
      <c r="K201" s="219"/>
      <c r="L201" s="224">
        <f t="shared" si="244"/>
        <v>91446</v>
      </c>
      <c r="M201" s="300"/>
      <c r="N201" s="301">
        <f>L201</f>
        <v>91446</v>
      </c>
      <c r="O201" s="300">
        <v>44646</v>
      </c>
      <c r="P201" s="303"/>
      <c r="Q201" s="303">
        <v>10800</v>
      </c>
      <c r="R201" s="303"/>
      <c r="S201" s="303">
        <v>36000</v>
      </c>
      <c r="T201" s="357"/>
      <c r="U201" s="303"/>
      <c r="V201" s="302"/>
      <c r="W201" s="303"/>
      <c r="X201" s="303"/>
      <c r="Y201" s="302"/>
      <c r="Z201" s="304"/>
      <c r="AB201" s="253"/>
    </row>
    <row r="202" spans="1:28" ht="15.75" thickBot="1" x14ac:dyDescent="0.3">
      <c r="B202" s="110" t="s">
        <v>484</v>
      </c>
      <c r="C202" s="609" t="s">
        <v>485</v>
      </c>
      <c r="D202" s="610"/>
      <c r="E202" s="610"/>
      <c r="F202" s="190">
        <f>F203+F204+F215+F226+F237+F240+F252+F253+F254</f>
        <v>0</v>
      </c>
      <c r="G202" s="489">
        <f>G203+G204+G215+G226+G237+G240+G252+G253+G254</f>
        <v>0</v>
      </c>
      <c r="H202" s="489">
        <f>H203+H204+H215+H226+H237+H240+H252+H253+H254</f>
        <v>0</v>
      </c>
      <c r="I202" s="418">
        <f>I203+I204+I215+I226+I237+I240+I252+I253+I254</f>
        <v>0</v>
      </c>
      <c r="J202" s="397">
        <f t="shared" ref="J202:K202" si="245">J203+J204+J215+J226+J237+J240+J252+J253+J254</f>
        <v>0</v>
      </c>
      <c r="K202" s="208">
        <f t="shared" si="245"/>
        <v>0</v>
      </c>
      <c r="L202" s="221">
        <f t="shared" si="216"/>
        <v>0</v>
      </c>
      <c r="M202" s="95">
        <f t="shared" ref="M202:Z202" si="246">M203+M204+M215+M226+M237+M240+M252+M253+M254</f>
        <v>0</v>
      </c>
      <c r="N202" s="97">
        <f t="shared" si="246"/>
        <v>0</v>
      </c>
      <c r="O202" s="95">
        <f t="shared" si="246"/>
        <v>0</v>
      </c>
      <c r="P202" s="96">
        <f t="shared" si="246"/>
        <v>0</v>
      </c>
      <c r="Q202" s="96">
        <f t="shared" si="246"/>
        <v>0</v>
      </c>
      <c r="R202" s="96">
        <f t="shared" si="246"/>
        <v>0</v>
      </c>
      <c r="S202" s="96">
        <f t="shared" si="246"/>
        <v>0</v>
      </c>
      <c r="T202" s="99">
        <f t="shared" ref="T202" si="247">T203+T204+T215+T226+T237+T240+T252+T253+T254</f>
        <v>0</v>
      </c>
      <c r="U202" s="96">
        <f t="shared" si="246"/>
        <v>0</v>
      </c>
      <c r="V202" s="98">
        <f t="shared" si="246"/>
        <v>0</v>
      </c>
      <c r="W202" s="96">
        <f t="shared" si="246"/>
        <v>0</v>
      </c>
      <c r="X202" s="96">
        <f t="shared" si="246"/>
        <v>0</v>
      </c>
      <c r="Y202" s="98">
        <f t="shared" si="246"/>
        <v>0</v>
      </c>
      <c r="Z202" s="100">
        <f t="shared" si="246"/>
        <v>0</v>
      </c>
    </row>
    <row r="203" spans="1:28" s="19" customFormat="1" ht="25.5" hidden="1" customHeight="1" x14ac:dyDescent="0.25">
      <c r="A203" s="140" t="s">
        <v>486</v>
      </c>
      <c r="B203" s="101" t="s">
        <v>968</v>
      </c>
      <c r="C203" s="615" t="s">
        <v>638</v>
      </c>
      <c r="D203" s="616"/>
      <c r="E203" s="616"/>
      <c r="F203" s="202"/>
      <c r="G203" s="502"/>
      <c r="H203" s="502"/>
      <c r="I203" s="432"/>
      <c r="J203" s="412"/>
      <c r="K203" s="220"/>
      <c r="L203" s="223">
        <f t="shared" si="216"/>
        <v>0</v>
      </c>
      <c r="M203" s="104"/>
      <c r="N203" s="106"/>
      <c r="O203" s="104"/>
      <c r="P203" s="105"/>
      <c r="Q203" s="105"/>
      <c r="R203" s="105"/>
      <c r="S203" s="105"/>
      <c r="T203" s="108"/>
      <c r="U203" s="105"/>
      <c r="V203" s="107"/>
      <c r="W203" s="105"/>
      <c r="X203" s="105"/>
      <c r="Y203" s="107"/>
      <c r="Z203" s="109"/>
    </row>
    <row r="204" spans="1:28" s="19" customFormat="1" ht="16.350000000000001" hidden="1" customHeight="1" x14ac:dyDescent="0.25">
      <c r="A204" s="140" t="s">
        <v>487</v>
      </c>
      <c r="B204" s="101" t="s">
        <v>969</v>
      </c>
      <c r="C204" s="679" t="s">
        <v>1097</v>
      </c>
      <c r="D204" s="680"/>
      <c r="E204" s="680"/>
      <c r="F204" s="202">
        <f>F205+F206+F207+F208+F209+F210+F211+F212+F213+F214</f>
        <v>0</v>
      </c>
      <c r="G204" s="502">
        <f>G205+G206+G207+G208+G209+G210+G211+G212+G213+G214</f>
        <v>0</v>
      </c>
      <c r="H204" s="502">
        <f>H205+H206+H207+H208+H209+H210+H211+H212+H213+H214</f>
        <v>0</v>
      </c>
      <c r="I204" s="432">
        <f>I205+I206+I207+I208+I209+I210+I211+I212+I213+I214</f>
        <v>0</v>
      </c>
      <c r="J204" s="412">
        <f t="shared" ref="J204:K204" si="248">J205+J206+J207+J208+J209+J210+J211+J212+J213+J214</f>
        <v>0</v>
      </c>
      <c r="K204" s="220">
        <f t="shared" si="248"/>
        <v>0</v>
      </c>
      <c r="L204" s="223">
        <f t="shared" si="216"/>
        <v>0</v>
      </c>
      <c r="M204" s="104">
        <f t="shared" ref="M204:Z204" si="249">M205+M206+M207+M208+M209+M210+M211+M212+M213+M214</f>
        <v>0</v>
      </c>
      <c r="N204" s="106">
        <f t="shared" si="249"/>
        <v>0</v>
      </c>
      <c r="O204" s="104">
        <f t="shared" si="249"/>
        <v>0</v>
      </c>
      <c r="P204" s="105">
        <f t="shared" si="249"/>
        <v>0</v>
      </c>
      <c r="Q204" s="105">
        <f t="shared" si="249"/>
        <v>0</v>
      </c>
      <c r="R204" s="105">
        <f t="shared" si="249"/>
        <v>0</v>
      </c>
      <c r="S204" s="105">
        <f t="shared" si="249"/>
        <v>0</v>
      </c>
      <c r="T204" s="108">
        <f t="shared" ref="T204" si="250">T205+T206+T207+T208+T209+T210+T211+T212+T213+T214</f>
        <v>0</v>
      </c>
      <c r="U204" s="105">
        <f t="shared" si="249"/>
        <v>0</v>
      </c>
      <c r="V204" s="107">
        <f t="shared" si="249"/>
        <v>0</v>
      </c>
      <c r="W204" s="105">
        <f t="shared" si="249"/>
        <v>0</v>
      </c>
      <c r="X204" s="105">
        <f t="shared" si="249"/>
        <v>0</v>
      </c>
      <c r="Y204" s="107">
        <f t="shared" si="249"/>
        <v>0</v>
      </c>
      <c r="Z204" s="109">
        <f t="shared" si="249"/>
        <v>0</v>
      </c>
    </row>
    <row r="205" spans="1:28" ht="15.75" hidden="1" thickBot="1" x14ac:dyDescent="0.3">
      <c r="A205" s="140" t="s">
        <v>488</v>
      </c>
      <c r="B205" s="59"/>
      <c r="C205" s="2"/>
      <c r="D205" s="603" t="s">
        <v>1098</v>
      </c>
      <c r="E205" s="603"/>
      <c r="F205" s="187"/>
      <c r="G205" s="486"/>
      <c r="H205" s="486"/>
      <c r="I205" s="415"/>
      <c r="J205" s="394"/>
      <c r="K205" s="205"/>
      <c r="L205" s="224">
        <f t="shared" si="216"/>
        <v>0</v>
      </c>
      <c r="M205" s="81"/>
      <c r="N205" s="82"/>
      <c r="O205" s="81"/>
      <c r="P205" s="1"/>
      <c r="Q205" s="1"/>
      <c r="R205" s="1"/>
      <c r="S205" s="1"/>
      <c r="T205" s="89"/>
      <c r="U205" s="1"/>
      <c r="V205" s="43"/>
      <c r="W205" s="1"/>
      <c r="X205" s="1"/>
      <c r="Y205" s="43"/>
      <c r="Z205" s="46"/>
    </row>
    <row r="206" spans="1:28" ht="15.75" hidden="1" thickBot="1" x14ac:dyDescent="0.3">
      <c r="A206" s="140" t="s">
        <v>489</v>
      </c>
      <c r="B206" s="59"/>
      <c r="C206" s="2"/>
      <c r="D206" s="603" t="s">
        <v>1099</v>
      </c>
      <c r="E206" s="603"/>
      <c r="F206" s="187"/>
      <c r="G206" s="486"/>
      <c r="H206" s="486"/>
      <c r="I206" s="415"/>
      <c r="J206" s="394"/>
      <c r="K206" s="205"/>
      <c r="L206" s="224">
        <f t="shared" si="216"/>
        <v>0</v>
      </c>
      <c r="M206" s="81"/>
      <c r="N206" s="82"/>
      <c r="O206" s="81"/>
      <c r="P206" s="1"/>
      <c r="Q206" s="1"/>
      <c r="R206" s="1"/>
      <c r="S206" s="1"/>
      <c r="T206" s="89"/>
      <c r="U206" s="1"/>
      <c r="V206" s="43"/>
      <c r="W206" s="1"/>
      <c r="X206" s="1"/>
      <c r="Y206" s="43"/>
      <c r="Z206" s="46"/>
    </row>
    <row r="207" spans="1:28" ht="15.75" hidden="1" thickBot="1" x14ac:dyDescent="0.3">
      <c r="A207" s="140" t="s">
        <v>490</v>
      </c>
      <c r="B207" s="59"/>
      <c r="C207" s="2"/>
      <c r="D207" s="603" t="s">
        <v>830</v>
      </c>
      <c r="E207" s="603"/>
      <c r="F207" s="187"/>
      <c r="G207" s="486"/>
      <c r="H207" s="486"/>
      <c r="I207" s="415"/>
      <c r="J207" s="394"/>
      <c r="K207" s="205"/>
      <c r="L207" s="224">
        <f t="shared" si="216"/>
        <v>0</v>
      </c>
      <c r="M207" s="81"/>
      <c r="N207" s="82"/>
      <c r="O207" s="81"/>
      <c r="P207" s="1"/>
      <c r="Q207" s="1"/>
      <c r="R207" s="1"/>
      <c r="S207" s="1"/>
      <c r="T207" s="89"/>
      <c r="U207" s="1"/>
      <c r="V207" s="43"/>
      <c r="W207" s="1"/>
      <c r="X207" s="1"/>
      <c r="Y207" s="43"/>
      <c r="Z207" s="46"/>
    </row>
    <row r="208" spans="1:28" ht="25.5" hidden="1" customHeight="1" x14ac:dyDescent="0.25">
      <c r="A208" s="140" t="s">
        <v>491</v>
      </c>
      <c r="B208" s="59"/>
      <c r="C208" s="2"/>
      <c r="D208" s="607" t="s">
        <v>833</v>
      </c>
      <c r="E208" s="607"/>
      <c r="F208" s="197"/>
      <c r="G208" s="497"/>
      <c r="H208" s="497"/>
      <c r="I208" s="426"/>
      <c r="J208" s="406"/>
      <c r="K208" s="215"/>
      <c r="L208" s="224">
        <f t="shared" si="216"/>
        <v>0</v>
      </c>
      <c r="M208" s="81"/>
      <c r="N208" s="82"/>
      <c r="O208" s="81"/>
      <c r="P208" s="1"/>
      <c r="Q208" s="1"/>
      <c r="R208" s="1"/>
      <c r="S208" s="1"/>
      <c r="T208" s="89"/>
      <c r="U208" s="1"/>
      <c r="V208" s="43"/>
      <c r="W208" s="1"/>
      <c r="X208" s="1"/>
      <c r="Y208" s="43"/>
      <c r="Z208" s="46"/>
    </row>
    <row r="209" spans="1:26" ht="15.75" hidden="1" thickBot="1" x14ac:dyDescent="0.3">
      <c r="A209" s="140" t="s">
        <v>492</v>
      </c>
      <c r="B209" s="59"/>
      <c r="C209" s="2"/>
      <c r="D209" s="603" t="s">
        <v>835</v>
      </c>
      <c r="E209" s="603"/>
      <c r="F209" s="187"/>
      <c r="G209" s="486"/>
      <c r="H209" s="486"/>
      <c r="I209" s="415"/>
      <c r="J209" s="394"/>
      <c r="K209" s="205"/>
      <c r="L209" s="224">
        <f t="shared" si="216"/>
        <v>0</v>
      </c>
      <c r="M209" s="81"/>
      <c r="N209" s="82"/>
      <c r="O209" s="81"/>
      <c r="P209" s="1"/>
      <c r="Q209" s="1"/>
      <c r="R209" s="1"/>
      <c r="S209" s="1"/>
      <c r="T209" s="89"/>
      <c r="U209" s="1"/>
      <c r="V209" s="43"/>
      <c r="W209" s="1"/>
      <c r="X209" s="1"/>
      <c r="Y209" s="43"/>
      <c r="Z209" s="46"/>
    </row>
    <row r="210" spans="1:26" ht="15.75" hidden="1" thickBot="1" x14ac:dyDescent="0.3">
      <c r="A210" s="140" t="s">
        <v>493</v>
      </c>
      <c r="B210" s="59"/>
      <c r="C210" s="2"/>
      <c r="D210" s="603" t="s">
        <v>836</v>
      </c>
      <c r="E210" s="603"/>
      <c r="F210" s="187"/>
      <c r="G210" s="486"/>
      <c r="H210" s="486"/>
      <c r="I210" s="415"/>
      <c r="J210" s="394"/>
      <c r="K210" s="205"/>
      <c r="L210" s="224">
        <f t="shared" si="216"/>
        <v>0</v>
      </c>
      <c r="M210" s="81"/>
      <c r="N210" s="82"/>
      <c r="O210" s="81"/>
      <c r="P210" s="1"/>
      <c r="Q210" s="1"/>
      <c r="R210" s="1"/>
      <c r="S210" s="1"/>
      <c r="T210" s="89"/>
      <c r="U210" s="1"/>
      <c r="V210" s="43"/>
      <c r="W210" s="1"/>
      <c r="X210" s="1"/>
      <c r="Y210" s="43"/>
      <c r="Z210" s="46"/>
    </row>
    <row r="211" spans="1:26" ht="25.5" hidden="1" customHeight="1" x14ac:dyDescent="0.25">
      <c r="A211" s="140" t="s">
        <v>494</v>
      </c>
      <c r="B211" s="59"/>
      <c r="C211" s="2"/>
      <c r="D211" s="607" t="s">
        <v>840</v>
      </c>
      <c r="E211" s="607"/>
      <c r="F211" s="197"/>
      <c r="G211" s="497"/>
      <c r="H211" s="497"/>
      <c r="I211" s="426"/>
      <c r="J211" s="406"/>
      <c r="K211" s="215"/>
      <c r="L211" s="224">
        <f t="shared" si="216"/>
        <v>0</v>
      </c>
      <c r="M211" s="81"/>
      <c r="N211" s="82"/>
      <c r="O211" s="81"/>
      <c r="P211" s="1"/>
      <c r="Q211" s="1"/>
      <c r="R211" s="1"/>
      <c r="S211" s="1"/>
      <c r="T211" s="89"/>
      <c r="U211" s="1"/>
      <c r="V211" s="43"/>
      <c r="W211" s="1"/>
      <c r="X211" s="1"/>
      <c r="Y211" s="43"/>
      <c r="Z211" s="46"/>
    </row>
    <row r="212" spans="1:26" ht="25.5" hidden="1" customHeight="1" x14ac:dyDescent="0.25">
      <c r="A212" s="140" t="s">
        <v>495</v>
      </c>
      <c r="B212" s="59"/>
      <c r="C212" s="2"/>
      <c r="D212" s="607" t="s">
        <v>843</v>
      </c>
      <c r="E212" s="607"/>
      <c r="F212" s="197"/>
      <c r="G212" s="497"/>
      <c r="H212" s="497"/>
      <c r="I212" s="426"/>
      <c r="J212" s="406"/>
      <c r="K212" s="215"/>
      <c r="L212" s="224">
        <f t="shared" si="216"/>
        <v>0</v>
      </c>
      <c r="M212" s="81"/>
      <c r="N212" s="82"/>
      <c r="O212" s="81"/>
      <c r="P212" s="1"/>
      <c r="Q212" s="1"/>
      <c r="R212" s="1"/>
      <c r="S212" s="1"/>
      <c r="T212" s="89"/>
      <c r="U212" s="1"/>
      <c r="V212" s="43"/>
      <c r="W212" s="1"/>
      <c r="X212" s="1"/>
      <c r="Y212" s="43"/>
      <c r="Z212" s="46"/>
    </row>
    <row r="213" spans="1:26" ht="25.5" hidden="1" customHeight="1" x14ac:dyDescent="0.25">
      <c r="A213" s="140" t="s">
        <v>496</v>
      </c>
      <c r="B213" s="59"/>
      <c r="C213" s="2"/>
      <c r="D213" s="607" t="s">
        <v>845</v>
      </c>
      <c r="E213" s="607"/>
      <c r="F213" s="197"/>
      <c r="G213" s="497"/>
      <c r="H213" s="497"/>
      <c r="I213" s="426"/>
      <c r="J213" s="406"/>
      <c r="K213" s="215"/>
      <c r="L213" s="224">
        <f t="shared" si="216"/>
        <v>0</v>
      </c>
      <c r="M213" s="81"/>
      <c r="N213" s="82"/>
      <c r="O213" s="81"/>
      <c r="P213" s="1"/>
      <c r="Q213" s="1"/>
      <c r="R213" s="1"/>
      <c r="S213" s="1"/>
      <c r="T213" s="89"/>
      <c r="U213" s="1"/>
      <c r="V213" s="43"/>
      <c r="W213" s="1"/>
      <c r="X213" s="1"/>
      <c r="Y213" s="43"/>
      <c r="Z213" s="46"/>
    </row>
    <row r="214" spans="1:26" ht="25.5" hidden="1" customHeight="1" x14ac:dyDescent="0.25">
      <c r="A214" s="140" t="s">
        <v>497</v>
      </c>
      <c r="B214" s="59"/>
      <c r="C214" s="2"/>
      <c r="D214" s="607" t="s">
        <v>848</v>
      </c>
      <c r="E214" s="607"/>
      <c r="F214" s="197"/>
      <c r="G214" s="497"/>
      <c r="H214" s="497"/>
      <c r="I214" s="426"/>
      <c r="J214" s="406"/>
      <c r="K214" s="215"/>
      <c r="L214" s="224">
        <f t="shared" si="216"/>
        <v>0</v>
      </c>
      <c r="M214" s="81"/>
      <c r="N214" s="82"/>
      <c r="O214" s="81"/>
      <c r="P214" s="1"/>
      <c r="Q214" s="1"/>
      <c r="R214" s="1"/>
      <c r="S214" s="1"/>
      <c r="T214" s="89"/>
      <c r="U214" s="1"/>
      <c r="V214" s="43"/>
      <c r="W214" s="1"/>
      <c r="X214" s="1"/>
      <c r="Y214" s="43"/>
      <c r="Z214" s="46"/>
    </row>
    <row r="215" spans="1:26" s="19" customFormat="1" ht="25.5" hidden="1" customHeight="1" x14ac:dyDescent="0.25">
      <c r="A215" s="140" t="s">
        <v>498</v>
      </c>
      <c r="B215" s="101" t="s">
        <v>970</v>
      </c>
      <c r="C215" s="679" t="s">
        <v>891</v>
      </c>
      <c r="D215" s="680"/>
      <c r="E215" s="680"/>
      <c r="F215" s="202">
        <f>F216+F217+F218+F219+F220+F221+F222+F223+F224+F225</f>
        <v>0</v>
      </c>
      <c r="G215" s="502">
        <f>G216+G217+G218+G219+G220+G221+G222+G223+G224+G225</f>
        <v>0</v>
      </c>
      <c r="H215" s="502">
        <f>H216+H217+H218+H219+H220+H221+H222+H223+H224+H225</f>
        <v>0</v>
      </c>
      <c r="I215" s="432">
        <f>I216+I217+I218+I219+I220+I221+I222+I223+I224+I225</f>
        <v>0</v>
      </c>
      <c r="J215" s="412">
        <f t="shared" ref="J215:K215" si="251">J216+J217+J218+J219+J220+J221+J222+J223+J224+J225</f>
        <v>0</v>
      </c>
      <c r="K215" s="220">
        <f t="shared" si="251"/>
        <v>0</v>
      </c>
      <c r="L215" s="223">
        <f t="shared" si="216"/>
        <v>0</v>
      </c>
      <c r="M215" s="104">
        <f t="shared" ref="M215:Z215" si="252">M216+M217+M218+M219+M220+M221+M222+M223+M224+M225</f>
        <v>0</v>
      </c>
      <c r="N215" s="106">
        <f t="shared" si="252"/>
        <v>0</v>
      </c>
      <c r="O215" s="104">
        <f t="shared" si="252"/>
        <v>0</v>
      </c>
      <c r="P215" s="105">
        <f t="shared" si="252"/>
        <v>0</v>
      </c>
      <c r="Q215" s="105">
        <f t="shared" si="252"/>
        <v>0</v>
      </c>
      <c r="R215" s="105">
        <f t="shared" si="252"/>
        <v>0</v>
      </c>
      <c r="S215" s="105">
        <f t="shared" si="252"/>
        <v>0</v>
      </c>
      <c r="T215" s="108">
        <f t="shared" ref="T215" si="253">T216+T217+T218+T219+T220+T221+T222+T223+T224+T225</f>
        <v>0</v>
      </c>
      <c r="U215" s="105">
        <f t="shared" si="252"/>
        <v>0</v>
      </c>
      <c r="V215" s="107">
        <f t="shared" si="252"/>
        <v>0</v>
      </c>
      <c r="W215" s="105">
        <f t="shared" si="252"/>
        <v>0</v>
      </c>
      <c r="X215" s="105">
        <f t="shared" si="252"/>
        <v>0</v>
      </c>
      <c r="Y215" s="107">
        <f t="shared" si="252"/>
        <v>0</v>
      </c>
      <c r="Z215" s="109">
        <f t="shared" si="252"/>
        <v>0</v>
      </c>
    </row>
    <row r="216" spans="1:26" ht="15.75" hidden="1" thickBot="1" x14ac:dyDescent="0.3">
      <c r="A216" s="140" t="s">
        <v>499</v>
      </c>
      <c r="B216" s="59"/>
      <c r="C216" s="2"/>
      <c r="D216" s="603" t="s">
        <v>1100</v>
      </c>
      <c r="E216" s="603"/>
      <c r="F216" s="187"/>
      <c r="G216" s="486"/>
      <c r="H216" s="486"/>
      <c r="I216" s="415"/>
      <c r="J216" s="394"/>
      <c r="K216" s="205"/>
      <c r="L216" s="224">
        <f t="shared" si="216"/>
        <v>0</v>
      </c>
      <c r="M216" s="81"/>
      <c r="N216" s="82"/>
      <c r="O216" s="81"/>
      <c r="P216" s="1"/>
      <c r="Q216" s="1"/>
      <c r="R216" s="1"/>
      <c r="S216" s="1"/>
      <c r="T216" s="89"/>
      <c r="U216" s="1"/>
      <c r="V216" s="43"/>
      <c r="W216" s="1"/>
      <c r="X216" s="1"/>
      <c r="Y216" s="43"/>
      <c r="Z216" s="46"/>
    </row>
    <row r="217" spans="1:26" ht="15.75" hidden="1" thickBot="1" x14ac:dyDescent="0.3">
      <c r="A217" s="140" t="s">
        <v>500</v>
      </c>
      <c r="B217" s="59"/>
      <c r="C217" s="2"/>
      <c r="D217" s="603" t="s">
        <v>1101</v>
      </c>
      <c r="E217" s="603"/>
      <c r="F217" s="187"/>
      <c r="G217" s="486"/>
      <c r="H217" s="486"/>
      <c r="I217" s="415"/>
      <c r="J217" s="394"/>
      <c r="K217" s="205"/>
      <c r="L217" s="224">
        <f t="shared" si="216"/>
        <v>0</v>
      </c>
      <c r="M217" s="81"/>
      <c r="N217" s="82"/>
      <c r="O217" s="81"/>
      <c r="P217" s="1"/>
      <c r="Q217" s="1"/>
      <c r="R217" s="1"/>
      <c r="S217" s="1"/>
      <c r="T217" s="89"/>
      <c r="U217" s="1"/>
      <c r="V217" s="43"/>
      <c r="W217" s="1"/>
      <c r="X217" s="1"/>
      <c r="Y217" s="43"/>
      <c r="Z217" s="46"/>
    </row>
    <row r="218" spans="1:26" ht="15.75" hidden="1" thickBot="1" x14ac:dyDescent="0.3">
      <c r="A218" s="140" t="s">
        <v>501</v>
      </c>
      <c r="B218" s="59"/>
      <c r="C218" s="2"/>
      <c r="D218" s="603" t="s">
        <v>831</v>
      </c>
      <c r="E218" s="603"/>
      <c r="F218" s="187"/>
      <c r="G218" s="486"/>
      <c r="H218" s="486"/>
      <c r="I218" s="415"/>
      <c r="J218" s="394"/>
      <c r="K218" s="205"/>
      <c r="L218" s="224">
        <f t="shared" si="216"/>
        <v>0</v>
      </c>
      <c r="M218" s="81"/>
      <c r="N218" s="82"/>
      <c r="O218" s="81"/>
      <c r="P218" s="1"/>
      <c r="Q218" s="1"/>
      <c r="R218" s="1"/>
      <c r="S218" s="1"/>
      <c r="T218" s="89"/>
      <c r="U218" s="1"/>
      <c r="V218" s="43"/>
      <c r="W218" s="1"/>
      <c r="X218" s="1"/>
      <c r="Y218" s="43"/>
      <c r="Z218" s="46"/>
    </row>
    <row r="219" spans="1:26" ht="25.5" hidden="1" customHeight="1" x14ac:dyDescent="0.25">
      <c r="A219" s="140" t="s">
        <v>502</v>
      </c>
      <c r="B219" s="59"/>
      <c r="C219" s="2"/>
      <c r="D219" s="607" t="s">
        <v>834</v>
      </c>
      <c r="E219" s="607"/>
      <c r="F219" s="197"/>
      <c r="G219" s="497"/>
      <c r="H219" s="497"/>
      <c r="I219" s="426"/>
      <c r="J219" s="406"/>
      <c r="K219" s="215"/>
      <c r="L219" s="224">
        <f t="shared" si="216"/>
        <v>0</v>
      </c>
      <c r="M219" s="81"/>
      <c r="N219" s="82"/>
      <c r="O219" s="81"/>
      <c r="P219" s="1"/>
      <c r="Q219" s="1"/>
      <c r="R219" s="1"/>
      <c r="S219" s="1"/>
      <c r="T219" s="89"/>
      <c r="U219" s="1"/>
      <c r="V219" s="43"/>
      <c r="W219" s="1"/>
      <c r="X219" s="1"/>
      <c r="Y219" s="43"/>
      <c r="Z219" s="46"/>
    </row>
    <row r="220" spans="1:26" ht="15.75" hidden="1" thickBot="1" x14ac:dyDescent="0.3">
      <c r="A220" s="140" t="s">
        <v>503</v>
      </c>
      <c r="B220" s="59"/>
      <c r="C220" s="2"/>
      <c r="D220" s="603" t="s">
        <v>837</v>
      </c>
      <c r="E220" s="603"/>
      <c r="F220" s="187"/>
      <c r="G220" s="486"/>
      <c r="H220" s="486"/>
      <c r="I220" s="415"/>
      <c r="J220" s="394"/>
      <c r="K220" s="205"/>
      <c r="L220" s="224">
        <f t="shared" si="216"/>
        <v>0</v>
      </c>
      <c r="M220" s="81"/>
      <c r="N220" s="82"/>
      <c r="O220" s="81"/>
      <c r="P220" s="1"/>
      <c r="Q220" s="1"/>
      <c r="R220" s="1"/>
      <c r="S220" s="1"/>
      <c r="T220" s="89"/>
      <c r="U220" s="1"/>
      <c r="V220" s="43"/>
      <c r="W220" s="1"/>
      <c r="X220" s="1"/>
      <c r="Y220" s="43"/>
      <c r="Z220" s="46"/>
    </row>
    <row r="221" spans="1:26" ht="15.75" hidden="1" thickBot="1" x14ac:dyDescent="0.3">
      <c r="A221" s="140" t="s">
        <v>504</v>
      </c>
      <c r="B221" s="59"/>
      <c r="C221" s="2"/>
      <c r="D221" s="603" t="s">
        <v>1102</v>
      </c>
      <c r="E221" s="603"/>
      <c r="F221" s="187"/>
      <c r="G221" s="486"/>
      <c r="H221" s="486"/>
      <c r="I221" s="415"/>
      <c r="J221" s="394"/>
      <c r="K221" s="205"/>
      <c r="L221" s="224">
        <f t="shared" si="216"/>
        <v>0</v>
      </c>
      <c r="M221" s="81"/>
      <c r="N221" s="82"/>
      <c r="O221" s="81"/>
      <c r="P221" s="1"/>
      <c r="Q221" s="1"/>
      <c r="R221" s="1"/>
      <c r="S221" s="1"/>
      <c r="T221" s="89"/>
      <c r="U221" s="1"/>
      <c r="V221" s="43"/>
      <c r="W221" s="1"/>
      <c r="X221" s="1"/>
      <c r="Y221" s="43"/>
      <c r="Z221" s="46"/>
    </row>
    <row r="222" spans="1:26" ht="25.5" hidden="1" customHeight="1" x14ac:dyDescent="0.25">
      <c r="A222" s="140" t="s">
        <v>505</v>
      </c>
      <c r="B222" s="59"/>
      <c r="C222" s="2"/>
      <c r="D222" s="607" t="s">
        <v>841</v>
      </c>
      <c r="E222" s="607"/>
      <c r="F222" s="197"/>
      <c r="G222" s="497"/>
      <c r="H222" s="497"/>
      <c r="I222" s="426"/>
      <c r="J222" s="406"/>
      <c r="K222" s="215"/>
      <c r="L222" s="224">
        <f t="shared" si="216"/>
        <v>0</v>
      </c>
      <c r="M222" s="81"/>
      <c r="N222" s="82"/>
      <c r="O222" s="81"/>
      <c r="P222" s="1"/>
      <c r="Q222" s="1"/>
      <c r="R222" s="1"/>
      <c r="S222" s="1"/>
      <c r="T222" s="89"/>
      <c r="U222" s="1"/>
      <c r="V222" s="43"/>
      <c r="W222" s="1"/>
      <c r="X222" s="1"/>
      <c r="Y222" s="43"/>
      <c r="Z222" s="46"/>
    </row>
    <row r="223" spans="1:26" ht="25.5" hidden="1" customHeight="1" x14ac:dyDescent="0.25">
      <c r="A223" s="140" t="s">
        <v>506</v>
      </c>
      <c r="B223" s="59"/>
      <c r="C223" s="2"/>
      <c r="D223" s="607" t="s">
        <v>844</v>
      </c>
      <c r="E223" s="607"/>
      <c r="F223" s="197"/>
      <c r="G223" s="497"/>
      <c r="H223" s="497"/>
      <c r="I223" s="426"/>
      <c r="J223" s="406"/>
      <c r="K223" s="215"/>
      <c r="L223" s="224">
        <f t="shared" si="216"/>
        <v>0</v>
      </c>
      <c r="M223" s="81"/>
      <c r="N223" s="82"/>
      <c r="O223" s="81"/>
      <c r="P223" s="1"/>
      <c r="Q223" s="1"/>
      <c r="R223" s="1"/>
      <c r="S223" s="1"/>
      <c r="T223" s="89"/>
      <c r="U223" s="1"/>
      <c r="V223" s="43"/>
      <c r="W223" s="1"/>
      <c r="X223" s="1"/>
      <c r="Y223" s="43"/>
      <c r="Z223" s="46"/>
    </row>
    <row r="224" spans="1:26" ht="25.5" hidden="1" customHeight="1" x14ac:dyDescent="0.25">
      <c r="A224" s="140" t="s">
        <v>507</v>
      </c>
      <c r="B224" s="59"/>
      <c r="C224" s="2"/>
      <c r="D224" s="607" t="s">
        <v>846</v>
      </c>
      <c r="E224" s="607"/>
      <c r="F224" s="197"/>
      <c r="G224" s="497"/>
      <c r="H224" s="497"/>
      <c r="I224" s="426"/>
      <c r="J224" s="406"/>
      <c r="K224" s="215"/>
      <c r="L224" s="224">
        <f t="shared" si="216"/>
        <v>0</v>
      </c>
      <c r="M224" s="81"/>
      <c r="N224" s="82"/>
      <c r="O224" s="81"/>
      <c r="P224" s="1"/>
      <c r="Q224" s="1"/>
      <c r="R224" s="1"/>
      <c r="S224" s="1"/>
      <c r="T224" s="89"/>
      <c r="U224" s="1"/>
      <c r="V224" s="43"/>
      <c r="W224" s="1"/>
      <c r="X224" s="1"/>
      <c r="Y224" s="43"/>
      <c r="Z224" s="46"/>
    </row>
    <row r="225" spans="1:26" ht="25.5" hidden="1" customHeight="1" x14ac:dyDescent="0.25">
      <c r="A225" s="140" t="s">
        <v>508</v>
      </c>
      <c r="B225" s="59"/>
      <c r="C225" s="2"/>
      <c r="D225" s="607" t="s">
        <v>849</v>
      </c>
      <c r="E225" s="607"/>
      <c r="F225" s="197"/>
      <c r="G225" s="497"/>
      <c r="H225" s="497"/>
      <c r="I225" s="426"/>
      <c r="J225" s="406"/>
      <c r="K225" s="215"/>
      <c r="L225" s="224">
        <f t="shared" si="216"/>
        <v>0</v>
      </c>
      <c r="M225" s="81"/>
      <c r="N225" s="82"/>
      <c r="O225" s="81"/>
      <c r="P225" s="1"/>
      <c r="Q225" s="1"/>
      <c r="R225" s="1"/>
      <c r="S225" s="1"/>
      <c r="T225" s="89"/>
      <c r="U225" s="1"/>
      <c r="V225" s="43"/>
      <c r="W225" s="1"/>
      <c r="X225" s="1"/>
      <c r="Y225" s="43"/>
      <c r="Z225" s="46"/>
    </row>
    <row r="226" spans="1:26" s="19" customFormat="1" ht="15.75" hidden="1" thickBot="1" x14ac:dyDescent="0.3">
      <c r="A226" s="140" t="s">
        <v>509</v>
      </c>
      <c r="B226" s="101" t="s">
        <v>971</v>
      </c>
      <c r="C226" s="613" t="s">
        <v>510</v>
      </c>
      <c r="D226" s="614"/>
      <c r="E226" s="614"/>
      <c r="F226" s="188">
        <f>F227+F228+F229+F230+F231+F232+F233+F234+F235+F236</f>
        <v>0</v>
      </c>
      <c r="G226" s="487">
        <f>G227+G228+G229+G230+G231+G232+G233+G234+G235+G236</f>
        <v>0</v>
      </c>
      <c r="H226" s="487">
        <f>H227+H228+H229+H230+H231+H232+H233+H234+H235+H236</f>
        <v>0</v>
      </c>
      <c r="I226" s="416">
        <f>I227+I228+I229+I230+I231+I232+I233+I234+I235+I236</f>
        <v>0</v>
      </c>
      <c r="J226" s="395">
        <f t="shared" ref="J226:K226" si="254">J227+J228+J229+J230+J231+J232+J233+J234+J235+J236</f>
        <v>0</v>
      </c>
      <c r="K226" s="206">
        <f t="shared" si="254"/>
        <v>0</v>
      </c>
      <c r="L226" s="223">
        <f t="shared" si="216"/>
        <v>0</v>
      </c>
      <c r="M226" s="104">
        <f t="shared" ref="M226:Z226" si="255">M227+M228+M229+M230+M231+M232+M233+M234+M235+M236</f>
        <v>0</v>
      </c>
      <c r="N226" s="106">
        <f t="shared" si="255"/>
        <v>0</v>
      </c>
      <c r="O226" s="104">
        <f t="shared" si="255"/>
        <v>0</v>
      </c>
      <c r="P226" s="105">
        <f t="shared" si="255"/>
        <v>0</v>
      </c>
      <c r="Q226" s="105">
        <f t="shared" si="255"/>
        <v>0</v>
      </c>
      <c r="R226" s="105">
        <f t="shared" si="255"/>
        <v>0</v>
      </c>
      <c r="S226" s="105">
        <f t="shared" si="255"/>
        <v>0</v>
      </c>
      <c r="T226" s="108">
        <f t="shared" ref="T226" si="256">T227+T228+T229+T230+T231+T232+T233+T234+T235+T236</f>
        <v>0</v>
      </c>
      <c r="U226" s="105">
        <f t="shared" si="255"/>
        <v>0</v>
      </c>
      <c r="V226" s="107">
        <f t="shared" si="255"/>
        <v>0</v>
      </c>
      <c r="W226" s="105">
        <f t="shared" si="255"/>
        <v>0</v>
      </c>
      <c r="X226" s="105">
        <f t="shared" si="255"/>
        <v>0</v>
      </c>
      <c r="Y226" s="107">
        <f t="shared" si="255"/>
        <v>0</v>
      </c>
      <c r="Z226" s="109">
        <f t="shared" si="255"/>
        <v>0</v>
      </c>
    </row>
    <row r="227" spans="1:26" ht="15.75" hidden="1" thickBot="1" x14ac:dyDescent="0.3">
      <c r="A227" s="140" t="s">
        <v>511</v>
      </c>
      <c r="B227" s="59"/>
      <c r="C227" s="2"/>
      <c r="D227" s="603" t="s">
        <v>642</v>
      </c>
      <c r="E227" s="603"/>
      <c r="F227" s="187"/>
      <c r="G227" s="486"/>
      <c r="H227" s="486"/>
      <c r="I227" s="415"/>
      <c r="J227" s="394"/>
      <c r="K227" s="205"/>
      <c r="L227" s="224">
        <f t="shared" si="216"/>
        <v>0</v>
      </c>
      <c r="M227" s="81"/>
      <c r="N227" s="82"/>
      <c r="O227" s="81"/>
      <c r="P227" s="1"/>
      <c r="Q227" s="1"/>
      <c r="R227" s="1"/>
      <c r="S227" s="1"/>
      <c r="T227" s="89"/>
      <c r="U227" s="1"/>
      <c r="V227" s="43"/>
      <c r="W227" s="1"/>
      <c r="X227" s="1"/>
      <c r="Y227" s="43"/>
      <c r="Z227" s="46"/>
    </row>
    <row r="228" spans="1:26" ht="15.75" hidden="1" thickBot="1" x14ac:dyDescent="0.3">
      <c r="A228" s="140" t="s">
        <v>512</v>
      </c>
      <c r="B228" s="59"/>
      <c r="C228" s="2"/>
      <c r="D228" s="603" t="s">
        <v>829</v>
      </c>
      <c r="E228" s="603"/>
      <c r="F228" s="187"/>
      <c r="G228" s="486"/>
      <c r="H228" s="486"/>
      <c r="I228" s="415"/>
      <c r="J228" s="394"/>
      <c r="K228" s="205"/>
      <c r="L228" s="224">
        <f t="shared" si="216"/>
        <v>0</v>
      </c>
      <c r="M228" s="81"/>
      <c r="N228" s="82"/>
      <c r="O228" s="81"/>
      <c r="P228" s="1"/>
      <c r="Q228" s="1"/>
      <c r="R228" s="1"/>
      <c r="S228" s="1"/>
      <c r="T228" s="89"/>
      <c r="U228" s="1"/>
      <c r="V228" s="43"/>
      <c r="W228" s="1"/>
      <c r="X228" s="1"/>
      <c r="Y228" s="43"/>
      <c r="Z228" s="46"/>
    </row>
    <row r="229" spans="1:26" ht="15.75" hidden="1" thickBot="1" x14ac:dyDescent="0.3">
      <c r="A229" s="140" t="s">
        <v>513</v>
      </c>
      <c r="B229" s="59"/>
      <c r="C229" s="2"/>
      <c r="D229" s="603" t="s">
        <v>832</v>
      </c>
      <c r="E229" s="603"/>
      <c r="F229" s="187"/>
      <c r="G229" s="486"/>
      <c r="H229" s="486"/>
      <c r="I229" s="415"/>
      <c r="J229" s="394"/>
      <c r="K229" s="205"/>
      <c r="L229" s="224">
        <f t="shared" si="216"/>
        <v>0</v>
      </c>
      <c r="M229" s="81"/>
      <c r="N229" s="82"/>
      <c r="O229" s="81"/>
      <c r="P229" s="1"/>
      <c r="Q229" s="1"/>
      <c r="R229" s="1"/>
      <c r="S229" s="1"/>
      <c r="T229" s="89"/>
      <c r="U229" s="1"/>
      <c r="V229" s="43"/>
      <c r="W229" s="1"/>
      <c r="X229" s="1"/>
      <c r="Y229" s="43"/>
      <c r="Z229" s="46"/>
    </row>
    <row r="230" spans="1:26" ht="15.75" hidden="1" thickBot="1" x14ac:dyDescent="0.3">
      <c r="A230" s="140" t="s">
        <v>514</v>
      </c>
      <c r="B230" s="59"/>
      <c r="C230" s="2"/>
      <c r="D230" s="607" t="s">
        <v>1103</v>
      </c>
      <c r="E230" s="607"/>
      <c r="F230" s="197"/>
      <c r="G230" s="497"/>
      <c r="H230" s="497"/>
      <c r="I230" s="426"/>
      <c r="J230" s="406"/>
      <c r="K230" s="215"/>
      <c r="L230" s="224">
        <f t="shared" si="216"/>
        <v>0</v>
      </c>
      <c r="M230" s="81"/>
      <c r="N230" s="82"/>
      <c r="O230" s="81"/>
      <c r="P230" s="1"/>
      <c r="Q230" s="1"/>
      <c r="R230" s="1"/>
      <c r="S230" s="1"/>
      <c r="T230" s="89"/>
      <c r="U230" s="1"/>
      <c r="V230" s="43"/>
      <c r="W230" s="1"/>
      <c r="X230" s="1"/>
      <c r="Y230" s="43"/>
      <c r="Z230" s="46"/>
    </row>
    <row r="231" spans="1:26" ht="15.75" hidden="1" thickBot="1" x14ac:dyDescent="0.3">
      <c r="A231" s="140" t="s">
        <v>515</v>
      </c>
      <c r="B231" s="59"/>
      <c r="C231" s="2"/>
      <c r="D231" s="603" t="s">
        <v>839</v>
      </c>
      <c r="E231" s="603"/>
      <c r="F231" s="187"/>
      <c r="G231" s="486"/>
      <c r="H231" s="486"/>
      <c r="I231" s="415"/>
      <c r="J231" s="394"/>
      <c r="K231" s="205"/>
      <c r="L231" s="224">
        <f t="shared" si="216"/>
        <v>0</v>
      </c>
      <c r="M231" s="81"/>
      <c r="N231" s="82"/>
      <c r="O231" s="81"/>
      <c r="P231" s="1"/>
      <c r="Q231" s="1"/>
      <c r="R231" s="1"/>
      <c r="S231" s="1"/>
      <c r="T231" s="89"/>
      <c r="U231" s="1"/>
      <c r="V231" s="43"/>
      <c r="W231" s="1"/>
      <c r="X231" s="1"/>
      <c r="Y231" s="43"/>
      <c r="Z231" s="46"/>
    </row>
    <row r="232" spans="1:26" ht="15.75" hidden="1" thickBot="1" x14ac:dyDescent="0.3">
      <c r="A232" s="140" t="s">
        <v>516</v>
      </c>
      <c r="B232" s="59"/>
      <c r="C232" s="2"/>
      <c r="D232" s="603" t="s">
        <v>838</v>
      </c>
      <c r="E232" s="603"/>
      <c r="F232" s="187"/>
      <c r="G232" s="486"/>
      <c r="H232" s="486"/>
      <c r="I232" s="415"/>
      <c r="J232" s="394"/>
      <c r="K232" s="205"/>
      <c r="L232" s="224">
        <f t="shared" ref="L232:L288" si="257">SUM(J232:K232)</f>
        <v>0</v>
      </c>
      <c r="M232" s="81"/>
      <c r="N232" s="82"/>
      <c r="O232" s="81"/>
      <c r="P232" s="1"/>
      <c r="Q232" s="1"/>
      <c r="R232" s="1"/>
      <c r="S232" s="1"/>
      <c r="T232" s="89"/>
      <c r="U232" s="1"/>
      <c r="V232" s="43"/>
      <c r="W232" s="1"/>
      <c r="X232" s="1"/>
      <c r="Y232" s="43"/>
      <c r="Z232" s="46"/>
    </row>
    <row r="233" spans="1:26" ht="25.5" hidden="1" customHeight="1" x14ac:dyDescent="0.25">
      <c r="A233" s="140" t="s">
        <v>517</v>
      </c>
      <c r="B233" s="59"/>
      <c r="C233" s="2"/>
      <c r="D233" s="607" t="s">
        <v>842</v>
      </c>
      <c r="E233" s="607"/>
      <c r="F233" s="197"/>
      <c r="G233" s="497"/>
      <c r="H233" s="497"/>
      <c r="I233" s="426"/>
      <c r="J233" s="406"/>
      <c r="K233" s="215"/>
      <c r="L233" s="224">
        <f t="shared" si="257"/>
        <v>0</v>
      </c>
      <c r="M233" s="81"/>
      <c r="N233" s="82"/>
      <c r="O233" s="81"/>
      <c r="P233" s="1"/>
      <c r="Q233" s="1"/>
      <c r="R233" s="1"/>
      <c r="S233" s="1"/>
      <c r="T233" s="89"/>
      <c r="U233" s="1"/>
      <c r="V233" s="43"/>
      <c r="W233" s="1"/>
      <c r="X233" s="1"/>
      <c r="Y233" s="43"/>
      <c r="Z233" s="46"/>
    </row>
    <row r="234" spans="1:26" ht="15.75" hidden="1" thickBot="1" x14ac:dyDescent="0.3">
      <c r="A234" s="140" t="s">
        <v>518</v>
      </c>
      <c r="B234" s="59"/>
      <c r="C234" s="2"/>
      <c r="D234" s="603" t="s">
        <v>1104</v>
      </c>
      <c r="E234" s="603"/>
      <c r="F234" s="187"/>
      <c r="G234" s="486"/>
      <c r="H234" s="486"/>
      <c r="I234" s="415"/>
      <c r="J234" s="394"/>
      <c r="K234" s="205"/>
      <c r="L234" s="224">
        <f t="shared" si="257"/>
        <v>0</v>
      </c>
      <c r="M234" s="81"/>
      <c r="N234" s="82"/>
      <c r="O234" s="81"/>
      <c r="P234" s="1"/>
      <c r="Q234" s="1"/>
      <c r="R234" s="1"/>
      <c r="S234" s="1"/>
      <c r="T234" s="89"/>
      <c r="U234" s="1"/>
      <c r="V234" s="43"/>
      <c r="W234" s="1"/>
      <c r="X234" s="1"/>
      <c r="Y234" s="43"/>
      <c r="Z234" s="46"/>
    </row>
    <row r="235" spans="1:26" ht="25.5" hidden="1" customHeight="1" x14ac:dyDescent="0.25">
      <c r="A235" s="140" t="s">
        <v>519</v>
      </c>
      <c r="B235" s="59"/>
      <c r="C235" s="2"/>
      <c r="D235" s="607" t="s">
        <v>847</v>
      </c>
      <c r="E235" s="607"/>
      <c r="F235" s="197"/>
      <c r="G235" s="497"/>
      <c r="H235" s="497"/>
      <c r="I235" s="426"/>
      <c r="J235" s="406"/>
      <c r="K235" s="215"/>
      <c r="L235" s="224">
        <f t="shared" si="257"/>
        <v>0</v>
      </c>
      <c r="M235" s="81"/>
      <c r="N235" s="82"/>
      <c r="O235" s="81"/>
      <c r="P235" s="1"/>
      <c r="Q235" s="1"/>
      <c r="R235" s="1"/>
      <c r="S235" s="1"/>
      <c r="T235" s="89"/>
      <c r="U235" s="1"/>
      <c r="V235" s="43"/>
      <c r="W235" s="1"/>
      <c r="X235" s="1"/>
      <c r="Y235" s="43"/>
      <c r="Z235" s="46"/>
    </row>
    <row r="236" spans="1:26" ht="25.5" hidden="1" customHeight="1" x14ac:dyDescent="0.25">
      <c r="A236" s="140" t="s">
        <v>520</v>
      </c>
      <c r="B236" s="59"/>
      <c r="C236" s="2"/>
      <c r="D236" s="607" t="s">
        <v>850</v>
      </c>
      <c r="E236" s="607"/>
      <c r="F236" s="197"/>
      <c r="G236" s="497"/>
      <c r="H236" s="497"/>
      <c r="I236" s="426"/>
      <c r="J236" s="406"/>
      <c r="K236" s="215"/>
      <c r="L236" s="224">
        <f t="shared" si="257"/>
        <v>0</v>
      </c>
      <c r="M236" s="81"/>
      <c r="N236" s="82"/>
      <c r="O236" s="81"/>
      <c r="P236" s="1"/>
      <c r="Q236" s="1"/>
      <c r="R236" s="1"/>
      <c r="S236" s="1"/>
      <c r="T236" s="89"/>
      <c r="U236" s="1"/>
      <c r="V236" s="43"/>
      <c r="W236" s="1"/>
      <c r="X236" s="1"/>
      <c r="Y236" s="43"/>
      <c r="Z236" s="46"/>
    </row>
    <row r="237" spans="1:26" s="19" customFormat="1" ht="25.5" hidden="1" customHeight="1" x14ac:dyDescent="0.25">
      <c r="A237" s="140" t="s">
        <v>521</v>
      </c>
      <c r="B237" s="101" t="s">
        <v>972</v>
      </c>
      <c r="C237" s="679" t="s">
        <v>892</v>
      </c>
      <c r="D237" s="680"/>
      <c r="E237" s="680"/>
      <c r="F237" s="202">
        <f>F238+F239</f>
        <v>0</v>
      </c>
      <c r="G237" s="502">
        <f>G238+G239</f>
        <v>0</v>
      </c>
      <c r="H237" s="502">
        <f>H238+H239</f>
        <v>0</v>
      </c>
      <c r="I237" s="432">
        <f>I238+I239</f>
        <v>0</v>
      </c>
      <c r="J237" s="412">
        <f t="shared" ref="J237:K237" si="258">J238+J239</f>
        <v>0</v>
      </c>
      <c r="K237" s="220">
        <f t="shared" si="258"/>
        <v>0</v>
      </c>
      <c r="L237" s="223">
        <f t="shared" si="257"/>
        <v>0</v>
      </c>
      <c r="M237" s="104">
        <f t="shared" ref="M237:Z237" si="259">M238+M239</f>
        <v>0</v>
      </c>
      <c r="N237" s="106">
        <f t="shared" si="259"/>
        <v>0</v>
      </c>
      <c r="O237" s="104">
        <f t="shared" si="259"/>
        <v>0</v>
      </c>
      <c r="P237" s="105">
        <f t="shared" si="259"/>
        <v>0</v>
      </c>
      <c r="Q237" s="105">
        <f t="shared" si="259"/>
        <v>0</v>
      </c>
      <c r="R237" s="105">
        <f t="shared" si="259"/>
        <v>0</v>
      </c>
      <c r="S237" s="105">
        <f t="shared" si="259"/>
        <v>0</v>
      </c>
      <c r="T237" s="108">
        <f t="shared" ref="T237" si="260">T238+T239</f>
        <v>0</v>
      </c>
      <c r="U237" s="105">
        <f t="shared" si="259"/>
        <v>0</v>
      </c>
      <c r="V237" s="107">
        <f t="shared" si="259"/>
        <v>0</v>
      </c>
      <c r="W237" s="105">
        <f t="shared" si="259"/>
        <v>0</v>
      </c>
      <c r="X237" s="105">
        <f t="shared" si="259"/>
        <v>0</v>
      </c>
      <c r="Y237" s="107">
        <f t="shared" si="259"/>
        <v>0</v>
      </c>
      <c r="Z237" s="109">
        <f t="shared" si="259"/>
        <v>0</v>
      </c>
    </row>
    <row r="238" spans="1:26" ht="25.5" hidden="1" customHeight="1" x14ac:dyDescent="0.25">
      <c r="A238" s="140" t="s">
        <v>522</v>
      </c>
      <c r="B238" s="59"/>
      <c r="C238" s="2"/>
      <c r="D238" s="607" t="s">
        <v>853</v>
      </c>
      <c r="E238" s="607"/>
      <c r="F238" s="197"/>
      <c r="G238" s="497"/>
      <c r="H238" s="497"/>
      <c r="I238" s="426"/>
      <c r="J238" s="406"/>
      <c r="K238" s="215"/>
      <c r="L238" s="224">
        <f t="shared" si="257"/>
        <v>0</v>
      </c>
      <c r="M238" s="81"/>
      <c r="N238" s="82"/>
      <c r="O238" s="81"/>
      <c r="P238" s="1"/>
      <c r="Q238" s="1"/>
      <c r="R238" s="1"/>
      <c r="S238" s="1"/>
      <c r="T238" s="89"/>
      <c r="U238" s="1"/>
      <c r="V238" s="43"/>
      <c r="W238" s="1"/>
      <c r="X238" s="1"/>
      <c r="Y238" s="43"/>
      <c r="Z238" s="46"/>
    </row>
    <row r="239" spans="1:26" ht="25.5" hidden="1" customHeight="1" x14ac:dyDescent="0.25">
      <c r="A239" s="140" t="s">
        <v>523</v>
      </c>
      <c r="B239" s="59"/>
      <c r="C239" s="2"/>
      <c r="D239" s="607" t="s">
        <v>854</v>
      </c>
      <c r="E239" s="607"/>
      <c r="F239" s="197"/>
      <c r="G239" s="497"/>
      <c r="H239" s="497"/>
      <c r="I239" s="426"/>
      <c r="J239" s="406"/>
      <c r="K239" s="215"/>
      <c r="L239" s="224">
        <f t="shared" si="257"/>
        <v>0</v>
      </c>
      <c r="M239" s="81"/>
      <c r="N239" s="82"/>
      <c r="O239" s="81"/>
      <c r="P239" s="1"/>
      <c r="Q239" s="1"/>
      <c r="R239" s="1"/>
      <c r="S239" s="1"/>
      <c r="T239" s="89"/>
      <c r="U239" s="1"/>
      <c r="V239" s="43"/>
      <c r="W239" s="1"/>
      <c r="X239" s="1"/>
      <c r="Y239" s="43"/>
      <c r="Z239" s="46"/>
    </row>
    <row r="240" spans="1:26" s="19" customFormat="1" ht="15" hidden="1" customHeight="1" x14ac:dyDescent="0.25">
      <c r="A240" s="140" t="s">
        <v>524</v>
      </c>
      <c r="B240" s="101" t="s">
        <v>973</v>
      </c>
      <c r="C240" s="679" t="s">
        <v>1105</v>
      </c>
      <c r="D240" s="680"/>
      <c r="E240" s="680"/>
      <c r="F240" s="202">
        <f>F241+F242+F243+F244+F245+F246+F247+F248+F249+F250+F251</f>
        <v>0</v>
      </c>
      <c r="G240" s="502">
        <f>G241+G242+G243+G244+G245+G246+G247+G248+G249+G250+G251</f>
        <v>0</v>
      </c>
      <c r="H240" s="502">
        <f>H241+H242+H243+H244+H245+H246+H247+H248+H249+H250+H251</f>
        <v>0</v>
      </c>
      <c r="I240" s="432">
        <f>I241+I242+I243+I244+I245+I246+I247+I248+I249+I250+I251</f>
        <v>0</v>
      </c>
      <c r="J240" s="412">
        <f t="shared" ref="J240:K240" si="261">J241+J242+J243+J244+J245+J246+J247+J248+J249+J250+J251</f>
        <v>0</v>
      </c>
      <c r="K240" s="220">
        <f t="shared" si="261"/>
        <v>0</v>
      </c>
      <c r="L240" s="223">
        <f t="shared" si="257"/>
        <v>0</v>
      </c>
      <c r="M240" s="104">
        <f t="shared" ref="M240:Z240" si="262">M241+M242+M243+M244+M245+M246+M247+M248+M249+M250+M251</f>
        <v>0</v>
      </c>
      <c r="N240" s="106">
        <f t="shared" si="262"/>
        <v>0</v>
      </c>
      <c r="O240" s="104">
        <f t="shared" si="262"/>
        <v>0</v>
      </c>
      <c r="P240" s="105">
        <f t="shared" si="262"/>
        <v>0</v>
      </c>
      <c r="Q240" s="105">
        <f t="shared" si="262"/>
        <v>0</v>
      </c>
      <c r="R240" s="105">
        <f t="shared" si="262"/>
        <v>0</v>
      </c>
      <c r="S240" s="105">
        <f t="shared" si="262"/>
        <v>0</v>
      </c>
      <c r="T240" s="108">
        <f t="shared" ref="T240" si="263">T241+T242+T243+T244+T245+T246+T247+T248+T249+T250+T251</f>
        <v>0</v>
      </c>
      <c r="U240" s="105">
        <f t="shared" si="262"/>
        <v>0</v>
      </c>
      <c r="V240" s="107">
        <f t="shared" si="262"/>
        <v>0</v>
      </c>
      <c r="W240" s="105">
        <f t="shared" si="262"/>
        <v>0</v>
      </c>
      <c r="X240" s="105">
        <f t="shared" si="262"/>
        <v>0</v>
      </c>
      <c r="Y240" s="107">
        <f t="shared" si="262"/>
        <v>0</v>
      </c>
      <c r="Z240" s="109">
        <f t="shared" si="262"/>
        <v>0</v>
      </c>
    </row>
    <row r="241" spans="1:26" ht="15.75" hidden="1" thickBot="1" x14ac:dyDescent="0.3">
      <c r="A241" s="140" t="s">
        <v>525</v>
      </c>
      <c r="B241" s="59"/>
      <c r="C241" s="2"/>
      <c r="D241" s="603" t="s">
        <v>643</v>
      </c>
      <c r="E241" s="603"/>
      <c r="F241" s="187"/>
      <c r="G241" s="486"/>
      <c r="H241" s="486"/>
      <c r="I241" s="415"/>
      <c r="J241" s="394"/>
      <c r="K241" s="205"/>
      <c r="L241" s="224">
        <f t="shared" si="257"/>
        <v>0</v>
      </c>
      <c r="M241" s="81"/>
      <c r="N241" s="82"/>
      <c r="O241" s="81"/>
      <c r="P241" s="1"/>
      <c r="Q241" s="1"/>
      <c r="R241" s="1"/>
      <c r="S241" s="1"/>
      <c r="T241" s="89"/>
      <c r="U241" s="1"/>
      <c r="V241" s="43"/>
      <c r="W241" s="1"/>
      <c r="X241" s="1"/>
      <c r="Y241" s="43"/>
      <c r="Z241" s="46"/>
    </row>
    <row r="242" spans="1:26" ht="15.75" hidden="1" thickBot="1" x14ac:dyDescent="0.3">
      <c r="A242" s="140" t="s">
        <v>526</v>
      </c>
      <c r="B242" s="59"/>
      <c r="C242" s="2"/>
      <c r="D242" s="603" t="s">
        <v>1106</v>
      </c>
      <c r="E242" s="603"/>
      <c r="F242" s="187"/>
      <c r="G242" s="486"/>
      <c r="H242" s="486"/>
      <c r="I242" s="415"/>
      <c r="J242" s="394"/>
      <c r="K242" s="205"/>
      <c r="L242" s="224">
        <f t="shared" si="257"/>
        <v>0</v>
      </c>
      <c r="M242" s="81"/>
      <c r="N242" s="82"/>
      <c r="O242" s="81"/>
      <c r="P242" s="1"/>
      <c r="Q242" s="1"/>
      <c r="R242" s="1"/>
      <c r="S242" s="1"/>
      <c r="T242" s="89"/>
      <c r="U242" s="1"/>
      <c r="V242" s="43"/>
      <c r="W242" s="1"/>
      <c r="X242" s="1"/>
      <c r="Y242" s="43"/>
      <c r="Z242" s="46"/>
    </row>
    <row r="243" spans="1:26" ht="15.75" hidden="1" thickBot="1" x14ac:dyDescent="0.3">
      <c r="A243" s="140" t="s">
        <v>527</v>
      </c>
      <c r="B243" s="59"/>
      <c r="C243" s="2"/>
      <c r="D243" s="603" t="s">
        <v>646</v>
      </c>
      <c r="E243" s="603"/>
      <c r="F243" s="187"/>
      <c r="G243" s="486"/>
      <c r="H243" s="486"/>
      <c r="I243" s="415"/>
      <c r="J243" s="394"/>
      <c r="K243" s="205"/>
      <c r="L243" s="224">
        <f t="shared" si="257"/>
        <v>0</v>
      </c>
      <c r="M243" s="81"/>
      <c r="N243" s="82"/>
      <c r="O243" s="81"/>
      <c r="P243" s="1"/>
      <c r="Q243" s="1"/>
      <c r="R243" s="1"/>
      <c r="S243" s="1"/>
      <c r="T243" s="89"/>
      <c r="U243" s="1"/>
      <c r="V243" s="43"/>
      <c r="W243" s="1"/>
      <c r="X243" s="1"/>
      <c r="Y243" s="43"/>
      <c r="Z243" s="46"/>
    </row>
    <row r="244" spans="1:26" ht="15.75" hidden="1" thickBot="1" x14ac:dyDescent="0.3">
      <c r="A244" s="140" t="s">
        <v>528</v>
      </c>
      <c r="B244" s="59"/>
      <c r="C244" s="2"/>
      <c r="D244" s="603" t="s">
        <v>644</v>
      </c>
      <c r="E244" s="603"/>
      <c r="F244" s="187"/>
      <c r="G244" s="486"/>
      <c r="H244" s="486"/>
      <c r="I244" s="415"/>
      <c r="J244" s="394"/>
      <c r="K244" s="205"/>
      <c r="L244" s="224">
        <f t="shared" si="257"/>
        <v>0</v>
      </c>
      <c r="M244" s="81"/>
      <c r="N244" s="82"/>
      <c r="O244" s="81"/>
      <c r="P244" s="1"/>
      <c r="Q244" s="1"/>
      <c r="R244" s="1"/>
      <c r="S244" s="1"/>
      <c r="T244" s="89"/>
      <c r="U244" s="1"/>
      <c r="V244" s="43"/>
      <c r="W244" s="1"/>
      <c r="X244" s="1"/>
      <c r="Y244" s="43"/>
      <c r="Z244" s="46"/>
    </row>
    <row r="245" spans="1:26" ht="15.75" hidden="1" thickBot="1" x14ac:dyDescent="0.3">
      <c r="A245" s="140" t="s">
        <v>529</v>
      </c>
      <c r="B245" s="59"/>
      <c r="C245" s="2"/>
      <c r="D245" s="603" t="s">
        <v>1107</v>
      </c>
      <c r="E245" s="603"/>
      <c r="F245" s="187"/>
      <c r="G245" s="486"/>
      <c r="H245" s="486"/>
      <c r="I245" s="415"/>
      <c r="J245" s="394"/>
      <c r="K245" s="205"/>
      <c r="L245" s="224">
        <f t="shared" si="257"/>
        <v>0</v>
      </c>
      <c r="M245" s="81"/>
      <c r="N245" s="82"/>
      <c r="O245" s="81"/>
      <c r="P245" s="1"/>
      <c r="Q245" s="1"/>
      <c r="R245" s="1"/>
      <c r="S245" s="1"/>
      <c r="T245" s="89"/>
      <c r="U245" s="1"/>
      <c r="V245" s="43"/>
      <c r="W245" s="1"/>
      <c r="X245" s="1"/>
      <c r="Y245" s="43"/>
      <c r="Z245" s="46"/>
    </row>
    <row r="246" spans="1:26" ht="25.5" hidden="1" customHeight="1" x14ac:dyDescent="0.25">
      <c r="A246" s="140" t="s">
        <v>530</v>
      </c>
      <c r="B246" s="59"/>
      <c r="C246" s="2"/>
      <c r="D246" s="607" t="s">
        <v>822</v>
      </c>
      <c r="E246" s="607"/>
      <c r="F246" s="197"/>
      <c r="G246" s="497"/>
      <c r="H246" s="497"/>
      <c r="I246" s="426"/>
      <c r="J246" s="406"/>
      <c r="K246" s="215"/>
      <c r="L246" s="224">
        <f t="shared" si="257"/>
        <v>0</v>
      </c>
      <c r="M246" s="81"/>
      <c r="N246" s="82"/>
      <c r="O246" s="81"/>
      <c r="P246" s="1"/>
      <c r="Q246" s="1"/>
      <c r="R246" s="1"/>
      <c r="S246" s="1"/>
      <c r="T246" s="89"/>
      <c r="U246" s="1"/>
      <c r="V246" s="43"/>
      <c r="W246" s="1"/>
      <c r="X246" s="1"/>
      <c r="Y246" s="43"/>
      <c r="Z246" s="46"/>
    </row>
    <row r="247" spans="1:26" ht="25.5" hidden="1" customHeight="1" x14ac:dyDescent="0.25">
      <c r="A247" s="140" t="s">
        <v>531</v>
      </c>
      <c r="B247" s="59"/>
      <c r="C247" s="2"/>
      <c r="D247" s="607" t="s">
        <v>825</v>
      </c>
      <c r="E247" s="607"/>
      <c r="F247" s="197"/>
      <c r="G247" s="497"/>
      <c r="H247" s="497"/>
      <c r="I247" s="426"/>
      <c r="J247" s="406"/>
      <c r="K247" s="215"/>
      <c r="L247" s="224">
        <f t="shared" si="257"/>
        <v>0</v>
      </c>
      <c r="M247" s="81"/>
      <c r="N247" s="82"/>
      <c r="O247" s="81"/>
      <c r="P247" s="1"/>
      <c r="Q247" s="1"/>
      <c r="R247" s="1"/>
      <c r="S247" s="1"/>
      <c r="T247" s="89"/>
      <c r="U247" s="1"/>
      <c r="V247" s="43"/>
      <c r="W247" s="1"/>
      <c r="X247" s="1"/>
      <c r="Y247" s="43"/>
      <c r="Z247" s="46"/>
    </row>
    <row r="248" spans="1:26" ht="15.75" hidden="1" thickBot="1" x14ac:dyDescent="0.3">
      <c r="A248" s="140" t="s">
        <v>532</v>
      </c>
      <c r="B248" s="59"/>
      <c r="C248" s="2"/>
      <c r="D248" s="603" t="s">
        <v>1108</v>
      </c>
      <c r="E248" s="603"/>
      <c r="F248" s="187"/>
      <c r="G248" s="486"/>
      <c r="H248" s="486"/>
      <c r="I248" s="415"/>
      <c r="J248" s="394"/>
      <c r="K248" s="205"/>
      <c r="L248" s="224">
        <f t="shared" si="257"/>
        <v>0</v>
      </c>
      <c r="M248" s="81"/>
      <c r="N248" s="82"/>
      <c r="O248" s="81"/>
      <c r="P248" s="1"/>
      <c r="Q248" s="1"/>
      <c r="R248" s="1"/>
      <c r="S248" s="1"/>
      <c r="T248" s="89"/>
      <c r="U248" s="1"/>
      <c r="V248" s="43"/>
      <c r="W248" s="1"/>
      <c r="X248" s="1"/>
      <c r="Y248" s="43"/>
      <c r="Z248" s="46"/>
    </row>
    <row r="249" spans="1:26" ht="15.75" hidden="1" thickBot="1" x14ac:dyDescent="0.3">
      <c r="A249" s="140" t="s">
        <v>533</v>
      </c>
      <c r="B249" s="59"/>
      <c r="C249" s="2"/>
      <c r="D249" s="603" t="s">
        <v>645</v>
      </c>
      <c r="E249" s="603"/>
      <c r="F249" s="187"/>
      <c r="G249" s="486"/>
      <c r="H249" s="486"/>
      <c r="I249" s="415"/>
      <c r="J249" s="394"/>
      <c r="K249" s="205"/>
      <c r="L249" s="224">
        <f t="shared" si="257"/>
        <v>0</v>
      </c>
      <c r="M249" s="81"/>
      <c r="N249" s="82"/>
      <c r="O249" s="81"/>
      <c r="P249" s="1"/>
      <c r="Q249" s="1"/>
      <c r="R249" s="1"/>
      <c r="S249" s="1"/>
      <c r="T249" s="89"/>
      <c r="U249" s="1"/>
      <c r="V249" s="43"/>
      <c r="W249" s="1"/>
      <c r="X249" s="1"/>
      <c r="Y249" s="43"/>
      <c r="Z249" s="46"/>
    </row>
    <row r="250" spans="1:26" ht="15.75" hidden="1" thickBot="1" x14ac:dyDescent="0.3">
      <c r="A250" s="140" t="s">
        <v>534</v>
      </c>
      <c r="B250" s="59"/>
      <c r="C250" s="2"/>
      <c r="D250" s="603" t="s">
        <v>1109</v>
      </c>
      <c r="E250" s="603"/>
      <c r="F250" s="187"/>
      <c r="G250" s="486"/>
      <c r="H250" s="486"/>
      <c r="I250" s="415"/>
      <c r="J250" s="394"/>
      <c r="K250" s="205"/>
      <c r="L250" s="224">
        <f t="shared" si="257"/>
        <v>0</v>
      </c>
      <c r="M250" s="81"/>
      <c r="N250" s="82"/>
      <c r="O250" s="81"/>
      <c r="P250" s="1"/>
      <c r="Q250" s="1"/>
      <c r="R250" s="1"/>
      <c r="S250" s="1"/>
      <c r="T250" s="89"/>
      <c r="U250" s="1"/>
      <c r="V250" s="43"/>
      <c r="W250" s="1"/>
      <c r="X250" s="1"/>
      <c r="Y250" s="43"/>
      <c r="Z250" s="46"/>
    </row>
    <row r="251" spans="1:26" ht="15.75" hidden="1" thickBot="1" x14ac:dyDescent="0.3">
      <c r="A251" s="140" t="s">
        <v>535</v>
      </c>
      <c r="B251" s="59"/>
      <c r="C251" s="2"/>
      <c r="D251" s="603" t="s">
        <v>851</v>
      </c>
      <c r="E251" s="603"/>
      <c r="F251" s="187"/>
      <c r="G251" s="486"/>
      <c r="H251" s="486"/>
      <c r="I251" s="415"/>
      <c r="J251" s="394"/>
      <c r="K251" s="205"/>
      <c r="L251" s="224">
        <f t="shared" si="257"/>
        <v>0</v>
      </c>
      <c r="M251" s="81"/>
      <c r="N251" s="82"/>
      <c r="O251" s="81"/>
      <c r="P251" s="1"/>
      <c r="Q251" s="1"/>
      <c r="R251" s="1"/>
      <c r="S251" s="1"/>
      <c r="T251" s="89"/>
      <c r="U251" s="1"/>
      <c r="V251" s="43"/>
      <c r="W251" s="1"/>
      <c r="X251" s="1"/>
      <c r="Y251" s="43"/>
      <c r="Z251" s="46"/>
    </row>
    <row r="252" spans="1:26" s="19" customFormat="1" ht="15.75" hidden="1" thickBot="1" x14ac:dyDescent="0.3">
      <c r="A252" s="140" t="s">
        <v>536</v>
      </c>
      <c r="B252" s="101" t="s">
        <v>974</v>
      </c>
      <c r="C252" s="613" t="s">
        <v>537</v>
      </c>
      <c r="D252" s="614"/>
      <c r="E252" s="614"/>
      <c r="F252" s="188"/>
      <c r="G252" s="487"/>
      <c r="H252" s="487"/>
      <c r="I252" s="416"/>
      <c r="J252" s="395"/>
      <c r="K252" s="206"/>
      <c r="L252" s="223">
        <f t="shared" si="257"/>
        <v>0</v>
      </c>
      <c r="M252" s="104"/>
      <c r="N252" s="106"/>
      <c r="O252" s="104"/>
      <c r="P252" s="105"/>
      <c r="Q252" s="105"/>
      <c r="R252" s="105"/>
      <c r="S252" s="105"/>
      <c r="T252" s="108"/>
      <c r="U252" s="105"/>
      <c r="V252" s="107"/>
      <c r="W252" s="105"/>
      <c r="X252" s="105"/>
      <c r="Y252" s="107"/>
      <c r="Z252" s="109"/>
    </row>
    <row r="253" spans="1:26" s="19" customFormat="1" ht="15.75" hidden="1" thickBot="1" x14ac:dyDescent="0.3">
      <c r="A253" s="140" t="s">
        <v>538</v>
      </c>
      <c r="B253" s="101" t="s">
        <v>975</v>
      </c>
      <c r="C253" s="613" t="s">
        <v>539</v>
      </c>
      <c r="D253" s="614"/>
      <c r="E253" s="614"/>
      <c r="F253" s="188"/>
      <c r="G253" s="487"/>
      <c r="H253" s="487"/>
      <c r="I253" s="416"/>
      <c r="J253" s="395"/>
      <c r="K253" s="206"/>
      <c r="L253" s="223">
        <f t="shared" si="257"/>
        <v>0</v>
      </c>
      <c r="M253" s="104"/>
      <c r="N253" s="106"/>
      <c r="O253" s="104"/>
      <c r="P253" s="105"/>
      <c r="Q253" s="105"/>
      <c r="R253" s="105"/>
      <c r="S253" s="105"/>
      <c r="T253" s="108"/>
      <c r="U253" s="105"/>
      <c r="V253" s="107"/>
      <c r="W253" s="105"/>
      <c r="X253" s="105"/>
      <c r="Y253" s="107"/>
      <c r="Z253" s="109"/>
    </row>
    <row r="254" spans="1:26" s="19" customFormat="1" ht="15.75" hidden="1" thickBot="1" x14ac:dyDescent="0.3">
      <c r="A254" s="140" t="s">
        <v>540</v>
      </c>
      <c r="B254" s="101" t="s">
        <v>976</v>
      </c>
      <c r="C254" s="613" t="s">
        <v>541</v>
      </c>
      <c r="D254" s="614"/>
      <c r="E254" s="614"/>
      <c r="F254" s="188">
        <f>F255+F256+F257+F258+F259+F260+F261+F262+F263+F264</f>
        <v>0</v>
      </c>
      <c r="G254" s="487">
        <f>G255+G256+G257+G258+G259+G260+G261+G262+G263+G264</f>
        <v>0</v>
      </c>
      <c r="H254" s="487">
        <f>H255+H256+H257+H258+H259+H260+H261+H262+H263+H264</f>
        <v>0</v>
      </c>
      <c r="I254" s="416">
        <f>I255+I256+I257+I258+I259+I260+I261+I262+I263+I264</f>
        <v>0</v>
      </c>
      <c r="J254" s="395">
        <f t="shared" ref="J254:K254" si="264">J255+J256+J257+J258+J259+J260+J261+J262+J263+J264</f>
        <v>0</v>
      </c>
      <c r="K254" s="206">
        <f t="shared" si="264"/>
        <v>0</v>
      </c>
      <c r="L254" s="223">
        <f t="shared" si="257"/>
        <v>0</v>
      </c>
      <c r="M254" s="104">
        <f t="shared" ref="M254:Z254" si="265">M255+M256+M257+M258+M259+M260+M261+M262+M263+M264</f>
        <v>0</v>
      </c>
      <c r="N254" s="106">
        <f t="shared" si="265"/>
        <v>0</v>
      </c>
      <c r="O254" s="104">
        <f t="shared" si="265"/>
        <v>0</v>
      </c>
      <c r="P254" s="105">
        <f t="shared" si="265"/>
        <v>0</v>
      </c>
      <c r="Q254" s="105">
        <f t="shared" si="265"/>
        <v>0</v>
      </c>
      <c r="R254" s="105">
        <f t="shared" si="265"/>
        <v>0</v>
      </c>
      <c r="S254" s="105">
        <f t="shared" si="265"/>
        <v>0</v>
      </c>
      <c r="T254" s="108">
        <f t="shared" ref="T254" si="266">T255+T256+T257+T258+T259+T260+T261+T262+T263+T264</f>
        <v>0</v>
      </c>
      <c r="U254" s="105">
        <f t="shared" si="265"/>
        <v>0</v>
      </c>
      <c r="V254" s="107">
        <f t="shared" si="265"/>
        <v>0</v>
      </c>
      <c r="W254" s="105">
        <f t="shared" si="265"/>
        <v>0</v>
      </c>
      <c r="X254" s="105">
        <f t="shared" si="265"/>
        <v>0</v>
      </c>
      <c r="Y254" s="107">
        <f t="shared" si="265"/>
        <v>0</v>
      </c>
      <c r="Z254" s="109">
        <f t="shared" si="265"/>
        <v>0</v>
      </c>
    </row>
    <row r="255" spans="1:26" ht="15.75" hidden="1" thickBot="1" x14ac:dyDescent="0.3">
      <c r="A255" s="140" t="s">
        <v>542</v>
      </c>
      <c r="B255" s="59"/>
      <c r="C255" s="2"/>
      <c r="D255" s="603" t="s">
        <v>647</v>
      </c>
      <c r="E255" s="603"/>
      <c r="F255" s="187"/>
      <c r="G255" s="486"/>
      <c r="H255" s="486"/>
      <c r="I255" s="415"/>
      <c r="J255" s="394"/>
      <c r="K255" s="205"/>
      <c r="L255" s="224">
        <f t="shared" si="257"/>
        <v>0</v>
      </c>
      <c r="M255" s="81"/>
      <c r="N255" s="82"/>
      <c r="O255" s="81"/>
      <c r="P255" s="1"/>
      <c r="Q255" s="1"/>
      <c r="R255" s="1"/>
      <c r="S255" s="1"/>
      <c r="T255" s="89"/>
      <c r="U255" s="1"/>
      <c r="V255" s="43"/>
      <c r="W255" s="1"/>
      <c r="X255" s="1"/>
      <c r="Y255" s="43"/>
      <c r="Z255" s="46"/>
    </row>
    <row r="256" spans="1:26" ht="15.75" hidden="1" thickBot="1" x14ac:dyDescent="0.3">
      <c r="A256" s="140" t="s">
        <v>543</v>
      </c>
      <c r="B256" s="59"/>
      <c r="C256" s="2"/>
      <c r="D256" s="603" t="s">
        <v>648</v>
      </c>
      <c r="E256" s="603"/>
      <c r="F256" s="187"/>
      <c r="G256" s="486"/>
      <c r="H256" s="486"/>
      <c r="I256" s="415"/>
      <c r="J256" s="394"/>
      <c r="K256" s="205"/>
      <c r="L256" s="224">
        <f t="shared" si="257"/>
        <v>0</v>
      </c>
      <c r="M256" s="81"/>
      <c r="N256" s="82"/>
      <c r="O256" s="81"/>
      <c r="P256" s="1"/>
      <c r="Q256" s="1"/>
      <c r="R256" s="1"/>
      <c r="S256" s="1"/>
      <c r="T256" s="89"/>
      <c r="U256" s="1"/>
      <c r="V256" s="43"/>
      <c r="W256" s="1"/>
      <c r="X256" s="1"/>
      <c r="Y256" s="43"/>
      <c r="Z256" s="46"/>
    </row>
    <row r="257" spans="1:26" ht="15.75" hidden="1" thickBot="1" x14ac:dyDescent="0.3">
      <c r="A257" s="140" t="s">
        <v>544</v>
      </c>
      <c r="B257" s="59"/>
      <c r="C257" s="2"/>
      <c r="D257" s="603" t="s">
        <v>649</v>
      </c>
      <c r="E257" s="603"/>
      <c r="F257" s="187"/>
      <c r="G257" s="486"/>
      <c r="H257" s="486"/>
      <c r="I257" s="415"/>
      <c r="J257" s="394"/>
      <c r="K257" s="205"/>
      <c r="L257" s="224">
        <f t="shared" si="257"/>
        <v>0</v>
      </c>
      <c r="M257" s="81"/>
      <c r="N257" s="82"/>
      <c r="O257" s="81"/>
      <c r="P257" s="1"/>
      <c r="Q257" s="1"/>
      <c r="R257" s="1"/>
      <c r="S257" s="1"/>
      <c r="T257" s="89"/>
      <c r="U257" s="1"/>
      <c r="V257" s="43"/>
      <c r="W257" s="1"/>
      <c r="X257" s="1"/>
      <c r="Y257" s="43"/>
      <c r="Z257" s="46"/>
    </row>
    <row r="258" spans="1:26" ht="15.75" hidden="1" thickBot="1" x14ac:dyDescent="0.3">
      <c r="A258" s="140" t="s">
        <v>545</v>
      </c>
      <c r="B258" s="59"/>
      <c r="C258" s="2"/>
      <c r="D258" s="603" t="s">
        <v>650</v>
      </c>
      <c r="E258" s="603"/>
      <c r="F258" s="187"/>
      <c r="G258" s="486"/>
      <c r="H258" s="486"/>
      <c r="I258" s="415"/>
      <c r="J258" s="394"/>
      <c r="K258" s="205"/>
      <c r="L258" s="224">
        <f t="shared" si="257"/>
        <v>0</v>
      </c>
      <c r="M258" s="81"/>
      <c r="N258" s="82"/>
      <c r="O258" s="81"/>
      <c r="P258" s="1"/>
      <c r="Q258" s="1"/>
      <c r="R258" s="1"/>
      <c r="S258" s="1"/>
      <c r="T258" s="89"/>
      <c r="U258" s="1"/>
      <c r="V258" s="43"/>
      <c r="W258" s="1"/>
      <c r="X258" s="1"/>
      <c r="Y258" s="43"/>
      <c r="Z258" s="46"/>
    </row>
    <row r="259" spans="1:26" ht="15.75" hidden="1" thickBot="1" x14ac:dyDescent="0.3">
      <c r="A259" s="140" t="s">
        <v>546</v>
      </c>
      <c r="B259" s="59"/>
      <c r="C259" s="2"/>
      <c r="D259" s="603" t="s">
        <v>651</v>
      </c>
      <c r="E259" s="603"/>
      <c r="F259" s="187"/>
      <c r="G259" s="486"/>
      <c r="H259" s="486"/>
      <c r="I259" s="415"/>
      <c r="J259" s="394"/>
      <c r="K259" s="205"/>
      <c r="L259" s="224">
        <f t="shared" si="257"/>
        <v>0</v>
      </c>
      <c r="M259" s="81"/>
      <c r="N259" s="82"/>
      <c r="O259" s="81"/>
      <c r="P259" s="1"/>
      <c r="Q259" s="1"/>
      <c r="R259" s="1"/>
      <c r="S259" s="1"/>
      <c r="T259" s="89"/>
      <c r="U259" s="1"/>
      <c r="V259" s="43"/>
      <c r="W259" s="1"/>
      <c r="X259" s="1"/>
      <c r="Y259" s="43"/>
      <c r="Z259" s="46"/>
    </row>
    <row r="260" spans="1:26" ht="25.5" hidden="1" customHeight="1" x14ac:dyDescent="0.25">
      <c r="A260" s="140" t="s">
        <v>547</v>
      </c>
      <c r="B260" s="59"/>
      <c r="C260" s="2"/>
      <c r="D260" s="607" t="s">
        <v>823</v>
      </c>
      <c r="E260" s="607"/>
      <c r="F260" s="197"/>
      <c r="G260" s="497"/>
      <c r="H260" s="497"/>
      <c r="I260" s="426"/>
      <c r="J260" s="406"/>
      <c r="K260" s="215"/>
      <c r="L260" s="224">
        <f t="shared" si="257"/>
        <v>0</v>
      </c>
      <c r="M260" s="81"/>
      <c r="N260" s="82"/>
      <c r="O260" s="81"/>
      <c r="P260" s="1"/>
      <c r="Q260" s="1"/>
      <c r="R260" s="1"/>
      <c r="S260" s="1"/>
      <c r="T260" s="89"/>
      <c r="U260" s="1"/>
      <c r="V260" s="43"/>
      <c r="W260" s="1"/>
      <c r="X260" s="1"/>
      <c r="Y260" s="43"/>
      <c r="Z260" s="46"/>
    </row>
    <row r="261" spans="1:26" ht="25.5" hidden="1" customHeight="1" x14ac:dyDescent="0.25">
      <c r="A261" s="140" t="s">
        <v>548</v>
      </c>
      <c r="B261" s="59"/>
      <c r="C261" s="2"/>
      <c r="D261" s="607" t="s">
        <v>826</v>
      </c>
      <c r="E261" s="607"/>
      <c r="F261" s="197"/>
      <c r="G261" s="497"/>
      <c r="H261" s="497"/>
      <c r="I261" s="426"/>
      <c r="J261" s="406"/>
      <c r="K261" s="215"/>
      <c r="L261" s="224">
        <f t="shared" si="257"/>
        <v>0</v>
      </c>
      <c r="M261" s="81"/>
      <c r="N261" s="82"/>
      <c r="O261" s="81"/>
      <c r="P261" s="1"/>
      <c r="Q261" s="1"/>
      <c r="R261" s="1"/>
      <c r="S261" s="1"/>
      <c r="T261" s="89"/>
      <c r="U261" s="1"/>
      <c r="V261" s="43"/>
      <c r="W261" s="1"/>
      <c r="X261" s="1"/>
      <c r="Y261" s="43"/>
      <c r="Z261" s="46"/>
    </row>
    <row r="262" spans="1:26" ht="15.75" hidden="1" thickBot="1" x14ac:dyDescent="0.3">
      <c r="A262" s="140" t="s">
        <v>549</v>
      </c>
      <c r="B262" s="59"/>
      <c r="C262" s="2"/>
      <c r="D262" s="603" t="s">
        <v>652</v>
      </c>
      <c r="E262" s="603"/>
      <c r="F262" s="187"/>
      <c r="G262" s="486"/>
      <c r="H262" s="486"/>
      <c r="I262" s="415"/>
      <c r="J262" s="394"/>
      <c r="K262" s="205"/>
      <c r="L262" s="224">
        <f t="shared" si="257"/>
        <v>0</v>
      </c>
      <c r="M262" s="81"/>
      <c r="N262" s="82"/>
      <c r="O262" s="81"/>
      <c r="P262" s="1"/>
      <c r="Q262" s="1"/>
      <c r="R262" s="1"/>
      <c r="S262" s="1"/>
      <c r="T262" s="89"/>
      <c r="U262" s="1"/>
      <c r="V262" s="43"/>
      <c r="W262" s="1"/>
      <c r="X262" s="1"/>
      <c r="Y262" s="43"/>
      <c r="Z262" s="46"/>
    </row>
    <row r="263" spans="1:26" ht="15.75" hidden="1" thickBot="1" x14ac:dyDescent="0.3">
      <c r="A263" s="140" t="s">
        <v>550</v>
      </c>
      <c r="B263" s="59"/>
      <c r="C263" s="2"/>
      <c r="D263" s="603" t="s">
        <v>653</v>
      </c>
      <c r="E263" s="603"/>
      <c r="F263" s="187"/>
      <c r="G263" s="486"/>
      <c r="H263" s="486"/>
      <c r="I263" s="415"/>
      <c r="J263" s="394"/>
      <c r="K263" s="205"/>
      <c r="L263" s="224">
        <f t="shared" si="257"/>
        <v>0</v>
      </c>
      <c r="M263" s="81"/>
      <c r="N263" s="82"/>
      <c r="O263" s="81"/>
      <c r="P263" s="1"/>
      <c r="Q263" s="1"/>
      <c r="R263" s="1"/>
      <c r="S263" s="1"/>
      <c r="T263" s="89"/>
      <c r="U263" s="1"/>
      <c r="V263" s="43"/>
      <c r="W263" s="1"/>
      <c r="X263" s="1"/>
      <c r="Y263" s="43"/>
      <c r="Z263" s="46"/>
    </row>
    <row r="264" spans="1:26" ht="15.75" hidden="1" thickBot="1" x14ac:dyDescent="0.3">
      <c r="A264" s="140" t="s">
        <v>551</v>
      </c>
      <c r="B264" s="61"/>
      <c r="C264" s="21"/>
      <c r="D264" s="608" t="s">
        <v>852</v>
      </c>
      <c r="E264" s="608"/>
      <c r="F264" s="189"/>
      <c r="G264" s="488"/>
      <c r="H264" s="488"/>
      <c r="I264" s="417"/>
      <c r="J264" s="396"/>
      <c r="K264" s="207"/>
      <c r="L264" s="224">
        <f t="shared" si="257"/>
        <v>0</v>
      </c>
      <c r="M264" s="81"/>
      <c r="N264" s="82"/>
      <c r="O264" s="81"/>
      <c r="P264" s="1"/>
      <c r="Q264" s="1"/>
      <c r="R264" s="1"/>
      <c r="S264" s="1"/>
      <c r="T264" s="89"/>
      <c r="U264" s="1"/>
      <c r="V264" s="43"/>
      <c r="W264" s="1"/>
      <c r="X264" s="1"/>
      <c r="Y264" s="43"/>
      <c r="Z264" s="46"/>
    </row>
    <row r="265" spans="1:26" ht="15.75" thickBot="1" x14ac:dyDescent="0.3">
      <c r="B265" s="110" t="s">
        <v>552</v>
      </c>
      <c r="C265" s="609" t="s">
        <v>553</v>
      </c>
      <c r="D265" s="610"/>
      <c r="E265" s="610"/>
      <c r="F265" s="190">
        <f>F266+F280+F286</f>
        <v>0</v>
      </c>
      <c r="G265" s="489">
        <f>G266+G280+G286</f>
        <v>0</v>
      </c>
      <c r="H265" s="489">
        <f>H266+H280+H286</f>
        <v>0</v>
      </c>
      <c r="I265" s="418">
        <f>I266+I280+I286</f>
        <v>0</v>
      </c>
      <c r="J265" s="397">
        <f t="shared" ref="J265:K265" si="267">J266+J280+J286</f>
        <v>0</v>
      </c>
      <c r="K265" s="208">
        <f t="shared" si="267"/>
        <v>0</v>
      </c>
      <c r="L265" s="221">
        <f t="shared" si="257"/>
        <v>0</v>
      </c>
      <c r="M265" s="95">
        <f t="shared" ref="M265:Z265" si="268">M266+M280+M286</f>
        <v>0</v>
      </c>
      <c r="N265" s="97">
        <f t="shared" si="268"/>
        <v>0</v>
      </c>
      <c r="O265" s="95">
        <f t="shared" si="268"/>
        <v>0</v>
      </c>
      <c r="P265" s="96">
        <f t="shared" si="268"/>
        <v>0</v>
      </c>
      <c r="Q265" s="96">
        <f t="shared" si="268"/>
        <v>0</v>
      </c>
      <c r="R265" s="96">
        <f t="shared" si="268"/>
        <v>0</v>
      </c>
      <c r="S265" s="96">
        <f t="shared" si="268"/>
        <v>0</v>
      </c>
      <c r="T265" s="99">
        <f t="shared" ref="T265" si="269">T266+T280+T286</f>
        <v>0</v>
      </c>
      <c r="U265" s="96">
        <f t="shared" si="268"/>
        <v>0</v>
      </c>
      <c r="V265" s="98">
        <f t="shared" si="268"/>
        <v>0</v>
      </c>
      <c r="W265" s="96">
        <f t="shared" si="268"/>
        <v>0</v>
      </c>
      <c r="X265" s="96">
        <f t="shared" si="268"/>
        <v>0</v>
      </c>
      <c r="Y265" s="98">
        <f t="shared" si="268"/>
        <v>0</v>
      </c>
      <c r="Z265" s="100">
        <f t="shared" si="268"/>
        <v>0</v>
      </c>
    </row>
    <row r="266" spans="1:26" ht="15.75" hidden="1" thickBot="1" x14ac:dyDescent="0.3">
      <c r="B266" s="128" t="s">
        <v>977</v>
      </c>
      <c r="C266" s="611" t="s">
        <v>554</v>
      </c>
      <c r="D266" s="612"/>
      <c r="E266" s="612"/>
      <c r="F266" s="186">
        <f>F267+F271+F276+F277+F278+F279</f>
        <v>0</v>
      </c>
      <c r="G266" s="485">
        <f>G267+G271+G276+G277+G278+G279</f>
        <v>0</v>
      </c>
      <c r="H266" s="485">
        <f>H267+H271+H276+H277+H278+H279</f>
        <v>0</v>
      </c>
      <c r="I266" s="414">
        <f>I267+I271+I276+I277+I278+I279</f>
        <v>0</v>
      </c>
      <c r="J266" s="393">
        <f t="shared" ref="J266:K266" si="270">J267+J271+J276+J277+J278+J279</f>
        <v>0</v>
      </c>
      <c r="K266" s="204">
        <f t="shared" si="270"/>
        <v>0</v>
      </c>
      <c r="L266" s="222">
        <f t="shared" si="257"/>
        <v>0</v>
      </c>
      <c r="M266" s="131">
        <f t="shared" ref="M266:Z266" si="271">M267+M271+M276+M277+M278+M279</f>
        <v>0</v>
      </c>
      <c r="N266" s="133">
        <f t="shared" si="271"/>
        <v>0</v>
      </c>
      <c r="O266" s="131">
        <f t="shared" si="271"/>
        <v>0</v>
      </c>
      <c r="P266" s="132">
        <f t="shared" si="271"/>
        <v>0</v>
      </c>
      <c r="Q266" s="132">
        <f t="shared" si="271"/>
        <v>0</v>
      </c>
      <c r="R266" s="132">
        <f t="shared" si="271"/>
        <v>0</v>
      </c>
      <c r="S266" s="132">
        <f t="shared" si="271"/>
        <v>0</v>
      </c>
      <c r="T266" s="135">
        <f t="shared" ref="T266" si="272">T267+T271+T276+T277+T278+T279</f>
        <v>0</v>
      </c>
      <c r="U266" s="132">
        <f t="shared" si="271"/>
        <v>0</v>
      </c>
      <c r="V266" s="134">
        <f t="shared" si="271"/>
        <v>0</v>
      </c>
      <c r="W266" s="132">
        <f t="shared" si="271"/>
        <v>0</v>
      </c>
      <c r="X266" s="132">
        <f t="shared" si="271"/>
        <v>0</v>
      </c>
      <c r="Y266" s="134">
        <f t="shared" si="271"/>
        <v>0</v>
      </c>
      <c r="Z266" s="136">
        <f t="shared" si="271"/>
        <v>0</v>
      </c>
    </row>
    <row r="267" spans="1:26" s="19" customFormat="1" ht="15.75" hidden="1" thickBot="1" x14ac:dyDescent="0.3">
      <c r="A267" s="140"/>
      <c r="B267" s="57" t="s">
        <v>978</v>
      </c>
      <c r="C267" s="605" t="s">
        <v>555</v>
      </c>
      <c r="D267" s="606"/>
      <c r="E267" s="606"/>
      <c r="F267" s="194">
        <f>F268+F269+F270</f>
        <v>0</v>
      </c>
      <c r="G267" s="493">
        <f>G268+G269+G270</f>
        <v>0</v>
      </c>
      <c r="H267" s="493">
        <f>H268+H269+H270</f>
        <v>0</v>
      </c>
      <c r="I267" s="422">
        <f>I268+I269+I270</f>
        <v>0</v>
      </c>
      <c r="J267" s="401">
        <f t="shared" ref="J267:K267" si="273">J268+J269+J270</f>
        <v>0</v>
      </c>
      <c r="K267" s="212">
        <f t="shared" si="273"/>
        <v>0</v>
      </c>
      <c r="L267" s="225">
        <f t="shared" si="257"/>
        <v>0</v>
      </c>
      <c r="M267" s="83">
        <f t="shared" ref="M267:Z267" si="274">M268+M269+M270</f>
        <v>0</v>
      </c>
      <c r="N267" s="84">
        <f t="shared" si="274"/>
        <v>0</v>
      </c>
      <c r="O267" s="83">
        <f t="shared" si="274"/>
        <v>0</v>
      </c>
      <c r="P267" s="13">
        <f t="shared" si="274"/>
        <v>0</v>
      </c>
      <c r="Q267" s="13">
        <f t="shared" si="274"/>
        <v>0</v>
      </c>
      <c r="R267" s="13">
        <f t="shared" si="274"/>
        <v>0</v>
      </c>
      <c r="S267" s="13">
        <f t="shared" si="274"/>
        <v>0</v>
      </c>
      <c r="T267" s="90">
        <f t="shared" ref="T267" si="275">T268+T269+T270</f>
        <v>0</v>
      </c>
      <c r="U267" s="13">
        <f t="shared" si="274"/>
        <v>0</v>
      </c>
      <c r="V267" s="44">
        <f t="shared" si="274"/>
        <v>0</v>
      </c>
      <c r="W267" s="13">
        <f t="shared" si="274"/>
        <v>0</v>
      </c>
      <c r="X267" s="13">
        <f t="shared" si="274"/>
        <v>0</v>
      </c>
      <c r="Y267" s="44">
        <f t="shared" si="274"/>
        <v>0</v>
      </c>
      <c r="Z267" s="47">
        <f t="shared" si="274"/>
        <v>0</v>
      </c>
    </row>
    <row r="268" spans="1:26" ht="15.75" hidden="1" thickBot="1" x14ac:dyDescent="0.3">
      <c r="A268" s="140" t="s">
        <v>556</v>
      </c>
      <c r="B268" s="59" t="s">
        <v>979</v>
      </c>
      <c r="C268" s="171"/>
      <c r="D268" s="687" t="s">
        <v>991</v>
      </c>
      <c r="E268" s="687"/>
      <c r="F268" s="192"/>
      <c r="G268" s="491"/>
      <c r="H268" s="491"/>
      <c r="I268" s="420"/>
      <c r="J268" s="399"/>
      <c r="K268" s="210"/>
      <c r="L268" s="224">
        <f t="shared" si="257"/>
        <v>0</v>
      </c>
      <c r="M268" s="81"/>
      <c r="N268" s="82"/>
      <c r="O268" s="81"/>
      <c r="P268" s="1"/>
      <c r="Q268" s="1"/>
      <c r="R268" s="1"/>
      <c r="S268" s="1"/>
      <c r="T268" s="89"/>
      <c r="U268" s="1"/>
      <c r="V268" s="43"/>
      <c r="W268" s="1"/>
      <c r="X268" s="1"/>
      <c r="Y268" s="43"/>
      <c r="Z268" s="46"/>
    </row>
    <row r="269" spans="1:26" ht="15.75" hidden="1" thickBot="1" x14ac:dyDescent="0.3">
      <c r="A269" s="140" t="s">
        <v>557</v>
      </c>
      <c r="B269" s="59" t="s">
        <v>980</v>
      </c>
      <c r="C269" s="2"/>
      <c r="D269" s="603" t="s">
        <v>992</v>
      </c>
      <c r="E269" s="603"/>
      <c r="F269" s="187"/>
      <c r="G269" s="486"/>
      <c r="H269" s="486"/>
      <c r="I269" s="415"/>
      <c r="J269" s="394"/>
      <c r="K269" s="205"/>
      <c r="L269" s="224">
        <f t="shared" si="257"/>
        <v>0</v>
      </c>
      <c r="M269" s="81"/>
      <c r="N269" s="82"/>
      <c r="O269" s="81"/>
      <c r="P269" s="1"/>
      <c r="Q269" s="1"/>
      <c r="R269" s="1"/>
      <c r="S269" s="1"/>
      <c r="T269" s="89"/>
      <c r="U269" s="1"/>
      <c r="V269" s="43"/>
      <c r="W269" s="1"/>
      <c r="X269" s="1"/>
      <c r="Y269" s="43"/>
      <c r="Z269" s="46"/>
    </row>
    <row r="270" spans="1:26" ht="15.75" hidden="1" thickBot="1" x14ac:dyDescent="0.3">
      <c r="A270" s="140" t="s">
        <v>558</v>
      </c>
      <c r="B270" s="59" t="s">
        <v>981</v>
      </c>
      <c r="C270" s="2"/>
      <c r="D270" s="603" t="s">
        <v>993</v>
      </c>
      <c r="E270" s="603"/>
      <c r="F270" s="187"/>
      <c r="G270" s="486"/>
      <c r="H270" s="486"/>
      <c r="I270" s="415"/>
      <c r="J270" s="394"/>
      <c r="K270" s="205"/>
      <c r="L270" s="224">
        <f t="shared" si="257"/>
        <v>0</v>
      </c>
      <c r="M270" s="81"/>
      <c r="N270" s="82"/>
      <c r="O270" s="81"/>
      <c r="P270" s="1"/>
      <c r="Q270" s="1"/>
      <c r="R270" s="1"/>
      <c r="S270" s="1"/>
      <c r="T270" s="89"/>
      <c r="U270" s="1"/>
      <c r="V270" s="43"/>
      <c r="W270" s="1"/>
      <c r="X270" s="1"/>
      <c r="Y270" s="43"/>
      <c r="Z270" s="46"/>
    </row>
    <row r="271" spans="1:26" s="19" customFormat="1" ht="15.75" hidden="1" thickBot="1" x14ac:dyDescent="0.3">
      <c r="A271" s="140"/>
      <c r="B271" s="57" t="s">
        <v>982</v>
      </c>
      <c r="C271" s="605" t="s">
        <v>559</v>
      </c>
      <c r="D271" s="606"/>
      <c r="E271" s="606"/>
      <c r="F271" s="194">
        <f>F272+F273+F274+F275</f>
        <v>0</v>
      </c>
      <c r="G271" s="493">
        <f>G272+G273+G274+G275</f>
        <v>0</v>
      </c>
      <c r="H271" s="493">
        <f>H272+H273+H274+H275</f>
        <v>0</v>
      </c>
      <c r="I271" s="422">
        <f>I272+I273+I274+I275</f>
        <v>0</v>
      </c>
      <c r="J271" s="401">
        <f t="shared" ref="J271:K271" si="276">J272+J273+J274+J275</f>
        <v>0</v>
      </c>
      <c r="K271" s="212">
        <f t="shared" si="276"/>
        <v>0</v>
      </c>
      <c r="L271" s="225">
        <f t="shared" si="257"/>
        <v>0</v>
      </c>
      <c r="M271" s="83">
        <f t="shared" ref="M271:Z271" si="277">M272+M273+M274+M275</f>
        <v>0</v>
      </c>
      <c r="N271" s="84">
        <f t="shared" si="277"/>
        <v>0</v>
      </c>
      <c r="O271" s="83">
        <f t="shared" si="277"/>
        <v>0</v>
      </c>
      <c r="P271" s="13">
        <f t="shared" si="277"/>
        <v>0</v>
      </c>
      <c r="Q271" s="13">
        <f t="shared" si="277"/>
        <v>0</v>
      </c>
      <c r="R271" s="13">
        <f t="shared" si="277"/>
        <v>0</v>
      </c>
      <c r="S271" s="13">
        <f t="shared" si="277"/>
        <v>0</v>
      </c>
      <c r="T271" s="90">
        <f t="shared" ref="T271" si="278">T272+T273+T274+T275</f>
        <v>0</v>
      </c>
      <c r="U271" s="13">
        <f t="shared" si="277"/>
        <v>0</v>
      </c>
      <c r="V271" s="44">
        <f t="shared" si="277"/>
        <v>0</v>
      </c>
      <c r="W271" s="13">
        <f t="shared" si="277"/>
        <v>0</v>
      </c>
      <c r="X271" s="13">
        <f t="shared" si="277"/>
        <v>0</v>
      </c>
      <c r="Y271" s="44">
        <f t="shared" si="277"/>
        <v>0</v>
      </c>
      <c r="Z271" s="47">
        <f t="shared" si="277"/>
        <v>0</v>
      </c>
    </row>
    <row r="272" spans="1:26" ht="15.75" hidden="1" thickBot="1" x14ac:dyDescent="0.3">
      <c r="A272" s="140" t="s">
        <v>560</v>
      </c>
      <c r="B272" s="59" t="s">
        <v>983</v>
      </c>
      <c r="C272" s="2"/>
      <c r="D272" s="603" t="s">
        <v>654</v>
      </c>
      <c r="E272" s="603"/>
      <c r="F272" s="187"/>
      <c r="G272" s="486"/>
      <c r="H272" s="486"/>
      <c r="I272" s="415"/>
      <c r="J272" s="394"/>
      <c r="K272" s="205"/>
      <c r="L272" s="224">
        <f t="shared" si="257"/>
        <v>0</v>
      </c>
      <c r="M272" s="81"/>
      <c r="N272" s="82"/>
      <c r="O272" s="81"/>
      <c r="P272" s="1"/>
      <c r="Q272" s="1"/>
      <c r="R272" s="1"/>
      <c r="S272" s="1"/>
      <c r="T272" s="89"/>
      <c r="U272" s="1"/>
      <c r="V272" s="43"/>
      <c r="W272" s="1"/>
      <c r="X272" s="1"/>
      <c r="Y272" s="43"/>
      <c r="Z272" s="46"/>
    </row>
    <row r="273" spans="1:26" ht="15.75" hidden="1" thickBot="1" x14ac:dyDescent="0.3">
      <c r="A273" s="140" t="s">
        <v>561</v>
      </c>
      <c r="B273" s="59" t="s">
        <v>984</v>
      </c>
      <c r="C273" s="2"/>
      <c r="D273" s="603" t="s">
        <v>655</v>
      </c>
      <c r="E273" s="603"/>
      <c r="F273" s="187"/>
      <c r="G273" s="486"/>
      <c r="H273" s="486"/>
      <c r="I273" s="415"/>
      <c r="J273" s="394"/>
      <c r="K273" s="205"/>
      <c r="L273" s="224">
        <f t="shared" si="257"/>
        <v>0</v>
      </c>
      <c r="M273" s="81"/>
      <c r="N273" s="82"/>
      <c r="O273" s="81"/>
      <c r="P273" s="1"/>
      <c r="Q273" s="1"/>
      <c r="R273" s="1"/>
      <c r="S273" s="1"/>
      <c r="T273" s="89"/>
      <c r="U273" s="1"/>
      <c r="V273" s="43"/>
      <c r="W273" s="1"/>
      <c r="X273" s="1"/>
      <c r="Y273" s="43"/>
      <c r="Z273" s="46"/>
    </row>
    <row r="274" spans="1:26" ht="15.75" hidden="1" thickBot="1" x14ac:dyDescent="0.3">
      <c r="A274" s="140" t="s">
        <v>562</v>
      </c>
      <c r="B274" s="59" t="s">
        <v>985</v>
      </c>
      <c r="C274" s="2"/>
      <c r="D274" s="603" t="s">
        <v>563</v>
      </c>
      <c r="E274" s="603"/>
      <c r="F274" s="187"/>
      <c r="G274" s="486"/>
      <c r="H274" s="486"/>
      <c r="I274" s="415"/>
      <c r="J274" s="394"/>
      <c r="K274" s="205"/>
      <c r="L274" s="224">
        <f t="shared" si="257"/>
        <v>0</v>
      </c>
      <c r="M274" s="81"/>
      <c r="N274" s="82"/>
      <c r="O274" s="81"/>
      <c r="P274" s="1"/>
      <c r="Q274" s="1"/>
      <c r="R274" s="1"/>
      <c r="S274" s="1"/>
      <c r="T274" s="89"/>
      <c r="U274" s="1"/>
      <c r="V274" s="43"/>
      <c r="W274" s="1"/>
      <c r="X274" s="1"/>
      <c r="Y274" s="43"/>
      <c r="Z274" s="46"/>
    </row>
    <row r="275" spans="1:26" ht="15.75" hidden="1" thickBot="1" x14ac:dyDescent="0.3">
      <c r="A275" s="140" t="s">
        <v>564</v>
      </c>
      <c r="B275" s="59" t="s">
        <v>986</v>
      </c>
      <c r="C275" s="2"/>
      <c r="D275" s="603" t="s">
        <v>565</v>
      </c>
      <c r="E275" s="603"/>
      <c r="F275" s="187"/>
      <c r="G275" s="486"/>
      <c r="H275" s="486"/>
      <c r="I275" s="415"/>
      <c r="J275" s="394"/>
      <c r="K275" s="205"/>
      <c r="L275" s="224">
        <f t="shared" si="257"/>
        <v>0</v>
      </c>
      <c r="M275" s="81"/>
      <c r="N275" s="82"/>
      <c r="O275" s="81"/>
      <c r="P275" s="1"/>
      <c r="Q275" s="1"/>
      <c r="R275" s="1"/>
      <c r="S275" s="1"/>
      <c r="T275" s="89"/>
      <c r="U275" s="1"/>
      <c r="V275" s="43"/>
      <c r="W275" s="1"/>
      <c r="X275" s="1"/>
      <c r="Y275" s="43"/>
      <c r="Z275" s="46"/>
    </row>
    <row r="276" spans="1:26" s="42" customFormat="1" ht="15.75" hidden="1" thickBot="1" x14ac:dyDescent="0.3">
      <c r="A276" s="140" t="s">
        <v>566</v>
      </c>
      <c r="B276" s="57" t="s">
        <v>987</v>
      </c>
      <c r="C276" s="605" t="s">
        <v>567</v>
      </c>
      <c r="D276" s="606"/>
      <c r="E276" s="606"/>
      <c r="F276" s="194"/>
      <c r="G276" s="493"/>
      <c r="H276" s="493"/>
      <c r="I276" s="422"/>
      <c r="J276" s="401"/>
      <c r="K276" s="212"/>
      <c r="L276" s="225">
        <f t="shared" si="257"/>
        <v>0</v>
      </c>
      <c r="M276" s="83"/>
      <c r="N276" s="84"/>
      <c r="O276" s="83"/>
      <c r="P276" s="13"/>
      <c r="Q276" s="13"/>
      <c r="R276" s="13"/>
      <c r="S276" s="13"/>
      <c r="T276" s="90"/>
      <c r="U276" s="13"/>
      <c r="V276" s="44"/>
      <c r="W276" s="13"/>
      <c r="X276" s="13"/>
      <c r="Y276" s="44"/>
      <c r="Z276" s="47"/>
    </row>
    <row r="277" spans="1:26" s="42" customFormat="1" ht="15.75" hidden="1" thickBot="1" x14ac:dyDescent="0.3">
      <c r="A277" s="140" t="s">
        <v>568</v>
      </c>
      <c r="B277" s="57" t="s">
        <v>988</v>
      </c>
      <c r="C277" s="605" t="s">
        <v>569</v>
      </c>
      <c r="D277" s="606"/>
      <c r="E277" s="606"/>
      <c r="F277" s="194"/>
      <c r="G277" s="493"/>
      <c r="H277" s="493"/>
      <c r="I277" s="422"/>
      <c r="J277" s="401"/>
      <c r="K277" s="212"/>
      <c r="L277" s="225">
        <f t="shared" si="257"/>
        <v>0</v>
      </c>
      <c r="M277" s="83"/>
      <c r="N277" s="84"/>
      <c r="O277" s="83"/>
      <c r="P277" s="13"/>
      <c r="Q277" s="13"/>
      <c r="R277" s="13"/>
      <c r="S277" s="13"/>
      <c r="T277" s="90"/>
      <c r="U277" s="13"/>
      <c r="V277" s="44"/>
      <c r="W277" s="13"/>
      <c r="X277" s="13"/>
      <c r="Y277" s="44"/>
      <c r="Z277" s="47"/>
    </row>
    <row r="278" spans="1:26" s="42" customFormat="1" ht="15.75" hidden="1" thickBot="1" x14ac:dyDescent="0.3">
      <c r="A278" s="140" t="s">
        <v>570</v>
      </c>
      <c r="B278" s="57" t="s">
        <v>989</v>
      </c>
      <c r="C278" s="605" t="s">
        <v>571</v>
      </c>
      <c r="D278" s="606"/>
      <c r="E278" s="606"/>
      <c r="F278" s="194"/>
      <c r="G278" s="493"/>
      <c r="H278" s="493"/>
      <c r="I278" s="422"/>
      <c r="J278" s="401"/>
      <c r="K278" s="212"/>
      <c r="L278" s="225">
        <f t="shared" si="257"/>
        <v>0</v>
      </c>
      <c r="M278" s="83"/>
      <c r="N278" s="84"/>
      <c r="O278" s="83"/>
      <c r="P278" s="13"/>
      <c r="Q278" s="13"/>
      <c r="R278" s="13"/>
      <c r="S278" s="13"/>
      <c r="T278" s="90"/>
      <c r="U278" s="13"/>
      <c r="V278" s="44"/>
      <c r="W278" s="13"/>
      <c r="X278" s="13"/>
      <c r="Y278" s="44"/>
      <c r="Z278" s="47"/>
    </row>
    <row r="279" spans="1:26" s="42" customFormat="1" ht="15.75" hidden="1" thickBot="1" x14ac:dyDescent="0.3">
      <c r="A279" s="140" t="s">
        <v>572</v>
      </c>
      <c r="B279" s="57" t="s">
        <v>990</v>
      </c>
      <c r="C279" s="605" t="s">
        <v>573</v>
      </c>
      <c r="D279" s="606"/>
      <c r="E279" s="606"/>
      <c r="F279" s="194"/>
      <c r="G279" s="493"/>
      <c r="H279" s="493"/>
      <c r="I279" s="422"/>
      <c r="J279" s="401"/>
      <c r="K279" s="212"/>
      <c r="L279" s="225">
        <f t="shared" si="257"/>
        <v>0</v>
      </c>
      <c r="M279" s="83"/>
      <c r="N279" s="84"/>
      <c r="O279" s="83"/>
      <c r="P279" s="13"/>
      <c r="Q279" s="13"/>
      <c r="R279" s="13"/>
      <c r="S279" s="13"/>
      <c r="T279" s="90"/>
      <c r="U279" s="13"/>
      <c r="V279" s="44"/>
      <c r="W279" s="13"/>
      <c r="X279" s="13"/>
      <c r="Y279" s="44"/>
      <c r="Z279" s="47"/>
    </row>
    <row r="280" spans="1:26" ht="15.75" hidden="1" thickBot="1" x14ac:dyDescent="0.3">
      <c r="B280" s="101" t="s">
        <v>994</v>
      </c>
      <c r="C280" s="613" t="s">
        <v>574</v>
      </c>
      <c r="D280" s="614"/>
      <c r="E280" s="614"/>
      <c r="F280" s="188">
        <f>F281+F282+F283+F284+F285</f>
        <v>0</v>
      </c>
      <c r="G280" s="487">
        <f>G281+G282+G283+G284+G285</f>
        <v>0</v>
      </c>
      <c r="H280" s="487">
        <f>H281+H282+H283+H284+H285</f>
        <v>0</v>
      </c>
      <c r="I280" s="416">
        <f>I281+I282+I283+I284+I285</f>
        <v>0</v>
      </c>
      <c r="J280" s="395">
        <f t="shared" ref="J280:K280" si="279">J281+J282+J283+J284+J285</f>
        <v>0</v>
      </c>
      <c r="K280" s="206">
        <f t="shared" si="279"/>
        <v>0</v>
      </c>
      <c r="L280" s="223">
        <f t="shared" si="257"/>
        <v>0</v>
      </c>
      <c r="M280" s="104">
        <f t="shared" ref="M280:Z280" si="280">M281+M282+M283+M284+M285</f>
        <v>0</v>
      </c>
      <c r="N280" s="106">
        <f t="shared" si="280"/>
        <v>0</v>
      </c>
      <c r="O280" s="104">
        <f t="shared" si="280"/>
        <v>0</v>
      </c>
      <c r="P280" s="105">
        <f t="shared" si="280"/>
        <v>0</v>
      </c>
      <c r="Q280" s="105">
        <f t="shared" si="280"/>
        <v>0</v>
      </c>
      <c r="R280" s="105">
        <f t="shared" si="280"/>
        <v>0</v>
      </c>
      <c r="S280" s="105">
        <f t="shared" si="280"/>
        <v>0</v>
      </c>
      <c r="T280" s="108">
        <f t="shared" ref="T280" si="281">T281+T282+T283+T284+T285</f>
        <v>0</v>
      </c>
      <c r="U280" s="105">
        <f t="shared" si="280"/>
        <v>0</v>
      </c>
      <c r="V280" s="107">
        <f t="shared" si="280"/>
        <v>0</v>
      </c>
      <c r="W280" s="105">
        <f t="shared" si="280"/>
        <v>0</v>
      </c>
      <c r="X280" s="105">
        <f t="shared" si="280"/>
        <v>0</v>
      </c>
      <c r="Y280" s="107">
        <f t="shared" si="280"/>
        <v>0</v>
      </c>
      <c r="Z280" s="109">
        <f t="shared" si="280"/>
        <v>0</v>
      </c>
    </row>
    <row r="281" spans="1:26" ht="15.75" hidden="1" thickBot="1" x14ac:dyDescent="0.3">
      <c r="A281" s="140" t="s">
        <v>575</v>
      </c>
      <c r="B281" s="61" t="s">
        <v>995</v>
      </c>
      <c r="C281" s="674" t="s">
        <v>656</v>
      </c>
      <c r="D281" s="608"/>
      <c r="E281" s="608"/>
      <c r="F281" s="189"/>
      <c r="G281" s="488"/>
      <c r="H281" s="488"/>
      <c r="I281" s="417"/>
      <c r="J281" s="396"/>
      <c r="K281" s="207"/>
      <c r="L281" s="228">
        <f t="shared" si="257"/>
        <v>0</v>
      </c>
      <c r="M281" s="230"/>
      <c r="N281" s="231"/>
      <c r="O281" s="230"/>
      <c r="P281" s="15"/>
      <c r="Q281" s="15"/>
      <c r="R281" s="15"/>
      <c r="S281" s="15"/>
      <c r="T281" s="145"/>
      <c r="U281" s="15"/>
      <c r="V281" s="45"/>
      <c r="W281" s="15"/>
      <c r="X281" s="15"/>
      <c r="Y281" s="45"/>
      <c r="Z281" s="48"/>
    </row>
    <row r="282" spans="1:26" ht="15.75" hidden="1" thickBot="1" x14ac:dyDescent="0.3">
      <c r="A282" s="140" t="s">
        <v>576</v>
      </c>
      <c r="B282" s="61" t="s">
        <v>996</v>
      </c>
      <c r="C282" s="674" t="s">
        <v>657</v>
      </c>
      <c r="D282" s="608"/>
      <c r="E282" s="608"/>
      <c r="F282" s="189"/>
      <c r="G282" s="488"/>
      <c r="H282" s="488"/>
      <c r="I282" s="417"/>
      <c r="J282" s="396"/>
      <c r="K282" s="207"/>
      <c r="L282" s="228">
        <f t="shared" si="257"/>
        <v>0</v>
      </c>
      <c r="M282" s="230"/>
      <c r="N282" s="231"/>
      <c r="O282" s="230"/>
      <c r="P282" s="15"/>
      <c r="Q282" s="15"/>
      <c r="R282" s="15"/>
      <c r="S282" s="15"/>
      <c r="T282" s="145"/>
      <c r="U282" s="15"/>
      <c r="V282" s="45"/>
      <c r="W282" s="15"/>
      <c r="X282" s="15"/>
      <c r="Y282" s="45"/>
      <c r="Z282" s="48"/>
    </row>
    <row r="283" spans="1:26" ht="15.75" hidden="1" thickBot="1" x14ac:dyDescent="0.3">
      <c r="A283" s="140" t="s">
        <v>577</v>
      </c>
      <c r="B283" s="61" t="s">
        <v>997</v>
      </c>
      <c r="C283" s="674" t="s">
        <v>578</v>
      </c>
      <c r="D283" s="608"/>
      <c r="E283" s="608"/>
      <c r="F283" s="189"/>
      <c r="G283" s="488"/>
      <c r="H283" s="488"/>
      <c r="I283" s="417"/>
      <c r="J283" s="396"/>
      <c r="K283" s="207"/>
      <c r="L283" s="228">
        <f t="shared" si="257"/>
        <v>0</v>
      </c>
      <c r="M283" s="230"/>
      <c r="N283" s="231"/>
      <c r="O283" s="230"/>
      <c r="P283" s="15"/>
      <c r="Q283" s="15"/>
      <c r="R283" s="15"/>
      <c r="S283" s="15"/>
      <c r="T283" s="145"/>
      <c r="U283" s="15"/>
      <c r="V283" s="45"/>
      <c r="W283" s="15"/>
      <c r="X283" s="15"/>
      <c r="Y283" s="45"/>
      <c r="Z283" s="48"/>
    </row>
    <row r="284" spans="1:26" ht="15.75" hidden="1" thickBot="1" x14ac:dyDescent="0.3">
      <c r="A284" s="140" t="s">
        <v>579</v>
      </c>
      <c r="B284" s="61" t="s">
        <v>998</v>
      </c>
      <c r="C284" s="674" t="s">
        <v>580</v>
      </c>
      <c r="D284" s="608"/>
      <c r="E284" s="608"/>
      <c r="F284" s="189"/>
      <c r="G284" s="488"/>
      <c r="H284" s="488"/>
      <c r="I284" s="417"/>
      <c r="J284" s="396"/>
      <c r="K284" s="207"/>
      <c r="L284" s="228">
        <f t="shared" si="257"/>
        <v>0</v>
      </c>
      <c r="M284" s="230"/>
      <c r="N284" s="231"/>
      <c r="O284" s="230"/>
      <c r="P284" s="15"/>
      <c r="Q284" s="15"/>
      <c r="R284" s="15"/>
      <c r="S284" s="15"/>
      <c r="T284" s="145"/>
      <c r="U284" s="15"/>
      <c r="V284" s="45"/>
      <c r="W284" s="15"/>
      <c r="X284" s="15"/>
      <c r="Y284" s="45"/>
      <c r="Z284" s="48"/>
    </row>
    <row r="285" spans="1:26" ht="15.75" hidden="1" thickBot="1" x14ac:dyDescent="0.3">
      <c r="A285" s="140" t="s">
        <v>581</v>
      </c>
      <c r="B285" s="61" t="s">
        <v>999</v>
      </c>
      <c r="C285" s="674" t="s">
        <v>658</v>
      </c>
      <c r="D285" s="608"/>
      <c r="E285" s="608"/>
      <c r="F285" s="189"/>
      <c r="G285" s="488"/>
      <c r="H285" s="488"/>
      <c r="I285" s="417"/>
      <c r="J285" s="396"/>
      <c r="K285" s="207"/>
      <c r="L285" s="228">
        <f t="shared" si="257"/>
        <v>0</v>
      </c>
      <c r="M285" s="230"/>
      <c r="N285" s="231"/>
      <c r="O285" s="230"/>
      <c r="P285" s="15"/>
      <c r="Q285" s="15"/>
      <c r="R285" s="15"/>
      <c r="S285" s="15"/>
      <c r="T285" s="145"/>
      <c r="U285" s="15"/>
      <c r="V285" s="45"/>
      <c r="W285" s="15"/>
      <c r="X285" s="15"/>
      <c r="Y285" s="45"/>
      <c r="Z285" s="48"/>
    </row>
    <row r="286" spans="1:26" ht="15.75" hidden="1" thickBot="1" x14ac:dyDescent="0.3">
      <c r="B286" s="101" t="s">
        <v>1000</v>
      </c>
      <c r="C286" s="613" t="s">
        <v>582</v>
      </c>
      <c r="D286" s="614"/>
      <c r="E286" s="614"/>
      <c r="F286" s="188">
        <f>F287</f>
        <v>0</v>
      </c>
      <c r="G286" s="487">
        <f>G287</f>
        <v>0</v>
      </c>
      <c r="H286" s="487">
        <f>H287</f>
        <v>0</v>
      </c>
      <c r="I286" s="416">
        <f>I287</f>
        <v>0</v>
      </c>
      <c r="J286" s="395">
        <f t="shared" ref="J286:K286" si="282">J287</f>
        <v>0</v>
      </c>
      <c r="K286" s="206">
        <f t="shared" si="282"/>
        <v>0</v>
      </c>
      <c r="L286" s="223">
        <f t="shared" si="257"/>
        <v>0</v>
      </c>
      <c r="M286" s="104">
        <f t="shared" ref="M286:Z286" si="283">M287</f>
        <v>0</v>
      </c>
      <c r="N286" s="106">
        <f t="shared" si="283"/>
        <v>0</v>
      </c>
      <c r="O286" s="104">
        <f t="shared" si="283"/>
        <v>0</v>
      </c>
      <c r="P286" s="105">
        <f t="shared" si="283"/>
        <v>0</v>
      </c>
      <c r="Q286" s="105">
        <f t="shared" si="283"/>
        <v>0</v>
      </c>
      <c r="R286" s="105">
        <f t="shared" si="283"/>
        <v>0</v>
      </c>
      <c r="S286" s="105">
        <f t="shared" si="283"/>
        <v>0</v>
      </c>
      <c r="T286" s="108">
        <f t="shared" si="283"/>
        <v>0</v>
      </c>
      <c r="U286" s="105">
        <f t="shared" si="283"/>
        <v>0</v>
      </c>
      <c r="V286" s="107">
        <f t="shared" si="283"/>
        <v>0</v>
      </c>
      <c r="W286" s="105">
        <f t="shared" si="283"/>
        <v>0</v>
      </c>
      <c r="X286" s="105">
        <f t="shared" si="283"/>
        <v>0</v>
      </c>
      <c r="Y286" s="107">
        <f t="shared" si="283"/>
        <v>0</v>
      </c>
      <c r="Z286" s="109">
        <f t="shared" si="283"/>
        <v>0</v>
      </c>
    </row>
    <row r="287" spans="1:26" ht="15.75" hidden="1" thickBot="1" x14ac:dyDescent="0.3">
      <c r="A287" s="140" t="s">
        <v>583</v>
      </c>
      <c r="B287" s="61"/>
      <c r="C287" s="674" t="s">
        <v>584</v>
      </c>
      <c r="D287" s="608"/>
      <c r="E287" s="608"/>
      <c r="F287" s="189"/>
      <c r="G287" s="488"/>
      <c r="H287" s="488"/>
      <c r="I287" s="417"/>
      <c r="J287" s="396"/>
      <c r="K287" s="207"/>
      <c r="L287" s="228">
        <f t="shared" si="257"/>
        <v>0</v>
      </c>
      <c r="M287" s="230"/>
      <c r="N287" s="231"/>
      <c r="O287" s="230"/>
      <c r="P287" s="15"/>
      <c r="Q287" s="15"/>
      <c r="R287" s="15"/>
      <c r="S287" s="15"/>
      <c r="T287" s="145"/>
      <c r="U287" s="15"/>
      <c r="V287" s="45"/>
      <c r="W287" s="15"/>
      <c r="X287" s="15"/>
      <c r="Y287" s="45"/>
      <c r="Z287" s="48"/>
    </row>
    <row r="288" spans="1:26" ht="15.75" thickBot="1" x14ac:dyDescent="0.3">
      <c r="B288" s="685" t="s">
        <v>585</v>
      </c>
      <c r="C288" s="686"/>
      <c r="D288" s="686"/>
      <c r="E288" s="686"/>
      <c r="F288" s="185">
        <f t="shared" ref="F288:K288" si="284">F5+F34+F48+F93+F108+F179+F193+F202+F265</f>
        <v>1786000</v>
      </c>
      <c r="G288" s="484">
        <f t="shared" si="284"/>
        <v>4572843</v>
      </c>
      <c r="H288" s="484">
        <f t="shared" si="284"/>
        <v>4607742</v>
      </c>
      <c r="I288" s="413">
        <f t="shared" si="284"/>
        <v>4608832</v>
      </c>
      <c r="J288" s="392">
        <f t="shared" si="284"/>
        <v>3935398</v>
      </c>
      <c r="K288" s="203">
        <f t="shared" si="284"/>
        <v>550598</v>
      </c>
      <c r="L288" s="221">
        <f t="shared" si="257"/>
        <v>4485996</v>
      </c>
      <c r="M288" s="95">
        <f t="shared" ref="M288:Z288" si="285">M5+M34+M48+M93+M108+M179+M193+M202+M265</f>
        <v>1878527</v>
      </c>
      <c r="N288" s="97">
        <f t="shared" si="285"/>
        <v>2607469</v>
      </c>
      <c r="O288" s="95">
        <f t="shared" si="285"/>
        <v>283151</v>
      </c>
      <c r="P288" s="96">
        <f t="shared" si="285"/>
        <v>56294</v>
      </c>
      <c r="Q288" s="96">
        <f t="shared" si="285"/>
        <v>484752</v>
      </c>
      <c r="R288" s="96">
        <f t="shared" si="285"/>
        <v>634466</v>
      </c>
      <c r="S288" s="96">
        <f t="shared" si="285"/>
        <v>1015739</v>
      </c>
      <c r="T288" s="99">
        <f t="shared" ref="T288" si="286">T5+T34+T48+T93+T108+T179+T193+T202+T265</f>
        <v>337224</v>
      </c>
      <c r="U288" s="96">
        <f t="shared" si="285"/>
        <v>163891</v>
      </c>
      <c r="V288" s="98">
        <f t="shared" si="285"/>
        <v>216031</v>
      </c>
      <c r="W288" s="96">
        <f t="shared" si="285"/>
        <v>152662</v>
      </c>
      <c r="X288" s="96">
        <f t="shared" si="285"/>
        <v>529561</v>
      </c>
      <c r="Y288" s="98">
        <f t="shared" si="285"/>
        <v>148446</v>
      </c>
      <c r="Z288" s="100">
        <f t="shared" si="285"/>
        <v>463779</v>
      </c>
    </row>
    <row r="289" spans="1:26" x14ac:dyDescent="0.25">
      <c r="B289" s="23"/>
      <c r="C289" s="24"/>
      <c r="D289" s="24"/>
      <c r="E289" s="25"/>
      <c r="F289" s="25"/>
      <c r="G289" s="25"/>
      <c r="H289" s="25"/>
      <c r="I289" s="25"/>
      <c r="J289" s="25"/>
      <c r="K289" s="25"/>
      <c r="L289" s="64"/>
      <c r="M289" s="64"/>
      <c r="N289" s="6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B290" s="26"/>
      <c r="C290" s="27"/>
      <c r="D290" s="27"/>
      <c r="E290" s="25"/>
      <c r="F290" s="25"/>
      <c r="G290" s="25"/>
      <c r="H290" s="25"/>
      <c r="I290" s="25"/>
      <c r="J290" s="25"/>
      <c r="K290" s="25"/>
      <c r="L290" s="64"/>
      <c r="M290" s="64"/>
      <c r="N290" s="6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B291" s="28"/>
      <c r="C291" s="25"/>
      <c r="D291" s="25"/>
      <c r="E291" s="29"/>
      <c r="F291" s="29"/>
      <c r="G291" s="29"/>
      <c r="H291" s="29"/>
      <c r="I291" s="29"/>
      <c r="J291" s="29"/>
      <c r="K291" s="29"/>
      <c r="L291" s="64"/>
      <c r="M291" s="64"/>
      <c r="N291" s="6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B292" s="28"/>
      <c r="C292" s="25"/>
      <c r="D292" s="25"/>
      <c r="E292" s="29"/>
      <c r="F292" s="29"/>
      <c r="G292" s="29"/>
      <c r="H292" s="29"/>
      <c r="I292" s="29"/>
      <c r="J292" s="29"/>
      <c r="K292" s="29"/>
      <c r="L292" s="64"/>
      <c r="M292" s="64"/>
      <c r="N292" s="6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B293" s="28"/>
      <c r="C293" s="25"/>
      <c r="D293" s="25"/>
      <c r="E293" s="29"/>
      <c r="F293" s="29"/>
      <c r="G293" s="29"/>
      <c r="H293" s="29"/>
      <c r="I293" s="29"/>
      <c r="J293" s="29"/>
      <c r="K293" s="29"/>
      <c r="L293" s="64"/>
      <c r="M293" s="64"/>
      <c r="N293" s="6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B294" s="28"/>
      <c r="C294" s="25"/>
      <c r="D294" s="25"/>
      <c r="E294" s="29"/>
      <c r="F294" s="29"/>
      <c r="G294" s="29"/>
      <c r="H294" s="29"/>
      <c r="I294" s="29"/>
      <c r="J294" s="29"/>
      <c r="K294" s="29"/>
      <c r="L294" s="64"/>
      <c r="M294" s="64"/>
      <c r="N294" s="6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B295" s="28"/>
      <c r="C295" s="25"/>
      <c r="D295" s="25"/>
      <c r="E295" s="29"/>
      <c r="F295" s="29"/>
      <c r="G295" s="29"/>
      <c r="H295" s="29"/>
      <c r="I295" s="29"/>
      <c r="J295" s="29"/>
      <c r="K295" s="29"/>
      <c r="L295" s="64"/>
      <c r="M295" s="64"/>
      <c r="N295" s="6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B296" s="28"/>
      <c r="C296" s="25"/>
      <c r="D296" s="25"/>
      <c r="E296" s="29"/>
      <c r="F296" s="29"/>
      <c r="G296" s="29"/>
      <c r="H296" s="29"/>
      <c r="I296" s="29"/>
      <c r="J296" s="29"/>
      <c r="K296" s="29"/>
      <c r="L296" s="64"/>
      <c r="M296" s="64"/>
      <c r="N296" s="6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B297" s="28"/>
      <c r="C297" s="29"/>
      <c r="D297" s="29"/>
      <c r="E297" s="25"/>
      <c r="F297" s="25"/>
      <c r="G297" s="25"/>
      <c r="H297" s="25"/>
      <c r="I297" s="25"/>
      <c r="J297" s="25"/>
      <c r="K297" s="25"/>
      <c r="L297" s="64"/>
      <c r="M297" s="64"/>
      <c r="N297" s="6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B298" s="28"/>
      <c r="C298" s="29"/>
      <c r="D298" s="29"/>
      <c r="E298" s="25"/>
      <c r="F298" s="25"/>
      <c r="G298" s="25"/>
      <c r="H298" s="25"/>
      <c r="I298" s="25"/>
      <c r="J298" s="25"/>
      <c r="K298" s="25"/>
      <c r="L298" s="64"/>
      <c r="M298" s="64"/>
      <c r="N298" s="6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B299" s="28"/>
      <c r="C299" s="29"/>
      <c r="D299" s="29"/>
      <c r="E299" s="25"/>
      <c r="F299" s="25"/>
      <c r="G299" s="25"/>
      <c r="H299" s="25"/>
      <c r="I299" s="25"/>
      <c r="J299" s="25"/>
      <c r="K299" s="25"/>
      <c r="L299" s="64"/>
      <c r="M299" s="64"/>
      <c r="N299" s="6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64"/>
      <c r="N300" s="6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B301" s="28"/>
      <c r="C301" s="25"/>
      <c r="D301" s="25"/>
      <c r="E301" s="29"/>
      <c r="F301" s="29"/>
      <c r="G301" s="29"/>
      <c r="H301" s="29"/>
      <c r="I301" s="29"/>
      <c r="J301" s="29"/>
      <c r="K301" s="29"/>
      <c r="L301" s="64"/>
      <c r="M301" s="64"/>
      <c r="N301" s="6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B302" s="28"/>
      <c r="C302" s="25"/>
      <c r="D302" s="25"/>
      <c r="E302" s="29"/>
      <c r="F302" s="29"/>
      <c r="G302" s="29"/>
      <c r="H302" s="29"/>
      <c r="I302" s="29"/>
      <c r="J302" s="29"/>
      <c r="K302" s="29"/>
      <c r="L302" s="64"/>
      <c r="M302" s="64"/>
      <c r="N302" s="6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29"/>
      <c r="K303" s="29"/>
      <c r="L303" s="64"/>
      <c r="M303" s="64"/>
      <c r="N303" s="6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29"/>
      <c r="K304" s="29"/>
      <c r="L304" s="64"/>
      <c r="M304" s="64"/>
      <c r="N304" s="6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29"/>
      <c r="K305" s="29"/>
      <c r="L305" s="64"/>
      <c r="M305" s="64"/>
      <c r="N305" s="6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29"/>
      <c r="K306" s="29"/>
      <c r="L306" s="64"/>
      <c r="M306" s="64"/>
      <c r="N306" s="6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64"/>
      <c r="N307" s="6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29"/>
      <c r="K308" s="29"/>
      <c r="L308" s="64"/>
      <c r="M308" s="64"/>
      <c r="N308" s="6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29"/>
      <c r="K309" s="29"/>
      <c r="L309" s="64"/>
      <c r="M309" s="64"/>
      <c r="N309" s="6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2"/>
      <c r="B310" s="28"/>
      <c r="C310" s="29"/>
      <c r="D310" s="29"/>
      <c r="E310" s="25"/>
      <c r="F310" s="25"/>
      <c r="G310" s="25"/>
      <c r="H310" s="25"/>
      <c r="I310" s="25"/>
      <c r="J310" s="25"/>
      <c r="K310" s="25"/>
      <c r="L310" s="64"/>
      <c r="M310" s="64"/>
      <c r="N310" s="6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2"/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64"/>
      <c r="M311" s="64"/>
      <c r="N311" s="6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2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64"/>
      <c r="M312" s="64"/>
      <c r="N312" s="6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2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64"/>
      <c r="M313" s="64"/>
      <c r="N313" s="6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2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64"/>
      <c r="M314" s="64"/>
      <c r="N314" s="6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2"/>
      <c r="B315" s="28"/>
      <c r="C315" s="25"/>
      <c r="D315" s="25"/>
      <c r="E315" s="29"/>
      <c r="F315" s="29"/>
      <c r="G315" s="29"/>
      <c r="H315" s="29"/>
      <c r="I315" s="29"/>
      <c r="J315" s="29"/>
      <c r="K315" s="29"/>
      <c r="L315" s="64"/>
      <c r="M315" s="64"/>
      <c r="N315" s="6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2"/>
      <c r="B316" s="28"/>
      <c r="C316" s="25"/>
      <c r="D316" s="25"/>
      <c r="E316" s="29"/>
      <c r="F316" s="29"/>
      <c r="G316" s="29"/>
      <c r="H316" s="29"/>
      <c r="I316" s="29"/>
      <c r="J316" s="29"/>
      <c r="K316" s="29"/>
      <c r="L316" s="64"/>
      <c r="M316" s="64"/>
      <c r="N316" s="6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2"/>
      <c r="B317" s="28"/>
      <c r="C317" s="25"/>
      <c r="D317" s="25"/>
      <c r="E317" s="29"/>
      <c r="F317" s="29"/>
      <c r="G317" s="29"/>
      <c r="H317" s="29"/>
      <c r="I317" s="29"/>
      <c r="J317" s="29"/>
      <c r="K317" s="29"/>
      <c r="L317" s="64"/>
      <c r="M317" s="64"/>
      <c r="N317" s="6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2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64"/>
      <c r="M318" s="64"/>
      <c r="N318" s="6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2"/>
      <c r="B319" s="28"/>
      <c r="C319" s="25"/>
      <c r="D319" s="25"/>
      <c r="E319" s="29"/>
      <c r="F319" s="29"/>
      <c r="G319" s="29"/>
      <c r="H319" s="29"/>
      <c r="I319" s="29"/>
      <c r="J319" s="29"/>
      <c r="K319" s="29"/>
      <c r="L319" s="64"/>
      <c r="M319" s="64"/>
      <c r="N319" s="6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x14ac:dyDescent="0.25">
      <c r="A320" s="142"/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64"/>
      <c r="M320" s="64"/>
      <c r="N320" s="6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x14ac:dyDescent="0.25">
      <c r="A321" s="142"/>
      <c r="B321" s="28"/>
      <c r="C321" s="29"/>
      <c r="D321" s="29"/>
      <c r="E321" s="25"/>
      <c r="F321" s="25"/>
      <c r="G321" s="25"/>
      <c r="H321" s="25"/>
      <c r="I321" s="25"/>
      <c r="J321" s="25"/>
      <c r="K321" s="25"/>
      <c r="L321" s="64"/>
      <c r="M321" s="64"/>
      <c r="N321" s="6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x14ac:dyDescent="0.25">
      <c r="A322" s="142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64"/>
      <c r="M322" s="64"/>
      <c r="N322" s="6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x14ac:dyDescent="0.25">
      <c r="A323" s="142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64"/>
      <c r="M323" s="64"/>
      <c r="N323" s="6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x14ac:dyDescent="0.25">
      <c r="A324" s="142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64"/>
      <c r="M324" s="64"/>
      <c r="N324" s="6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x14ac:dyDescent="0.25">
      <c r="A325" s="142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64"/>
      <c r="M325" s="64"/>
      <c r="N325" s="6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x14ac:dyDescent="0.25">
      <c r="A326" s="142"/>
      <c r="B326" s="28"/>
      <c r="C326" s="25"/>
      <c r="D326" s="25"/>
      <c r="E326" s="29"/>
      <c r="F326" s="29"/>
      <c r="G326" s="29"/>
      <c r="H326" s="29"/>
      <c r="I326" s="29"/>
      <c r="J326" s="29"/>
      <c r="K326" s="29"/>
      <c r="L326" s="64"/>
      <c r="M326" s="64"/>
      <c r="N326" s="6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x14ac:dyDescent="0.25">
      <c r="A327" s="142"/>
      <c r="B327" s="28"/>
      <c r="C327" s="25"/>
      <c r="D327" s="25"/>
      <c r="E327" s="29"/>
      <c r="F327" s="29"/>
      <c r="G327" s="29"/>
      <c r="H327" s="29"/>
      <c r="I327" s="29"/>
      <c r="J327" s="29"/>
      <c r="K327" s="29"/>
      <c r="L327" s="64"/>
      <c r="M327" s="64"/>
      <c r="N327" s="6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x14ac:dyDescent="0.25">
      <c r="A328" s="142"/>
      <c r="B328" s="28"/>
      <c r="C328" s="25"/>
      <c r="D328" s="25"/>
      <c r="E328" s="29"/>
      <c r="F328" s="29"/>
      <c r="G328" s="29"/>
      <c r="H328" s="29"/>
      <c r="I328" s="29"/>
      <c r="J328" s="29"/>
      <c r="K328" s="29"/>
      <c r="L328" s="64"/>
      <c r="M328" s="64"/>
      <c r="N328" s="6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x14ac:dyDescent="0.25">
      <c r="A329" s="142"/>
      <c r="B329" s="28"/>
      <c r="C329" s="25"/>
      <c r="D329" s="25"/>
      <c r="E329" s="29"/>
      <c r="F329" s="29"/>
      <c r="G329" s="29"/>
      <c r="H329" s="29"/>
      <c r="I329" s="29"/>
      <c r="J329" s="29"/>
      <c r="K329" s="29"/>
      <c r="L329" s="64"/>
      <c r="M329" s="64"/>
      <c r="N329" s="6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x14ac:dyDescent="0.25">
      <c r="A330" s="142"/>
      <c r="B330" s="28"/>
      <c r="C330" s="25"/>
      <c r="D330" s="25"/>
      <c r="E330" s="29"/>
      <c r="F330" s="29"/>
      <c r="G330" s="29"/>
      <c r="H330" s="29"/>
      <c r="I330" s="29"/>
      <c r="J330" s="29"/>
      <c r="K330" s="29"/>
      <c r="L330" s="64"/>
      <c r="M330" s="64"/>
      <c r="N330" s="6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x14ac:dyDescent="0.25">
      <c r="A331" s="142"/>
      <c r="B331" s="28"/>
      <c r="C331" s="25"/>
      <c r="D331" s="25"/>
      <c r="E331" s="29"/>
      <c r="F331" s="29"/>
      <c r="G331" s="29"/>
      <c r="H331" s="29"/>
      <c r="I331" s="29"/>
      <c r="J331" s="29"/>
      <c r="K331" s="29"/>
      <c r="L331" s="64"/>
      <c r="M331" s="64"/>
      <c r="N331" s="6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x14ac:dyDescent="0.25">
      <c r="A332" s="142"/>
      <c r="B332" s="30"/>
      <c r="C332" s="24"/>
      <c r="D332" s="24"/>
      <c r="E332" s="25"/>
      <c r="F332" s="25"/>
      <c r="G332" s="25"/>
      <c r="H332" s="25"/>
      <c r="I332" s="25"/>
      <c r="J332" s="25"/>
      <c r="K332" s="25"/>
      <c r="L332" s="64"/>
      <c r="M332" s="64"/>
      <c r="N332" s="6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x14ac:dyDescent="0.25">
      <c r="A333" s="142"/>
      <c r="B333" s="28"/>
      <c r="C333" s="29"/>
      <c r="D333" s="29"/>
      <c r="E333" s="25"/>
      <c r="F333" s="25"/>
      <c r="G333" s="25"/>
      <c r="H333" s="25"/>
      <c r="I333" s="25"/>
      <c r="J333" s="25"/>
      <c r="K333" s="25"/>
      <c r="L333" s="64"/>
      <c r="M333" s="64"/>
      <c r="N333" s="6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x14ac:dyDescent="0.25">
      <c r="A334" s="142"/>
      <c r="B334" s="28"/>
      <c r="C334" s="29"/>
      <c r="D334" s="29"/>
      <c r="E334" s="25"/>
      <c r="F334" s="25"/>
      <c r="G334" s="25"/>
      <c r="H334" s="25"/>
      <c r="I334" s="25"/>
      <c r="J334" s="25"/>
      <c r="K334" s="25"/>
      <c r="L334" s="64"/>
      <c r="M334" s="64"/>
      <c r="N334" s="6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x14ac:dyDescent="0.25">
      <c r="A335" s="142"/>
      <c r="B335" s="28"/>
      <c r="C335" s="29"/>
      <c r="D335" s="29"/>
      <c r="E335" s="25"/>
      <c r="F335" s="25"/>
      <c r="G335" s="25"/>
      <c r="H335" s="25"/>
      <c r="I335" s="25"/>
      <c r="J335" s="25"/>
      <c r="K335" s="25"/>
      <c r="L335" s="64"/>
      <c r="M335" s="64"/>
      <c r="N335" s="6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x14ac:dyDescent="0.25">
      <c r="A336" s="142"/>
      <c r="B336" s="28"/>
      <c r="C336" s="25"/>
      <c r="D336" s="25"/>
      <c r="E336" s="29"/>
      <c r="F336" s="29"/>
      <c r="G336" s="29"/>
      <c r="H336" s="29"/>
      <c r="I336" s="29"/>
      <c r="J336" s="29"/>
      <c r="K336" s="29"/>
      <c r="L336" s="64"/>
      <c r="M336" s="64"/>
      <c r="N336" s="6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x14ac:dyDescent="0.25">
      <c r="A337" s="142"/>
      <c r="B337" s="28"/>
      <c r="C337" s="25"/>
      <c r="D337" s="25"/>
      <c r="E337" s="29"/>
      <c r="F337" s="29"/>
      <c r="G337" s="29"/>
      <c r="H337" s="29"/>
      <c r="I337" s="29"/>
      <c r="J337" s="29"/>
      <c r="K337" s="29"/>
      <c r="L337" s="64"/>
      <c r="M337" s="64"/>
      <c r="N337" s="6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x14ac:dyDescent="0.25">
      <c r="A338" s="142"/>
      <c r="B338" s="28"/>
      <c r="C338" s="25"/>
      <c r="D338" s="25"/>
      <c r="E338" s="29"/>
      <c r="F338" s="29"/>
      <c r="G338" s="29"/>
      <c r="H338" s="29"/>
      <c r="I338" s="29"/>
      <c r="J338" s="29"/>
      <c r="K338" s="29"/>
      <c r="L338" s="64"/>
      <c r="M338" s="64"/>
      <c r="N338" s="6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x14ac:dyDescent="0.25">
      <c r="A339" s="142"/>
      <c r="B339" s="28"/>
      <c r="C339" s="25"/>
      <c r="D339" s="25"/>
      <c r="E339" s="29"/>
      <c r="F339" s="29"/>
      <c r="G339" s="29"/>
      <c r="H339" s="29"/>
      <c r="I339" s="29"/>
      <c r="J339" s="29"/>
      <c r="K339" s="29"/>
      <c r="L339" s="64"/>
      <c r="M339" s="64"/>
      <c r="N339" s="6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x14ac:dyDescent="0.25">
      <c r="A340" s="142"/>
      <c r="B340" s="28"/>
      <c r="C340" s="25"/>
      <c r="D340" s="25"/>
      <c r="E340" s="29"/>
      <c r="F340" s="29"/>
      <c r="G340" s="29"/>
      <c r="H340" s="29"/>
      <c r="I340" s="29"/>
      <c r="J340" s="29"/>
      <c r="K340" s="29"/>
      <c r="L340" s="64"/>
      <c r="M340" s="64"/>
      <c r="N340" s="6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x14ac:dyDescent="0.25">
      <c r="A341" s="142"/>
      <c r="B341" s="28"/>
      <c r="C341" s="25"/>
      <c r="D341" s="25"/>
      <c r="E341" s="29"/>
      <c r="F341" s="29"/>
      <c r="G341" s="29"/>
      <c r="H341" s="29"/>
      <c r="I341" s="29"/>
      <c r="J341" s="29"/>
      <c r="K341" s="29"/>
      <c r="L341" s="64"/>
      <c r="M341" s="64"/>
      <c r="N341" s="6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29"/>
      <c r="K342" s="29"/>
      <c r="L342" s="64"/>
      <c r="M342" s="64"/>
      <c r="N342" s="6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29"/>
      <c r="K343" s="29"/>
      <c r="L343" s="64"/>
      <c r="M343" s="64"/>
      <c r="N343" s="6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29"/>
      <c r="K344" s="29"/>
      <c r="L344" s="64"/>
      <c r="M344" s="64"/>
      <c r="N344" s="6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29"/>
      <c r="K345" s="29"/>
      <c r="L345" s="64"/>
      <c r="M345" s="64"/>
      <c r="N345" s="6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A346" s="142"/>
      <c r="B346" s="28"/>
      <c r="C346" s="29"/>
      <c r="D346" s="29"/>
      <c r="E346" s="25"/>
      <c r="F346" s="25"/>
      <c r="G346" s="25"/>
      <c r="H346" s="25"/>
      <c r="I346" s="25"/>
      <c r="J346" s="25"/>
      <c r="K346" s="25"/>
      <c r="L346" s="64"/>
      <c r="M346" s="64"/>
      <c r="N346" s="6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64"/>
      <c r="N347" s="6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29"/>
      <c r="K348" s="29"/>
      <c r="L348" s="64"/>
      <c r="M348" s="64"/>
      <c r="N348" s="6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29"/>
      <c r="K349" s="29"/>
      <c r="L349" s="64"/>
      <c r="M349" s="64"/>
      <c r="N349" s="6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29"/>
      <c r="K350" s="29"/>
    </row>
    <row r="351" spans="1:26" x14ac:dyDescent="0.25"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19"/>
      <c r="M351" s="19"/>
      <c r="N351" s="19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s="12" customFormat="1" x14ac:dyDescent="0.25">
      <c r="A352" s="143"/>
      <c r="B352" s="28"/>
      <c r="C352" s="25"/>
      <c r="D352" s="25"/>
      <c r="E352" s="29"/>
      <c r="F352" s="29"/>
      <c r="G352" s="29"/>
      <c r="H352" s="29"/>
      <c r="I352" s="29"/>
      <c r="J352" s="29"/>
      <c r="K352" s="29"/>
      <c r="L352" s="53"/>
      <c r="M352" s="53"/>
      <c r="N352" s="53"/>
    </row>
    <row r="353" spans="1:26" s="12" customFormat="1" x14ac:dyDescent="0.25">
      <c r="A353" s="143"/>
      <c r="B353" s="28"/>
      <c r="C353" s="25"/>
      <c r="D353" s="25"/>
      <c r="E353" s="29"/>
      <c r="F353" s="29"/>
      <c r="G353" s="29"/>
      <c r="H353" s="29"/>
      <c r="I353" s="29"/>
      <c r="J353" s="29"/>
      <c r="K353" s="29"/>
      <c r="L353" s="53"/>
      <c r="M353" s="53"/>
      <c r="N353" s="53"/>
    </row>
    <row r="354" spans="1:26" s="12" customFormat="1" x14ac:dyDescent="0.25">
      <c r="A354" s="143"/>
      <c r="B354" s="28"/>
      <c r="C354" s="25"/>
      <c r="D354" s="25"/>
      <c r="E354" s="29"/>
      <c r="F354" s="29"/>
      <c r="G354" s="29"/>
      <c r="H354" s="29"/>
      <c r="I354" s="29"/>
      <c r="J354" s="29"/>
      <c r="K354" s="29"/>
      <c r="L354" s="53"/>
      <c r="M354" s="53"/>
      <c r="N354" s="53"/>
    </row>
    <row r="355" spans="1:26" s="12" customFormat="1" x14ac:dyDescent="0.25">
      <c r="A355" s="143"/>
      <c r="B355" s="28"/>
      <c r="C355" s="25"/>
      <c r="D355" s="25"/>
      <c r="E355" s="29"/>
      <c r="F355" s="29"/>
      <c r="G355" s="29"/>
      <c r="H355" s="29"/>
      <c r="I355" s="29"/>
      <c r="J355" s="29"/>
      <c r="K355" s="29"/>
      <c r="L355" s="53"/>
      <c r="M355" s="53"/>
      <c r="N355" s="53"/>
    </row>
    <row r="356" spans="1:26" s="12" customFormat="1" x14ac:dyDescent="0.25">
      <c r="A356" s="143"/>
      <c r="B356" s="28"/>
      <c r="C356" s="25"/>
      <c r="D356" s="25"/>
      <c r="E356" s="29"/>
      <c r="F356" s="29"/>
      <c r="G356" s="29"/>
      <c r="H356" s="29"/>
      <c r="I356" s="29"/>
      <c r="J356" s="29"/>
      <c r="K356" s="29"/>
      <c r="L356" s="53"/>
      <c r="M356" s="53"/>
      <c r="N356" s="53"/>
    </row>
    <row r="357" spans="1:26" s="12" customFormat="1" x14ac:dyDescent="0.25">
      <c r="A357" s="143"/>
      <c r="B357" s="28"/>
      <c r="C357" s="29"/>
      <c r="D357" s="29"/>
      <c r="E357" s="25"/>
      <c r="F357" s="25"/>
      <c r="G357" s="25"/>
      <c r="H357" s="25"/>
      <c r="I357" s="25"/>
      <c r="J357" s="25"/>
      <c r="K357" s="25"/>
      <c r="L357" s="53"/>
      <c r="M357" s="53"/>
      <c r="N357" s="53"/>
    </row>
    <row r="358" spans="1:26" s="12" customFormat="1" x14ac:dyDescent="0.25">
      <c r="A358" s="143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53"/>
      <c r="M358" s="53"/>
      <c r="N358" s="53"/>
    </row>
    <row r="359" spans="1:26" s="12" customFormat="1" x14ac:dyDescent="0.25">
      <c r="A359" s="143"/>
      <c r="B359" s="28"/>
      <c r="C359" s="25"/>
      <c r="D359" s="25"/>
      <c r="E359" s="29"/>
      <c r="F359" s="29"/>
      <c r="G359" s="29"/>
      <c r="H359" s="29"/>
      <c r="I359" s="29"/>
      <c r="J359" s="29"/>
      <c r="K359" s="29"/>
      <c r="L359" s="53"/>
      <c r="M359" s="53"/>
      <c r="N359" s="53"/>
    </row>
    <row r="360" spans="1:26" s="12" customFormat="1" x14ac:dyDescent="0.25">
      <c r="A360" s="143"/>
      <c r="B360" s="28"/>
      <c r="C360" s="25"/>
      <c r="D360" s="25"/>
      <c r="E360" s="29"/>
      <c r="F360" s="29"/>
      <c r="G360" s="29"/>
      <c r="H360" s="29"/>
      <c r="I360" s="29"/>
      <c r="J360" s="29"/>
      <c r="K360" s="29"/>
      <c r="L360" s="53"/>
      <c r="M360" s="53"/>
      <c r="N360" s="53"/>
    </row>
    <row r="361" spans="1:26" s="12" customFormat="1" x14ac:dyDescent="0.25">
      <c r="A361" s="143"/>
      <c r="B361" s="28"/>
      <c r="C361" s="25"/>
      <c r="D361" s="25"/>
      <c r="E361" s="29"/>
      <c r="F361" s="29"/>
      <c r="G361" s="29"/>
      <c r="H361" s="29"/>
      <c r="I361" s="29"/>
      <c r="J361" s="29"/>
      <c r="K361" s="29"/>
      <c r="L361" s="53"/>
      <c r="M361" s="53"/>
      <c r="N361" s="53"/>
    </row>
    <row r="362" spans="1:26" s="12" customFormat="1" x14ac:dyDescent="0.25">
      <c r="A362" s="143"/>
      <c r="B362" s="28"/>
      <c r="C362" s="25"/>
      <c r="D362" s="25"/>
      <c r="E362" s="29"/>
      <c r="F362" s="29"/>
      <c r="G362" s="29"/>
      <c r="H362" s="29"/>
      <c r="I362" s="29"/>
      <c r="J362" s="29"/>
      <c r="K362" s="29"/>
      <c r="L362" s="53"/>
      <c r="M362" s="53"/>
      <c r="N362" s="53"/>
    </row>
    <row r="363" spans="1:26" s="12" customFormat="1" x14ac:dyDescent="0.25">
      <c r="A363" s="143"/>
      <c r="B363" s="28"/>
      <c r="C363" s="25"/>
      <c r="D363" s="25"/>
      <c r="E363" s="29"/>
      <c r="F363" s="29"/>
      <c r="G363" s="29"/>
      <c r="H363" s="29"/>
      <c r="I363" s="29"/>
      <c r="J363" s="29"/>
      <c r="K363" s="29"/>
      <c r="L363" s="53"/>
      <c r="M363" s="53"/>
      <c r="N363" s="53"/>
    </row>
    <row r="364" spans="1:26" s="12" customFormat="1" x14ac:dyDescent="0.25">
      <c r="A364" s="143"/>
      <c r="B364" s="28"/>
      <c r="C364" s="25"/>
      <c r="D364" s="25"/>
      <c r="E364" s="29"/>
      <c r="F364" s="29"/>
      <c r="G364" s="29"/>
      <c r="H364" s="29"/>
      <c r="I364" s="29"/>
      <c r="J364" s="29"/>
      <c r="K364" s="29"/>
      <c r="L364" s="53"/>
      <c r="M364" s="53"/>
      <c r="N364" s="53"/>
    </row>
    <row r="365" spans="1:26" s="12" customFormat="1" x14ac:dyDescent="0.25">
      <c r="A365" s="143"/>
      <c r="B365" s="28"/>
      <c r="C365" s="25"/>
      <c r="D365" s="25"/>
      <c r="E365" s="29"/>
      <c r="F365" s="29"/>
      <c r="G365" s="29"/>
      <c r="H365" s="29"/>
      <c r="I365" s="29"/>
      <c r="J365" s="29"/>
      <c r="K365" s="29"/>
      <c r="L365" s="53"/>
      <c r="M365" s="53"/>
      <c r="N365" s="53"/>
    </row>
    <row r="366" spans="1:26" s="12" customFormat="1" x14ac:dyDescent="0.25">
      <c r="A366" s="143"/>
      <c r="B366" s="28"/>
      <c r="C366" s="25"/>
      <c r="D366" s="25"/>
      <c r="E366" s="29"/>
      <c r="F366" s="29"/>
      <c r="G366" s="29"/>
      <c r="H366" s="29"/>
      <c r="I366" s="29"/>
      <c r="J366" s="29"/>
      <c r="K366" s="29"/>
      <c r="L366" s="53"/>
      <c r="M366" s="53"/>
      <c r="N366" s="53"/>
    </row>
    <row r="367" spans="1:26" s="12" customFormat="1" x14ac:dyDescent="0.25">
      <c r="A367" s="143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53"/>
      <c r="M367" s="53"/>
      <c r="N367" s="53"/>
    </row>
    <row r="368" spans="1:26" x14ac:dyDescent="0.25">
      <c r="B368" s="30"/>
      <c r="C368" s="24"/>
      <c r="D368" s="24"/>
      <c r="E368" s="29"/>
      <c r="F368" s="29"/>
      <c r="G368" s="29"/>
      <c r="H368" s="29"/>
      <c r="I368" s="29"/>
      <c r="J368" s="29"/>
      <c r="K368" s="29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x14ac:dyDescent="0.25">
      <c r="B369" s="31"/>
      <c r="C369" s="27"/>
      <c r="D369" s="27"/>
      <c r="E369" s="25"/>
      <c r="F369" s="25"/>
      <c r="G369" s="25"/>
      <c r="H369" s="25"/>
      <c r="I369" s="25"/>
      <c r="J369" s="25"/>
      <c r="K369" s="25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x14ac:dyDescent="0.25">
      <c r="B370" s="28"/>
      <c r="C370" s="25"/>
      <c r="D370" s="25"/>
      <c r="E370" s="29"/>
      <c r="F370" s="29"/>
      <c r="G370" s="29"/>
      <c r="H370" s="29"/>
      <c r="I370" s="29"/>
      <c r="J370" s="29"/>
      <c r="K370" s="29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x14ac:dyDescent="0.25">
      <c r="B371" s="28"/>
      <c r="C371" s="29"/>
      <c r="D371" s="29"/>
      <c r="E371" s="25"/>
      <c r="F371" s="25"/>
      <c r="G371" s="25"/>
      <c r="H371" s="25"/>
      <c r="I371" s="25"/>
      <c r="J371" s="25"/>
      <c r="K371" s="25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x14ac:dyDescent="0.25">
      <c r="B372" s="28"/>
      <c r="C372" s="25"/>
      <c r="D372" s="25"/>
      <c r="E372" s="29"/>
      <c r="F372" s="29"/>
      <c r="G372" s="29"/>
      <c r="H372" s="29"/>
      <c r="I372" s="29"/>
      <c r="J372" s="29"/>
      <c r="K372" s="29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x14ac:dyDescent="0.25">
      <c r="B373" s="28"/>
      <c r="C373" s="25"/>
      <c r="D373" s="25"/>
      <c r="E373" s="29"/>
      <c r="F373" s="29"/>
      <c r="G373" s="29"/>
      <c r="H373" s="29"/>
      <c r="I373" s="29"/>
      <c r="J373" s="29"/>
      <c r="K373" s="29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x14ac:dyDescent="0.25">
      <c r="B374" s="28"/>
      <c r="C374" s="25"/>
      <c r="D374" s="25"/>
      <c r="E374" s="29"/>
      <c r="F374" s="29"/>
      <c r="G374" s="29"/>
      <c r="H374" s="29"/>
      <c r="I374" s="29"/>
      <c r="J374" s="29"/>
      <c r="K374" s="29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x14ac:dyDescent="0.25">
      <c r="B375" s="28"/>
      <c r="C375" s="25"/>
      <c r="D375" s="25"/>
      <c r="E375" s="29"/>
      <c r="F375" s="29"/>
      <c r="G375" s="29"/>
      <c r="H375" s="29"/>
      <c r="I375" s="29"/>
      <c r="J375" s="29"/>
      <c r="K375" s="29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x14ac:dyDescent="0.25">
      <c r="B376" s="28"/>
      <c r="C376" s="29"/>
      <c r="D376" s="29"/>
      <c r="E376" s="25"/>
      <c r="F376" s="25"/>
      <c r="G376" s="25"/>
      <c r="H376" s="25"/>
      <c r="I376" s="25"/>
      <c r="J376" s="25"/>
      <c r="K376" s="25"/>
      <c r="L376" s="64"/>
      <c r="M376" s="64"/>
      <c r="N376" s="6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B377" s="28"/>
      <c r="C377" s="25"/>
      <c r="D377" s="25"/>
      <c r="E377" s="29"/>
      <c r="F377" s="29"/>
      <c r="G377" s="29"/>
      <c r="H377" s="29"/>
      <c r="I377" s="29"/>
      <c r="J377" s="29"/>
      <c r="K377" s="29"/>
      <c r="L377" s="64"/>
      <c r="M377" s="64"/>
      <c r="N377" s="6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B378" s="28"/>
      <c r="C378" s="25"/>
      <c r="D378" s="25"/>
      <c r="E378" s="29"/>
      <c r="F378" s="29"/>
      <c r="G378" s="29"/>
      <c r="H378" s="29"/>
      <c r="I378" s="29"/>
      <c r="J378" s="29"/>
      <c r="K378" s="29"/>
      <c r="L378" s="64"/>
      <c r="M378" s="64"/>
      <c r="N378" s="6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B379" s="28"/>
      <c r="C379" s="29"/>
      <c r="D379" s="29"/>
      <c r="E379" s="25"/>
      <c r="F379" s="25"/>
      <c r="G379" s="25"/>
      <c r="H379" s="25"/>
      <c r="I379" s="25"/>
      <c r="J379" s="25"/>
      <c r="K379" s="25"/>
      <c r="L379" s="64"/>
      <c r="M379" s="64"/>
      <c r="N379" s="6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B380" s="28"/>
      <c r="C380" s="29"/>
      <c r="D380" s="29"/>
      <c r="E380" s="25"/>
      <c r="F380" s="25"/>
      <c r="G380" s="25"/>
      <c r="H380" s="25"/>
      <c r="I380" s="25"/>
      <c r="J380" s="25"/>
      <c r="K380" s="25"/>
      <c r="L380" s="64"/>
      <c r="M380" s="64"/>
      <c r="N380" s="6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B381" s="28"/>
      <c r="C381" s="25"/>
      <c r="D381" s="25"/>
      <c r="E381" s="29"/>
      <c r="F381" s="29"/>
      <c r="G381" s="29"/>
      <c r="H381" s="29"/>
      <c r="I381" s="29"/>
      <c r="J381" s="29"/>
      <c r="K381" s="29"/>
      <c r="L381" s="64"/>
      <c r="M381" s="64"/>
      <c r="N381" s="6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B382" s="28"/>
      <c r="C382" s="25"/>
      <c r="D382" s="25"/>
      <c r="E382" s="29"/>
      <c r="F382" s="29"/>
      <c r="G382" s="29"/>
      <c r="H382" s="29"/>
      <c r="I382" s="29"/>
      <c r="J382" s="29"/>
      <c r="K382" s="29"/>
      <c r="L382" s="64"/>
      <c r="M382" s="64"/>
      <c r="N382" s="6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29"/>
      <c r="K383" s="29"/>
      <c r="L383" s="64"/>
      <c r="M383" s="64"/>
      <c r="N383" s="6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25"/>
      <c r="K384" s="25"/>
      <c r="L384" s="64"/>
      <c r="M384" s="64"/>
      <c r="N384" s="6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2"/>
      <c r="B385" s="28"/>
      <c r="C385" s="25"/>
      <c r="D385" s="25"/>
      <c r="E385" s="29"/>
      <c r="F385" s="29"/>
      <c r="G385" s="29"/>
      <c r="H385" s="29"/>
      <c r="I385" s="29"/>
      <c r="J385" s="29"/>
      <c r="K385" s="29"/>
      <c r="L385" s="64"/>
      <c r="M385" s="64"/>
      <c r="N385" s="6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29"/>
      <c r="K386" s="29"/>
      <c r="L386" s="64"/>
      <c r="M386" s="64"/>
      <c r="N386" s="6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29"/>
      <c r="K387" s="29"/>
      <c r="L387" s="64"/>
      <c r="M387" s="64"/>
      <c r="N387" s="6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64"/>
      <c r="N388" s="6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29"/>
      <c r="K389" s="29"/>
      <c r="L389" s="64"/>
      <c r="M389" s="64"/>
      <c r="N389" s="6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2"/>
      <c r="B390" s="28"/>
      <c r="C390" s="25"/>
      <c r="D390" s="25"/>
      <c r="E390" s="29"/>
      <c r="F390" s="29"/>
      <c r="G390" s="29"/>
      <c r="H390" s="29"/>
      <c r="I390" s="29"/>
      <c r="J390" s="29"/>
      <c r="K390" s="29"/>
      <c r="L390" s="64"/>
      <c r="M390" s="64"/>
      <c r="N390" s="6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2"/>
      <c r="B391" s="28"/>
      <c r="C391" s="25"/>
      <c r="D391" s="25"/>
      <c r="E391" s="29"/>
      <c r="F391" s="29"/>
      <c r="G391" s="29"/>
      <c r="H391" s="29"/>
      <c r="I391" s="29"/>
      <c r="J391" s="29"/>
      <c r="K391" s="29"/>
      <c r="L391" s="64"/>
      <c r="M391" s="64"/>
      <c r="N391" s="6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29"/>
      <c r="K392" s="29"/>
      <c r="L392" s="64"/>
      <c r="M392" s="64"/>
      <c r="N392" s="6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29"/>
      <c r="K393" s="29"/>
      <c r="L393" s="64"/>
      <c r="M393" s="64"/>
      <c r="N393" s="6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29"/>
      <c r="K394" s="29"/>
      <c r="L394" s="64"/>
      <c r="M394" s="64"/>
      <c r="N394" s="6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2"/>
      <c r="B395" s="30"/>
      <c r="C395" s="24"/>
      <c r="D395" s="24"/>
      <c r="E395" s="25"/>
      <c r="F395" s="25"/>
      <c r="G395" s="25"/>
      <c r="H395" s="25"/>
      <c r="I395" s="25"/>
      <c r="J395" s="25"/>
      <c r="K395" s="25"/>
      <c r="L395" s="64"/>
      <c r="M395" s="64"/>
      <c r="N395" s="6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25"/>
      <c r="K396" s="25"/>
      <c r="L396" s="64"/>
      <c r="M396" s="64"/>
      <c r="N396" s="6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2"/>
      <c r="B397" s="28"/>
      <c r="C397" s="29"/>
      <c r="D397" s="29"/>
      <c r="E397" s="25"/>
      <c r="F397" s="25"/>
      <c r="G397" s="25"/>
      <c r="H397" s="25"/>
      <c r="I397" s="25"/>
      <c r="J397" s="25"/>
      <c r="K397" s="25"/>
      <c r="L397" s="64"/>
      <c r="M397" s="64"/>
      <c r="N397" s="6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29"/>
      <c r="K398" s="29"/>
      <c r="L398" s="64"/>
      <c r="M398" s="64"/>
      <c r="N398" s="6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29"/>
      <c r="K399" s="29"/>
      <c r="L399" s="64"/>
      <c r="M399" s="64"/>
      <c r="N399" s="6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2"/>
      <c r="B400" s="28"/>
      <c r="C400" s="25"/>
      <c r="D400" s="25"/>
      <c r="E400" s="29"/>
      <c r="F400" s="29"/>
      <c r="G400" s="29"/>
      <c r="H400" s="29"/>
      <c r="I400" s="29"/>
      <c r="J400" s="29"/>
      <c r="K400" s="29"/>
      <c r="L400" s="64"/>
      <c r="M400" s="64"/>
      <c r="N400" s="6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25"/>
      <c r="K401" s="25"/>
      <c r="L401" s="64"/>
      <c r="M401" s="64"/>
      <c r="N401" s="6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2"/>
      <c r="B402" s="28"/>
      <c r="C402" s="25"/>
      <c r="D402" s="25"/>
      <c r="E402" s="29"/>
      <c r="F402" s="29"/>
      <c r="G402" s="29"/>
      <c r="H402" s="29"/>
      <c r="I402" s="29"/>
      <c r="J402" s="29"/>
      <c r="K402" s="29"/>
      <c r="L402" s="64"/>
      <c r="M402" s="64"/>
      <c r="N402" s="6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2"/>
      <c r="B403" s="28"/>
      <c r="C403" s="25"/>
      <c r="D403" s="25"/>
      <c r="E403" s="29"/>
      <c r="F403" s="29"/>
      <c r="G403" s="29"/>
      <c r="H403" s="29"/>
      <c r="I403" s="29"/>
      <c r="J403" s="29"/>
      <c r="K403" s="29"/>
      <c r="L403" s="64"/>
      <c r="M403" s="64"/>
      <c r="N403" s="6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25"/>
      <c r="K404" s="25"/>
      <c r="L404" s="64"/>
      <c r="M404" s="64"/>
      <c r="N404" s="6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29"/>
      <c r="K405" s="29"/>
      <c r="L405" s="64"/>
      <c r="M405" s="64"/>
      <c r="N405" s="6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29"/>
      <c r="K406" s="29"/>
      <c r="L406" s="64"/>
      <c r="M406" s="64"/>
      <c r="N406" s="6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29"/>
      <c r="K407" s="29"/>
      <c r="L407" s="64"/>
      <c r="M407" s="64"/>
      <c r="N407" s="6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64"/>
      <c r="N408" s="6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29"/>
      <c r="K409" s="29"/>
      <c r="L409" s="64"/>
      <c r="M409" s="64"/>
      <c r="N409" s="6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29"/>
      <c r="K410" s="29"/>
      <c r="L410" s="64"/>
      <c r="M410" s="64"/>
      <c r="N410" s="6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29"/>
      <c r="K411" s="29"/>
      <c r="L411" s="64"/>
      <c r="M411" s="64"/>
      <c r="N411" s="6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2"/>
      <c r="B412" s="28"/>
      <c r="C412" s="29"/>
      <c r="D412" s="29"/>
      <c r="E412" s="25"/>
      <c r="F412" s="25"/>
      <c r="G412" s="25"/>
      <c r="H412" s="25"/>
      <c r="I412" s="25"/>
      <c r="J412" s="25"/>
      <c r="K412" s="25"/>
      <c r="L412" s="64"/>
      <c r="M412" s="64"/>
      <c r="N412" s="6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25"/>
      <c r="K413" s="25"/>
      <c r="L413" s="64"/>
      <c r="M413" s="64"/>
      <c r="N413" s="6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25"/>
      <c r="K414" s="25"/>
      <c r="L414" s="64"/>
      <c r="M414" s="64"/>
      <c r="N414" s="6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2"/>
      <c r="B415" s="28"/>
      <c r="C415" s="29"/>
      <c r="D415" s="29"/>
      <c r="E415" s="25"/>
      <c r="F415" s="25"/>
      <c r="G415" s="25"/>
      <c r="H415" s="25"/>
      <c r="I415" s="25"/>
      <c r="J415" s="25"/>
      <c r="K415" s="25"/>
      <c r="L415" s="64"/>
      <c r="M415" s="64"/>
      <c r="N415" s="6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64"/>
      <c r="N416" s="6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64"/>
      <c r="N417" s="6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29"/>
      <c r="K418" s="29"/>
      <c r="L418" s="64"/>
      <c r="M418" s="64"/>
      <c r="N418" s="6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29"/>
      <c r="K419" s="29"/>
      <c r="L419" s="64"/>
      <c r="M419" s="64"/>
      <c r="N419" s="6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2"/>
      <c r="B420" s="28"/>
      <c r="C420" s="29"/>
      <c r="D420" s="29"/>
      <c r="E420" s="25"/>
      <c r="F420" s="25"/>
      <c r="G420" s="25"/>
      <c r="H420" s="25"/>
      <c r="I420" s="25"/>
      <c r="J420" s="25"/>
      <c r="K420" s="25"/>
      <c r="L420" s="64"/>
      <c r="M420" s="64"/>
      <c r="N420" s="6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29"/>
      <c r="K421" s="29"/>
      <c r="L421" s="64"/>
      <c r="M421" s="64"/>
      <c r="N421" s="6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64"/>
      <c r="N422" s="6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64"/>
      <c r="N423" s="6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29"/>
      <c r="K424" s="29"/>
      <c r="L424" s="64"/>
      <c r="M424" s="64"/>
      <c r="N424" s="6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29"/>
      <c r="K425" s="29"/>
      <c r="L425" s="64"/>
      <c r="M425" s="64"/>
      <c r="N425" s="6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2"/>
      <c r="B426" s="28"/>
      <c r="C426" s="29"/>
      <c r="D426" s="29"/>
      <c r="E426" s="25"/>
      <c r="F426" s="25"/>
      <c r="G426" s="25"/>
      <c r="H426" s="25"/>
      <c r="I426" s="25"/>
      <c r="J426" s="25"/>
      <c r="K426" s="25"/>
      <c r="L426" s="64"/>
      <c r="M426" s="64"/>
      <c r="N426" s="6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25"/>
      <c r="K427" s="25"/>
      <c r="L427" s="64"/>
      <c r="M427" s="64"/>
      <c r="N427" s="6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2"/>
      <c r="B428" s="28"/>
      <c r="C428" s="25"/>
      <c r="D428" s="25"/>
      <c r="E428" s="29"/>
      <c r="F428" s="29"/>
      <c r="G428" s="29"/>
      <c r="H428" s="29"/>
      <c r="I428" s="29"/>
      <c r="J428" s="29"/>
      <c r="K428" s="29"/>
      <c r="L428" s="64"/>
      <c r="M428" s="64"/>
      <c r="N428" s="6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2"/>
      <c r="B429" s="28"/>
      <c r="C429" s="25"/>
      <c r="D429" s="25"/>
      <c r="E429" s="29"/>
      <c r="F429" s="29"/>
      <c r="G429" s="29"/>
      <c r="H429" s="29"/>
      <c r="I429" s="29"/>
      <c r="J429" s="29"/>
      <c r="K429" s="29"/>
      <c r="L429" s="64"/>
      <c r="M429" s="64"/>
      <c r="N429" s="6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29"/>
      <c r="K430" s="29"/>
      <c r="L430" s="64"/>
      <c r="M430" s="64"/>
      <c r="N430" s="6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2"/>
      <c r="B431" s="30"/>
      <c r="C431" s="24"/>
      <c r="D431" s="24"/>
      <c r="E431" s="25"/>
      <c r="F431" s="25"/>
      <c r="G431" s="25"/>
      <c r="H431" s="25"/>
      <c r="I431" s="25"/>
      <c r="J431" s="25"/>
      <c r="K431" s="25"/>
      <c r="L431" s="64"/>
      <c r="M431" s="64"/>
      <c r="N431" s="6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2"/>
      <c r="B432" s="28"/>
      <c r="C432" s="29"/>
      <c r="D432" s="29"/>
      <c r="E432" s="25"/>
      <c r="F432" s="25"/>
      <c r="G432" s="25"/>
      <c r="H432" s="25"/>
      <c r="I432" s="25"/>
      <c r="J432" s="25"/>
      <c r="K432" s="25"/>
      <c r="L432" s="64"/>
      <c r="M432" s="64"/>
      <c r="N432" s="6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2"/>
      <c r="B433" s="28"/>
      <c r="C433" s="29"/>
      <c r="D433" s="29"/>
      <c r="E433" s="25"/>
      <c r="F433" s="25"/>
      <c r="G433" s="25"/>
      <c r="H433" s="25"/>
      <c r="I433" s="25"/>
      <c r="J433" s="25"/>
      <c r="K433" s="25"/>
      <c r="L433" s="64"/>
      <c r="M433" s="64"/>
      <c r="N433" s="6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64"/>
      <c r="N434" s="6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64"/>
      <c r="N435" s="6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2"/>
      <c r="B436" s="28"/>
      <c r="C436" s="29"/>
      <c r="D436" s="29"/>
      <c r="E436" s="25"/>
      <c r="F436" s="25"/>
      <c r="G436" s="25"/>
      <c r="H436" s="25"/>
      <c r="I436" s="25"/>
      <c r="J436" s="25"/>
      <c r="K436" s="25"/>
      <c r="L436" s="64"/>
      <c r="M436" s="64"/>
      <c r="N436" s="6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2"/>
      <c r="B437" s="28"/>
      <c r="C437" s="29"/>
      <c r="D437" s="29"/>
      <c r="E437" s="25"/>
      <c r="F437" s="25"/>
      <c r="G437" s="25"/>
      <c r="H437" s="25"/>
      <c r="I437" s="25"/>
      <c r="J437" s="25"/>
      <c r="K437" s="25"/>
      <c r="L437" s="64"/>
      <c r="M437" s="64"/>
      <c r="N437" s="6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29"/>
      <c r="K438" s="29"/>
      <c r="L438" s="64"/>
      <c r="M438" s="64"/>
      <c r="N438" s="6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29"/>
      <c r="K439" s="29"/>
      <c r="L439" s="64"/>
      <c r="M439" s="64"/>
      <c r="N439" s="6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25"/>
      <c r="K440" s="25"/>
      <c r="L440" s="64"/>
      <c r="M440" s="64"/>
      <c r="N440" s="6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2"/>
      <c r="B441" s="30"/>
      <c r="C441" s="24"/>
      <c r="D441" s="24"/>
      <c r="E441" s="25"/>
      <c r="F441" s="25"/>
      <c r="G441" s="25"/>
      <c r="H441" s="25"/>
      <c r="I441" s="25"/>
      <c r="J441" s="25"/>
      <c r="K441" s="25"/>
      <c r="L441" s="64"/>
      <c r="M441" s="64"/>
      <c r="N441" s="6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2"/>
      <c r="B442" s="28"/>
      <c r="C442" s="29"/>
      <c r="D442" s="29"/>
      <c r="E442" s="25"/>
      <c r="F442" s="25"/>
      <c r="G442" s="25"/>
      <c r="H442" s="25"/>
      <c r="I442" s="25"/>
      <c r="J442" s="25"/>
      <c r="K442" s="25"/>
      <c r="L442" s="64"/>
      <c r="M442" s="64"/>
      <c r="N442" s="6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2"/>
      <c r="B443" s="28"/>
      <c r="C443" s="29"/>
      <c r="D443" s="29"/>
      <c r="E443" s="25"/>
      <c r="F443" s="25"/>
      <c r="G443" s="25"/>
      <c r="H443" s="25"/>
      <c r="I443" s="25"/>
      <c r="J443" s="25"/>
      <c r="K443" s="25"/>
      <c r="L443" s="64"/>
      <c r="M443" s="64"/>
      <c r="N443" s="6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2"/>
      <c r="B444" s="28"/>
      <c r="C444" s="29"/>
      <c r="D444" s="29"/>
      <c r="E444" s="25"/>
      <c r="F444" s="25"/>
      <c r="G444" s="25"/>
      <c r="H444" s="25"/>
      <c r="I444" s="25"/>
      <c r="J444" s="25"/>
      <c r="K444" s="25"/>
      <c r="L444" s="64"/>
      <c r="M444" s="64"/>
      <c r="N444" s="6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2"/>
      <c r="B445" s="28"/>
      <c r="C445" s="29"/>
      <c r="D445" s="29"/>
      <c r="E445" s="25"/>
      <c r="F445" s="25"/>
      <c r="G445" s="25"/>
      <c r="H445" s="25"/>
      <c r="I445" s="25"/>
      <c r="J445" s="25"/>
      <c r="K445" s="25"/>
      <c r="L445" s="64"/>
      <c r="M445" s="64"/>
      <c r="N445" s="6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29"/>
      <c r="K446" s="29"/>
      <c r="L446" s="64"/>
      <c r="M446" s="64"/>
      <c r="N446" s="6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29"/>
      <c r="K447" s="29"/>
      <c r="L447" s="64"/>
      <c r="M447" s="64"/>
      <c r="N447" s="6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29"/>
      <c r="K448" s="29"/>
      <c r="L448" s="64"/>
      <c r="M448" s="64"/>
      <c r="N448" s="6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29"/>
      <c r="K449" s="29"/>
      <c r="L449" s="64"/>
      <c r="M449" s="64"/>
      <c r="N449" s="6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29"/>
      <c r="K450" s="29"/>
      <c r="L450" s="64"/>
      <c r="M450" s="64"/>
      <c r="N450" s="6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29"/>
      <c r="K451" s="29"/>
      <c r="L451" s="64"/>
      <c r="M451" s="64"/>
      <c r="N451" s="6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29"/>
      <c r="K452" s="29"/>
      <c r="L452" s="64"/>
      <c r="M452" s="64"/>
      <c r="N452" s="6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2"/>
      <c r="B453" s="28"/>
      <c r="C453" s="25"/>
      <c r="D453" s="25"/>
      <c r="E453" s="29"/>
      <c r="F453" s="29"/>
      <c r="G453" s="29"/>
      <c r="H453" s="29"/>
      <c r="I453" s="29"/>
      <c r="J453" s="29"/>
      <c r="K453" s="29"/>
      <c r="L453" s="64"/>
      <c r="M453" s="64"/>
      <c r="N453" s="6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2"/>
      <c r="B454" s="28"/>
      <c r="C454" s="25"/>
      <c r="D454" s="25"/>
      <c r="E454" s="29"/>
      <c r="F454" s="29"/>
      <c r="G454" s="29"/>
      <c r="H454" s="29"/>
      <c r="I454" s="29"/>
      <c r="J454" s="29"/>
      <c r="K454" s="29"/>
      <c r="L454" s="64"/>
      <c r="M454" s="64"/>
      <c r="N454" s="6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2"/>
      <c r="B455" s="28"/>
      <c r="C455" s="29"/>
      <c r="D455" s="29"/>
      <c r="E455" s="25"/>
      <c r="F455" s="25"/>
      <c r="G455" s="25"/>
      <c r="H455" s="25"/>
      <c r="I455" s="25"/>
      <c r="J455" s="25"/>
      <c r="K455" s="25"/>
      <c r="L455" s="64"/>
      <c r="M455" s="64"/>
      <c r="N455" s="6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2"/>
      <c r="B456" s="28"/>
      <c r="C456" s="25"/>
      <c r="D456" s="25"/>
      <c r="E456" s="29"/>
      <c r="F456" s="29"/>
      <c r="G456" s="29"/>
      <c r="H456" s="29"/>
      <c r="I456" s="29"/>
      <c r="J456" s="29"/>
      <c r="K456" s="29"/>
      <c r="L456" s="64"/>
      <c r="M456" s="64"/>
      <c r="N456" s="6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2"/>
      <c r="B457" s="28"/>
      <c r="C457" s="25"/>
      <c r="D457" s="25"/>
      <c r="E457" s="29"/>
      <c r="F457" s="29"/>
      <c r="G457" s="29"/>
      <c r="H457" s="29"/>
      <c r="I457" s="29"/>
      <c r="J457" s="29"/>
      <c r="K457" s="29"/>
      <c r="L457" s="64"/>
      <c r="M457" s="64"/>
      <c r="N457" s="6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2"/>
      <c r="B458" s="28"/>
      <c r="C458" s="25"/>
      <c r="D458" s="25"/>
      <c r="E458" s="29"/>
      <c r="F458" s="29"/>
      <c r="G458" s="29"/>
      <c r="H458" s="29"/>
      <c r="I458" s="29"/>
      <c r="J458" s="29"/>
      <c r="K458" s="29"/>
      <c r="L458" s="64"/>
      <c r="M458" s="64"/>
      <c r="N458" s="6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2"/>
      <c r="B459" s="28"/>
      <c r="C459" s="25"/>
      <c r="D459" s="25"/>
      <c r="E459" s="29"/>
      <c r="F459" s="29"/>
      <c r="G459" s="29"/>
      <c r="H459" s="29"/>
      <c r="I459" s="29"/>
      <c r="J459" s="29"/>
      <c r="K459" s="29"/>
      <c r="L459" s="64"/>
      <c r="M459" s="64"/>
      <c r="N459" s="6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2"/>
      <c r="B460" s="28"/>
      <c r="C460" s="25"/>
      <c r="D460" s="25"/>
      <c r="E460" s="29"/>
      <c r="F460" s="29"/>
      <c r="G460" s="29"/>
      <c r="H460" s="29"/>
      <c r="I460" s="29"/>
      <c r="J460" s="29"/>
      <c r="K460" s="29"/>
      <c r="L460" s="64"/>
      <c r="M460" s="64"/>
      <c r="N460" s="6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2"/>
      <c r="B461" s="28"/>
      <c r="C461" s="25"/>
      <c r="D461" s="25"/>
      <c r="E461" s="29"/>
      <c r="F461" s="29"/>
      <c r="G461" s="29"/>
      <c r="H461" s="29"/>
      <c r="I461" s="29"/>
      <c r="J461" s="29"/>
      <c r="K461" s="29"/>
      <c r="L461" s="64"/>
      <c r="M461" s="64"/>
      <c r="N461" s="6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2"/>
      <c r="B462" s="28"/>
      <c r="C462" s="25"/>
      <c r="D462" s="25"/>
      <c r="E462" s="29"/>
      <c r="F462" s="29"/>
      <c r="G462" s="29"/>
      <c r="H462" s="29"/>
      <c r="I462" s="29"/>
      <c r="J462" s="29"/>
      <c r="K462" s="29"/>
      <c r="L462" s="64"/>
      <c r="M462" s="64"/>
      <c r="N462" s="6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2"/>
      <c r="B463" s="28"/>
      <c r="C463" s="25"/>
      <c r="D463" s="25"/>
      <c r="E463" s="29"/>
      <c r="F463" s="29"/>
      <c r="G463" s="29"/>
      <c r="H463" s="29"/>
      <c r="I463" s="29"/>
      <c r="J463" s="29"/>
      <c r="K463" s="29"/>
      <c r="L463" s="64"/>
      <c r="M463" s="64"/>
      <c r="N463" s="6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2"/>
      <c r="B464" s="28"/>
      <c r="C464" s="25"/>
      <c r="D464" s="25"/>
      <c r="E464" s="29"/>
      <c r="F464" s="29"/>
      <c r="G464" s="29"/>
      <c r="H464" s="29"/>
      <c r="I464" s="29"/>
      <c r="J464" s="29"/>
      <c r="K464" s="29"/>
      <c r="L464" s="64"/>
      <c r="M464" s="64"/>
      <c r="N464" s="6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2"/>
      <c r="B465" s="28"/>
      <c r="C465" s="25"/>
      <c r="D465" s="25"/>
      <c r="E465" s="29"/>
      <c r="F465" s="29"/>
      <c r="G465" s="29"/>
      <c r="H465" s="29"/>
      <c r="I465" s="29"/>
      <c r="J465" s="29"/>
      <c r="K465" s="29"/>
      <c r="L465" s="64"/>
      <c r="M465" s="64"/>
      <c r="N465" s="6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2"/>
      <c r="B466" s="28"/>
      <c r="C466" s="25"/>
      <c r="D466" s="25"/>
      <c r="E466" s="29"/>
      <c r="F466" s="29"/>
      <c r="G466" s="29"/>
      <c r="H466" s="29"/>
      <c r="I466" s="29"/>
      <c r="J466" s="29"/>
      <c r="K466" s="29"/>
      <c r="L466" s="64"/>
      <c r="M466" s="64"/>
      <c r="N466" s="6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2"/>
      <c r="B467" s="30"/>
      <c r="C467" s="24"/>
      <c r="D467" s="24"/>
      <c r="E467" s="25"/>
      <c r="F467" s="25"/>
      <c r="G467" s="25"/>
      <c r="H467" s="25"/>
      <c r="I467" s="25"/>
      <c r="J467" s="25"/>
      <c r="K467" s="25"/>
      <c r="L467" s="64"/>
      <c r="M467" s="64"/>
      <c r="N467" s="6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2"/>
      <c r="B468" s="28"/>
      <c r="C468" s="29"/>
      <c r="D468" s="29"/>
      <c r="E468" s="25"/>
      <c r="F468" s="25"/>
      <c r="G468" s="25"/>
      <c r="H468" s="25"/>
      <c r="I468" s="25"/>
      <c r="J468" s="25"/>
      <c r="K468" s="25"/>
      <c r="L468" s="64"/>
      <c r="M468" s="64"/>
      <c r="N468" s="6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2"/>
      <c r="B469" s="28"/>
      <c r="C469" s="29"/>
      <c r="D469" s="29"/>
      <c r="E469" s="25"/>
      <c r="F469" s="25"/>
      <c r="G469" s="25"/>
      <c r="H469" s="25"/>
      <c r="I469" s="25"/>
      <c r="J469" s="25"/>
      <c r="K469" s="25"/>
      <c r="L469" s="64"/>
      <c r="M469" s="64"/>
      <c r="N469" s="6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2"/>
      <c r="B470" s="28"/>
      <c r="C470" s="29"/>
      <c r="D470" s="29"/>
      <c r="E470" s="25"/>
      <c r="F470" s="25"/>
      <c r="G470" s="25"/>
      <c r="H470" s="25"/>
      <c r="I470" s="25"/>
      <c r="J470" s="25"/>
      <c r="K470" s="25"/>
      <c r="L470" s="64"/>
      <c r="M470" s="64"/>
      <c r="N470" s="6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x14ac:dyDescent="0.25">
      <c r="A471" s="142"/>
      <c r="B471" s="28"/>
      <c r="C471" s="29"/>
      <c r="D471" s="29"/>
      <c r="E471" s="25"/>
      <c r="F471" s="25"/>
      <c r="G471" s="25"/>
      <c r="H471" s="25"/>
      <c r="I471" s="25"/>
      <c r="J471" s="25"/>
      <c r="K471" s="25"/>
      <c r="L471" s="64"/>
      <c r="M471" s="64"/>
      <c r="N471" s="6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x14ac:dyDescent="0.25">
      <c r="A472" s="142"/>
      <c r="B472" s="28"/>
      <c r="C472" s="25"/>
      <c r="D472" s="25"/>
      <c r="E472" s="29"/>
      <c r="F472" s="29"/>
      <c r="G472" s="29"/>
      <c r="H472" s="29"/>
      <c r="I472" s="29"/>
      <c r="J472" s="29"/>
      <c r="K472" s="29"/>
      <c r="L472" s="64"/>
      <c r="M472" s="64"/>
      <c r="N472" s="6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x14ac:dyDescent="0.25">
      <c r="A473" s="142"/>
      <c r="B473" s="28"/>
      <c r="C473" s="25"/>
      <c r="D473" s="25"/>
      <c r="E473" s="29"/>
      <c r="F473" s="29"/>
      <c r="G473" s="29"/>
      <c r="H473" s="29"/>
      <c r="I473" s="29"/>
      <c r="J473" s="29"/>
      <c r="K473" s="29"/>
      <c r="L473" s="64"/>
      <c r="M473" s="64"/>
      <c r="N473" s="6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x14ac:dyDescent="0.25">
      <c r="A474" s="142"/>
      <c r="B474" s="28"/>
      <c r="C474" s="25"/>
      <c r="D474" s="25"/>
      <c r="E474" s="29"/>
      <c r="F474" s="29"/>
      <c r="G474" s="29"/>
      <c r="H474" s="29"/>
      <c r="I474" s="29"/>
      <c r="J474" s="29"/>
      <c r="K474" s="29"/>
      <c r="L474" s="64"/>
      <c r="M474" s="64"/>
      <c r="N474" s="6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x14ac:dyDescent="0.25">
      <c r="A475" s="142"/>
      <c r="B475" s="28"/>
      <c r="C475" s="25"/>
      <c r="D475" s="25"/>
      <c r="E475" s="29"/>
      <c r="F475" s="29"/>
      <c r="G475" s="29"/>
      <c r="H475" s="29"/>
      <c r="I475" s="29"/>
      <c r="J475" s="29"/>
      <c r="K475" s="29"/>
      <c r="L475" s="64"/>
      <c r="M475" s="64"/>
      <c r="N475" s="6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x14ac:dyDescent="0.25">
      <c r="A476" s="142"/>
      <c r="B476" s="28"/>
      <c r="C476" s="25"/>
      <c r="D476" s="25"/>
      <c r="E476" s="29"/>
      <c r="F476" s="29"/>
      <c r="G476" s="29"/>
      <c r="H476" s="29"/>
      <c r="I476" s="29"/>
      <c r="J476" s="29"/>
      <c r="K476" s="29"/>
      <c r="L476" s="64"/>
      <c r="M476" s="64"/>
      <c r="N476" s="6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x14ac:dyDescent="0.25">
      <c r="A477" s="142"/>
      <c r="B477" s="28"/>
      <c r="C477" s="25"/>
      <c r="D477" s="25"/>
      <c r="E477" s="29"/>
      <c r="F477" s="29"/>
      <c r="G477" s="29"/>
      <c r="H477" s="29"/>
      <c r="I477" s="29"/>
      <c r="J477" s="29"/>
      <c r="K477" s="29"/>
      <c r="L477" s="64"/>
      <c r="M477" s="64"/>
      <c r="N477" s="6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x14ac:dyDescent="0.25">
      <c r="A478" s="142"/>
      <c r="B478" s="28"/>
      <c r="C478" s="25"/>
      <c r="D478" s="25"/>
      <c r="E478" s="29"/>
      <c r="F478" s="29"/>
      <c r="G478" s="29"/>
      <c r="H478" s="29"/>
      <c r="I478" s="29"/>
      <c r="J478" s="29"/>
      <c r="K478" s="29"/>
      <c r="L478" s="64"/>
      <c r="M478" s="64"/>
      <c r="N478" s="6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x14ac:dyDescent="0.25">
      <c r="A479" s="142"/>
      <c r="B479" s="28"/>
      <c r="C479" s="25"/>
      <c r="D479" s="25"/>
      <c r="E479" s="29"/>
      <c r="F479" s="29"/>
      <c r="G479" s="29"/>
      <c r="H479" s="29"/>
      <c r="I479" s="29"/>
      <c r="J479" s="29"/>
      <c r="K479" s="29"/>
      <c r="L479" s="64"/>
      <c r="M479" s="64"/>
      <c r="N479" s="6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x14ac:dyDescent="0.25">
      <c r="A480" s="142"/>
      <c r="B480" s="28"/>
      <c r="C480" s="25"/>
      <c r="D480" s="25"/>
      <c r="E480" s="29"/>
      <c r="F480" s="29"/>
      <c r="G480" s="29"/>
      <c r="H480" s="29"/>
      <c r="I480" s="29"/>
      <c r="J480" s="29"/>
      <c r="K480" s="29"/>
      <c r="L480" s="64"/>
      <c r="M480" s="64"/>
      <c r="N480" s="6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x14ac:dyDescent="0.25">
      <c r="A481" s="142"/>
      <c r="B481" s="28"/>
      <c r="C481" s="29"/>
      <c r="D481" s="29"/>
      <c r="E481" s="25"/>
      <c r="F481" s="25"/>
      <c r="G481" s="25"/>
      <c r="H481" s="25"/>
      <c r="I481" s="25"/>
      <c r="J481" s="25"/>
      <c r="K481" s="25"/>
      <c r="L481" s="64"/>
      <c r="M481" s="64"/>
      <c r="N481" s="6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x14ac:dyDescent="0.25">
      <c r="A482" s="142"/>
      <c r="B482" s="28"/>
      <c r="C482" s="25"/>
      <c r="D482" s="25"/>
      <c r="E482" s="29"/>
      <c r="F482" s="29"/>
      <c r="G482" s="29"/>
      <c r="H482" s="29"/>
      <c r="I482" s="29"/>
      <c r="J482" s="29"/>
      <c r="K482" s="29"/>
      <c r="L482" s="64"/>
      <c r="M482" s="64"/>
      <c r="N482" s="6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x14ac:dyDescent="0.25">
      <c r="A483" s="142"/>
      <c r="B483" s="28"/>
      <c r="C483" s="25"/>
      <c r="D483" s="25"/>
      <c r="E483" s="29"/>
      <c r="F483" s="29"/>
      <c r="G483" s="29"/>
      <c r="H483" s="29"/>
      <c r="I483" s="29"/>
      <c r="J483" s="29"/>
      <c r="K483" s="29"/>
      <c r="L483" s="64"/>
      <c r="M483" s="64"/>
      <c r="N483" s="6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x14ac:dyDescent="0.25">
      <c r="A484" s="142"/>
      <c r="B484" s="28"/>
      <c r="C484" s="25"/>
      <c r="D484" s="25"/>
      <c r="E484" s="29"/>
      <c r="F484" s="29"/>
      <c r="G484" s="29"/>
      <c r="H484" s="29"/>
      <c r="I484" s="29"/>
      <c r="J484" s="29"/>
      <c r="K484" s="29"/>
      <c r="L484" s="64"/>
      <c r="M484" s="64"/>
      <c r="N484" s="6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x14ac:dyDescent="0.25">
      <c r="A485" s="142"/>
      <c r="B485" s="28"/>
      <c r="C485" s="25"/>
      <c r="D485" s="25"/>
      <c r="E485" s="29"/>
      <c r="F485" s="29"/>
      <c r="G485" s="29"/>
      <c r="H485" s="29"/>
      <c r="I485" s="29"/>
      <c r="J485" s="29"/>
      <c r="K485" s="29"/>
      <c r="L485" s="64"/>
      <c r="M485" s="64"/>
      <c r="N485" s="6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x14ac:dyDescent="0.25">
      <c r="A486" s="142"/>
      <c r="B486" s="28"/>
      <c r="C486" s="25"/>
      <c r="D486" s="25"/>
      <c r="E486" s="29"/>
      <c r="F486" s="29"/>
      <c r="G486" s="29"/>
      <c r="H486" s="29"/>
      <c r="I486" s="29"/>
      <c r="J486" s="29"/>
      <c r="K486" s="29"/>
      <c r="L486" s="64"/>
      <c r="M486" s="64"/>
      <c r="N486" s="6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x14ac:dyDescent="0.25">
      <c r="A487" s="142"/>
      <c r="B487" s="28"/>
      <c r="C487" s="25"/>
      <c r="D487" s="25"/>
      <c r="E487" s="29"/>
      <c r="F487" s="29"/>
      <c r="G487" s="29"/>
      <c r="H487" s="29"/>
      <c r="I487" s="29"/>
      <c r="J487" s="29"/>
      <c r="K487" s="29"/>
      <c r="L487" s="64"/>
      <c r="M487" s="64"/>
      <c r="N487" s="6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x14ac:dyDescent="0.25">
      <c r="A488" s="142"/>
      <c r="B488" s="28"/>
      <c r="C488" s="25"/>
      <c r="D488" s="25"/>
      <c r="E488" s="29"/>
      <c r="F488" s="29"/>
      <c r="G488" s="29"/>
      <c r="H488" s="29"/>
      <c r="I488" s="29"/>
      <c r="J488" s="29"/>
      <c r="K488" s="29"/>
      <c r="L488" s="64"/>
      <c r="M488" s="64"/>
      <c r="N488" s="6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x14ac:dyDescent="0.25">
      <c r="A489" s="142"/>
      <c r="B489" s="28"/>
      <c r="C489" s="25"/>
      <c r="D489" s="25"/>
      <c r="E489" s="29"/>
      <c r="F489" s="29"/>
      <c r="G489" s="29"/>
      <c r="H489" s="29"/>
      <c r="I489" s="29"/>
      <c r="J489" s="29"/>
      <c r="K489" s="29"/>
      <c r="L489" s="64"/>
      <c r="M489" s="64"/>
      <c r="N489" s="6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x14ac:dyDescent="0.25">
      <c r="A490" s="142"/>
      <c r="B490" s="28"/>
      <c r="C490" s="25"/>
      <c r="D490" s="25"/>
      <c r="E490" s="29"/>
      <c r="F490" s="29"/>
      <c r="G490" s="29"/>
      <c r="H490" s="29"/>
      <c r="I490" s="29"/>
      <c r="J490" s="29"/>
      <c r="K490" s="29"/>
      <c r="L490" s="64"/>
      <c r="M490" s="64"/>
      <c r="N490" s="6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x14ac:dyDescent="0.25">
      <c r="A491" s="142"/>
      <c r="B491" s="28"/>
      <c r="C491" s="25"/>
      <c r="D491" s="25"/>
      <c r="E491" s="29"/>
      <c r="F491" s="29"/>
      <c r="G491" s="29"/>
      <c r="H491" s="29"/>
      <c r="I491" s="29"/>
      <c r="J491" s="29"/>
      <c r="K491" s="29"/>
      <c r="L491" s="64"/>
      <c r="M491" s="64"/>
      <c r="N491" s="6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x14ac:dyDescent="0.25">
      <c r="A492" s="142"/>
      <c r="B492" s="28"/>
      <c r="C492" s="25"/>
      <c r="D492" s="25"/>
      <c r="E492" s="29"/>
      <c r="F492" s="29"/>
      <c r="G492" s="29"/>
      <c r="H492" s="29"/>
      <c r="I492" s="29"/>
      <c r="J492" s="29"/>
      <c r="K492" s="29"/>
      <c r="L492" s="64"/>
      <c r="M492" s="64"/>
      <c r="N492" s="6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x14ac:dyDescent="0.25">
      <c r="A493" s="142"/>
      <c r="B493" s="30"/>
      <c r="C493" s="24"/>
      <c r="D493" s="24"/>
      <c r="E493" s="25"/>
      <c r="F493" s="25"/>
      <c r="G493" s="25"/>
      <c r="H493" s="25"/>
      <c r="I493" s="25"/>
      <c r="J493" s="25"/>
      <c r="K493" s="25"/>
      <c r="L493" s="64"/>
      <c r="M493" s="64"/>
      <c r="N493" s="6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x14ac:dyDescent="0.25">
      <c r="A494" s="142"/>
      <c r="B494" s="33"/>
      <c r="C494" s="34"/>
      <c r="D494" s="34"/>
      <c r="E494" s="25"/>
      <c r="F494" s="25"/>
      <c r="G494" s="25"/>
      <c r="H494" s="25"/>
      <c r="I494" s="25"/>
      <c r="J494" s="25"/>
      <c r="K494" s="25"/>
      <c r="L494" s="64"/>
      <c r="M494" s="64"/>
      <c r="N494" s="6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x14ac:dyDescent="0.25">
      <c r="A495" s="142"/>
      <c r="B495" s="35"/>
      <c r="C495" s="36"/>
      <c r="D495" s="36"/>
      <c r="E495" s="37"/>
      <c r="F495" s="37"/>
      <c r="G495" s="37"/>
      <c r="H495" s="37"/>
      <c r="I495" s="37"/>
      <c r="J495" s="37"/>
      <c r="K495" s="37"/>
      <c r="L495" s="64"/>
      <c r="M495" s="64"/>
      <c r="N495" s="6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x14ac:dyDescent="0.25">
      <c r="A496" s="142"/>
      <c r="B496" s="20"/>
      <c r="C496" s="38"/>
      <c r="D496" s="38"/>
      <c r="E496" s="25"/>
      <c r="F496" s="25"/>
      <c r="G496" s="25"/>
      <c r="H496" s="25"/>
      <c r="I496" s="25"/>
      <c r="J496" s="25"/>
      <c r="K496" s="25"/>
      <c r="L496" s="64"/>
      <c r="M496" s="64"/>
      <c r="N496" s="6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x14ac:dyDescent="0.25">
      <c r="A497" s="142"/>
      <c r="B497" s="20"/>
      <c r="C497" s="38"/>
      <c r="D497" s="38"/>
      <c r="E497" s="25"/>
      <c r="F497" s="25"/>
      <c r="G497" s="25"/>
      <c r="H497" s="25"/>
      <c r="I497" s="25"/>
      <c r="J497" s="25"/>
      <c r="K497" s="25"/>
      <c r="L497" s="64"/>
      <c r="M497" s="64"/>
      <c r="N497" s="6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x14ac:dyDescent="0.25">
      <c r="A498" s="142"/>
      <c r="B498" s="20"/>
      <c r="C498" s="38"/>
      <c r="D498" s="38"/>
      <c r="E498" s="25"/>
      <c r="F498" s="25"/>
      <c r="G498" s="25"/>
      <c r="H498" s="25"/>
      <c r="I498" s="25"/>
      <c r="J498" s="25"/>
      <c r="K498" s="25"/>
      <c r="L498" s="64"/>
      <c r="M498" s="64"/>
      <c r="N498" s="6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x14ac:dyDescent="0.25">
      <c r="A499" s="142"/>
      <c r="B499" s="35"/>
      <c r="C499" s="36"/>
      <c r="D499" s="36"/>
      <c r="E499" s="37"/>
      <c r="F499" s="37"/>
      <c r="G499" s="37"/>
      <c r="H499" s="37"/>
      <c r="I499" s="37"/>
      <c r="J499" s="37"/>
      <c r="K499" s="37"/>
      <c r="L499" s="64"/>
      <c r="M499" s="64"/>
      <c r="N499" s="6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x14ac:dyDescent="0.25">
      <c r="A500" s="142"/>
      <c r="B500" s="20"/>
      <c r="C500" s="38"/>
      <c r="D500" s="38"/>
      <c r="E500" s="25"/>
      <c r="F500" s="25"/>
      <c r="G500" s="25"/>
      <c r="H500" s="25"/>
      <c r="I500" s="25"/>
      <c r="J500" s="25"/>
      <c r="K500" s="25"/>
      <c r="L500" s="64"/>
      <c r="M500" s="64"/>
      <c r="N500" s="6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x14ac:dyDescent="0.25">
      <c r="A501" s="142"/>
      <c r="B501" s="20"/>
      <c r="C501" s="25"/>
      <c r="D501" s="25"/>
      <c r="E501" s="38"/>
      <c r="F501" s="38"/>
      <c r="G501" s="38"/>
      <c r="H501" s="38"/>
      <c r="I501" s="38"/>
      <c r="J501" s="38"/>
      <c r="K501" s="38"/>
    </row>
    <row r="502" spans="1:26" x14ac:dyDescent="0.25">
      <c r="A502" s="142"/>
      <c r="B502" s="20"/>
      <c r="C502" s="25"/>
      <c r="D502" s="25"/>
      <c r="E502" s="38"/>
      <c r="F502" s="38"/>
      <c r="G502" s="38"/>
      <c r="H502" s="38"/>
      <c r="I502" s="38"/>
      <c r="J502" s="38"/>
      <c r="K502" s="38"/>
    </row>
    <row r="503" spans="1:26" x14ac:dyDescent="0.25">
      <c r="A503" s="142"/>
      <c r="B503" s="20"/>
      <c r="C503" s="25"/>
      <c r="D503" s="25"/>
      <c r="E503" s="38"/>
      <c r="F503" s="38"/>
      <c r="G503" s="38"/>
      <c r="H503" s="38"/>
      <c r="I503" s="38"/>
      <c r="J503" s="38"/>
      <c r="K503" s="38"/>
    </row>
    <row r="504" spans="1:26" x14ac:dyDescent="0.25">
      <c r="A504" s="142"/>
      <c r="B504" s="20"/>
      <c r="C504" s="25"/>
      <c r="D504" s="25"/>
      <c r="E504" s="38"/>
      <c r="F504" s="38"/>
      <c r="G504" s="38"/>
      <c r="H504" s="38"/>
      <c r="I504" s="38"/>
      <c r="J504" s="38"/>
      <c r="K504" s="38"/>
    </row>
    <row r="505" spans="1:26" x14ac:dyDescent="0.25">
      <c r="A505" s="142"/>
      <c r="B505" s="20"/>
      <c r="C505" s="25"/>
      <c r="D505" s="25"/>
      <c r="E505" s="38"/>
      <c r="F505" s="38"/>
      <c r="G505" s="38"/>
      <c r="H505" s="38"/>
      <c r="I505" s="38"/>
      <c r="J505" s="38"/>
      <c r="K505" s="38"/>
    </row>
    <row r="506" spans="1:26" x14ac:dyDescent="0.25">
      <c r="A506" s="142"/>
      <c r="B506" s="20"/>
      <c r="C506" s="25"/>
      <c r="D506" s="25"/>
      <c r="E506" s="38"/>
      <c r="F506" s="38"/>
      <c r="G506" s="38"/>
      <c r="H506" s="38"/>
      <c r="I506" s="38"/>
      <c r="J506" s="38"/>
      <c r="K506" s="38"/>
    </row>
    <row r="507" spans="1:26" x14ac:dyDescent="0.25">
      <c r="A507" s="142"/>
      <c r="B507" s="35"/>
      <c r="C507" s="36"/>
      <c r="D507" s="36"/>
      <c r="E507" s="37"/>
      <c r="F507" s="37"/>
      <c r="G507" s="37"/>
      <c r="H507" s="37"/>
      <c r="I507" s="37"/>
      <c r="J507" s="37"/>
      <c r="K507" s="37"/>
    </row>
    <row r="508" spans="1:26" x14ac:dyDescent="0.25">
      <c r="A508" s="142"/>
      <c r="B508" s="20"/>
      <c r="C508" s="38"/>
      <c r="D508" s="38"/>
      <c r="E508" s="25"/>
      <c r="F508" s="25"/>
      <c r="G508" s="25"/>
      <c r="H508" s="25"/>
      <c r="I508" s="25"/>
      <c r="J508" s="25"/>
      <c r="K508" s="25"/>
    </row>
    <row r="509" spans="1:26" x14ac:dyDescent="0.25">
      <c r="A509" s="142"/>
      <c r="B509" s="20"/>
      <c r="C509" s="38"/>
      <c r="D509" s="38"/>
      <c r="E509" s="25"/>
      <c r="F509" s="25"/>
      <c r="G509" s="25"/>
      <c r="H509" s="25"/>
      <c r="I509" s="25"/>
      <c r="J509" s="25"/>
      <c r="K509" s="25"/>
    </row>
    <row r="510" spans="1:26" x14ac:dyDescent="0.25">
      <c r="A510" s="142"/>
      <c r="B510" s="20"/>
      <c r="C510" s="38"/>
      <c r="D510" s="38"/>
      <c r="E510" s="25"/>
      <c r="F510" s="25"/>
      <c r="G510" s="25"/>
      <c r="H510" s="25"/>
      <c r="I510" s="25"/>
      <c r="J510" s="25"/>
      <c r="K510" s="25"/>
    </row>
    <row r="511" spans="1:26" x14ac:dyDescent="0.25">
      <c r="B511" s="20"/>
      <c r="C511" s="38"/>
      <c r="D511" s="38"/>
      <c r="E511" s="25"/>
      <c r="F511" s="25"/>
      <c r="G511" s="25"/>
      <c r="H511" s="25"/>
      <c r="I511" s="25"/>
      <c r="J511" s="25"/>
      <c r="K511" s="25"/>
      <c r="L511" s="19"/>
      <c r="M511" s="19"/>
      <c r="N511" s="19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s="12" customFormat="1" x14ac:dyDescent="0.25">
      <c r="A512" s="143"/>
      <c r="B512" s="20"/>
      <c r="C512" s="38"/>
      <c r="D512" s="38"/>
      <c r="E512" s="25"/>
      <c r="F512" s="25"/>
      <c r="G512" s="25"/>
      <c r="H512" s="25"/>
      <c r="I512" s="25"/>
      <c r="J512" s="25"/>
      <c r="K512" s="25"/>
      <c r="L512" s="53"/>
      <c r="M512" s="53"/>
      <c r="N512" s="53"/>
    </row>
    <row r="513" spans="1:26" s="12" customFormat="1" x14ac:dyDescent="0.25">
      <c r="A513" s="143"/>
      <c r="B513" s="33"/>
      <c r="C513" s="34"/>
      <c r="D513" s="34"/>
      <c r="E513" s="25"/>
      <c r="F513" s="25"/>
      <c r="G513" s="25"/>
      <c r="H513" s="25"/>
      <c r="I513" s="25"/>
      <c r="J513" s="25"/>
      <c r="K513" s="25"/>
      <c r="L513" s="53"/>
      <c r="M513" s="53"/>
      <c r="N513" s="53"/>
    </row>
    <row r="514" spans="1:26" s="12" customFormat="1" x14ac:dyDescent="0.25">
      <c r="A514" s="143"/>
      <c r="B514" s="20"/>
      <c r="C514" s="38"/>
      <c r="D514" s="38"/>
      <c r="E514" s="25"/>
      <c r="F514" s="25"/>
      <c r="G514" s="25"/>
      <c r="H514" s="25"/>
      <c r="I514" s="25"/>
      <c r="J514" s="25"/>
      <c r="K514" s="25"/>
      <c r="L514" s="53"/>
      <c r="M514" s="53"/>
      <c r="N514" s="53"/>
    </row>
    <row r="515" spans="1:26" s="12" customFormat="1" x14ac:dyDescent="0.25">
      <c r="A515" s="143"/>
      <c r="B515" s="20"/>
      <c r="C515" s="38"/>
      <c r="D515" s="38"/>
      <c r="E515" s="25"/>
      <c r="F515" s="25"/>
      <c r="G515" s="25"/>
      <c r="H515" s="25"/>
      <c r="I515" s="25"/>
      <c r="J515" s="25"/>
      <c r="K515" s="25"/>
      <c r="L515" s="53"/>
      <c r="M515" s="53"/>
      <c r="N515" s="53"/>
    </row>
    <row r="516" spans="1:26" s="12" customFormat="1" x14ac:dyDescent="0.25">
      <c r="A516" s="143"/>
      <c r="B516" s="20"/>
      <c r="C516" s="38"/>
      <c r="D516" s="38"/>
      <c r="E516" s="25"/>
      <c r="F516" s="25"/>
      <c r="G516" s="25"/>
      <c r="H516" s="25"/>
      <c r="I516" s="25"/>
      <c r="J516" s="25"/>
      <c r="K516" s="25"/>
      <c r="L516" s="53"/>
      <c r="M516" s="53"/>
      <c r="N516" s="53"/>
    </row>
    <row r="517" spans="1:26" s="12" customFormat="1" x14ac:dyDescent="0.25">
      <c r="A517" s="143"/>
      <c r="B517" s="20"/>
      <c r="C517" s="38"/>
      <c r="D517" s="38"/>
      <c r="E517" s="25"/>
      <c r="F517" s="25"/>
      <c r="G517" s="25"/>
      <c r="H517" s="25"/>
      <c r="I517" s="25"/>
      <c r="J517" s="25"/>
      <c r="K517" s="25"/>
      <c r="L517" s="53"/>
      <c r="M517" s="53"/>
      <c r="N517" s="53"/>
    </row>
    <row r="518" spans="1:26" s="12" customFormat="1" x14ac:dyDescent="0.25">
      <c r="A518" s="143"/>
      <c r="B518" s="20"/>
      <c r="C518" s="38"/>
      <c r="D518" s="38"/>
      <c r="E518" s="25"/>
      <c r="F518" s="25"/>
      <c r="G518" s="25"/>
      <c r="H518" s="25"/>
      <c r="I518" s="25"/>
      <c r="J518" s="25"/>
      <c r="K518" s="25"/>
      <c r="L518" s="53"/>
      <c r="M518" s="53"/>
      <c r="N518" s="53"/>
    </row>
    <row r="519" spans="1:26" s="12" customFormat="1" x14ac:dyDescent="0.25">
      <c r="A519" s="143"/>
      <c r="B519" s="20"/>
      <c r="C519" s="38"/>
      <c r="D519" s="38"/>
      <c r="E519" s="25"/>
      <c r="F519" s="25"/>
      <c r="G519" s="25"/>
      <c r="H519" s="25"/>
      <c r="I519" s="25"/>
      <c r="J519" s="25"/>
      <c r="K519" s="25"/>
      <c r="L519" s="53"/>
      <c r="M519" s="53"/>
      <c r="N519" s="53"/>
    </row>
    <row r="520" spans="1:26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9"/>
      <c r="N520" s="19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9"/>
      <c r="N521" s="19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9"/>
      <c r="N522" s="19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9"/>
      <c r="N523" s="19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9"/>
      <c r="N524" s="19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9"/>
      <c r="N525" s="19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9"/>
      <c r="N526" s="19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9"/>
      <c r="N527" s="19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9"/>
      <c r="N528" s="19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9"/>
      <c r="N529" s="19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9"/>
      <c r="N530" s="19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9"/>
      <c r="N531" s="19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9"/>
      <c r="N532" s="19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9"/>
      <c r="N533" s="19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9"/>
      <c r="N534" s="19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9"/>
      <c r="N535" s="19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9"/>
      <c r="N536" s="19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9"/>
      <c r="N537" s="19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9"/>
      <c r="N538" s="19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9"/>
      <c r="N539" s="19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9"/>
      <c r="N540" s="19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9"/>
      <c r="N541" s="19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9"/>
      <c r="N542" s="19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9"/>
      <c r="N543" s="19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9"/>
      <c r="N544" s="19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9"/>
      <c r="N545" s="19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9"/>
      <c r="N546" s="19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9"/>
      <c r="N547" s="19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9"/>
      <c r="N548" s="19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9"/>
      <c r="N549" s="19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9"/>
      <c r="N550" s="19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9"/>
      <c r="N551" s="19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9"/>
      <c r="N552" s="19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9"/>
      <c r="N553" s="19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9"/>
      <c r="N554" s="19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9"/>
      <c r="N555" s="19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9"/>
      <c r="N556" s="19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9"/>
      <c r="N557" s="19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9"/>
      <c r="N558" s="19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9"/>
      <c r="N559" s="19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9"/>
      <c r="N560" s="19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9"/>
      <c r="N561" s="19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9"/>
      <c r="N562" s="19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9"/>
      <c r="N563" s="19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9"/>
      <c r="N564" s="19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9"/>
      <c r="N565" s="19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9"/>
      <c r="N566" s="19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9"/>
      <c r="N567" s="19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9"/>
      <c r="N568" s="19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9"/>
      <c r="N569" s="19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9"/>
      <c r="N570" s="19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9"/>
      <c r="N571" s="19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9"/>
      <c r="N572" s="19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9"/>
      <c r="N573" s="19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9"/>
      <c r="N574" s="19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9"/>
      <c r="N575" s="19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9"/>
      <c r="N576" s="19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9"/>
      <c r="N577" s="19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9"/>
      <c r="N578" s="19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9"/>
      <c r="N579" s="19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9"/>
      <c r="N580" s="19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9"/>
      <c r="N581" s="19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9"/>
      <c r="N582" s="19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9"/>
      <c r="N583" s="19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9"/>
      <c r="N584" s="19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9"/>
      <c r="N585" s="19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9"/>
      <c r="N586" s="19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9"/>
      <c r="N587" s="19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9"/>
      <c r="N588" s="19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9"/>
      <c r="N589" s="19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9"/>
      <c r="N590" s="19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9"/>
      <c r="N591" s="19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9"/>
      <c r="N592" s="19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9"/>
      <c r="N593" s="19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9"/>
      <c r="N594" s="19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9"/>
      <c r="N595" s="19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9"/>
      <c r="N596" s="19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9"/>
      <c r="N597" s="19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9"/>
      <c r="N598" s="19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9"/>
      <c r="N599" s="19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9"/>
      <c r="N600" s="19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9"/>
      <c r="N601" s="19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9"/>
      <c r="N602" s="19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9"/>
      <c r="N603" s="19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9"/>
      <c r="N604" s="19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9"/>
      <c r="N605" s="19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9"/>
      <c r="N606" s="19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9"/>
      <c r="N607" s="19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9"/>
      <c r="N608" s="19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9"/>
      <c r="N609" s="19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9"/>
      <c r="N610" s="19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9"/>
      <c r="N611" s="19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9"/>
      <c r="N612" s="19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9"/>
      <c r="N613" s="19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9"/>
      <c r="N614" s="19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9"/>
      <c r="N615" s="19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9"/>
      <c r="N616" s="19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9"/>
      <c r="N617" s="19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9"/>
      <c r="N618" s="19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9"/>
      <c r="N619" s="19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9"/>
      <c r="N620" s="19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9"/>
      <c r="N621" s="19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9"/>
      <c r="N622" s="19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9"/>
      <c r="N623" s="19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9"/>
      <c r="N624" s="19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9"/>
      <c r="N625" s="19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9"/>
      <c r="N626" s="19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9"/>
      <c r="N627" s="19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9"/>
      <c r="N628" s="19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9"/>
      <c r="N629" s="19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9"/>
      <c r="N630" s="19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9"/>
      <c r="N631" s="19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9"/>
      <c r="N632" s="19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9"/>
      <c r="N633" s="19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9"/>
      <c r="N634" s="19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9"/>
      <c r="N635" s="19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9"/>
      <c r="N636" s="19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9"/>
      <c r="N637" s="19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9"/>
      <c r="N638" s="19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9"/>
      <c r="N639" s="19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9"/>
      <c r="N640" s="19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9"/>
      <c r="N641" s="19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9"/>
      <c r="N642" s="19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9"/>
      <c r="N643" s="19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9"/>
      <c r="N644" s="19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9"/>
      <c r="N645" s="19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9"/>
      <c r="N646" s="19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9"/>
      <c r="N647" s="19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9"/>
      <c r="N648" s="19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9"/>
      <c r="N649" s="19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9"/>
      <c r="N650" s="19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9"/>
      <c r="N651" s="19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9"/>
      <c r="N652" s="19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9"/>
      <c r="N653" s="19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9"/>
      <c r="N654" s="19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9"/>
      <c r="N655" s="19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9"/>
      <c r="N656" s="19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9"/>
      <c r="N657" s="19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9"/>
      <c r="N658" s="19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9"/>
      <c r="N659" s="19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9"/>
      <c r="N660" s="19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9"/>
      <c r="N661" s="19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9"/>
      <c r="N662" s="19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9"/>
      <c r="N663" s="19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9"/>
      <c r="N664" s="19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9"/>
      <c r="N665" s="19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9"/>
      <c r="N666" s="19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9"/>
      <c r="N667" s="19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9"/>
      <c r="N668" s="19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9"/>
      <c r="N669" s="19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9"/>
      <c r="N670" s="19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9"/>
      <c r="N671" s="19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9"/>
      <c r="N672" s="19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9"/>
      <c r="N673" s="19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9"/>
      <c r="N674" s="19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9"/>
      <c r="N675" s="19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9"/>
      <c r="N676" s="19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9"/>
      <c r="N677" s="19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9"/>
      <c r="N678" s="19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9"/>
      <c r="N679" s="19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9"/>
      <c r="N680" s="19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9"/>
      <c r="N681" s="19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9"/>
      <c r="N682" s="19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9"/>
      <c r="N683" s="19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9"/>
      <c r="N684" s="19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9"/>
      <c r="N685" s="19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9"/>
      <c r="N686" s="19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9"/>
      <c r="N687" s="19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9"/>
      <c r="N688" s="19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9"/>
      <c r="N689" s="19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9"/>
      <c r="N690" s="19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9"/>
      <c r="N691" s="19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9"/>
      <c r="N692" s="19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9"/>
      <c r="N693" s="19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9"/>
      <c r="N694" s="19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9"/>
      <c r="N695" s="19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9"/>
      <c r="N696" s="19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9"/>
      <c r="N697" s="19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9"/>
      <c r="N698" s="19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9"/>
      <c r="N699" s="19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9"/>
      <c r="N700" s="19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9"/>
      <c r="N701" s="19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9"/>
      <c r="N702" s="19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9"/>
      <c r="N703" s="19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9"/>
      <c r="N704" s="19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9"/>
      <c r="N705" s="19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9"/>
      <c r="N706" s="19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9"/>
      <c r="N707" s="19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9"/>
      <c r="N708" s="19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9"/>
      <c r="N709" s="19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9"/>
      <c r="N710" s="19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9"/>
      <c r="M711" s="19"/>
      <c r="N711" s="19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9"/>
      <c r="M712" s="19"/>
      <c r="N712" s="19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5">
      <c r="A713" s="142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9"/>
      <c r="M713" s="19"/>
      <c r="N713" s="19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5">
      <c r="A714" s="142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9"/>
      <c r="M714" s="19"/>
      <c r="N714" s="19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5">
      <c r="A715" s="142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9"/>
      <c r="M715" s="19"/>
      <c r="N715" s="19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5">
      <c r="A716" s="142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9"/>
      <c r="M716" s="19"/>
      <c r="N716" s="19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5">
      <c r="A717" s="142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9"/>
      <c r="M717" s="19"/>
      <c r="N717" s="19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5">
      <c r="A718" s="142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9"/>
      <c r="M718" s="19"/>
      <c r="N718" s="19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5">
      <c r="A719" s="142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9"/>
      <c r="M719" s="19"/>
      <c r="N719" s="19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5">
      <c r="A720" s="142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9"/>
      <c r="M720" s="19"/>
      <c r="N720" s="19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5">
      <c r="A721" s="142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9"/>
      <c r="M721" s="19"/>
      <c r="N721" s="19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x14ac:dyDescent="0.25">
      <c r="A722" s="142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9"/>
      <c r="M722" s="19"/>
      <c r="N722" s="19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x14ac:dyDescent="0.25">
      <c r="A723" s="142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9"/>
      <c r="M723" s="19"/>
      <c r="N723" s="19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x14ac:dyDescent="0.25">
      <c r="A724" s="142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9"/>
      <c r="M724" s="19"/>
      <c r="N724" s="19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x14ac:dyDescent="0.25">
      <c r="A725" s="142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9"/>
      <c r="M725" s="19"/>
      <c r="N725" s="19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x14ac:dyDescent="0.25">
      <c r="A726" s="142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9"/>
      <c r="M726" s="19"/>
      <c r="N726" s="19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x14ac:dyDescent="0.25">
      <c r="A727" s="142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9"/>
      <c r="M727" s="19"/>
      <c r="N727" s="19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x14ac:dyDescent="0.25">
      <c r="A728" s="142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9"/>
      <c r="M728" s="19"/>
      <c r="N728" s="19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x14ac:dyDescent="0.25">
      <c r="A729" s="142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9"/>
      <c r="M729" s="19"/>
      <c r="N729" s="19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x14ac:dyDescent="0.25">
      <c r="A730" s="142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9"/>
      <c r="M730" s="19"/>
      <c r="N730" s="19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x14ac:dyDescent="0.25">
      <c r="A731" s="142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9"/>
      <c r="M731" s="19"/>
      <c r="N731" s="19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x14ac:dyDescent="0.25">
      <c r="A732" s="142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9"/>
      <c r="M732" s="19"/>
      <c r="N732" s="19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x14ac:dyDescent="0.25">
      <c r="A733" s="142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9"/>
      <c r="M733" s="19"/>
      <c r="N733" s="19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x14ac:dyDescent="0.25">
      <c r="A734" s="142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9"/>
      <c r="M734" s="19"/>
      <c r="N734" s="19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x14ac:dyDescent="0.25">
      <c r="A735" s="142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9"/>
      <c r="M735" s="19"/>
      <c r="N735" s="19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x14ac:dyDescent="0.25">
      <c r="A736" s="142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9"/>
      <c r="M736" s="19"/>
      <c r="N736" s="19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x14ac:dyDescent="0.25">
      <c r="A737" s="142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9"/>
      <c r="M737" s="19"/>
      <c r="N737" s="19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x14ac:dyDescent="0.25">
      <c r="A738" s="142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9"/>
      <c r="M738" s="19"/>
      <c r="N738" s="19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x14ac:dyDescent="0.25">
      <c r="A739" s="142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9"/>
      <c r="M739" s="19"/>
      <c r="N739" s="19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x14ac:dyDescent="0.25">
      <c r="A740" s="142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9"/>
      <c r="M740" s="19"/>
      <c r="N740" s="19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x14ac:dyDescent="0.25">
      <c r="A741" s="142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9"/>
      <c r="M741" s="19"/>
      <c r="N741" s="19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x14ac:dyDescent="0.25">
      <c r="A742" s="142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9"/>
      <c r="M742" s="19"/>
      <c r="N742" s="19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x14ac:dyDescent="0.25">
      <c r="A743" s="142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9"/>
      <c r="M743" s="19"/>
      <c r="N743" s="19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x14ac:dyDescent="0.25">
      <c r="A744" s="142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9"/>
      <c r="M744" s="19"/>
      <c r="N744" s="19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x14ac:dyDescent="0.25">
      <c r="A745" s="142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9"/>
      <c r="M745" s="19"/>
      <c r="N745" s="19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x14ac:dyDescent="0.25">
      <c r="A746" s="142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9"/>
      <c r="M746" s="19"/>
      <c r="N746" s="19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x14ac:dyDescent="0.25">
      <c r="A747" s="142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9"/>
      <c r="M747" s="19"/>
      <c r="N747" s="19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x14ac:dyDescent="0.25">
      <c r="A748" s="142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9"/>
      <c r="M748" s="19"/>
      <c r="N748" s="19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x14ac:dyDescent="0.25">
      <c r="A749" s="142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9"/>
      <c r="M749" s="19"/>
      <c r="N749" s="19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x14ac:dyDescent="0.25">
      <c r="A750" s="142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9"/>
      <c r="M750" s="19"/>
      <c r="N750" s="19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x14ac:dyDescent="0.25">
      <c r="A751" s="142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9"/>
      <c r="M751" s="19"/>
      <c r="N751" s="19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x14ac:dyDescent="0.25">
      <c r="A752" s="142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9"/>
      <c r="M752" s="19"/>
      <c r="N752" s="19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</sheetData>
  <mergeCells count="273">
    <mergeCell ref="J2:L2"/>
    <mergeCell ref="J3:J4"/>
    <mergeCell ref="K3:K4"/>
    <mergeCell ref="L3:L4"/>
    <mergeCell ref="C20:E20"/>
    <mergeCell ref="C23:E23"/>
    <mergeCell ref="C24:E24"/>
    <mergeCell ref="C25:E25"/>
    <mergeCell ref="C10:E10"/>
    <mergeCell ref="C13:E13"/>
    <mergeCell ref="F2:F4"/>
    <mergeCell ref="G2:G4"/>
    <mergeCell ref="H2:H4"/>
    <mergeCell ref="O2:Z3"/>
    <mergeCell ref="D186:E186"/>
    <mergeCell ref="D187:E187"/>
    <mergeCell ref="D191:E191"/>
    <mergeCell ref="D192:E192"/>
    <mergeCell ref="C5:E5"/>
    <mergeCell ref="C6:E6"/>
    <mergeCell ref="C7:E7"/>
    <mergeCell ref="B2:E4"/>
    <mergeCell ref="I2:I4"/>
    <mergeCell ref="C26:E26"/>
    <mergeCell ref="C27:E27"/>
    <mergeCell ref="C14:E14"/>
    <mergeCell ref="C15:E15"/>
    <mergeCell ref="C16:E16"/>
    <mergeCell ref="C17:E17"/>
    <mergeCell ref="C38:E38"/>
    <mergeCell ref="C39:E39"/>
    <mergeCell ref="C40:E40"/>
    <mergeCell ref="C43:E43"/>
    <mergeCell ref="C44:E44"/>
    <mergeCell ref="C45:E45"/>
    <mergeCell ref="C30:E30"/>
    <mergeCell ref="C31:E31"/>
    <mergeCell ref="C32:E32"/>
    <mergeCell ref="C33:E33"/>
    <mergeCell ref="C34:E34"/>
    <mergeCell ref="C35:E35"/>
    <mergeCell ref="C56:E56"/>
    <mergeCell ref="C57:E57"/>
    <mergeCell ref="C58:E58"/>
    <mergeCell ref="C59:E59"/>
    <mergeCell ref="C69:E69"/>
    <mergeCell ref="C70:E70"/>
    <mergeCell ref="C48:E48"/>
    <mergeCell ref="C49:E49"/>
    <mergeCell ref="C50:E50"/>
    <mergeCell ref="C51:E51"/>
    <mergeCell ref="C54:E54"/>
    <mergeCell ref="C55:E55"/>
    <mergeCell ref="D52:E52"/>
    <mergeCell ref="D53:E53"/>
    <mergeCell ref="D60:E60"/>
    <mergeCell ref="D63:E63"/>
    <mergeCell ref="D66:E66"/>
    <mergeCell ref="C79:E79"/>
    <mergeCell ref="C80:E80"/>
    <mergeCell ref="C81:E81"/>
    <mergeCell ref="C83:E83"/>
    <mergeCell ref="C84:E84"/>
    <mergeCell ref="C87:E87"/>
    <mergeCell ref="C71:E71"/>
    <mergeCell ref="C72:E72"/>
    <mergeCell ref="D73:E73"/>
    <mergeCell ref="D74:E74"/>
    <mergeCell ref="C75:E75"/>
    <mergeCell ref="C76:E76"/>
    <mergeCell ref="D82:E82"/>
    <mergeCell ref="D85:E85"/>
    <mergeCell ref="D86:E86"/>
    <mergeCell ref="D77:E77"/>
    <mergeCell ref="D78:E78"/>
    <mergeCell ref="C96:E96"/>
    <mergeCell ref="C97:E97"/>
    <mergeCell ref="C98:E98"/>
    <mergeCell ref="C99:E99"/>
    <mergeCell ref="D100:E100"/>
    <mergeCell ref="D101:E101"/>
    <mergeCell ref="C88:E88"/>
    <mergeCell ref="C89:E89"/>
    <mergeCell ref="C90:E90"/>
    <mergeCell ref="C93:E93"/>
    <mergeCell ref="C94:E94"/>
    <mergeCell ref="C95:E95"/>
    <mergeCell ref="D91:E91"/>
    <mergeCell ref="D92:E92"/>
    <mergeCell ref="C108:E108"/>
    <mergeCell ref="C109:E109"/>
    <mergeCell ref="D110:E110"/>
    <mergeCell ref="D111:E111"/>
    <mergeCell ref="C112:E112"/>
    <mergeCell ref="C113:E113"/>
    <mergeCell ref="D102:E102"/>
    <mergeCell ref="C103:E103"/>
    <mergeCell ref="D104:E104"/>
    <mergeCell ref="D105:E105"/>
    <mergeCell ref="D106:E106"/>
    <mergeCell ref="D107:E107"/>
    <mergeCell ref="D120:E120"/>
    <mergeCell ref="D121:E121"/>
    <mergeCell ref="D122:E122"/>
    <mergeCell ref="D123:E123"/>
    <mergeCell ref="D124:E124"/>
    <mergeCell ref="D125:E125"/>
    <mergeCell ref="C114:E114"/>
    <mergeCell ref="C115:E115"/>
    <mergeCell ref="C116:E116"/>
    <mergeCell ref="D117:E117"/>
    <mergeCell ref="D118:E118"/>
    <mergeCell ref="D119:E119"/>
    <mergeCell ref="D132:E132"/>
    <mergeCell ref="D133:E133"/>
    <mergeCell ref="D134:E134"/>
    <mergeCell ref="D135:E135"/>
    <mergeCell ref="D136:E136"/>
    <mergeCell ref="D137:E137"/>
    <mergeCell ref="D126:E126"/>
    <mergeCell ref="C127:E127"/>
    <mergeCell ref="D128:E128"/>
    <mergeCell ref="D129:E129"/>
    <mergeCell ref="D130:E130"/>
    <mergeCell ref="D131:E131"/>
    <mergeCell ref="D144:E144"/>
    <mergeCell ref="D145:E145"/>
    <mergeCell ref="D146:E146"/>
    <mergeCell ref="D147:E147"/>
    <mergeCell ref="D148:E148"/>
    <mergeCell ref="C149:E149"/>
    <mergeCell ref="C138:E138"/>
    <mergeCell ref="D139:E139"/>
    <mergeCell ref="D140:E140"/>
    <mergeCell ref="D141:E141"/>
    <mergeCell ref="D142:E142"/>
    <mergeCell ref="D143:E143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C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C164:E164"/>
    <mergeCell ref="C165:E165"/>
    <mergeCell ref="C166:E166"/>
    <mergeCell ref="C167:E167"/>
    <mergeCell ref="C180:E180"/>
    <mergeCell ref="C181:E181"/>
    <mergeCell ref="D182:E182"/>
    <mergeCell ref="D183:E183"/>
    <mergeCell ref="C184:E184"/>
    <mergeCell ref="C185:E185"/>
    <mergeCell ref="D174:E174"/>
    <mergeCell ref="D175:E175"/>
    <mergeCell ref="D176:E176"/>
    <mergeCell ref="D177:E177"/>
    <mergeCell ref="C178:E178"/>
    <mergeCell ref="C179:E179"/>
    <mergeCell ref="C198:E198"/>
    <mergeCell ref="C199:E199"/>
    <mergeCell ref="C202:E202"/>
    <mergeCell ref="C203:E203"/>
    <mergeCell ref="C204:E204"/>
    <mergeCell ref="D205:E205"/>
    <mergeCell ref="C188:E188"/>
    <mergeCell ref="C189:E189"/>
    <mergeCell ref="C190:E190"/>
    <mergeCell ref="C193:E193"/>
    <mergeCell ref="C194:E194"/>
    <mergeCell ref="C197:E197"/>
    <mergeCell ref="D195:E195"/>
    <mergeCell ref="D196:E196"/>
    <mergeCell ref="D200:E200"/>
    <mergeCell ref="D201:E201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24:E224"/>
    <mergeCell ref="D225:E225"/>
    <mergeCell ref="C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36:E236"/>
    <mergeCell ref="C237:E237"/>
    <mergeCell ref="D238:E238"/>
    <mergeCell ref="D239:E239"/>
    <mergeCell ref="C240:E240"/>
    <mergeCell ref="D241:E241"/>
    <mergeCell ref="D230:E230"/>
    <mergeCell ref="D231:E231"/>
    <mergeCell ref="D232:E232"/>
    <mergeCell ref="D233:E233"/>
    <mergeCell ref="D234:E234"/>
    <mergeCell ref="D235:E235"/>
    <mergeCell ref="D248:E248"/>
    <mergeCell ref="D249:E249"/>
    <mergeCell ref="D250:E250"/>
    <mergeCell ref="D251:E251"/>
    <mergeCell ref="C252:E252"/>
    <mergeCell ref="C253:E253"/>
    <mergeCell ref="D242:E242"/>
    <mergeCell ref="D243:E243"/>
    <mergeCell ref="D244:E244"/>
    <mergeCell ref="D245:E245"/>
    <mergeCell ref="D246:E246"/>
    <mergeCell ref="D247:E247"/>
    <mergeCell ref="D260:E260"/>
    <mergeCell ref="D261:E261"/>
    <mergeCell ref="D262:E262"/>
    <mergeCell ref="D263:E263"/>
    <mergeCell ref="D264:E264"/>
    <mergeCell ref="C265:E265"/>
    <mergeCell ref="C254:E254"/>
    <mergeCell ref="D255:E255"/>
    <mergeCell ref="D256:E256"/>
    <mergeCell ref="D257:E257"/>
    <mergeCell ref="D258:E258"/>
    <mergeCell ref="D259:E259"/>
    <mergeCell ref="C284:E284"/>
    <mergeCell ref="C285:E285"/>
    <mergeCell ref="C286:E286"/>
    <mergeCell ref="C287:E287"/>
    <mergeCell ref="B288:E288"/>
    <mergeCell ref="M2:N3"/>
    <mergeCell ref="C278:E278"/>
    <mergeCell ref="C279:E279"/>
    <mergeCell ref="C280:E280"/>
    <mergeCell ref="C281:E281"/>
    <mergeCell ref="C282:E282"/>
    <mergeCell ref="C283:E283"/>
    <mergeCell ref="D272:E272"/>
    <mergeCell ref="D273:E273"/>
    <mergeCell ref="D274:E274"/>
    <mergeCell ref="D275:E275"/>
    <mergeCell ref="C276:E276"/>
    <mergeCell ref="C277:E277"/>
    <mergeCell ref="C266:E266"/>
    <mergeCell ref="C267:E267"/>
    <mergeCell ref="D268:E268"/>
    <mergeCell ref="D269:E269"/>
    <mergeCell ref="D270:E270"/>
    <mergeCell ref="C271:E271"/>
  </mergeCells>
  <pageMargins left="0.25" right="0.25" top="0.75" bottom="0.75" header="0.3" footer="0.3"/>
  <pageSetup paperSize="9" scale="40" orientation="landscape" r:id="rId1"/>
  <headerFooter>
    <oddHeader>&amp;C&amp;"Times New Roman,Félkövér"&amp;12Közművelődés
Kiadások - 2016.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11"/>
  <sheetViews>
    <sheetView tabSelected="1" view="pageBreakPreview" zoomScale="60" zoomScaleNormal="100" workbookViewId="0">
      <pane xSplit="5" ySplit="4" topLeftCell="I104" activePane="bottomRight" state="frozen"/>
      <selection pane="topRight" activeCell="F1" sqref="F1"/>
      <selection pane="bottomLeft" activeCell="A5" sqref="A5"/>
      <selection pane="bottomRight" activeCell="AB269" sqref="AB269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9" width="11.5703125" style="12" customWidth="1"/>
    <col min="10" max="10" width="11" style="12" customWidth="1"/>
    <col min="11" max="11" width="10" style="12" customWidth="1"/>
    <col min="12" max="12" width="10.85546875" style="53" bestFit="1" customWidth="1"/>
    <col min="13" max="13" width="14.85546875" style="53" customWidth="1"/>
    <col min="14" max="14" width="16.28515625" style="53" customWidth="1"/>
    <col min="15" max="15" width="12.85546875" style="53" customWidth="1"/>
    <col min="16" max="16" width="10.85546875" style="53" customWidth="1"/>
    <col min="17" max="17" width="5.5703125" style="12" bestFit="1" customWidth="1"/>
    <col min="18" max="20" width="9" style="12" bestFit="1" customWidth="1"/>
    <col min="21" max="21" width="7.85546875" style="12" bestFit="1" customWidth="1"/>
    <col min="22" max="22" width="9.85546875" style="12" customWidth="1"/>
    <col min="23" max="23" width="7.85546875" style="12" bestFit="1" customWidth="1"/>
    <col min="24" max="24" width="9" style="12" bestFit="1" customWidth="1"/>
    <col min="25" max="25" width="10.140625" style="12" customWidth="1"/>
    <col min="26" max="27" width="7.85546875" style="12" bestFit="1" customWidth="1"/>
    <col min="28" max="28" width="9" style="12" customWidth="1"/>
    <col min="29" max="16384" width="9.140625" style="18"/>
  </cols>
  <sheetData>
    <row r="1" spans="1:28" ht="15.75" thickBot="1" x14ac:dyDescent="0.3">
      <c r="AB1" s="11" t="s">
        <v>1113</v>
      </c>
    </row>
    <row r="2" spans="1:28" ht="15" customHeight="1" x14ac:dyDescent="0.25">
      <c r="B2" s="637" t="s">
        <v>0</v>
      </c>
      <c r="C2" s="641"/>
      <c r="D2" s="641"/>
      <c r="E2" s="641"/>
      <c r="F2" s="640" t="s">
        <v>1154</v>
      </c>
      <c r="G2" s="637" t="s">
        <v>1237</v>
      </c>
      <c r="H2" s="637" t="s">
        <v>1240</v>
      </c>
      <c r="I2" s="650" t="s">
        <v>1250</v>
      </c>
      <c r="J2" s="654" t="s">
        <v>1243</v>
      </c>
      <c r="K2" s="654"/>
      <c r="L2" s="655"/>
      <c r="M2" s="653" t="s">
        <v>1247</v>
      </c>
      <c r="N2" s="654"/>
      <c r="O2" s="654"/>
      <c r="P2" s="655"/>
      <c r="Q2" s="640" t="s">
        <v>1248</v>
      </c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2"/>
    </row>
    <row r="3" spans="1:28" ht="22.5" customHeight="1" x14ac:dyDescent="0.25">
      <c r="B3" s="638"/>
      <c r="C3" s="646"/>
      <c r="D3" s="646"/>
      <c r="E3" s="646"/>
      <c r="F3" s="648"/>
      <c r="G3" s="638"/>
      <c r="H3" s="638"/>
      <c r="I3" s="651"/>
      <c r="J3" s="658" t="s">
        <v>1156</v>
      </c>
      <c r="K3" s="660" t="s">
        <v>1157</v>
      </c>
      <c r="L3" s="662" t="s">
        <v>856</v>
      </c>
      <c r="M3" s="702" t="s">
        <v>1252</v>
      </c>
      <c r="N3" s="632" t="s">
        <v>1112</v>
      </c>
      <c r="O3" s="632" t="s">
        <v>1152</v>
      </c>
      <c r="P3" s="703" t="s">
        <v>1153</v>
      </c>
      <c r="Q3" s="643"/>
      <c r="R3" s="644"/>
      <c r="S3" s="644"/>
      <c r="T3" s="644"/>
      <c r="U3" s="644"/>
      <c r="V3" s="644"/>
      <c r="W3" s="644"/>
      <c r="X3" s="644"/>
      <c r="Y3" s="644"/>
      <c r="Z3" s="644"/>
      <c r="AA3" s="644"/>
      <c r="AB3" s="645"/>
    </row>
    <row r="4" spans="1:28" ht="24" customHeight="1" thickBot="1" x14ac:dyDescent="0.3">
      <c r="B4" s="639"/>
      <c r="C4" s="647"/>
      <c r="D4" s="647"/>
      <c r="E4" s="647"/>
      <c r="F4" s="649"/>
      <c r="G4" s="639"/>
      <c r="H4" s="639"/>
      <c r="I4" s="652"/>
      <c r="J4" s="659"/>
      <c r="K4" s="661"/>
      <c r="L4" s="663"/>
      <c r="M4" s="657"/>
      <c r="N4" s="633"/>
      <c r="O4" s="633"/>
      <c r="P4" s="636"/>
      <c r="Q4" s="144" t="s">
        <v>878</v>
      </c>
      <c r="R4" s="71" t="s">
        <v>879</v>
      </c>
      <c r="S4" s="71" t="s">
        <v>880</v>
      </c>
      <c r="T4" s="71" t="s">
        <v>881</v>
      </c>
      <c r="U4" s="71" t="s">
        <v>882</v>
      </c>
      <c r="V4" s="391" t="s">
        <v>883</v>
      </c>
      <c r="W4" s="91" t="s">
        <v>884</v>
      </c>
      <c r="X4" s="70" t="s">
        <v>885</v>
      </c>
      <c r="Y4" s="71" t="s">
        <v>886</v>
      </c>
      <c r="Z4" s="91" t="s">
        <v>887</v>
      </c>
      <c r="AA4" s="454" t="s">
        <v>888</v>
      </c>
      <c r="AB4" s="72" t="s">
        <v>889</v>
      </c>
    </row>
    <row r="5" spans="1:28" ht="15.75" thickBot="1" x14ac:dyDescent="0.3">
      <c r="B5" s="92" t="s">
        <v>259</v>
      </c>
      <c r="C5" s="664" t="s">
        <v>260</v>
      </c>
      <c r="D5" s="665"/>
      <c r="E5" s="665"/>
      <c r="F5" s="185">
        <f>F6+F20</f>
        <v>0</v>
      </c>
      <c r="G5" s="484">
        <f>G6+G20</f>
        <v>0</v>
      </c>
      <c r="H5" s="484">
        <f>H6+H20</f>
        <v>0</v>
      </c>
      <c r="I5" s="413">
        <f>I6+I20</f>
        <v>0</v>
      </c>
      <c r="J5" s="392">
        <f t="shared" ref="J5:K5" si="0">J6+J20</f>
        <v>0</v>
      </c>
      <c r="K5" s="203">
        <f t="shared" si="0"/>
        <v>0</v>
      </c>
      <c r="L5" s="221">
        <f>SUM(J5:K5)</f>
        <v>0</v>
      </c>
      <c r="M5" s="95">
        <f t="shared" ref="M5:AB5" si="1">M6+M20</f>
        <v>0</v>
      </c>
      <c r="N5" s="98">
        <f t="shared" si="1"/>
        <v>0</v>
      </c>
      <c r="O5" s="96">
        <f t="shared" si="1"/>
        <v>0</v>
      </c>
      <c r="P5" s="97">
        <f t="shared" si="1"/>
        <v>0</v>
      </c>
      <c r="Q5" s="95">
        <f t="shared" si="1"/>
        <v>0</v>
      </c>
      <c r="R5" s="96">
        <f t="shared" si="1"/>
        <v>0</v>
      </c>
      <c r="S5" s="96">
        <f t="shared" si="1"/>
        <v>0</v>
      </c>
      <c r="T5" s="96">
        <f t="shared" si="1"/>
        <v>0</v>
      </c>
      <c r="U5" s="96">
        <f t="shared" si="1"/>
        <v>0</v>
      </c>
      <c r="V5" s="99">
        <f t="shared" ref="V5" si="2">V6+V20</f>
        <v>0</v>
      </c>
      <c r="W5" s="96">
        <f t="shared" si="1"/>
        <v>0</v>
      </c>
      <c r="X5" s="98">
        <f t="shared" si="1"/>
        <v>0</v>
      </c>
      <c r="Y5" s="96">
        <f t="shared" si="1"/>
        <v>0</v>
      </c>
      <c r="Z5" s="96">
        <f t="shared" si="1"/>
        <v>0</v>
      </c>
      <c r="AA5" s="98">
        <f t="shared" si="1"/>
        <v>0</v>
      </c>
      <c r="AB5" s="100">
        <f t="shared" si="1"/>
        <v>0</v>
      </c>
    </row>
    <row r="6" spans="1:28" ht="15.75" hidden="1" thickBot="1" x14ac:dyDescent="0.3">
      <c r="B6" s="137" t="s">
        <v>894</v>
      </c>
      <c r="C6" s="621" t="s">
        <v>261</v>
      </c>
      <c r="D6" s="622"/>
      <c r="E6" s="622"/>
      <c r="F6" s="186">
        <f>F7+F8+F9+F10+F11+F12+F13+F14+F15+F16+F17+F18+F19</f>
        <v>0</v>
      </c>
      <c r="G6" s="485">
        <f>G7+G8+G9+G10+G11+G12+G13+G14+G15+G16+G17+G18+G19</f>
        <v>0</v>
      </c>
      <c r="H6" s="485">
        <f>H7+H8+H9+H10+H11+H12+H13+H14+H15+H16+H17+H18+H19</f>
        <v>0</v>
      </c>
      <c r="I6" s="414">
        <f>I7+I8+I9+I10+I11+I12+I13+I14+I15+I16+I17+I18+I19</f>
        <v>0</v>
      </c>
      <c r="J6" s="393">
        <f t="shared" ref="J6:K6" si="3">J7+J8+J9+J10+J11+J12+J13+J14+J15+J16+J17+J18+J19</f>
        <v>0</v>
      </c>
      <c r="K6" s="204">
        <f t="shared" si="3"/>
        <v>0</v>
      </c>
      <c r="L6" s="222">
        <f t="shared" ref="L6:L69" si="4">SUM(J6:K6)</f>
        <v>0</v>
      </c>
      <c r="M6" s="131">
        <f t="shared" ref="M6:AB6" si="5">M7+M8+M9+M10+M11+M12+M13+M14+M15+M16+M17+M18+M19</f>
        <v>0</v>
      </c>
      <c r="N6" s="134">
        <f t="shared" si="5"/>
        <v>0</v>
      </c>
      <c r="O6" s="132">
        <f t="shared" si="5"/>
        <v>0</v>
      </c>
      <c r="P6" s="133">
        <f t="shared" si="5"/>
        <v>0</v>
      </c>
      <c r="Q6" s="131">
        <f t="shared" si="5"/>
        <v>0</v>
      </c>
      <c r="R6" s="132">
        <f t="shared" si="5"/>
        <v>0</v>
      </c>
      <c r="S6" s="132">
        <f t="shared" si="5"/>
        <v>0</v>
      </c>
      <c r="T6" s="132">
        <f t="shared" si="5"/>
        <v>0</v>
      </c>
      <c r="U6" s="132">
        <f t="shared" si="5"/>
        <v>0</v>
      </c>
      <c r="V6" s="135">
        <f t="shared" ref="V6" si="6">V7+V8+V9+V10+V11+V12+V13+V14+V15+V16+V17+V18+V19</f>
        <v>0</v>
      </c>
      <c r="W6" s="132">
        <f t="shared" si="5"/>
        <v>0</v>
      </c>
      <c r="X6" s="134">
        <f t="shared" si="5"/>
        <v>0</v>
      </c>
      <c r="Y6" s="132">
        <f t="shared" si="5"/>
        <v>0</v>
      </c>
      <c r="Z6" s="132">
        <f t="shared" si="5"/>
        <v>0</v>
      </c>
      <c r="AA6" s="134">
        <f t="shared" si="5"/>
        <v>0</v>
      </c>
      <c r="AB6" s="136">
        <f t="shared" si="5"/>
        <v>0</v>
      </c>
    </row>
    <row r="7" spans="1:28" ht="15.75" hidden="1" thickBot="1" x14ac:dyDescent="0.3">
      <c r="A7" s="140" t="s">
        <v>262</v>
      </c>
      <c r="B7" s="59" t="s">
        <v>895</v>
      </c>
      <c r="C7" s="599" t="s">
        <v>263</v>
      </c>
      <c r="D7" s="600"/>
      <c r="E7" s="600"/>
      <c r="F7" s="187"/>
      <c r="G7" s="486"/>
      <c r="H7" s="486"/>
      <c r="I7" s="415"/>
      <c r="J7" s="394"/>
      <c r="K7" s="205"/>
      <c r="L7" s="224">
        <f t="shared" si="4"/>
        <v>0</v>
      </c>
      <c r="M7" s="81"/>
      <c r="N7" s="43"/>
      <c r="O7" s="1"/>
      <c r="P7" s="82"/>
      <c r="Q7" s="81"/>
      <c r="R7" s="1"/>
      <c r="S7" s="1"/>
      <c r="T7" s="1"/>
      <c r="U7" s="1"/>
      <c r="V7" s="89"/>
      <c r="W7" s="1"/>
      <c r="X7" s="43"/>
      <c r="Y7" s="1"/>
      <c r="Z7" s="1"/>
      <c r="AA7" s="43"/>
      <c r="AB7" s="46"/>
    </row>
    <row r="8" spans="1:28" ht="15.75" hidden="1" thickBot="1" x14ac:dyDescent="0.3">
      <c r="A8" s="140" t="s">
        <v>264</v>
      </c>
      <c r="B8" s="59" t="s">
        <v>896</v>
      </c>
      <c r="C8" s="599" t="s">
        <v>265</v>
      </c>
      <c r="D8" s="600"/>
      <c r="E8" s="600"/>
      <c r="F8" s="187"/>
      <c r="G8" s="486"/>
      <c r="H8" s="486"/>
      <c r="I8" s="415"/>
      <c r="J8" s="394"/>
      <c r="K8" s="205"/>
      <c r="L8" s="224">
        <f t="shared" si="4"/>
        <v>0</v>
      </c>
      <c r="M8" s="81"/>
      <c r="N8" s="43"/>
      <c r="O8" s="1"/>
      <c r="P8" s="82"/>
      <c r="Q8" s="81"/>
      <c r="R8" s="1"/>
      <c r="S8" s="1"/>
      <c r="T8" s="1"/>
      <c r="U8" s="1"/>
      <c r="V8" s="89"/>
      <c r="W8" s="1"/>
      <c r="X8" s="43"/>
      <c r="Y8" s="1"/>
      <c r="Z8" s="1"/>
      <c r="AA8" s="43"/>
      <c r="AB8" s="46"/>
    </row>
    <row r="9" spans="1:28" ht="15.75" hidden="1" thickBot="1" x14ac:dyDescent="0.3">
      <c r="A9" s="140" t="s">
        <v>266</v>
      </c>
      <c r="B9" s="59" t="s">
        <v>897</v>
      </c>
      <c r="C9" s="599" t="s">
        <v>267</v>
      </c>
      <c r="D9" s="600"/>
      <c r="E9" s="600"/>
      <c r="F9" s="187"/>
      <c r="G9" s="486"/>
      <c r="H9" s="486"/>
      <c r="I9" s="415"/>
      <c r="J9" s="394"/>
      <c r="K9" s="205"/>
      <c r="L9" s="224">
        <f t="shared" si="4"/>
        <v>0</v>
      </c>
      <c r="M9" s="81"/>
      <c r="N9" s="43"/>
      <c r="O9" s="1"/>
      <c r="P9" s="82"/>
      <c r="Q9" s="81"/>
      <c r="R9" s="1"/>
      <c r="S9" s="1"/>
      <c r="T9" s="1"/>
      <c r="U9" s="1"/>
      <c r="V9" s="89"/>
      <c r="W9" s="1"/>
      <c r="X9" s="43"/>
      <c r="Y9" s="1"/>
      <c r="Z9" s="1"/>
      <c r="AA9" s="43"/>
      <c r="AB9" s="46"/>
    </row>
    <row r="10" spans="1:28" ht="15.75" hidden="1" thickBot="1" x14ac:dyDescent="0.3">
      <c r="A10" s="140" t="s">
        <v>268</v>
      </c>
      <c r="B10" s="59" t="s">
        <v>898</v>
      </c>
      <c r="C10" s="599" t="s">
        <v>622</v>
      </c>
      <c r="D10" s="600"/>
      <c r="E10" s="600"/>
      <c r="F10" s="187"/>
      <c r="G10" s="486"/>
      <c r="H10" s="486"/>
      <c r="I10" s="415"/>
      <c r="J10" s="394"/>
      <c r="K10" s="205"/>
      <c r="L10" s="224">
        <f t="shared" si="4"/>
        <v>0</v>
      </c>
      <c r="M10" s="81"/>
      <c r="N10" s="43"/>
      <c r="O10" s="1"/>
      <c r="P10" s="82"/>
      <c r="Q10" s="81"/>
      <c r="R10" s="1"/>
      <c r="S10" s="1"/>
      <c r="T10" s="1"/>
      <c r="U10" s="1"/>
      <c r="V10" s="89"/>
      <c r="W10" s="1"/>
      <c r="X10" s="43"/>
      <c r="Y10" s="1"/>
      <c r="Z10" s="1"/>
      <c r="AA10" s="43"/>
      <c r="AB10" s="46"/>
    </row>
    <row r="11" spans="1:28" ht="15.75" hidden="1" thickBot="1" x14ac:dyDescent="0.3">
      <c r="A11" s="140" t="s">
        <v>269</v>
      </c>
      <c r="B11" s="59" t="s">
        <v>899</v>
      </c>
      <c r="C11" s="599" t="s">
        <v>270</v>
      </c>
      <c r="D11" s="600"/>
      <c r="E11" s="600"/>
      <c r="F11" s="187"/>
      <c r="G11" s="486"/>
      <c r="H11" s="486"/>
      <c r="I11" s="415"/>
      <c r="J11" s="394"/>
      <c r="K11" s="205"/>
      <c r="L11" s="224">
        <f t="shared" si="4"/>
        <v>0</v>
      </c>
      <c r="M11" s="81"/>
      <c r="N11" s="43"/>
      <c r="O11" s="1"/>
      <c r="P11" s="82"/>
      <c r="Q11" s="81"/>
      <c r="R11" s="1"/>
      <c r="S11" s="1"/>
      <c r="T11" s="1"/>
      <c r="U11" s="1"/>
      <c r="V11" s="89"/>
      <c r="W11" s="1"/>
      <c r="X11" s="43"/>
      <c r="Y11" s="1"/>
      <c r="Z11" s="1"/>
      <c r="AA11" s="43"/>
      <c r="AB11" s="46"/>
    </row>
    <row r="12" spans="1:28" ht="15.75" hidden="1" thickBot="1" x14ac:dyDescent="0.3">
      <c r="A12" s="140" t="s">
        <v>271</v>
      </c>
      <c r="B12" s="59" t="s">
        <v>900</v>
      </c>
      <c r="C12" s="599" t="s">
        <v>272</v>
      </c>
      <c r="D12" s="600"/>
      <c r="E12" s="600"/>
      <c r="F12" s="187"/>
      <c r="G12" s="486"/>
      <c r="H12" s="486"/>
      <c r="I12" s="415"/>
      <c r="J12" s="394"/>
      <c r="K12" s="205"/>
      <c r="L12" s="224">
        <f t="shared" si="4"/>
        <v>0</v>
      </c>
      <c r="M12" s="81"/>
      <c r="N12" s="43"/>
      <c r="O12" s="1"/>
      <c r="P12" s="82"/>
      <c r="Q12" s="81"/>
      <c r="R12" s="1"/>
      <c r="S12" s="1"/>
      <c r="T12" s="1"/>
      <c r="U12" s="1"/>
      <c r="V12" s="89"/>
      <c r="W12" s="1"/>
      <c r="X12" s="43"/>
      <c r="Y12" s="1"/>
      <c r="Z12" s="1"/>
      <c r="AA12" s="43"/>
      <c r="AB12" s="46"/>
    </row>
    <row r="13" spans="1:28" ht="15.75" hidden="1" thickBot="1" x14ac:dyDescent="0.3">
      <c r="A13" s="140" t="s">
        <v>273</v>
      </c>
      <c r="B13" s="59" t="s">
        <v>901</v>
      </c>
      <c r="C13" s="599" t="s">
        <v>274</v>
      </c>
      <c r="D13" s="600"/>
      <c r="E13" s="600"/>
      <c r="F13" s="187"/>
      <c r="G13" s="486"/>
      <c r="H13" s="486"/>
      <c r="I13" s="415"/>
      <c r="J13" s="394"/>
      <c r="K13" s="205"/>
      <c r="L13" s="224">
        <f t="shared" si="4"/>
        <v>0</v>
      </c>
      <c r="M13" s="81"/>
      <c r="N13" s="43"/>
      <c r="O13" s="1"/>
      <c r="P13" s="82"/>
      <c r="Q13" s="81"/>
      <c r="R13" s="1"/>
      <c r="S13" s="1"/>
      <c r="T13" s="1"/>
      <c r="U13" s="1"/>
      <c r="V13" s="89"/>
      <c r="W13" s="1"/>
      <c r="X13" s="43"/>
      <c r="Y13" s="1"/>
      <c r="Z13" s="1"/>
      <c r="AA13" s="43"/>
      <c r="AB13" s="46"/>
    </row>
    <row r="14" spans="1:28" ht="15.75" hidden="1" thickBot="1" x14ac:dyDescent="0.3">
      <c r="A14" s="140" t="s">
        <v>275</v>
      </c>
      <c r="B14" s="59" t="s">
        <v>902</v>
      </c>
      <c r="C14" s="599" t="s">
        <v>276</v>
      </c>
      <c r="D14" s="600"/>
      <c r="E14" s="600"/>
      <c r="F14" s="187"/>
      <c r="G14" s="486"/>
      <c r="H14" s="486"/>
      <c r="I14" s="415"/>
      <c r="J14" s="394"/>
      <c r="K14" s="205"/>
      <c r="L14" s="224">
        <f t="shared" si="4"/>
        <v>0</v>
      </c>
      <c r="M14" s="81"/>
      <c r="N14" s="43"/>
      <c r="O14" s="1"/>
      <c r="P14" s="82"/>
      <c r="Q14" s="81"/>
      <c r="R14" s="1"/>
      <c r="S14" s="1"/>
      <c r="T14" s="1"/>
      <c r="U14" s="1"/>
      <c r="V14" s="89"/>
      <c r="W14" s="1"/>
      <c r="X14" s="43"/>
      <c r="Y14" s="1"/>
      <c r="Z14" s="1"/>
      <c r="AA14" s="43"/>
      <c r="AB14" s="46"/>
    </row>
    <row r="15" spans="1:28" ht="15.75" hidden="1" thickBot="1" x14ac:dyDescent="0.3">
      <c r="A15" s="140" t="s">
        <v>277</v>
      </c>
      <c r="B15" s="59" t="s">
        <v>903</v>
      </c>
      <c r="C15" s="599" t="s">
        <v>278</v>
      </c>
      <c r="D15" s="600"/>
      <c r="E15" s="600"/>
      <c r="F15" s="187"/>
      <c r="G15" s="486"/>
      <c r="H15" s="486"/>
      <c r="I15" s="415"/>
      <c r="J15" s="394"/>
      <c r="K15" s="205"/>
      <c r="L15" s="224">
        <f t="shared" si="4"/>
        <v>0</v>
      </c>
      <c r="M15" s="81"/>
      <c r="N15" s="43"/>
      <c r="O15" s="1"/>
      <c r="P15" s="82"/>
      <c r="Q15" s="81"/>
      <c r="R15" s="1"/>
      <c r="S15" s="1"/>
      <c r="T15" s="1"/>
      <c r="U15" s="1"/>
      <c r="V15" s="89"/>
      <c r="W15" s="1"/>
      <c r="X15" s="43"/>
      <c r="Y15" s="1"/>
      <c r="Z15" s="1"/>
      <c r="AA15" s="43"/>
      <c r="AB15" s="46"/>
    </row>
    <row r="16" spans="1:28" ht="15.75" hidden="1" thickBot="1" x14ac:dyDescent="0.3">
      <c r="A16" s="140" t="s">
        <v>279</v>
      </c>
      <c r="B16" s="59" t="s">
        <v>904</v>
      </c>
      <c r="C16" s="599" t="s">
        <v>280</v>
      </c>
      <c r="D16" s="600"/>
      <c r="E16" s="600"/>
      <c r="F16" s="187"/>
      <c r="G16" s="486"/>
      <c r="H16" s="486"/>
      <c r="I16" s="415"/>
      <c r="J16" s="394"/>
      <c r="K16" s="205"/>
      <c r="L16" s="224">
        <f t="shared" si="4"/>
        <v>0</v>
      </c>
      <c r="M16" s="81"/>
      <c r="N16" s="43"/>
      <c r="O16" s="1"/>
      <c r="P16" s="82"/>
      <c r="Q16" s="81"/>
      <c r="R16" s="1"/>
      <c r="S16" s="1"/>
      <c r="T16" s="1"/>
      <c r="U16" s="1"/>
      <c r="V16" s="89"/>
      <c r="W16" s="1"/>
      <c r="X16" s="43"/>
      <c r="Y16" s="1"/>
      <c r="Z16" s="1"/>
      <c r="AA16" s="43"/>
      <c r="AB16" s="46"/>
    </row>
    <row r="17" spans="1:28" ht="15.75" hidden="1" thickBot="1" x14ac:dyDescent="0.3">
      <c r="A17" s="140" t="s">
        <v>281</v>
      </c>
      <c r="B17" s="59" t="s">
        <v>905</v>
      </c>
      <c r="C17" s="599" t="s">
        <v>282</v>
      </c>
      <c r="D17" s="600"/>
      <c r="E17" s="600"/>
      <c r="F17" s="187"/>
      <c r="G17" s="486"/>
      <c r="H17" s="486"/>
      <c r="I17" s="415"/>
      <c r="J17" s="394"/>
      <c r="K17" s="205"/>
      <c r="L17" s="224">
        <f t="shared" si="4"/>
        <v>0</v>
      </c>
      <c r="M17" s="81"/>
      <c r="N17" s="43"/>
      <c r="O17" s="1"/>
      <c r="P17" s="82"/>
      <c r="Q17" s="81"/>
      <c r="R17" s="1"/>
      <c r="S17" s="1"/>
      <c r="T17" s="1"/>
      <c r="U17" s="1"/>
      <c r="V17" s="89"/>
      <c r="W17" s="1"/>
      <c r="X17" s="43"/>
      <c r="Y17" s="1"/>
      <c r="Z17" s="1"/>
      <c r="AA17" s="43"/>
      <c r="AB17" s="46"/>
    </row>
    <row r="18" spans="1:28" ht="15.75" hidden="1" thickBot="1" x14ac:dyDescent="0.3">
      <c r="A18" s="140" t="s">
        <v>283</v>
      </c>
      <c r="B18" s="59" t="s">
        <v>906</v>
      </c>
      <c r="C18" s="599" t="s">
        <v>284</v>
      </c>
      <c r="D18" s="600"/>
      <c r="E18" s="600"/>
      <c r="F18" s="187"/>
      <c r="G18" s="486"/>
      <c r="H18" s="486"/>
      <c r="I18" s="415"/>
      <c r="J18" s="394"/>
      <c r="K18" s="205"/>
      <c r="L18" s="224">
        <f t="shared" si="4"/>
        <v>0</v>
      </c>
      <c r="M18" s="81"/>
      <c r="N18" s="43"/>
      <c r="O18" s="1"/>
      <c r="P18" s="82"/>
      <c r="Q18" s="81"/>
      <c r="R18" s="1"/>
      <c r="S18" s="1"/>
      <c r="T18" s="1"/>
      <c r="U18" s="1"/>
      <c r="V18" s="89"/>
      <c r="W18" s="1"/>
      <c r="X18" s="43"/>
      <c r="Y18" s="1"/>
      <c r="Z18" s="1"/>
      <c r="AA18" s="43"/>
      <c r="AB18" s="46"/>
    </row>
    <row r="19" spans="1:28" ht="15.75" hidden="1" thickBot="1" x14ac:dyDescent="0.3">
      <c r="A19" s="140" t="s">
        <v>285</v>
      </c>
      <c r="B19" s="59" t="s">
        <v>907</v>
      </c>
      <c r="C19" s="599" t="s">
        <v>286</v>
      </c>
      <c r="D19" s="600"/>
      <c r="E19" s="600"/>
      <c r="F19" s="187"/>
      <c r="G19" s="486"/>
      <c r="H19" s="486"/>
      <c r="I19" s="415"/>
      <c r="J19" s="394"/>
      <c r="K19" s="205"/>
      <c r="L19" s="224">
        <f t="shared" si="4"/>
        <v>0</v>
      </c>
      <c r="M19" s="81"/>
      <c r="N19" s="43"/>
      <c r="O19" s="1"/>
      <c r="P19" s="82"/>
      <c r="Q19" s="81"/>
      <c r="R19" s="1"/>
      <c r="S19" s="1"/>
      <c r="T19" s="1"/>
      <c r="U19" s="1"/>
      <c r="V19" s="89"/>
      <c r="W19" s="1"/>
      <c r="X19" s="43"/>
      <c r="Y19" s="1"/>
      <c r="Z19" s="1"/>
      <c r="AA19" s="43"/>
      <c r="AB19" s="46"/>
    </row>
    <row r="20" spans="1:28" ht="15.75" hidden="1" thickBot="1" x14ac:dyDescent="0.3">
      <c r="B20" s="101" t="s">
        <v>908</v>
      </c>
      <c r="C20" s="597" t="s">
        <v>287</v>
      </c>
      <c r="D20" s="598"/>
      <c r="E20" s="598"/>
      <c r="F20" s="188">
        <f>F21+F22+F23</f>
        <v>0</v>
      </c>
      <c r="G20" s="487">
        <f>G21+G22+G23</f>
        <v>0</v>
      </c>
      <c r="H20" s="487">
        <f>H21+H22+H23</f>
        <v>0</v>
      </c>
      <c r="I20" s="416">
        <f>I21+I22+I23</f>
        <v>0</v>
      </c>
      <c r="J20" s="395">
        <f t="shared" ref="J20:K20" si="7">J21+J22+J23</f>
        <v>0</v>
      </c>
      <c r="K20" s="206">
        <f t="shared" si="7"/>
        <v>0</v>
      </c>
      <c r="L20" s="223">
        <f t="shared" si="4"/>
        <v>0</v>
      </c>
      <c r="M20" s="104">
        <f t="shared" ref="M20:AB20" si="8">M21+M22+M23</f>
        <v>0</v>
      </c>
      <c r="N20" s="107">
        <f t="shared" si="8"/>
        <v>0</v>
      </c>
      <c r="O20" s="105">
        <f t="shared" si="8"/>
        <v>0</v>
      </c>
      <c r="P20" s="106">
        <f t="shared" si="8"/>
        <v>0</v>
      </c>
      <c r="Q20" s="104">
        <f t="shared" si="8"/>
        <v>0</v>
      </c>
      <c r="R20" s="105">
        <f t="shared" si="8"/>
        <v>0</v>
      </c>
      <c r="S20" s="105">
        <f t="shared" si="8"/>
        <v>0</v>
      </c>
      <c r="T20" s="105">
        <f t="shared" si="8"/>
        <v>0</v>
      </c>
      <c r="U20" s="105">
        <f t="shared" si="8"/>
        <v>0</v>
      </c>
      <c r="V20" s="108">
        <f t="shared" ref="V20" si="9">V21+V22+V23</f>
        <v>0</v>
      </c>
      <c r="W20" s="105">
        <f t="shared" si="8"/>
        <v>0</v>
      </c>
      <c r="X20" s="107">
        <f t="shared" si="8"/>
        <v>0</v>
      </c>
      <c r="Y20" s="105">
        <f t="shared" si="8"/>
        <v>0</v>
      </c>
      <c r="Z20" s="105">
        <f t="shared" si="8"/>
        <v>0</v>
      </c>
      <c r="AA20" s="107">
        <f t="shared" si="8"/>
        <v>0</v>
      </c>
      <c r="AB20" s="109">
        <f t="shared" si="8"/>
        <v>0</v>
      </c>
    </row>
    <row r="21" spans="1:28" ht="15.75" hidden="1" thickBot="1" x14ac:dyDescent="0.3">
      <c r="A21" s="140" t="s">
        <v>288</v>
      </c>
      <c r="B21" s="59" t="s">
        <v>909</v>
      </c>
      <c r="C21" s="599" t="s">
        <v>289</v>
      </c>
      <c r="D21" s="600"/>
      <c r="E21" s="600"/>
      <c r="F21" s="187"/>
      <c r="G21" s="486"/>
      <c r="H21" s="486"/>
      <c r="I21" s="415"/>
      <c r="J21" s="394"/>
      <c r="K21" s="205"/>
      <c r="L21" s="224">
        <f t="shared" si="4"/>
        <v>0</v>
      </c>
      <c r="M21" s="81"/>
      <c r="N21" s="43"/>
      <c r="O21" s="1"/>
      <c r="P21" s="82"/>
      <c r="Q21" s="81"/>
      <c r="R21" s="1"/>
      <c r="S21" s="1"/>
      <c r="T21" s="1"/>
      <c r="U21" s="1"/>
      <c r="V21" s="89"/>
      <c r="W21" s="1"/>
      <c r="X21" s="43"/>
      <c r="Y21" s="1"/>
      <c r="Z21" s="1"/>
      <c r="AA21" s="43"/>
      <c r="AB21" s="46"/>
    </row>
    <row r="22" spans="1:28" ht="15.75" hidden="1" thickBot="1" x14ac:dyDescent="0.3">
      <c r="A22" s="140" t="s">
        <v>290</v>
      </c>
      <c r="B22" s="59" t="s">
        <v>910</v>
      </c>
      <c r="C22" s="599" t="s">
        <v>291</v>
      </c>
      <c r="D22" s="600"/>
      <c r="E22" s="600"/>
      <c r="F22" s="187"/>
      <c r="G22" s="486"/>
      <c r="H22" s="486"/>
      <c r="I22" s="415"/>
      <c r="J22" s="394"/>
      <c r="K22" s="205"/>
      <c r="L22" s="224">
        <f t="shared" si="4"/>
        <v>0</v>
      </c>
      <c r="M22" s="81"/>
      <c r="N22" s="43"/>
      <c r="O22" s="1"/>
      <c r="P22" s="82"/>
      <c r="Q22" s="81"/>
      <c r="R22" s="1"/>
      <c r="S22" s="1"/>
      <c r="T22" s="1"/>
      <c r="U22" s="1"/>
      <c r="V22" s="89"/>
      <c r="W22" s="1"/>
      <c r="X22" s="43"/>
      <c r="Y22" s="1"/>
      <c r="Z22" s="1"/>
      <c r="AA22" s="43"/>
      <c r="AB22" s="46"/>
    </row>
    <row r="23" spans="1:28" ht="15.75" hidden="1" thickBot="1" x14ac:dyDescent="0.3">
      <c r="A23" s="140" t="s">
        <v>292</v>
      </c>
      <c r="B23" s="61" t="s">
        <v>911</v>
      </c>
      <c r="C23" s="666" t="s">
        <v>293</v>
      </c>
      <c r="D23" s="667"/>
      <c r="E23" s="667"/>
      <c r="F23" s="189"/>
      <c r="G23" s="488"/>
      <c r="H23" s="488"/>
      <c r="I23" s="417"/>
      <c r="J23" s="396"/>
      <c r="K23" s="207"/>
      <c r="L23" s="224">
        <f t="shared" si="4"/>
        <v>0</v>
      </c>
      <c r="M23" s="81"/>
      <c r="N23" s="43"/>
      <c r="O23" s="1"/>
      <c r="P23" s="82"/>
      <c r="Q23" s="81"/>
      <c r="R23" s="1"/>
      <c r="S23" s="1"/>
      <c r="T23" s="1"/>
      <c r="U23" s="1"/>
      <c r="V23" s="89"/>
      <c r="W23" s="1"/>
      <c r="X23" s="43"/>
      <c r="Y23" s="1"/>
      <c r="Z23" s="1"/>
      <c r="AA23" s="43"/>
      <c r="AB23" s="46"/>
    </row>
    <row r="24" spans="1:28" ht="15.75" thickBot="1" x14ac:dyDescent="0.3">
      <c r="B24" s="92" t="s">
        <v>294</v>
      </c>
      <c r="C24" s="630" t="s">
        <v>1088</v>
      </c>
      <c r="D24" s="630"/>
      <c r="E24" s="617"/>
      <c r="F24" s="190">
        <f>F25+F26+F27+F28+F29+F30+F31</f>
        <v>0</v>
      </c>
      <c r="G24" s="489">
        <f>G25+G26+G27+G28+G29+G30+G31</f>
        <v>0</v>
      </c>
      <c r="H24" s="489">
        <f>H25+H26+H27+H28+H29+H30+H31</f>
        <v>0</v>
      </c>
      <c r="I24" s="418">
        <f>I25+I26+I27+I28+I29+I30+I31</f>
        <v>0</v>
      </c>
      <c r="J24" s="397">
        <f t="shared" ref="J24:K24" si="10">J25+J26+J27+J28+J29+J30+J31</f>
        <v>0</v>
      </c>
      <c r="K24" s="208">
        <f t="shared" si="10"/>
        <v>0</v>
      </c>
      <c r="L24" s="221">
        <f t="shared" si="4"/>
        <v>0</v>
      </c>
      <c r="M24" s="95">
        <f t="shared" ref="M24:AB24" si="11">M25+M26+M27+M28+M29+M30+M31</f>
        <v>0</v>
      </c>
      <c r="N24" s="98">
        <f t="shared" si="11"/>
        <v>0</v>
      </c>
      <c r="O24" s="96">
        <f t="shared" si="11"/>
        <v>0</v>
      </c>
      <c r="P24" s="97">
        <f t="shared" si="11"/>
        <v>0</v>
      </c>
      <c r="Q24" s="95">
        <f t="shared" si="11"/>
        <v>0</v>
      </c>
      <c r="R24" s="96">
        <f t="shared" si="11"/>
        <v>0</v>
      </c>
      <c r="S24" s="96">
        <f t="shared" si="11"/>
        <v>0</v>
      </c>
      <c r="T24" s="96">
        <f t="shared" si="11"/>
        <v>0</v>
      </c>
      <c r="U24" s="96">
        <f t="shared" si="11"/>
        <v>0</v>
      </c>
      <c r="V24" s="99">
        <f t="shared" ref="V24" si="12">V25+V26+V27+V28+V29+V30+V31</f>
        <v>0</v>
      </c>
      <c r="W24" s="96">
        <f t="shared" si="11"/>
        <v>0</v>
      </c>
      <c r="X24" s="98">
        <f t="shared" si="11"/>
        <v>0</v>
      </c>
      <c r="Y24" s="96">
        <f t="shared" si="11"/>
        <v>0</v>
      </c>
      <c r="Z24" s="96">
        <f t="shared" si="11"/>
        <v>0</v>
      </c>
      <c r="AA24" s="98">
        <f t="shared" si="11"/>
        <v>0</v>
      </c>
      <c r="AB24" s="100">
        <f t="shared" si="11"/>
        <v>0</v>
      </c>
    </row>
    <row r="25" spans="1:28" ht="15.75" hidden="1" thickBot="1" x14ac:dyDescent="0.3">
      <c r="A25" s="140" t="s">
        <v>296</v>
      </c>
      <c r="B25" s="65"/>
      <c r="C25" s="668" t="s">
        <v>297</v>
      </c>
      <c r="D25" s="669"/>
      <c r="E25" s="669"/>
      <c r="F25" s="191"/>
      <c r="G25" s="490"/>
      <c r="H25" s="490"/>
      <c r="I25" s="419"/>
      <c r="J25" s="398"/>
      <c r="K25" s="209"/>
      <c r="L25" s="224">
        <f t="shared" si="4"/>
        <v>0</v>
      </c>
      <c r="M25" s="81"/>
      <c r="N25" s="43"/>
      <c r="O25" s="1"/>
      <c r="P25" s="82"/>
      <c r="Q25" s="81"/>
      <c r="R25" s="1"/>
      <c r="S25" s="1"/>
      <c r="T25" s="1"/>
      <c r="U25" s="1"/>
      <c r="V25" s="89"/>
      <c r="W25" s="1"/>
      <c r="X25" s="43"/>
      <c r="Y25" s="1"/>
      <c r="Z25" s="1"/>
      <c r="AA25" s="43"/>
      <c r="AB25" s="46"/>
    </row>
    <row r="26" spans="1:28" ht="15.75" hidden="1" thickBot="1" x14ac:dyDescent="0.3">
      <c r="A26" s="140" t="s">
        <v>298</v>
      </c>
      <c r="B26" s="66"/>
      <c r="C26" s="670" t="s">
        <v>299</v>
      </c>
      <c r="D26" s="671"/>
      <c r="E26" s="671"/>
      <c r="F26" s="192"/>
      <c r="G26" s="491"/>
      <c r="H26" s="491"/>
      <c r="I26" s="420"/>
      <c r="J26" s="399"/>
      <c r="K26" s="210"/>
      <c r="L26" s="224">
        <f t="shared" si="4"/>
        <v>0</v>
      </c>
      <c r="M26" s="81"/>
      <c r="N26" s="43"/>
      <c r="O26" s="1"/>
      <c r="P26" s="82"/>
      <c r="Q26" s="81"/>
      <c r="R26" s="1"/>
      <c r="S26" s="1"/>
      <c r="T26" s="1"/>
      <c r="U26" s="1"/>
      <c r="V26" s="89"/>
      <c r="W26" s="1"/>
      <c r="X26" s="43"/>
      <c r="Y26" s="1"/>
      <c r="Z26" s="1"/>
      <c r="AA26" s="43"/>
      <c r="AB26" s="46"/>
    </row>
    <row r="27" spans="1:28" ht="15.75" hidden="1" thickBot="1" x14ac:dyDescent="0.3">
      <c r="A27" s="140" t="s">
        <v>300</v>
      </c>
      <c r="B27" s="66"/>
      <c r="C27" s="670" t="s">
        <v>301</v>
      </c>
      <c r="D27" s="671"/>
      <c r="E27" s="671"/>
      <c r="F27" s="192"/>
      <c r="G27" s="491"/>
      <c r="H27" s="491"/>
      <c r="I27" s="420"/>
      <c r="J27" s="399"/>
      <c r="K27" s="210"/>
      <c r="L27" s="224">
        <f t="shared" si="4"/>
        <v>0</v>
      </c>
      <c r="M27" s="81"/>
      <c r="N27" s="43"/>
      <c r="O27" s="1"/>
      <c r="P27" s="82"/>
      <c r="Q27" s="81"/>
      <c r="R27" s="1"/>
      <c r="S27" s="1"/>
      <c r="T27" s="1"/>
      <c r="U27" s="1"/>
      <c r="V27" s="89"/>
      <c r="W27" s="1"/>
      <c r="X27" s="43"/>
      <c r="Y27" s="1"/>
      <c r="Z27" s="1"/>
      <c r="AA27" s="43"/>
      <c r="AB27" s="46"/>
    </row>
    <row r="28" spans="1:28" ht="15.75" hidden="1" thickBot="1" x14ac:dyDescent="0.3">
      <c r="A28" s="140" t="s">
        <v>302</v>
      </c>
      <c r="B28" s="66"/>
      <c r="C28" s="670" t="s">
        <v>303</v>
      </c>
      <c r="D28" s="671"/>
      <c r="E28" s="671"/>
      <c r="F28" s="192"/>
      <c r="G28" s="491"/>
      <c r="H28" s="491"/>
      <c r="I28" s="420"/>
      <c r="J28" s="399"/>
      <c r="K28" s="210"/>
      <c r="L28" s="224">
        <f t="shared" si="4"/>
        <v>0</v>
      </c>
      <c r="M28" s="81"/>
      <c r="N28" s="43"/>
      <c r="O28" s="1"/>
      <c r="P28" s="82"/>
      <c r="Q28" s="81"/>
      <c r="R28" s="1"/>
      <c r="S28" s="1"/>
      <c r="T28" s="1"/>
      <c r="U28" s="1"/>
      <c r="V28" s="89"/>
      <c r="W28" s="1"/>
      <c r="X28" s="43"/>
      <c r="Y28" s="1"/>
      <c r="Z28" s="1"/>
      <c r="AA28" s="43"/>
      <c r="AB28" s="46"/>
    </row>
    <row r="29" spans="1:28" ht="15.75" hidden="1" thickBot="1" x14ac:dyDescent="0.3">
      <c r="A29" s="140" t="s">
        <v>304</v>
      </c>
      <c r="B29" s="66"/>
      <c r="C29" s="670" t="s">
        <v>305</v>
      </c>
      <c r="D29" s="671"/>
      <c r="E29" s="671"/>
      <c r="F29" s="192"/>
      <c r="G29" s="491"/>
      <c r="H29" s="491"/>
      <c r="I29" s="420"/>
      <c r="J29" s="399"/>
      <c r="K29" s="210"/>
      <c r="L29" s="224">
        <f t="shared" si="4"/>
        <v>0</v>
      </c>
      <c r="M29" s="81"/>
      <c r="N29" s="43"/>
      <c r="O29" s="1"/>
      <c r="P29" s="82"/>
      <c r="Q29" s="81"/>
      <c r="R29" s="1"/>
      <c r="S29" s="1"/>
      <c r="T29" s="1"/>
      <c r="U29" s="1"/>
      <c r="V29" s="89"/>
      <c r="W29" s="1"/>
      <c r="X29" s="43"/>
      <c r="Y29" s="1"/>
      <c r="Z29" s="1"/>
      <c r="AA29" s="43"/>
      <c r="AB29" s="46"/>
    </row>
    <row r="30" spans="1:28" ht="15.75" hidden="1" thickBot="1" x14ac:dyDescent="0.3">
      <c r="A30" s="140" t="s">
        <v>306</v>
      </c>
      <c r="B30" s="66"/>
      <c r="C30" s="670" t="s">
        <v>307</v>
      </c>
      <c r="D30" s="671"/>
      <c r="E30" s="671"/>
      <c r="F30" s="192"/>
      <c r="G30" s="491"/>
      <c r="H30" s="491"/>
      <c r="I30" s="420"/>
      <c r="J30" s="399"/>
      <c r="K30" s="210"/>
      <c r="L30" s="224">
        <f t="shared" si="4"/>
        <v>0</v>
      </c>
      <c r="M30" s="81"/>
      <c r="N30" s="43"/>
      <c r="O30" s="1"/>
      <c r="P30" s="82"/>
      <c r="Q30" s="81"/>
      <c r="R30" s="1"/>
      <c r="S30" s="1"/>
      <c r="T30" s="1"/>
      <c r="U30" s="1"/>
      <c r="V30" s="89"/>
      <c r="W30" s="1"/>
      <c r="X30" s="43"/>
      <c r="Y30" s="1"/>
      <c r="Z30" s="1"/>
      <c r="AA30" s="43"/>
      <c r="AB30" s="46"/>
    </row>
    <row r="31" spans="1:28" ht="15.75" hidden="1" thickBot="1" x14ac:dyDescent="0.3">
      <c r="A31" s="140" t="s">
        <v>308</v>
      </c>
      <c r="B31" s="67"/>
      <c r="C31" s="672" t="s">
        <v>309</v>
      </c>
      <c r="D31" s="673"/>
      <c r="E31" s="673"/>
      <c r="F31" s="193"/>
      <c r="G31" s="492"/>
      <c r="H31" s="492"/>
      <c r="I31" s="421"/>
      <c r="J31" s="400"/>
      <c r="K31" s="211"/>
      <c r="L31" s="224">
        <f t="shared" si="4"/>
        <v>0</v>
      </c>
      <c r="M31" s="81"/>
      <c r="N31" s="43"/>
      <c r="O31" s="1"/>
      <c r="P31" s="82"/>
      <c r="Q31" s="81"/>
      <c r="R31" s="1"/>
      <c r="S31" s="1"/>
      <c r="T31" s="1"/>
      <c r="U31" s="1"/>
      <c r="V31" s="89"/>
      <c r="W31" s="1"/>
      <c r="X31" s="43"/>
      <c r="Y31" s="1"/>
      <c r="Z31" s="1"/>
      <c r="AA31" s="43"/>
      <c r="AB31" s="46"/>
    </row>
    <row r="32" spans="1:28" ht="15.75" thickBot="1" x14ac:dyDescent="0.3">
      <c r="B32" s="92" t="s">
        <v>310</v>
      </c>
      <c r="C32" s="617" t="s">
        <v>311</v>
      </c>
      <c r="D32" s="618"/>
      <c r="E32" s="618"/>
      <c r="F32" s="190">
        <f t="shared" ref="F32:H32" si="13">F33+F37+F40+F50+F53</f>
        <v>0</v>
      </c>
      <c r="G32" s="489">
        <f t="shared" si="13"/>
        <v>0</v>
      </c>
      <c r="H32" s="489">
        <f t="shared" si="13"/>
        <v>0</v>
      </c>
      <c r="I32" s="418">
        <f t="shared" ref="I32:AB32" si="14">I33+I37+I40+I50+I53</f>
        <v>0</v>
      </c>
      <c r="J32" s="397">
        <f t="shared" si="14"/>
        <v>0</v>
      </c>
      <c r="K32" s="208">
        <f t="shared" si="14"/>
        <v>0</v>
      </c>
      <c r="L32" s="221">
        <f t="shared" si="4"/>
        <v>0</v>
      </c>
      <c r="M32" s="95">
        <f t="shared" ref="M32:P32" si="15">M33+M37+M40+M50+M53</f>
        <v>0</v>
      </c>
      <c r="N32" s="98">
        <f t="shared" ref="N32" si="16">N33+N37+N40+N50+N53</f>
        <v>0</v>
      </c>
      <c r="O32" s="96">
        <f t="shared" si="15"/>
        <v>0</v>
      </c>
      <c r="P32" s="97">
        <f t="shared" si="15"/>
        <v>0</v>
      </c>
      <c r="Q32" s="95">
        <f t="shared" si="14"/>
        <v>0</v>
      </c>
      <c r="R32" s="96">
        <f t="shared" si="14"/>
        <v>0</v>
      </c>
      <c r="S32" s="96">
        <f t="shared" si="14"/>
        <v>0</v>
      </c>
      <c r="T32" s="96">
        <f t="shared" si="14"/>
        <v>0</v>
      </c>
      <c r="U32" s="96">
        <f t="shared" si="14"/>
        <v>0</v>
      </c>
      <c r="V32" s="99">
        <f t="shared" ref="V32" si="17">V33+V37+V40+V50+V53</f>
        <v>0</v>
      </c>
      <c r="W32" s="96">
        <f t="shared" si="14"/>
        <v>0</v>
      </c>
      <c r="X32" s="98">
        <f t="shared" si="14"/>
        <v>0</v>
      </c>
      <c r="Y32" s="96">
        <f t="shared" si="14"/>
        <v>0</v>
      </c>
      <c r="Z32" s="96">
        <f t="shared" si="14"/>
        <v>0</v>
      </c>
      <c r="AA32" s="98">
        <f t="shared" si="14"/>
        <v>0</v>
      </c>
      <c r="AB32" s="100">
        <f t="shared" si="14"/>
        <v>0</v>
      </c>
    </row>
    <row r="33" spans="1:28" ht="15.75" hidden="1" thickBot="1" x14ac:dyDescent="0.3">
      <c r="B33" s="137" t="s">
        <v>912</v>
      </c>
      <c r="C33" s="621" t="s">
        <v>312</v>
      </c>
      <c r="D33" s="622"/>
      <c r="E33" s="622"/>
      <c r="F33" s="186">
        <f t="shared" ref="F33:H33" si="18">F34+F35+F36</f>
        <v>0</v>
      </c>
      <c r="G33" s="485">
        <f t="shared" si="18"/>
        <v>0</v>
      </c>
      <c r="H33" s="485">
        <f t="shared" si="18"/>
        <v>0</v>
      </c>
      <c r="I33" s="414">
        <f t="shared" ref="I33:AB33" si="19">I34+I35+I36</f>
        <v>0</v>
      </c>
      <c r="J33" s="393">
        <f t="shared" si="19"/>
        <v>0</v>
      </c>
      <c r="K33" s="204">
        <f t="shared" si="19"/>
        <v>0</v>
      </c>
      <c r="L33" s="222">
        <f t="shared" si="4"/>
        <v>0</v>
      </c>
      <c r="M33" s="131">
        <f t="shared" ref="M33:P33" si="20">M34+M35+M36</f>
        <v>0</v>
      </c>
      <c r="N33" s="134">
        <f t="shared" ref="N33" si="21">N34+N35+N36</f>
        <v>0</v>
      </c>
      <c r="O33" s="132">
        <f t="shared" si="20"/>
        <v>0</v>
      </c>
      <c r="P33" s="133">
        <f t="shared" si="20"/>
        <v>0</v>
      </c>
      <c r="Q33" s="131">
        <f t="shared" si="19"/>
        <v>0</v>
      </c>
      <c r="R33" s="132">
        <f t="shared" si="19"/>
        <v>0</v>
      </c>
      <c r="S33" s="132">
        <f t="shared" si="19"/>
        <v>0</v>
      </c>
      <c r="T33" s="132">
        <f t="shared" si="19"/>
        <v>0</v>
      </c>
      <c r="U33" s="132">
        <f t="shared" si="19"/>
        <v>0</v>
      </c>
      <c r="V33" s="135">
        <f t="shared" ref="V33" si="22">V34+V35+V36</f>
        <v>0</v>
      </c>
      <c r="W33" s="132">
        <f t="shared" si="19"/>
        <v>0</v>
      </c>
      <c r="X33" s="134">
        <f t="shared" si="19"/>
        <v>0</v>
      </c>
      <c r="Y33" s="132">
        <f t="shared" si="19"/>
        <v>0</v>
      </c>
      <c r="Z33" s="132">
        <f t="shared" si="19"/>
        <v>0</v>
      </c>
      <c r="AA33" s="134">
        <f t="shared" si="19"/>
        <v>0</v>
      </c>
      <c r="AB33" s="136">
        <f t="shared" si="19"/>
        <v>0</v>
      </c>
    </row>
    <row r="34" spans="1:28" ht="15.75" hidden="1" thickBot="1" x14ac:dyDescent="0.3">
      <c r="A34" s="140" t="s">
        <v>313</v>
      </c>
      <c r="B34" s="59" t="s">
        <v>913</v>
      </c>
      <c r="C34" s="599" t="s">
        <v>314</v>
      </c>
      <c r="D34" s="600"/>
      <c r="E34" s="600"/>
      <c r="F34" s="187"/>
      <c r="G34" s="486"/>
      <c r="H34" s="486"/>
      <c r="I34" s="415"/>
      <c r="J34" s="394"/>
      <c r="K34" s="205"/>
      <c r="L34" s="224">
        <f t="shared" si="4"/>
        <v>0</v>
      </c>
      <c r="M34" s="81"/>
      <c r="N34" s="43"/>
      <c r="O34" s="1"/>
      <c r="P34" s="82"/>
      <c r="Q34" s="81"/>
      <c r="R34" s="1"/>
      <c r="S34" s="1"/>
      <c r="T34" s="1"/>
      <c r="U34" s="1"/>
      <c r="V34" s="89"/>
      <c r="W34" s="1"/>
      <c r="X34" s="43"/>
      <c r="Y34" s="1"/>
      <c r="Z34" s="1"/>
      <c r="AA34" s="43"/>
      <c r="AB34" s="46"/>
    </row>
    <row r="35" spans="1:28" ht="15.75" hidden="1" thickBot="1" x14ac:dyDescent="0.3">
      <c r="A35" s="140" t="s">
        <v>315</v>
      </c>
      <c r="B35" s="59" t="s">
        <v>914</v>
      </c>
      <c r="C35" s="599" t="s">
        <v>316</v>
      </c>
      <c r="D35" s="600"/>
      <c r="E35" s="600"/>
      <c r="F35" s="187"/>
      <c r="G35" s="486"/>
      <c r="H35" s="486"/>
      <c r="I35" s="415"/>
      <c r="J35" s="394"/>
      <c r="K35" s="205"/>
      <c r="L35" s="224">
        <f t="shared" si="4"/>
        <v>0</v>
      </c>
      <c r="M35" s="81"/>
      <c r="N35" s="43"/>
      <c r="O35" s="1"/>
      <c r="P35" s="82"/>
      <c r="Q35" s="81"/>
      <c r="R35" s="1"/>
      <c r="S35" s="1"/>
      <c r="T35" s="1"/>
      <c r="U35" s="1"/>
      <c r="V35" s="89"/>
      <c r="W35" s="1"/>
      <c r="X35" s="43"/>
      <c r="Y35" s="1"/>
      <c r="Z35" s="1"/>
      <c r="AA35" s="43"/>
      <c r="AB35" s="46"/>
    </row>
    <row r="36" spans="1:28" ht="15.75" hidden="1" thickBot="1" x14ac:dyDescent="0.3">
      <c r="A36" s="140" t="s">
        <v>317</v>
      </c>
      <c r="B36" s="59" t="s">
        <v>915</v>
      </c>
      <c r="C36" s="599" t="s">
        <v>318</v>
      </c>
      <c r="D36" s="600"/>
      <c r="E36" s="600"/>
      <c r="F36" s="187"/>
      <c r="G36" s="486"/>
      <c r="H36" s="486"/>
      <c r="I36" s="415"/>
      <c r="J36" s="394"/>
      <c r="K36" s="205"/>
      <c r="L36" s="224">
        <f t="shared" si="4"/>
        <v>0</v>
      </c>
      <c r="M36" s="81"/>
      <c r="N36" s="43"/>
      <c r="O36" s="1"/>
      <c r="P36" s="82"/>
      <c r="Q36" s="81"/>
      <c r="R36" s="1"/>
      <c r="S36" s="1"/>
      <c r="T36" s="1"/>
      <c r="U36" s="1"/>
      <c r="V36" s="89"/>
      <c r="W36" s="1"/>
      <c r="X36" s="43"/>
      <c r="Y36" s="1"/>
      <c r="Z36" s="1"/>
      <c r="AA36" s="43"/>
      <c r="AB36" s="46"/>
    </row>
    <row r="37" spans="1:28" ht="15.75" hidden="1" thickBot="1" x14ac:dyDescent="0.3">
      <c r="B37" s="101" t="s">
        <v>916</v>
      </c>
      <c r="C37" s="597" t="s">
        <v>319</v>
      </c>
      <c r="D37" s="598"/>
      <c r="E37" s="598"/>
      <c r="F37" s="188">
        <f t="shared" ref="F37:H37" si="23">F38+F39</f>
        <v>0</v>
      </c>
      <c r="G37" s="487">
        <f t="shared" si="23"/>
        <v>0</v>
      </c>
      <c r="H37" s="487">
        <f t="shared" si="23"/>
        <v>0</v>
      </c>
      <c r="I37" s="416">
        <f t="shared" ref="I37:AB37" si="24">I38+I39</f>
        <v>0</v>
      </c>
      <c r="J37" s="395">
        <f t="shared" si="24"/>
        <v>0</v>
      </c>
      <c r="K37" s="206">
        <f t="shared" si="24"/>
        <v>0</v>
      </c>
      <c r="L37" s="223">
        <f t="shared" si="4"/>
        <v>0</v>
      </c>
      <c r="M37" s="104">
        <f t="shared" ref="M37:P37" si="25">M38+M39</f>
        <v>0</v>
      </c>
      <c r="N37" s="107">
        <f t="shared" ref="N37" si="26">N38+N39</f>
        <v>0</v>
      </c>
      <c r="O37" s="105">
        <f t="shared" si="25"/>
        <v>0</v>
      </c>
      <c r="P37" s="106">
        <f t="shared" si="25"/>
        <v>0</v>
      </c>
      <c r="Q37" s="104">
        <f t="shared" si="24"/>
        <v>0</v>
      </c>
      <c r="R37" s="105">
        <f t="shared" si="24"/>
        <v>0</v>
      </c>
      <c r="S37" s="105">
        <f t="shared" si="24"/>
        <v>0</v>
      </c>
      <c r="T37" s="105">
        <f t="shared" si="24"/>
        <v>0</v>
      </c>
      <c r="U37" s="105">
        <f t="shared" si="24"/>
        <v>0</v>
      </c>
      <c r="V37" s="108">
        <f t="shared" ref="V37" si="27">V38+V39</f>
        <v>0</v>
      </c>
      <c r="W37" s="105">
        <f t="shared" si="24"/>
        <v>0</v>
      </c>
      <c r="X37" s="107">
        <f t="shared" si="24"/>
        <v>0</v>
      </c>
      <c r="Y37" s="105">
        <f t="shared" si="24"/>
        <v>0</v>
      </c>
      <c r="Z37" s="105">
        <f t="shared" si="24"/>
        <v>0</v>
      </c>
      <c r="AA37" s="107">
        <f t="shared" si="24"/>
        <v>0</v>
      </c>
      <c r="AB37" s="109">
        <f t="shared" si="24"/>
        <v>0</v>
      </c>
    </row>
    <row r="38" spans="1:28" ht="15.75" hidden="1" thickBot="1" x14ac:dyDescent="0.3">
      <c r="A38" s="140" t="s">
        <v>320</v>
      </c>
      <c r="B38" s="59" t="s">
        <v>917</v>
      </c>
      <c r="C38" s="599" t="s">
        <v>321</v>
      </c>
      <c r="D38" s="600"/>
      <c r="E38" s="600"/>
      <c r="F38" s="187"/>
      <c r="G38" s="486"/>
      <c r="H38" s="486"/>
      <c r="I38" s="415"/>
      <c r="J38" s="394"/>
      <c r="K38" s="205"/>
      <c r="L38" s="224">
        <f t="shared" si="4"/>
        <v>0</v>
      </c>
      <c r="M38" s="81"/>
      <c r="N38" s="43"/>
      <c r="O38" s="1"/>
      <c r="P38" s="82"/>
      <c r="Q38" s="81"/>
      <c r="R38" s="1"/>
      <c r="S38" s="1"/>
      <c r="T38" s="1"/>
      <c r="U38" s="1"/>
      <c r="V38" s="89"/>
      <c r="W38" s="1"/>
      <c r="X38" s="43"/>
      <c r="Y38" s="1"/>
      <c r="Z38" s="1"/>
      <c r="AA38" s="43"/>
      <c r="AB38" s="46"/>
    </row>
    <row r="39" spans="1:28" ht="15.75" hidden="1" thickBot="1" x14ac:dyDescent="0.3">
      <c r="A39" s="140" t="s">
        <v>322</v>
      </c>
      <c r="B39" s="59" t="s">
        <v>918</v>
      </c>
      <c r="C39" s="599" t="s">
        <v>323</v>
      </c>
      <c r="D39" s="600"/>
      <c r="E39" s="600"/>
      <c r="F39" s="187"/>
      <c r="G39" s="486"/>
      <c r="H39" s="486"/>
      <c r="I39" s="415"/>
      <c r="J39" s="394"/>
      <c r="K39" s="205"/>
      <c r="L39" s="224">
        <f t="shared" si="4"/>
        <v>0</v>
      </c>
      <c r="M39" s="81"/>
      <c r="N39" s="43"/>
      <c r="O39" s="1"/>
      <c r="P39" s="82"/>
      <c r="Q39" s="81"/>
      <c r="R39" s="1"/>
      <c r="S39" s="1"/>
      <c r="T39" s="1"/>
      <c r="U39" s="1"/>
      <c r="V39" s="89"/>
      <c r="W39" s="1"/>
      <c r="X39" s="43"/>
      <c r="Y39" s="1"/>
      <c r="Z39" s="1"/>
      <c r="AA39" s="43"/>
      <c r="AB39" s="46"/>
    </row>
    <row r="40" spans="1:28" ht="15.75" hidden="1" thickBot="1" x14ac:dyDescent="0.3">
      <c r="B40" s="101" t="s">
        <v>919</v>
      </c>
      <c r="C40" s="597" t="s">
        <v>324</v>
      </c>
      <c r="D40" s="598"/>
      <c r="E40" s="598"/>
      <c r="F40" s="188">
        <f>F41+F42+F43+F44+F45+F48+F49</f>
        <v>0</v>
      </c>
      <c r="G40" s="487">
        <f>G41+G42+G43+G44+G45+G48+G49</f>
        <v>0</v>
      </c>
      <c r="H40" s="487">
        <f>H41+H42+H43+H44+H45+H48+H49</f>
        <v>0</v>
      </c>
      <c r="I40" s="416">
        <f>I41+I42+I43+I44+I45+I48+I49</f>
        <v>0</v>
      </c>
      <c r="J40" s="395">
        <f t="shared" ref="J40:K40" si="28">J41+J42+J43+J44+J45+J48+J49</f>
        <v>0</v>
      </c>
      <c r="K40" s="206">
        <f t="shared" si="28"/>
        <v>0</v>
      </c>
      <c r="L40" s="223">
        <f t="shared" si="4"/>
        <v>0</v>
      </c>
      <c r="M40" s="104">
        <f t="shared" ref="M40:AB40" si="29">M41+M42+M43+M44+M45+M48+M49</f>
        <v>0</v>
      </c>
      <c r="N40" s="107">
        <f t="shared" si="29"/>
        <v>0</v>
      </c>
      <c r="O40" s="105">
        <f t="shared" si="29"/>
        <v>0</v>
      </c>
      <c r="P40" s="106">
        <f t="shared" si="29"/>
        <v>0</v>
      </c>
      <c r="Q40" s="104">
        <f t="shared" si="29"/>
        <v>0</v>
      </c>
      <c r="R40" s="105">
        <f t="shared" si="29"/>
        <v>0</v>
      </c>
      <c r="S40" s="105">
        <f t="shared" si="29"/>
        <v>0</v>
      </c>
      <c r="T40" s="105">
        <f t="shared" si="29"/>
        <v>0</v>
      </c>
      <c r="U40" s="105">
        <f t="shared" si="29"/>
        <v>0</v>
      </c>
      <c r="V40" s="108">
        <f t="shared" ref="V40" si="30">V41+V42+V43+V44+V45+V48+V49</f>
        <v>0</v>
      </c>
      <c r="W40" s="105">
        <f t="shared" si="29"/>
        <v>0</v>
      </c>
      <c r="X40" s="107">
        <f t="shared" si="29"/>
        <v>0</v>
      </c>
      <c r="Y40" s="105">
        <f t="shared" si="29"/>
        <v>0</v>
      </c>
      <c r="Z40" s="105">
        <f t="shared" si="29"/>
        <v>0</v>
      </c>
      <c r="AA40" s="107">
        <f t="shared" si="29"/>
        <v>0</v>
      </c>
      <c r="AB40" s="109">
        <f t="shared" si="29"/>
        <v>0</v>
      </c>
    </row>
    <row r="41" spans="1:28" s="42" customFormat="1" ht="15.75" hidden="1" thickBot="1" x14ac:dyDescent="0.3">
      <c r="A41" s="140" t="s">
        <v>325</v>
      </c>
      <c r="B41" s="57" t="s">
        <v>920</v>
      </c>
      <c r="C41" s="601" t="s">
        <v>326</v>
      </c>
      <c r="D41" s="602"/>
      <c r="E41" s="602"/>
      <c r="F41" s="194"/>
      <c r="G41" s="493"/>
      <c r="H41" s="493"/>
      <c r="I41" s="422"/>
      <c r="J41" s="401"/>
      <c r="K41" s="212"/>
      <c r="L41" s="225">
        <f t="shared" si="4"/>
        <v>0</v>
      </c>
      <c r="M41" s="83"/>
      <c r="N41" s="44"/>
      <c r="O41" s="13"/>
      <c r="P41" s="84"/>
      <c r="Q41" s="83"/>
      <c r="R41" s="13"/>
      <c r="S41" s="13"/>
      <c r="T41" s="13"/>
      <c r="U41" s="13"/>
      <c r="V41" s="90"/>
      <c r="W41" s="13"/>
      <c r="X41" s="44"/>
      <c r="Y41" s="13"/>
      <c r="Z41" s="13"/>
      <c r="AA41" s="44"/>
      <c r="AB41" s="47"/>
    </row>
    <row r="42" spans="1:28" s="42" customFormat="1" ht="15.75" hidden="1" thickBot="1" x14ac:dyDescent="0.3">
      <c r="A42" s="140" t="s">
        <v>327</v>
      </c>
      <c r="B42" s="57" t="s">
        <v>921</v>
      </c>
      <c r="C42" s="601" t="s">
        <v>328</v>
      </c>
      <c r="D42" s="602"/>
      <c r="E42" s="602"/>
      <c r="F42" s="194"/>
      <c r="G42" s="493"/>
      <c r="H42" s="493"/>
      <c r="I42" s="422"/>
      <c r="J42" s="401"/>
      <c r="K42" s="212"/>
      <c r="L42" s="225">
        <f t="shared" si="4"/>
        <v>0</v>
      </c>
      <c r="M42" s="83"/>
      <c r="N42" s="44"/>
      <c r="O42" s="13"/>
      <c r="P42" s="84"/>
      <c r="Q42" s="83"/>
      <c r="R42" s="13"/>
      <c r="S42" s="13"/>
      <c r="T42" s="13"/>
      <c r="U42" s="13"/>
      <c r="V42" s="90"/>
      <c r="W42" s="13"/>
      <c r="X42" s="44"/>
      <c r="Y42" s="13"/>
      <c r="Z42" s="13"/>
      <c r="AA42" s="44"/>
      <c r="AB42" s="47"/>
    </row>
    <row r="43" spans="1:28" s="42" customFormat="1" ht="15.75" hidden="1" thickBot="1" x14ac:dyDescent="0.3">
      <c r="A43" s="140" t="s">
        <v>329</v>
      </c>
      <c r="B43" s="57" t="s">
        <v>922</v>
      </c>
      <c r="C43" s="601" t="s">
        <v>330</v>
      </c>
      <c r="D43" s="602"/>
      <c r="E43" s="602"/>
      <c r="F43" s="194"/>
      <c r="G43" s="493"/>
      <c r="H43" s="493"/>
      <c r="I43" s="422"/>
      <c r="J43" s="401"/>
      <c r="K43" s="212"/>
      <c r="L43" s="225">
        <f t="shared" si="4"/>
        <v>0</v>
      </c>
      <c r="M43" s="83"/>
      <c r="N43" s="44"/>
      <c r="O43" s="13"/>
      <c r="P43" s="84"/>
      <c r="Q43" s="83"/>
      <c r="R43" s="13"/>
      <c r="S43" s="13"/>
      <c r="T43" s="13"/>
      <c r="U43" s="13"/>
      <c r="V43" s="90"/>
      <c r="W43" s="13"/>
      <c r="X43" s="44"/>
      <c r="Y43" s="13"/>
      <c r="Z43" s="13"/>
      <c r="AA43" s="44"/>
      <c r="AB43" s="47"/>
    </row>
    <row r="44" spans="1:28" s="42" customFormat="1" ht="15.75" hidden="1" thickBot="1" x14ac:dyDescent="0.3">
      <c r="A44" s="140" t="s">
        <v>331</v>
      </c>
      <c r="B44" s="57" t="s">
        <v>923</v>
      </c>
      <c r="C44" s="601" t="s">
        <v>332</v>
      </c>
      <c r="D44" s="602"/>
      <c r="E44" s="602"/>
      <c r="F44" s="194"/>
      <c r="G44" s="493"/>
      <c r="H44" s="493"/>
      <c r="I44" s="422"/>
      <c r="J44" s="401"/>
      <c r="K44" s="212"/>
      <c r="L44" s="225">
        <f t="shared" si="4"/>
        <v>0</v>
      </c>
      <c r="M44" s="83"/>
      <c r="N44" s="44"/>
      <c r="O44" s="13"/>
      <c r="P44" s="84"/>
      <c r="Q44" s="83"/>
      <c r="R44" s="13"/>
      <c r="S44" s="13"/>
      <c r="T44" s="13"/>
      <c r="U44" s="13"/>
      <c r="V44" s="90"/>
      <c r="W44" s="13"/>
      <c r="X44" s="44"/>
      <c r="Y44" s="13"/>
      <c r="Z44" s="13"/>
      <c r="AA44" s="44"/>
      <c r="AB44" s="47"/>
    </row>
    <row r="45" spans="1:28" s="19" customFormat="1" ht="15.75" hidden="1" thickBot="1" x14ac:dyDescent="0.3">
      <c r="A45" s="140" t="s">
        <v>333</v>
      </c>
      <c r="B45" s="57" t="s">
        <v>924</v>
      </c>
      <c r="C45" s="601" t="s">
        <v>334</v>
      </c>
      <c r="D45" s="602"/>
      <c r="E45" s="602"/>
      <c r="F45" s="194">
        <f t="shared" ref="F45:H45" si="31">F46+F47</f>
        <v>0</v>
      </c>
      <c r="G45" s="493">
        <f t="shared" si="31"/>
        <v>0</v>
      </c>
      <c r="H45" s="493">
        <f t="shared" si="31"/>
        <v>0</v>
      </c>
      <c r="I45" s="422">
        <f t="shared" ref="I45:AB45" si="32">I46+I47</f>
        <v>0</v>
      </c>
      <c r="J45" s="401">
        <f t="shared" si="32"/>
        <v>0</v>
      </c>
      <c r="K45" s="212">
        <f t="shared" si="32"/>
        <v>0</v>
      </c>
      <c r="L45" s="225">
        <f t="shared" si="4"/>
        <v>0</v>
      </c>
      <c r="M45" s="83">
        <f t="shared" ref="M45:P45" si="33">M46+M47</f>
        <v>0</v>
      </c>
      <c r="N45" s="44">
        <f t="shared" ref="N45" si="34">N46+N47</f>
        <v>0</v>
      </c>
      <c r="O45" s="13">
        <f t="shared" si="33"/>
        <v>0</v>
      </c>
      <c r="P45" s="84">
        <f t="shared" si="33"/>
        <v>0</v>
      </c>
      <c r="Q45" s="83">
        <f t="shared" si="32"/>
        <v>0</v>
      </c>
      <c r="R45" s="13">
        <f t="shared" si="32"/>
        <v>0</v>
      </c>
      <c r="S45" s="13">
        <f t="shared" si="32"/>
        <v>0</v>
      </c>
      <c r="T45" s="13">
        <f t="shared" si="32"/>
        <v>0</v>
      </c>
      <c r="U45" s="13">
        <f t="shared" si="32"/>
        <v>0</v>
      </c>
      <c r="V45" s="90">
        <f t="shared" ref="V45" si="35">V46+V47</f>
        <v>0</v>
      </c>
      <c r="W45" s="13">
        <f t="shared" si="32"/>
        <v>0</v>
      </c>
      <c r="X45" s="44">
        <f t="shared" si="32"/>
        <v>0</v>
      </c>
      <c r="Y45" s="13">
        <f t="shared" si="32"/>
        <v>0</v>
      </c>
      <c r="Z45" s="13">
        <f t="shared" si="32"/>
        <v>0</v>
      </c>
      <c r="AA45" s="44">
        <f t="shared" si="32"/>
        <v>0</v>
      </c>
      <c r="AB45" s="47">
        <f t="shared" si="32"/>
        <v>0</v>
      </c>
    </row>
    <row r="46" spans="1:28" ht="15.75" hidden="1" thickBot="1" x14ac:dyDescent="0.3">
      <c r="A46" s="140" t="s">
        <v>335</v>
      </c>
      <c r="B46" s="59"/>
      <c r="C46" s="171"/>
      <c r="D46" s="603" t="s">
        <v>336</v>
      </c>
      <c r="E46" s="603"/>
      <c r="F46" s="187"/>
      <c r="G46" s="486"/>
      <c r="H46" s="486"/>
      <c r="I46" s="415"/>
      <c r="J46" s="394"/>
      <c r="K46" s="205"/>
      <c r="L46" s="224">
        <f t="shared" si="4"/>
        <v>0</v>
      </c>
      <c r="M46" s="81"/>
      <c r="N46" s="43"/>
      <c r="O46" s="1"/>
      <c r="P46" s="82"/>
      <c r="Q46" s="81"/>
      <c r="R46" s="1"/>
      <c r="S46" s="1"/>
      <c r="T46" s="1"/>
      <c r="U46" s="1"/>
      <c r="V46" s="89"/>
      <c r="W46" s="1"/>
      <c r="X46" s="43"/>
      <c r="Y46" s="1"/>
      <c r="Z46" s="1"/>
      <c r="AA46" s="43"/>
      <c r="AB46" s="46"/>
    </row>
    <row r="47" spans="1:28" ht="15.75" hidden="1" thickBot="1" x14ac:dyDescent="0.3">
      <c r="A47" s="140" t="s">
        <v>337</v>
      </c>
      <c r="B47" s="59"/>
      <c r="C47" s="171"/>
      <c r="D47" s="603" t="s">
        <v>338</v>
      </c>
      <c r="E47" s="603"/>
      <c r="F47" s="187"/>
      <c r="G47" s="486"/>
      <c r="H47" s="486"/>
      <c r="I47" s="415"/>
      <c r="J47" s="394"/>
      <c r="K47" s="205"/>
      <c r="L47" s="224">
        <f t="shared" si="4"/>
        <v>0</v>
      </c>
      <c r="M47" s="81"/>
      <c r="N47" s="43"/>
      <c r="O47" s="1"/>
      <c r="P47" s="82"/>
      <c r="Q47" s="81"/>
      <c r="R47" s="1"/>
      <c r="S47" s="1"/>
      <c r="T47" s="1"/>
      <c r="U47" s="1"/>
      <c r="V47" s="89"/>
      <c r="W47" s="1"/>
      <c r="X47" s="43"/>
      <c r="Y47" s="1"/>
      <c r="Z47" s="1"/>
      <c r="AA47" s="43"/>
      <c r="AB47" s="46"/>
    </row>
    <row r="48" spans="1:28" s="42" customFormat="1" ht="15.75" hidden="1" thickBot="1" x14ac:dyDescent="0.3">
      <c r="A48" s="140" t="s">
        <v>339</v>
      </c>
      <c r="B48" s="57" t="s">
        <v>925</v>
      </c>
      <c r="C48" s="605" t="s">
        <v>340</v>
      </c>
      <c r="D48" s="606"/>
      <c r="E48" s="606"/>
      <c r="F48" s="194"/>
      <c r="G48" s="493"/>
      <c r="H48" s="493"/>
      <c r="I48" s="422"/>
      <c r="J48" s="401"/>
      <c r="K48" s="212"/>
      <c r="L48" s="225">
        <f t="shared" si="4"/>
        <v>0</v>
      </c>
      <c r="M48" s="83"/>
      <c r="N48" s="44"/>
      <c r="O48" s="13"/>
      <c r="P48" s="84"/>
      <c r="Q48" s="83"/>
      <c r="R48" s="13"/>
      <c r="S48" s="13"/>
      <c r="T48" s="13"/>
      <c r="U48" s="13"/>
      <c r="V48" s="90"/>
      <c r="W48" s="13"/>
      <c r="X48" s="44"/>
      <c r="Y48" s="13"/>
      <c r="Z48" s="13"/>
      <c r="AA48" s="44"/>
      <c r="AB48" s="47"/>
    </row>
    <row r="49" spans="1:28" s="42" customFormat="1" ht="15.75" hidden="1" thickBot="1" x14ac:dyDescent="0.3">
      <c r="A49" s="140" t="s">
        <v>341</v>
      </c>
      <c r="B49" s="57" t="s">
        <v>926</v>
      </c>
      <c r="C49" s="605" t="s">
        <v>342</v>
      </c>
      <c r="D49" s="606"/>
      <c r="E49" s="606"/>
      <c r="F49" s="194"/>
      <c r="G49" s="493"/>
      <c r="H49" s="493"/>
      <c r="I49" s="422"/>
      <c r="J49" s="401"/>
      <c r="K49" s="212"/>
      <c r="L49" s="225">
        <f t="shared" si="4"/>
        <v>0</v>
      </c>
      <c r="M49" s="83"/>
      <c r="N49" s="44"/>
      <c r="O49" s="13"/>
      <c r="P49" s="84"/>
      <c r="Q49" s="83"/>
      <c r="R49" s="13"/>
      <c r="S49" s="13"/>
      <c r="T49" s="13"/>
      <c r="U49" s="13"/>
      <c r="V49" s="90"/>
      <c r="W49" s="13"/>
      <c r="X49" s="44"/>
      <c r="Y49" s="13"/>
      <c r="Z49" s="13"/>
      <c r="AA49" s="44"/>
      <c r="AB49" s="47"/>
    </row>
    <row r="50" spans="1:28" ht="15.75" hidden="1" thickBot="1" x14ac:dyDescent="0.3">
      <c r="B50" s="101" t="s">
        <v>927</v>
      </c>
      <c r="C50" s="613" t="s">
        <v>343</v>
      </c>
      <c r="D50" s="614"/>
      <c r="E50" s="614"/>
      <c r="F50" s="188">
        <f>F51+F52</f>
        <v>0</v>
      </c>
      <c r="G50" s="487">
        <f>G51+G52</f>
        <v>0</v>
      </c>
      <c r="H50" s="487">
        <f>H51+H52</f>
        <v>0</v>
      </c>
      <c r="I50" s="416">
        <f>I51+I52</f>
        <v>0</v>
      </c>
      <c r="J50" s="395">
        <f t="shared" ref="J50:K50" si="36">J51+J52</f>
        <v>0</v>
      </c>
      <c r="K50" s="206">
        <f t="shared" si="36"/>
        <v>0</v>
      </c>
      <c r="L50" s="223">
        <f t="shared" si="4"/>
        <v>0</v>
      </c>
      <c r="M50" s="104">
        <f t="shared" ref="M50:AB50" si="37">M51+M52</f>
        <v>0</v>
      </c>
      <c r="N50" s="107">
        <f t="shared" si="37"/>
        <v>0</v>
      </c>
      <c r="O50" s="105">
        <f t="shared" si="37"/>
        <v>0</v>
      </c>
      <c r="P50" s="106">
        <f t="shared" si="37"/>
        <v>0</v>
      </c>
      <c r="Q50" s="104">
        <f t="shared" si="37"/>
        <v>0</v>
      </c>
      <c r="R50" s="105">
        <f t="shared" si="37"/>
        <v>0</v>
      </c>
      <c r="S50" s="105">
        <f t="shared" si="37"/>
        <v>0</v>
      </c>
      <c r="T50" s="105">
        <f t="shared" si="37"/>
        <v>0</v>
      </c>
      <c r="U50" s="105">
        <f t="shared" si="37"/>
        <v>0</v>
      </c>
      <c r="V50" s="108">
        <f t="shared" ref="V50" si="38">V51+V52</f>
        <v>0</v>
      </c>
      <c r="W50" s="105">
        <f t="shared" si="37"/>
        <v>0</v>
      </c>
      <c r="X50" s="107">
        <f t="shared" si="37"/>
        <v>0</v>
      </c>
      <c r="Y50" s="105">
        <f t="shared" si="37"/>
        <v>0</v>
      </c>
      <c r="Z50" s="105">
        <f t="shared" si="37"/>
        <v>0</v>
      </c>
      <c r="AA50" s="107">
        <f t="shared" si="37"/>
        <v>0</v>
      </c>
      <c r="AB50" s="109">
        <f t="shared" si="37"/>
        <v>0</v>
      </c>
    </row>
    <row r="51" spans="1:28" ht="15.75" hidden="1" thickBot="1" x14ac:dyDescent="0.3">
      <c r="A51" s="140" t="s">
        <v>344</v>
      </c>
      <c r="B51" s="59" t="s">
        <v>928</v>
      </c>
      <c r="C51" s="604" t="s">
        <v>345</v>
      </c>
      <c r="D51" s="603"/>
      <c r="E51" s="603"/>
      <c r="F51" s="187"/>
      <c r="G51" s="486"/>
      <c r="H51" s="486"/>
      <c r="I51" s="415"/>
      <c r="J51" s="394"/>
      <c r="K51" s="205"/>
      <c r="L51" s="224">
        <f t="shared" si="4"/>
        <v>0</v>
      </c>
      <c r="M51" s="81"/>
      <c r="N51" s="43"/>
      <c r="O51" s="1"/>
      <c r="P51" s="82"/>
      <c r="Q51" s="81"/>
      <c r="R51" s="1"/>
      <c r="S51" s="1"/>
      <c r="T51" s="1"/>
      <c r="U51" s="1"/>
      <c r="V51" s="89"/>
      <c r="W51" s="1"/>
      <c r="X51" s="43"/>
      <c r="Y51" s="1"/>
      <c r="Z51" s="1"/>
      <c r="AA51" s="43"/>
      <c r="AB51" s="46"/>
    </row>
    <row r="52" spans="1:28" ht="15.75" hidden="1" thickBot="1" x14ac:dyDescent="0.3">
      <c r="A52" s="140" t="s">
        <v>346</v>
      </c>
      <c r="B52" s="59" t="s">
        <v>929</v>
      </c>
      <c r="C52" s="604" t="s">
        <v>347</v>
      </c>
      <c r="D52" s="603"/>
      <c r="E52" s="603"/>
      <c r="F52" s="187"/>
      <c r="G52" s="486"/>
      <c r="H52" s="486"/>
      <c r="I52" s="415"/>
      <c r="J52" s="394"/>
      <c r="K52" s="205"/>
      <c r="L52" s="224">
        <f t="shared" si="4"/>
        <v>0</v>
      </c>
      <c r="M52" s="81"/>
      <c r="N52" s="43"/>
      <c r="O52" s="1"/>
      <c r="P52" s="82"/>
      <c r="Q52" s="81"/>
      <c r="R52" s="1"/>
      <c r="S52" s="1"/>
      <c r="T52" s="1"/>
      <c r="U52" s="1"/>
      <c r="V52" s="89"/>
      <c r="W52" s="1"/>
      <c r="X52" s="43"/>
      <c r="Y52" s="1"/>
      <c r="Z52" s="1"/>
      <c r="AA52" s="43"/>
      <c r="AB52" s="46"/>
    </row>
    <row r="53" spans="1:28" ht="15.75" hidden="1" thickBot="1" x14ac:dyDescent="0.3">
      <c r="B53" s="101" t="s">
        <v>930</v>
      </c>
      <c r="C53" s="613" t="s">
        <v>348</v>
      </c>
      <c r="D53" s="614"/>
      <c r="E53" s="614"/>
      <c r="F53" s="188">
        <f>F54+F55+F56+F57+F58</f>
        <v>0</v>
      </c>
      <c r="G53" s="487">
        <f>G54+G55+G56+G57+G58</f>
        <v>0</v>
      </c>
      <c r="H53" s="487">
        <f>H54+H55+H56+H57+H58</f>
        <v>0</v>
      </c>
      <c r="I53" s="416">
        <f>I54+I55+I56+I57+I58</f>
        <v>0</v>
      </c>
      <c r="J53" s="395">
        <f t="shared" ref="J53:K53" si="39">J54+J55+J56+J57+J58</f>
        <v>0</v>
      </c>
      <c r="K53" s="206">
        <f t="shared" si="39"/>
        <v>0</v>
      </c>
      <c r="L53" s="223">
        <f t="shared" si="4"/>
        <v>0</v>
      </c>
      <c r="M53" s="104">
        <f t="shared" ref="M53:AB53" si="40">M54+M55+M56+M57+M58</f>
        <v>0</v>
      </c>
      <c r="N53" s="107">
        <f t="shared" si="40"/>
        <v>0</v>
      </c>
      <c r="O53" s="105">
        <f t="shared" si="40"/>
        <v>0</v>
      </c>
      <c r="P53" s="106">
        <f t="shared" si="40"/>
        <v>0</v>
      </c>
      <c r="Q53" s="104">
        <f t="shared" si="40"/>
        <v>0</v>
      </c>
      <c r="R53" s="105">
        <f t="shared" si="40"/>
        <v>0</v>
      </c>
      <c r="S53" s="105">
        <f t="shared" si="40"/>
        <v>0</v>
      </c>
      <c r="T53" s="105">
        <f t="shared" si="40"/>
        <v>0</v>
      </c>
      <c r="U53" s="105">
        <f t="shared" si="40"/>
        <v>0</v>
      </c>
      <c r="V53" s="108">
        <f t="shared" ref="V53" si="41">V54+V55+V56+V57+V58</f>
        <v>0</v>
      </c>
      <c r="W53" s="105">
        <f t="shared" si="40"/>
        <v>0</v>
      </c>
      <c r="X53" s="107">
        <f t="shared" si="40"/>
        <v>0</v>
      </c>
      <c r="Y53" s="105">
        <f t="shared" si="40"/>
        <v>0</v>
      </c>
      <c r="Z53" s="105">
        <f t="shared" si="40"/>
        <v>0</v>
      </c>
      <c r="AA53" s="107">
        <f t="shared" si="40"/>
        <v>0</v>
      </c>
      <c r="AB53" s="109">
        <f t="shared" si="40"/>
        <v>0</v>
      </c>
    </row>
    <row r="54" spans="1:28" ht="15.75" hidden="1" thickBot="1" x14ac:dyDescent="0.3">
      <c r="A54" s="140" t="s">
        <v>349</v>
      </c>
      <c r="B54" s="59" t="s">
        <v>931</v>
      </c>
      <c r="C54" s="604" t="s">
        <v>350</v>
      </c>
      <c r="D54" s="603"/>
      <c r="E54" s="603"/>
      <c r="F54" s="187"/>
      <c r="G54" s="486"/>
      <c r="H54" s="486"/>
      <c r="I54" s="415"/>
      <c r="J54" s="394"/>
      <c r="K54" s="205"/>
      <c r="L54" s="224">
        <f t="shared" si="4"/>
        <v>0</v>
      </c>
      <c r="M54" s="81"/>
      <c r="N54" s="43"/>
      <c r="O54" s="1"/>
      <c r="P54" s="82"/>
      <c r="Q54" s="81"/>
      <c r="R54" s="1"/>
      <c r="S54" s="1"/>
      <c r="T54" s="1"/>
      <c r="U54" s="1"/>
      <c r="V54" s="89"/>
      <c r="W54" s="1"/>
      <c r="X54" s="43"/>
      <c r="Y54" s="1"/>
      <c r="Z54" s="1"/>
      <c r="AA54" s="43"/>
      <c r="AB54" s="46"/>
    </row>
    <row r="55" spans="1:28" ht="15.75" hidden="1" thickBot="1" x14ac:dyDescent="0.3">
      <c r="A55" s="140" t="s">
        <v>351</v>
      </c>
      <c r="B55" s="59" t="s">
        <v>932</v>
      </c>
      <c r="C55" s="604" t="s">
        <v>352</v>
      </c>
      <c r="D55" s="603"/>
      <c r="E55" s="603"/>
      <c r="F55" s="187"/>
      <c r="G55" s="486"/>
      <c r="H55" s="486"/>
      <c r="I55" s="415"/>
      <c r="J55" s="394"/>
      <c r="K55" s="205"/>
      <c r="L55" s="224">
        <f t="shared" si="4"/>
        <v>0</v>
      </c>
      <c r="M55" s="81"/>
      <c r="N55" s="43"/>
      <c r="O55" s="1"/>
      <c r="P55" s="82"/>
      <c r="Q55" s="81"/>
      <c r="R55" s="1"/>
      <c r="S55" s="1"/>
      <c r="T55" s="1"/>
      <c r="U55" s="1"/>
      <c r="V55" s="89"/>
      <c r="W55" s="1"/>
      <c r="X55" s="43"/>
      <c r="Y55" s="1"/>
      <c r="Z55" s="1"/>
      <c r="AA55" s="43"/>
      <c r="AB55" s="46"/>
    </row>
    <row r="56" spans="1:28" ht="15.75" hidden="1" thickBot="1" x14ac:dyDescent="0.3">
      <c r="A56" s="140" t="s">
        <v>353</v>
      </c>
      <c r="B56" s="59" t="s">
        <v>933</v>
      </c>
      <c r="C56" s="604" t="s">
        <v>354</v>
      </c>
      <c r="D56" s="603"/>
      <c r="E56" s="603"/>
      <c r="F56" s="187"/>
      <c r="G56" s="486"/>
      <c r="H56" s="486"/>
      <c r="I56" s="415"/>
      <c r="J56" s="394"/>
      <c r="K56" s="205"/>
      <c r="L56" s="224">
        <f t="shared" si="4"/>
        <v>0</v>
      </c>
      <c r="M56" s="81"/>
      <c r="N56" s="43"/>
      <c r="O56" s="1"/>
      <c r="P56" s="82"/>
      <c r="Q56" s="81"/>
      <c r="R56" s="1"/>
      <c r="S56" s="1"/>
      <c r="T56" s="1"/>
      <c r="U56" s="1"/>
      <c r="V56" s="89"/>
      <c r="W56" s="1"/>
      <c r="X56" s="43"/>
      <c r="Y56" s="1"/>
      <c r="Z56" s="1"/>
      <c r="AA56" s="43"/>
      <c r="AB56" s="46"/>
    </row>
    <row r="57" spans="1:28" ht="15.75" hidden="1" thickBot="1" x14ac:dyDescent="0.3">
      <c r="A57" s="140" t="s">
        <v>355</v>
      </c>
      <c r="B57" s="59" t="s">
        <v>934</v>
      </c>
      <c r="C57" s="604" t="s">
        <v>356</v>
      </c>
      <c r="D57" s="603"/>
      <c r="E57" s="603"/>
      <c r="F57" s="187"/>
      <c r="G57" s="486"/>
      <c r="H57" s="486"/>
      <c r="I57" s="415"/>
      <c r="J57" s="394"/>
      <c r="K57" s="205"/>
      <c r="L57" s="224">
        <f t="shared" si="4"/>
        <v>0</v>
      </c>
      <c r="M57" s="81"/>
      <c r="N57" s="43"/>
      <c r="O57" s="1"/>
      <c r="P57" s="82"/>
      <c r="Q57" s="81"/>
      <c r="R57" s="1"/>
      <c r="S57" s="1"/>
      <c r="T57" s="1"/>
      <c r="U57" s="1"/>
      <c r="V57" s="89"/>
      <c r="W57" s="1"/>
      <c r="X57" s="43"/>
      <c r="Y57" s="1"/>
      <c r="Z57" s="1"/>
      <c r="AA57" s="43"/>
      <c r="AB57" s="46"/>
    </row>
    <row r="58" spans="1:28" ht="15.75" hidden="1" thickBot="1" x14ac:dyDescent="0.3">
      <c r="A58" s="140" t="s">
        <v>357</v>
      </c>
      <c r="B58" s="61" t="s">
        <v>935</v>
      </c>
      <c r="C58" s="674" t="s">
        <v>358</v>
      </c>
      <c r="D58" s="608"/>
      <c r="E58" s="608"/>
      <c r="F58" s="189"/>
      <c r="G58" s="488"/>
      <c r="H58" s="488"/>
      <c r="I58" s="417"/>
      <c r="J58" s="396"/>
      <c r="K58" s="207"/>
      <c r="L58" s="224">
        <f t="shared" si="4"/>
        <v>0</v>
      </c>
      <c r="M58" s="81"/>
      <c r="N58" s="43"/>
      <c r="O58" s="1"/>
      <c r="P58" s="82"/>
      <c r="Q58" s="81"/>
      <c r="R58" s="1"/>
      <c r="S58" s="1"/>
      <c r="T58" s="1"/>
      <c r="U58" s="1"/>
      <c r="V58" s="89"/>
      <c r="W58" s="1"/>
      <c r="X58" s="43"/>
      <c r="Y58" s="1"/>
      <c r="Z58" s="1"/>
      <c r="AA58" s="43"/>
      <c r="AB58" s="46"/>
    </row>
    <row r="59" spans="1:28" ht="15.75" thickBot="1" x14ac:dyDescent="0.3">
      <c r="B59" s="92" t="s">
        <v>359</v>
      </c>
      <c r="C59" s="609" t="s">
        <v>360</v>
      </c>
      <c r="D59" s="610"/>
      <c r="E59" s="610"/>
      <c r="F59" s="190">
        <f>F60+F61+F62+F63+F64+F65+F69</f>
        <v>120000</v>
      </c>
      <c r="G59" s="489">
        <f>G60+G61+G62+G63+G64+G65+G69</f>
        <v>320000</v>
      </c>
      <c r="H59" s="489">
        <f>H60+H61+H62+H63+H64+H65+H69</f>
        <v>475304</v>
      </c>
      <c r="I59" s="418">
        <f>I60+I61+I62+I63+I64+I65+I69</f>
        <v>475304</v>
      </c>
      <c r="J59" s="397">
        <f t="shared" ref="J59:K59" si="42">J60+J61+J62+J63+J64+J65+J69</f>
        <v>419319</v>
      </c>
      <c r="K59" s="208">
        <f t="shared" si="42"/>
        <v>0</v>
      </c>
      <c r="L59" s="221">
        <f t="shared" si="4"/>
        <v>419319</v>
      </c>
      <c r="M59" s="95">
        <f t="shared" ref="M59:AB59" si="43">M60+M61+M62+M63+M64+M65+M69</f>
        <v>0</v>
      </c>
      <c r="N59" s="98">
        <f t="shared" si="43"/>
        <v>0</v>
      </c>
      <c r="O59" s="96">
        <f t="shared" si="43"/>
        <v>0</v>
      </c>
      <c r="P59" s="97">
        <f t="shared" si="43"/>
        <v>419319</v>
      </c>
      <c r="Q59" s="95">
        <f t="shared" si="43"/>
        <v>0</v>
      </c>
      <c r="R59" s="96">
        <f t="shared" si="43"/>
        <v>10000</v>
      </c>
      <c r="S59" s="96">
        <f t="shared" si="43"/>
        <v>10000</v>
      </c>
      <c r="T59" s="96">
        <f t="shared" si="43"/>
        <v>10000</v>
      </c>
      <c r="U59" s="96">
        <f t="shared" si="43"/>
        <v>10000</v>
      </c>
      <c r="V59" s="99">
        <f t="shared" ref="V59" si="44">V60+V61+V62+V63+V64+V65+V69</f>
        <v>261624</v>
      </c>
      <c r="W59" s="96">
        <f t="shared" si="43"/>
        <v>55000</v>
      </c>
      <c r="X59" s="98">
        <f t="shared" si="43"/>
        <v>5000</v>
      </c>
      <c r="Y59" s="96">
        <f t="shared" si="43"/>
        <v>29860</v>
      </c>
      <c r="Z59" s="96">
        <f t="shared" si="43"/>
        <v>2500</v>
      </c>
      <c r="AA59" s="98">
        <f t="shared" si="43"/>
        <v>10335</v>
      </c>
      <c r="AB59" s="100">
        <f t="shared" si="43"/>
        <v>15000</v>
      </c>
    </row>
    <row r="60" spans="1:28" s="19" customFormat="1" hidden="1" x14ac:dyDescent="0.25">
      <c r="A60" s="140" t="s">
        <v>361</v>
      </c>
      <c r="B60" s="128" t="s">
        <v>936</v>
      </c>
      <c r="C60" s="611" t="s">
        <v>362</v>
      </c>
      <c r="D60" s="612"/>
      <c r="E60" s="612"/>
      <c r="F60" s="186"/>
      <c r="G60" s="485"/>
      <c r="H60" s="485"/>
      <c r="I60" s="414"/>
      <c r="J60" s="393"/>
      <c r="K60" s="204"/>
      <c r="L60" s="223">
        <f t="shared" si="4"/>
        <v>0</v>
      </c>
      <c r="M60" s="104"/>
      <c r="N60" s="107"/>
      <c r="O60" s="105"/>
      <c r="P60" s="106"/>
      <c r="Q60" s="104"/>
      <c r="R60" s="105"/>
      <c r="S60" s="105"/>
      <c r="T60" s="105"/>
      <c r="U60" s="105"/>
      <c r="V60" s="108"/>
      <c r="W60" s="105"/>
      <c r="X60" s="107"/>
      <c r="Y60" s="105"/>
      <c r="Z60" s="105"/>
      <c r="AA60" s="107"/>
      <c r="AB60" s="109"/>
    </row>
    <row r="61" spans="1:28" s="19" customFormat="1" hidden="1" x14ac:dyDescent="0.25">
      <c r="A61" s="140" t="s">
        <v>363</v>
      </c>
      <c r="B61" s="101" t="s">
        <v>937</v>
      </c>
      <c r="C61" s="613" t="s">
        <v>623</v>
      </c>
      <c r="D61" s="614"/>
      <c r="E61" s="614"/>
      <c r="F61" s="188"/>
      <c r="G61" s="487"/>
      <c r="H61" s="487"/>
      <c r="I61" s="416"/>
      <c r="J61" s="395"/>
      <c r="K61" s="206"/>
      <c r="L61" s="223">
        <f t="shared" si="4"/>
        <v>0</v>
      </c>
      <c r="M61" s="104"/>
      <c r="N61" s="107"/>
      <c r="O61" s="105"/>
      <c r="P61" s="106"/>
      <c r="Q61" s="104"/>
      <c r="R61" s="105"/>
      <c r="S61" s="105"/>
      <c r="T61" s="105"/>
      <c r="U61" s="105"/>
      <c r="V61" s="108"/>
      <c r="W61" s="105"/>
      <c r="X61" s="107"/>
      <c r="Y61" s="105"/>
      <c r="Z61" s="105"/>
      <c r="AA61" s="107"/>
      <c r="AB61" s="109"/>
    </row>
    <row r="62" spans="1:28" s="19" customFormat="1" hidden="1" x14ac:dyDescent="0.25">
      <c r="A62" s="140" t="s">
        <v>364</v>
      </c>
      <c r="B62" s="128" t="s">
        <v>938</v>
      </c>
      <c r="C62" s="613" t="s">
        <v>365</v>
      </c>
      <c r="D62" s="614"/>
      <c r="E62" s="614"/>
      <c r="F62" s="188"/>
      <c r="G62" s="487"/>
      <c r="H62" s="487"/>
      <c r="I62" s="416"/>
      <c r="J62" s="395"/>
      <c r="K62" s="206"/>
      <c r="L62" s="223">
        <f t="shared" si="4"/>
        <v>0</v>
      </c>
      <c r="M62" s="104"/>
      <c r="N62" s="107"/>
      <c r="O62" s="105"/>
      <c r="P62" s="106"/>
      <c r="Q62" s="104"/>
      <c r="R62" s="105"/>
      <c r="S62" s="105"/>
      <c r="T62" s="105"/>
      <c r="U62" s="105"/>
      <c r="V62" s="108"/>
      <c r="W62" s="105"/>
      <c r="X62" s="107"/>
      <c r="Y62" s="105"/>
      <c r="Z62" s="105"/>
      <c r="AA62" s="107"/>
      <c r="AB62" s="109"/>
    </row>
    <row r="63" spans="1:28" s="19" customFormat="1" hidden="1" x14ac:dyDescent="0.25">
      <c r="A63" s="140" t="s">
        <v>366</v>
      </c>
      <c r="B63" s="101" t="s">
        <v>939</v>
      </c>
      <c r="C63" s="613" t="s">
        <v>367</v>
      </c>
      <c r="D63" s="614"/>
      <c r="E63" s="614"/>
      <c r="F63" s="188"/>
      <c r="G63" s="487"/>
      <c r="H63" s="487"/>
      <c r="I63" s="416"/>
      <c r="J63" s="395"/>
      <c r="K63" s="206"/>
      <c r="L63" s="223">
        <f t="shared" si="4"/>
        <v>0</v>
      </c>
      <c r="M63" s="104"/>
      <c r="N63" s="107"/>
      <c r="O63" s="105"/>
      <c r="P63" s="106"/>
      <c r="Q63" s="104"/>
      <c r="R63" s="105"/>
      <c r="S63" s="105"/>
      <c r="T63" s="105"/>
      <c r="U63" s="105"/>
      <c r="V63" s="108"/>
      <c r="W63" s="105"/>
      <c r="X63" s="107"/>
      <c r="Y63" s="105"/>
      <c r="Z63" s="105"/>
      <c r="AA63" s="107"/>
      <c r="AB63" s="109"/>
    </row>
    <row r="64" spans="1:28" s="19" customFormat="1" hidden="1" x14ac:dyDescent="0.25">
      <c r="A64" s="140" t="s">
        <v>368</v>
      </c>
      <c r="B64" s="128" t="s">
        <v>940</v>
      </c>
      <c r="C64" s="613" t="s">
        <v>369</v>
      </c>
      <c r="D64" s="614"/>
      <c r="E64" s="614"/>
      <c r="F64" s="188"/>
      <c r="G64" s="487"/>
      <c r="H64" s="487"/>
      <c r="I64" s="416"/>
      <c r="J64" s="395"/>
      <c r="K64" s="206"/>
      <c r="L64" s="223">
        <f t="shared" si="4"/>
        <v>0</v>
      </c>
      <c r="M64" s="104"/>
      <c r="N64" s="107"/>
      <c r="O64" s="105"/>
      <c r="P64" s="106"/>
      <c r="Q64" s="104"/>
      <c r="R64" s="105"/>
      <c r="S64" s="105"/>
      <c r="T64" s="105"/>
      <c r="U64" s="105"/>
      <c r="V64" s="108"/>
      <c r="W64" s="105"/>
      <c r="X64" s="107"/>
      <c r="Y64" s="105"/>
      <c r="Z64" s="105"/>
      <c r="AA64" s="107"/>
      <c r="AB64" s="109"/>
    </row>
    <row r="65" spans="1:29" s="19" customFormat="1" hidden="1" x14ac:dyDescent="0.25">
      <c r="A65" s="140" t="s">
        <v>370</v>
      </c>
      <c r="B65" s="101" t="s">
        <v>941</v>
      </c>
      <c r="C65" s="613" t="s">
        <v>371</v>
      </c>
      <c r="D65" s="614"/>
      <c r="E65" s="614"/>
      <c r="F65" s="188">
        <f>F66+F67+F68</f>
        <v>0</v>
      </c>
      <c r="G65" s="487">
        <f>G66+G67+G68</f>
        <v>0</v>
      </c>
      <c r="H65" s="487">
        <f>H66+H67+H68</f>
        <v>0</v>
      </c>
      <c r="I65" s="416">
        <f>I66+I67+I68</f>
        <v>0</v>
      </c>
      <c r="J65" s="395">
        <f t="shared" ref="J65:K65" si="45">J66+J67+J68</f>
        <v>0</v>
      </c>
      <c r="K65" s="206">
        <f t="shared" si="45"/>
        <v>0</v>
      </c>
      <c r="L65" s="223">
        <f t="shared" si="4"/>
        <v>0</v>
      </c>
      <c r="M65" s="104">
        <f t="shared" ref="M65:AB65" si="46">M66+M67+M68</f>
        <v>0</v>
      </c>
      <c r="N65" s="107">
        <f t="shared" si="46"/>
        <v>0</v>
      </c>
      <c r="O65" s="105">
        <f t="shared" si="46"/>
        <v>0</v>
      </c>
      <c r="P65" s="106">
        <f t="shared" si="46"/>
        <v>0</v>
      </c>
      <c r="Q65" s="104">
        <f t="shared" si="46"/>
        <v>0</v>
      </c>
      <c r="R65" s="105">
        <f t="shared" si="46"/>
        <v>0</v>
      </c>
      <c r="S65" s="105">
        <f t="shared" si="46"/>
        <v>0</v>
      </c>
      <c r="T65" s="105">
        <f t="shared" si="46"/>
        <v>0</v>
      </c>
      <c r="U65" s="105">
        <f t="shared" si="46"/>
        <v>0</v>
      </c>
      <c r="V65" s="108">
        <f t="shared" ref="V65" si="47">V66+V67+V68</f>
        <v>0</v>
      </c>
      <c r="W65" s="105">
        <f t="shared" si="46"/>
        <v>0</v>
      </c>
      <c r="X65" s="107">
        <f t="shared" si="46"/>
        <v>0</v>
      </c>
      <c r="Y65" s="105">
        <f t="shared" si="46"/>
        <v>0</v>
      </c>
      <c r="Z65" s="105">
        <f t="shared" si="46"/>
        <v>0</v>
      </c>
      <c r="AA65" s="107">
        <f t="shared" si="46"/>
        <v>0</v>
      </c>
      <c r="AB65" s="109">
        <f t="shared" si="46"/>
        <v>0</v>
      </c>
    </row>
    <row r="66" spans="1:29" hidden="1" x14ac:dyDescent="0.25">
      <c r="A66" s="140" t="s">
        <v>372</v>
      </c>
      <c r="B66" s="59"/>
      <c r="C66" s="2"/>
      <c r="D66" s="603" t="s">
        <v>614</v>
      </c>
      <c r="E66" s="603"/>
      <c r="F66" s="187"/>
      <c r="G66" s="486"/>
      <c r="H66" s="486"/>
      <c r="I66" s="415"/>
      <c r="J66" s="394"/>
      <c r="K66" s="205"/>
      <c r="L66" s="224">
        <f t="shared" si="4"/>
        <v>0</v>
      </c>
      <c r="M66" s="81"/>
      <c r="N66" s="43"/>
      <c r="O66" s="1"/>
      <c r="P66" s="82"/>
      <c r="Q66" s="81"/>
      <c r="R66" s="1"/>
      <c r="S66" s="1"/>
      <c r="T66" s="1"/>
      <c r="U66" s="1"/>
      <c r="V66" s="89"/>
      <c r="W66" s="1"/>
      <c r="X66" s="43"/>
      <c r="Y66" s="1"/>
      <c r="Z66" s="1"/>
      <c r="AA66" s="43"/>
      <c r="AB66" s="46"/>
      <c r="AC66" s="22"/>
    </row>
    <row r="67" spans="1:29" hidden="1" x14ac:dyDescent="0.25">
      <c r="A67" s="140" t="s">
        <v>373</v>
      </c>
      <c r="B67" s="59"/>
      <c r="C67" s="2"/>
      <c r="D67" s="603" t="s">
        <v>615</v>
      </c>
      <c r="E67" s="603"/>
      <c r="F67" s="187"/>
      <c r="G67" s="486"/>
      <c r="H67" s="486"/>
      <c r="I67" s="415"/>
      <c r="J67" s="394"/>
      <c r="K67" s="205"/>
      <c r="L67" s="224">
        <f t="shared" si="4"/>
        <v>0</v>
      </c>
      <c r="M67" s="81"/>
      <c r="N67" s="43"/>
      <c r="O67" s="1"/>
      <c r="P67" s="82"/>
      <c r="Q67" s="81"/>
      <c r="R67" s="1"/>
      <c r="S67" s="1"/>
      <c r="T67" s="1"/>
      <c r="U67" s="1"/>
      <c r="V67" s="89"/>
      <c r="W67" s="1"/>
      <c r="X67" s="43"/>
      <c r="Y67" s="1"/>
      <c r="Z67" s="1"/>
      <c r="AA67" s="43"/>
      <c r="AB67" s="46"/>
    </row>
    <row r="68" spans="1:29" hidden="1" x14ac:dyDescent="0.25">
      <c r="A68" s="140" t="s">
        <v>374</v>
      </c>
      <c r="B68" s="59"/>
      <c r="C68" s="2"/>
      <c r="D68" s="603" t="s">
        <v>616</v>
      </c>
      <c r="E68" s="603"/>
      <c r="F68" s="187"/>
      <c r="G68" s="486"/>
      <c r="H68" s="486"/>
      <c r="I68" s="415"/>
      <c r="J68" s="394"/>
      <c r="K68" s="205"/>
      <c r="L68" s="224">
        <f t="shared" si="4"/>
        <v>0</v>
      </c>
      <c r="M68" s="81"/>
      <c r="N68" s="43"/>
      <c r="O68" s="1"/>
      <c r="P68" s="82"/>
      <c r="Q68" s="81"/>
      <c r="R68" s="1"/>
      <c r="S68" s="1"/>
      <c r="T68" s="1"/>
      <c r="U68" s="1"/>
      <c r="V68" s="89"/>
      <c r="W68" s="1"/>
      <c r="X68" s="43"/>
      <c r="Y68" s="1"/>
      <c r="Z68" s="1"/>
      <c r="AA68" s="43"/>
      <c r="AB68" s="46"/>
    </row>
    <row r="69" spans="1:29" s="19" customFormat="1" x14ac:dyDescent="0.25">
      <c r="A69" s="140" t="s">
        <v>375</v>
      </c>
      <c r="B69" s="101" t="s">
        <v>942</v>
      </c>
      <c r="C69" s="613" t="s">
        <v>376</v>
      </c>
      <c r="D69" s="614"/>
      <c r="E69" s="614"/>
      <c r="F69" s="188">
        <f>F70+F71+F72+F73</f>
        <v>120000</v>
      </c>
      <c r="G69" s="487">
        <f>G70+G71+G72+G73</f>
        <v>320000</v>
      </c>
      <c r="H69" s="487">
        <f>H70+H71+H72+H73</f>
        <v>475304</v>
      </c>
      <c r="I69" s="416">
        <f>I70+I71+I72+I73</f>
        <v>475304</v>
      </c>
      <c r="J69" s="395">
        <f t="shared" ref="J69:K69" si="48">J70+J71+J72+J73</f>
        <v>419319</v>
      </c>
      <c r="K69" s="206">
        <f t="shared" si="48"/>
        <v>0</v>
      </c>
      <c r="L69" s="223">
        <f t="shared" si="4"/>
        <v>419319</v>
      </c>
      <c r="M69" s="104">
        <f t="shared" ref="M69:AB69" si="49">M70+M71+M72+M73</f>
        <v>0</v>
      </c>
      <c r="N69" s="107">
        <f t="shared" si="49"/>
        <v>0</v>
      </c>
      <c r="O69" s="105">
        <f t="shared" si="49"/>
        <v>0</v>
      </c>
      <c r="P69" s="106">
        <f t="shared" si="49"/>
        <v>419319</v>
      </c>
      <c r="Q69" s="104">
        <f t="shared" si="49"/>
        <v>0</v>
      </c>
      <c r="R69" s="105">
        <f t="shared" si="49"/>
        <v>10000</v>
      </c>
      <c r="S69" s="105">
        <f t="shared" si="49"/>
        <v>10000</v>
      </c>
      <c r="T69" s="105">
        <f t="shared" si="49"/>
        <v>10000</v>
      </c>
      <c r="U69" s="105">
        <f t="shared" si="49"/>
        <v>10000</v>
      </c>
      <c r="V69" s="108">
        <f t="shared" ref="V69" si="50">V70+V71+V72+V73</f>
        <v>261624</v>
      </c>
      <c r="W69" s="105">
        <f t="shared" si="49"/>
        <v>55000</v>
      </c>
      <c r="X69" s="107">
        <f t="shared" si="49"/>
        <v>5000</v>
      </c>
      <c r="Y69" s="105">
        <f t="shared" si="49"/>
        <v>29860</v>
      </c>
      <c r="Z69" s="105">
        <f t="shared" si="49"/>
        <v>2500</v>
      </c>
      <c r="AA69" s="107">
        <f t="shared" si="49"/>
        <v>10335</v>
      </c>
      <c r="AB69" s="109">
        <f t="shared" si="49"/>
        <v>15000</v>
      </c>
    </row>
    <row r="70" spans="1:29" x14ac:dyDescent="0.25">
      <c r="A70" s="140" t="s">
        <v>1134</v>
      </c>
      <c r="B70" s="59"/>
      <c r="C70" s="2"/>
      <c r="D70" s="603" t="s">
        <v>1135</v>
      </c>
      <c r="E70" s="603"/>
      <c r="F70" s="187">
        <v>0</v>
      </c>
      <c r="G70" s="486">
        <v>200000</v>
      </c>
      <c r="H70" s="486">
        <v>200000</v>
      </c>
      <c r="I70" s="415">
        <v>200000</v>
      </c>
      <c r="J70" s="394">
        <f>SUM(Q70:AB70)</f>
        <v>150000</v>
      </c>
      <c r="K70" s="205"/>
      <c r="L70" s="224">
        <f t="shared" ref="L70:L132" si="51">SUM(J70:K70)</f>
        <v>150000</v>
      </c>
      <c r="M70" s="81"/>
      <c r="N70" s="43"/>
      <c r="O70" s="1"/>
      <c r="P70" s="82">
        <f>L70</f>
        <v>150000</v>
      </c>
      <c r="Q70" s="81"/>
      <c r="R70" s="1"/>
      <c r="S70" s="1"/>
      <c r="T70" s="1"/>
      <c r="U70" s="1"/>
      <c r="V70" s="89">
        <v>100000</v>
      </c>
      <c r="W70" s="1">
        <v>50000</v>
      </c>
      <c r="X70" s="43"/>
      <c r="Y70" s="1"/>
      <c r="Z70" s="1"/>
      <c r="AA70" s="43"/>
      <c r="AB70" s="46"/>
    </row>
    <row r="71" spans="1:29" x14ac:dyDescent="0.25">
      <c r="A71" s="140" t="s">
        <v>1136</v>
      </c>
      <c r="B71" s="59"/>
      <c r="C71" s="2"/>
      <c r="D71" s="603" t="s">
        <v>617</v>
      </c>
      <c r="E71" s="603"/>
      <c r="F71" s="187">
        <v>0</v>
      </c>
      <c r="G71" s="486">
        <v>0</v>
      </c>
      <c r="H71" s="486">
        <v>116624</v>
      </c>
      <c r="I71" s="415">
        <v>116624</v>
      </c>
      <c r="J71" s="394">
        <f t="shared" ref="J71:J72" si="52">SUM(Q71:AB71)</f>
        <v>116624</v>
      </c>
      <c r="K71" s="205"/>
      <c r="L71" s="224">
        <f t="shared" si="51"/>
        <v>116624</v>
      </c>
      <c r="M71" s="81"/>
      <c r="N71" s="43"/>
      <c r="O71" s="1"/>
      <c r="P71" s="82">
        <f>L71</f>
        <v>116624</v>
      </c>
      <c r="Q71" s="81"/>
      <c r="R71" s="1"/>
      <c r="S71" s="1"/>
      <c r="T71" s="1"/>
      <c r="U71" s="1"/>
      <c r="V71" s="89">
        <v>116624</v>
      </c>
      <c r="W71" s="1"/>
      <c r="X71" s="43"/>
      <c r="Y71" s="1"/>
      <c r="Z71" s="1"/>
      <c r="AA71" s="43"/>
      <c r="AB71" s="46"/>
    </row>
    <row r="72" spans="1:29" ht="15.75" thickBot="1" x14ac:dyDescent="0.3">
      <c r="A72" s="140" t="s">
        <v>1137</v>
      </c>
      <c r="B72" s="59"/>
      <c r="C72" s="2"/>
      <c r="D72" s="603" t="s">
        <v>1138</v>
      </c>
      <c r="E72" s="603"/>
      <c r="F72" s="187">
        <v>120000</v>
      </c>
      <c r="G72" s="486">
        <v>120000</v>
      </c>
      <c r="H72" s="486">
        <v>158680</v>
      </c>
      <c r="I72" s="415">
        <v>158680</v>
      </c>
      <c r="J72" s="394">
        <f t="shared" si="52"/>
        <v>152695</v>
      </c>
      <c r="K72" s="205"/>
      <c r="L72" s="224">
        <f t="shared" si="51"/>
        <v>152695</v>
      </c>
      <c r="M72" s="81"/>
      <c r="N72" s="43"/>
      <c r="O72" s="1"/>
      <c r="P72" s="82">
        <f>L72</f>
        <v>152695</v>
      </c>
      <c r="Q72" s="81"/>
      <c r="R72" s="1">
        <v>10000</v>
      </c>
      <c r="S72" s="1">
        <v>10000</v>
      </c>
      <c r="T72" s="1">
        <v>10000</v>
      </c>
      <c r="U72" s="1">
        <v>10000</v>
      </c>
      <c r="V72" s="89">
        <v>45000</v>
      </c>
      <c r="W72" s="1">
        <v>5000</v>
      </c>
      <c r="X72" s="43">
        <v>5000</v>
      </c>
      <c r="Y72" s="1">
        <v>29860</v>
      </c>
      <c r="Z72" s="1">
        <v>2500</v>
      </c>
      <c r="AA72" s="43">
        <v>10335</v>
      </c>
      <c r="AB72" s="46">
        <v>15000</v>
      </c>
    </row>
    <row r="73" spans="1:29" ht="15.75" hidden="1" thickBot="1" x14ac:dyDescent="0.3">
      <c r="A73" s="140" t="s">
        <v>1132</v>
      </c>
      <c r="B73" s="59"/>
      <c r="C73" s="2"/>
      <c r="D73" s="603" t="s">
        <v>1133</v>
      </c>
      <c r="E73" s="603"/>
      <c r="F73" s="187"/>
      <c r="G73" s="486"/>
      <c r="H73" s="486"/>
      <c r="I73" s="415"/>
      <c r="J73" s="394"/>
      <c r="K73" s="205"/>
      <c r="L73" s="224">
        <f t="shared" si="51"/>
        <v>0</v>
      </c>
      <c r="M73" s="81"/>
      <c r="N73" s="43"/>
      <c r="O73" s="1"/>
      <c r="P73" s="82"/>
      <c r="Q73" s="81"/>
      <c r="R73" s="1"/>
      <c r="S73" s="1"/>
      <c r="T73" s="1"/>
      <c r="U73" s="1"/>
      <c r="V73" s="89"/>
      <c r="W73" s="1"/>
      <c r="X73" s="43"/>
      <c r="Y73" s="1"/>
      <c r="Z73" s="1"/>
      <c r="AA73" s="43"/>
      <c r="AB73" s="46"/>
    </row>
    <row r="74" spans="1:29" ht="15.75" thickBot="1" x14ac:dyDescent="0.3">
      <c r="B74" s="110" t="s">
        <v>377</v>
      </c>
      <c r="C74" s="609" t="s">
        <v>378</v>
      </c>
      <c r="D74" s="610"/>
      <c r="E74" s="610"/>
      <c r="F74" s="190">
        <f t="shared" ref="F74:K74" si="53">F75+F79+F80+F81+F82+F93+F104+F116+F119+F131+F132+F133+F134+F145</f>
        <v>1537000</v>
      </c>
      <c r="G74" s="489">
        <f t="shared" si="53"/>
        <v>1514149</v>
      </c>
      <c r="H74" s="489">
        <f t="shared" si="53"/>
        <v>1472913</v>
      </c>
      <c r="I74" s="418">
        <f t="shared" si="53"/>
        <v>1489035</v>
      </c>
      <c r="J74" s="397">
        <f t="shared" si="53"/>
        <v>1489035</v>
      </c>
      <c r="K74" s="208">
        <f t="shared" si="53"/>
        <v>0</v>
      </c>
      <c r="L74" s="221">
        <f t="shared" si="51"/>
        <v>1489035</v>
      </c>
      <c r="M74" s="95">
        <f t="shared" ref="M74:AB74" si="54">M75+M79+M80+M81+M82+M93+M104+M116+M119+M131+M132+M133+M134+M145</f>
        <v>0</v>
      </c>
      <c r="N74" s="98">
        <f t="shared" si="54"/>
        <v>1489035</v>
      </c>
      <c r="O74" s="96">
        <f t="shared" si="54"/>
        <v>0</v>
      </c>
      <c r="P74" s="97">
        <f t="shared" si="54"/>
        <v>0</v>
      </c>
      <c r="Q74" s="95">
        <f t="shared" si="54"/>
        <v>0</v>
      </c>
      <c r="R74" s="96">
        <f t="shared" si="54"/>
        <v>313096</v>
      </c>
      <c r="S74" s="96">
        <f t="shared" si="54"/>
        <v>300000</v>
      </c>
      <c r="T74" s="96">
        <f t="shared" si="54"/>
        <v>164944</v>
      </c>
      <c r="U74" s="96">
        <f t="shared" si="54"/>
        <v>41236</v>
      </c>
      <c r="V74" s="99">
        <f t="shared" ref="V74" si="55">V75+V79+V80+V81+V82+V93+V104+V116+V119+V131+V132+V133+V134+V145</f>
        <v>41236</v>
      </c>
      <c r="W74" s="96">
        <f t="shared" si="54"/>
        <v>41236</v>
      </c>
      <c r="X74" s="98">
        <f t="shared" si="54"/>
        <v>406221</v>
      </c>
      <c r="Y74" s="96">
        <f t="shared" si="54"/>
        <v>82472</v>
      </c>
      <c r="Z74" s="96">
        <f t="shared" si="54"/>
        <v>41236</v>
      </c>
      <c r="AA74" s="98">
        <f t="shared" si="54"/>
        <v>41236</v>
      </c>
      <c r="AB74" s="100">
        <f t="shared" si="54"/>
        <v>16122</v>
      </c>
    </row>
    <row r="75" spans="1:29" s="42" customFormat="1" hidden="1" x14ac:dyDescent="0.25">
      <c r="A75" s="140" t="s">
        <v>379</v>
      </c>
      <c r="B75" s="138" t="s">
        <v>943</v>
      </c>
      <c r="C75" s="625" t="s">
        <v>380</v>
      </c>
      <c r="D75" s="626"/>
      <c r="E75" s="626"/>
      <c r="F75" s="195">
        <f>F76+F77</f>
        <v>0</v>
      </c>
      <c r="G75" s="495">
        <f>G76+G77</f>
        <v>0</v>
      </c>
      <c r="H75" s="495">
        <f>H76+H77</f>
        <v>0</v>
      </c>
      <c r="I75" s="424">
        <f>I76+I77</f>
        <v>0</v>
      </c>
      <c r="J75" s="403">
        <f t="shared" ref="J75:K75" si="56">J76+J77</f>
        <v>0</v>
      </c>
      <c r="K75" s="213">
        <f t="shared" si="56"/>
        <v>0</v>
      </c>
      <c r="L75" s="226">
        <f t="shared" si="51"/>
        <v>0</v>
      </c>
      <c r="M75" s="229">
        <f t="shared" ref="M75:AB75" si="57">M76+M77</f>
        <v>0</v>
      </c>
      <c r="N75" s="160">
        <f t="shared" si="57"/>
        <v>0</v>
      </c>
      <c r="O75" s="161">
        <f t="shared" si="57"/>
        <v>0</v>
      </c>
      <c r="P75" s="159">
        <f t="shared" si="57"/>
        <v>0</v>
      </c>
      <c r="Q75" s="229">
        <f t="shared" si="57"/>
        <v>0</v>
      </c>
      <c r="R75" s="161">
        <f t="shared" si="57"/>
        <v>0</v>
      </c>
      <c r="S75" s="161">
        <f t="shared" si="57"/>
        <v>0</v>
      </c>
      <c r="T75" s="161">
        <f t="shared" si="57"/>
        <v>0</v>
      </c>
      <c r="U75" s="161">
        <f t="shared" si="57"/>
        <v>0</v>
      </c>
      <c r="V75" s="162">
        <f t="shared" ref="V75" si="58">V76+V77</f>
        <v>0</v>
      </c>
      <c r="W75" s="161">
        <f t="shared" si="57"/>
        <v>0</v>
      </c>
      <c r="X75" s="160">
        <f t="shared" si="57"/>
        <v>0</v>
      </c>
      <c r="Y75" s="161">
        <f t="shared" si="57"/>
        <v>0</v>
      </c>
      <c r="Z75" s="161">
        <f t="shared" si="57"/>
        <v>0</v>
      </c>
      <c r="AA75" s="160">
        <f t="shared" si="57"/>
        <v>0</v>
      </c>
      <c r="AB75" s="163">
        <f t="shared" si="57"/>
        <v>0</v>
      </c>
    </row>
    <row r="76" spans="1:29" hidden="1" x14ac:dyDescent="0.25">
      <c r="A76" s="140" t="s">
        <v>381</v>
      </c>
      <c r="B76" s="59"/>
      <c r="C76" s="2"/>
      <c r="D76" s="603" t="s">
        <v>618</v>
      </c>
      <c r="E76" s="603"/>
      <c r="F76" s="187"/>
      <c r="G76" s="486"/>
      <c r="H76" s="486"/>
      <c r="I76" s="415"/>
      <c r="J76" s="394"/>
      <c r="K76" s="205"/>
      <c r="L76" s="224">
        <f t="shared" si="51"/>
        <v>0</v>
      </c>
      <c r="M76" s="81"/>
      <c r="N76" s="43"/>
      <c r="O76" s="1"/>
      <c r="P76" s="82"/>
      <c r="Q76" s="81"/>
      <c r="R76" s="1"/>
      <c r="S76" s="1"/>
      <c r="T76" s="1"/>
      <c r="U76" s="1"/>
      <c r="V76" s="89"/>
      <c r="W76" s="1"/>
      <c r="X76" s="43"/>
      <c r="Y76" s="1"/>
      <c r="Z76" s="1"/>
      <c r="AA76" s="43"/>
      <c r="AB76" s="46"/>
    </row>
    <row r="77" spans="1:29" hidden="1" x14ac:dyDescent="0.25">
      <c r="A77" s="140" t="s">
        <v>382</v>
      </c>
      <c r="B77" s="59"/>
      <c r="C77" s="2"/>
      <c r="D77" s="603" t="s">
        <v>619</v>
      </c>
      <c r="E77" s="603"/>
      <c r="F77" s="187"/>
      <c r="G77" s="486"/>
      <c r="H77" s="486"/>
      <c r="I77" s="415"/>
      <c r="J77" s="394"/>
      <c r="K77" s="205"/>
      <c r="L77" s="224">
        <f t="shared" si="51"/>
        <v>0</v>
      </c>
      <c r="M77" s="81"/>
      <c r="N77" s="43"/>
      <c r="O77" s="1"/>
      <c r="P77" s="82"/>
      <c r="Q77" s="81"/>
      <c r="R77" s="1"/>
      <c r="S77" s="1"/>
      <c r="T77" s="1"/>
      <c r="U77" s="1"/>
      <c r="V77" s="89"/>
      <c r="W77" s="1"/>
      <c r="X77" s="43"/>
      <c r="Y77" s="1"/>
      <c r="Z77" s="1"/>
      <c r="AA77" s="43"/>
      <c r="AB77" s="46"/>
    </row>
    <row r="78" spans="1:29" hidden="1" x14ac:dyDescent="0.25">
      <c r="B78" s="138" t="s">
        <v>1139</v>
      </c>
      <c r="C78" s="625" t="s">
        <v>1140</v>
      </c>
      <c r="D78" s="626"/>
      <c r="E78" s="626"/>
      <c r="F78" s="195">
        <f>F79+F80</f>
        <v>0</v>
      </c>
      <c r="G78" s="495">
        <f>G79+G80</f>
        <v>0</v>
      </c>
      <c r="H78" s="495">
        <f>H79+H80</f>
        <v>0</v>
      </c>
      <c r="I78" s="424">
        <f>I79+I80</f>
        <v>0</v>
      </c>
      <c r="J78" s="403">
        <f t="shared" ref="J78:K78" si="59">J79+J80</f>
        <v>0</v>
      </c>
      <c r="K78" s="213">
        <f t="shared" si="59"/>
        <v>0</v>
      </c>
      <c r="L78" s="226">
        <f t="shared" si="51"/>
        <v>0</v>
      </c>
      <c r="M78" s="229">
        <f t="shared" ref="M78:AB78" si="60">M79+M80</f>
        <v>0</v>
      </c>
      <c r="N78" s="160">
        <f t="shared" si="60"/>
        <v>0</v>
      </c>
      <c r="O78" s="161">
        <f t="shared" si="60"/>
        <v>0</v>
      </c>
      <c r="P78" s="159">
        <f t="shared" si="60"/>
        <v>0</v>
      </c>
      <c r="Q78" s="229">
        <f t="shared" si="60"/>
        <v>0</v>
      </c>
      <c r="R78" s="161">
        <f t="shared" si="60"/>
        <v>0</v>
      </c>
      <c r="S78" s="161">
        <f t="shared" si="60"/>
        <v>0</v>
      </c>
      <c r="T78" s="161">
        <f t="shared" si="60"/>
        <v>0</v>
      </c>
      <c r="U78" s="161">
        <f t="shared" si="60"/>
        <v>0</v>
      </c>
      <c r="V78" s="162">
        <f t="shared" ref="V78" si="61">V79+V80</f>
        <v>0</v>
      </c>
      <c r="W78" s="161">
        <f t="shared" si="60"/>
        <v>0</v>
      </c>
      <c r="X78" s="160">
        <f t="shared" si="60"/>
        <v>0</v>
      </c>
      <c r="Y78" s="161">
        <f t="shared" si="60"/>
        <v>0</v>
      </c>
      <c r="Z78" s="161">
        <f t="shared" si="60"/>
        <v>0</v>
      </c>
      <c r="AA78" s="160">
        <f t="shared" si="60"/>
        <v>0</v>
      </c>
      <c r="AB78" s="163">
        <f t="shared" si="60"/>
        <v>0</v>
      </c>
    </row>
    <row r="79" spans="1:29" hidden="1" x14ac:dyDescent="0.25">
      <c r="A79" s="140" t="s">
        <v>383</v>
      </c>
      <c r="B79" s="59" t="s">
        <v>944</v>
      </c>
      <c r="C79" s="604" t="s">
        <v>384</v>
      </c>
      <c r="D79" s="603"/>
      <c r="E79" s="603"/>
      <c r="F79" s="187"/>
      <c r="G79" s="486"/>
      <c r="H79" s="486"/>
      <c r="I79" s="415"/>
      <c r="J79" s="394"/>
      <c r="K79" s="205"/>
      <c r="L79" s="224">
        <f t="shared" si="51"/>
        <v>0</v>
      </c>
      <c r="M79" s="81"/>
      <c r="N79" s="43"/>
      <c r="O79" s="1"/>
      <c r="P79" s="82"/>
      <c r="Q79" s="81"/>
      <c r="R79" s="1"/>
      <c r="S79" s="1"/>
      <c r="T79" s="1"/>
      <c r="U79" s="1"/>
      <c r="V79" s="89"/>
      <c r="W79" s="1"/>
      <c r="X79" s="43"/>
      <c r="Y79" s="1"/>
      <c r="Z79" s="1"/>
      <c r="AA79" s="43"/>
      <c r="AB79" s="46"/>
    </row>
    <row r="80" spans="1:29" hidden="1" x14ac:dyDescent="0.25">
      <c r="A80" s="140" t="s">
        <v>385</v>
      </c>
      <c r="B80" s="59" t="s">
        <v>945</v>
      </c>
      <c r="C80" s="604" t="s">
        <v>386</v>
      </c>
      <c r="D80" s="603"/>
      <c r="E80" s="603"/>
      <c r="F80" s="187"/>
      <c r="G80" s="486"/>
      <c r="H80" s="486"/>
      <c r="I80" s="415"/>
      <c r="J80" s="394"/>
      <c r="K80" s="205"/>
      <c r="L80" s="224">
        <f t="shared" si="51"/>
        <v>0</v>
      </c>
      <c r="M80" s="81"/>
      <c r="N80" s="43"/>
      <c r="O80" s="1"/>
      <c r="P80" s="82"/>
      <c r="Q80" s="81"/>
      <c r="R80" s="1"/>
      <c r="S80" s="1"/>
      <c r="T80" s="1"/>
      <c r="U80" s="1"/>
      <c r="V80" s="89"/>
      <c r="W80" s="1"/>
      <c r="X80" s="43"/>
      <c r="Y80" s="1"/>
      <c r="Z80" s="1"/>
      <c r="AA80" s="43"/>
      <c r="AB80" s="46"/>
    </row>
    <row r="81" spans="1:28" s="42" customFormat="1" ht="27.75" hidden="1" customHeight="1" x14ac:dyDescent="0.25">
      <c r="A81" s="140" t="s">
        <v>387</v>
      </c>
      <c r="B81" s="119" t="s">
        <v>946</v>
      </c>
      <c r="C81" s="675" t="s">
        <v>624</v>
      </c>
      <c r="D81" s="676"/>
      <c r="E81" s="676"/>
      <c r="F81" s="196"/>
      <c r="G81" s="496"/>
      <c r="H81" s="496"/>
      <c r="I81" s="425"/>
      <c r="J81" s="404"/>
      <c r="K81" s="214"/>
      <c r="L81" s="227">
        <f t="shared" si="51"/>
        <v>0</v>
      </c>
      <c r="M81" s="122"/>
      <c r="N81" s="125"/>
      <c r="O81" s="123"/>
      <c r="P81" s="124"/>
      <c r="Q81" s="122"/>
      <c r="R81" s="123"/>
      <c r="S81" s="123"/>
      <c r="T81" s="123"/>
      <c r="U81" s="123"/>
      <c r="V81" s="126"/>
      <c r="W81" s="123"/>
      <c r="X81" s="125"/>
      <c r="Y81" s="123"/>
      <c r="Z81" s="123"/>
      <c r="AA81" s="125"/>
      <c r="AB81" s="127"/>
    </row>
    <row r="82" spans="1:28" s="42" customFormat="1" hidden="1" x14ac:dyDescent="0.25">
      <c r="A82" s="140" t="s">
        <v>388</v>
      </c>
      <c r="B82" s="119" t="s">
        <v>947</v>
      </c>
      <c r="C82" s="675" t="s">
        <v>1089</v>
      </c>
      <c r="D82" s="676"/>
      <c r="E82" s="676"/>
      <c r="F82" s="196">
        <f>F83+F84+F85+F86+F87+F88+F89+F90+F91+F92</f>
        <v>0</v>
      </c>
      <c r="G82" s="496">
        <f>G83+G84+G85+G86+G87+G88+G89+G90+G91+G92</f>
        <v>0</v>
      </c>
      <c r="H82" s="496">
        <f>H83+H84+H85+H86+H87+H88+H89+H90+H91+H92</f>
        <v>0</v>
      </c>
      <c r="I82" s="425">
        <f>I83+I84+I85+I86+I87+I88+I89+I90+I91+I92</f>
        <v>0</v>
      </c>
      <c r="J82" s="404">
        <f t="shared" ref="J82:K82" si="62">J83+J84+J85+J86+J87+J88+J89+J90+J91+J92</f>
        <v>0</v>
      </c>
      <c r="K82" s="214">
        <f t="shared" si="62"/>
        <v>0</v>
      </c>
      <c r="L82" s="227">
        <f t="shared" si="51"/>
        <v>0</v>
      </c>
      <c r="M82" s="122">
        <f t="shared" ref="M82:AB82" si="63">M83+M84+M85+M86+M87+M88+M89+M90+M91+M92</f>
        <v>0</v>
      </c>
      <c r="N82" s="125">
        <f t="shared" si="63"/>
        <v>0</v>
      </c>
      <c r="O82" s="123">
        <f t="shared" si="63"/>
        <v>0</v>
      </c>
      <c r="P82" s="124">
        <f t="shared" si="63"/>
        <v>0</v>
      </c>
      <c r="Q82" s="122">
        <f t="shared" si="63"/>
        <v>0</v>
      </c>
      <c r="R82" s="123">
        <f t="shared" si="63"/>
        <v>0</v>
      </c>
      <c r="S82" s="123">
        <f t="shared" si="63"/>
        <v>0</v>
      </c>
      <c r="T82" s="123">
        <f t="shared" si="63"/>
        <v>0</v>
      </c>
      <c r="U82" s="123">
        <f t="shared" si="63"/>
        <v>0</v>
      </c>
      <c r="V82" s="126">
        <f t="shared" ref="V82" si="64">V83+V84+V85+V86+V87+V88+V89+V90+V91+V92</f>
        <v>0</v>
      </c>
      <c r="W82" s="123">
        <f t="shared" si="63"/>
        <v>0</v>
      </c>
      <c r="X82" s="125">
        <f t="shared" si="63"/>
        <v>0</v>
      </c>
      <c r="Y82" s="123">
        <f t="shared" si="63"/>
        <v>0</v>
      </c>
      <c r="Z82" s="123">
        <f t="shared" si="63"/>
        <v>0</v>
      </c>
      <c r="AA82" s="125">
        <f t="shared" si="63"/>
        <v>0</v>
      </c>
      <c r="AB82" s="127">
        <f t="shared" si="63"/>
        <v>0</v>
      </c>
    </row>
    <row r="83" spans="1:28" hidden="1" x14ac:dyDescent="0.25">
      <c r="A83" s="140" t="s">
        <v>389</v>
      </c>
      <c r="B83" s="59"/>
      <c r="C83" s="2"/>
      <c r="D83" s="603" t="s">
        <v>641</v>
      </c>
      <c r="E83" s="603"/>
      <c r="F83" s="187"/>
      <c r="G83" s="486"/>
      <c r="H83" s="486"/>
      <c r="I83" s="415"/>
      <c r="J83" s="394"/>
      <c r="K83" s="205"/>
      <c r="L83" s="224">
        <f t="shared" si="51"/>
        <v>0</v>
      </c>
      <c r="M83" s="81"/>
      <c r="N83" s="43"/>
      <c r="O83" s="1"/>
      <c r="P83" s="82"/>
      <c r="Q83" s="81"/>
      <c r="R83" s="1"/>
      <c r="S83" s="1"/>
      <c r="T83" s="1"/>
      <c r="U83" s="1"/>
      <c r="V83" s="89"/>
      <c r="W83" s="1"/>
      <c r="X83" s="43"/>
      <c r="Y83" s="1"/>
      <c r="Z83" s="1"/>
      <c r="AA83" s="43"/>
      <c r="AB83" s="46"/>
    </row>
    <row r="84" spans="1:28" hidden="1" x14ac:dyDescent="0.25">
      <c r="A84" s="140" t="s">
        <v>390</v>
      </c>
      <c r="B84" s="59"/>
      <c r="C84" s="2"/>
      <c r="D84" s="603" t="s">
        <v>791</v>
      </c>
      <c r="E84" s="603"/>
      <c r="F84" s="187"/>
      <c r="G84" s="486"/>
      <c r="H84" s="486"/>
      <c r="I84" s="415"/>
      <c r="J84" s="394"/>
      <c r="K84" s="205"/>
      <c r="L84" s="224">
        <f t="shared" si="51"/>
        <v>0</v>
      </c>
      <c r="M84" s="81"/>
      <c r="N84" s="43"/>
      <c r="O84" s="1"/>
      <c r="P84" s="82"/>
      <c r="Q84" s="81"/>
      <c r="R84" s="1"/>
      <c r="S84" s="1"/>
      <c r="T84" s="1"/>
      <c r="U84" s="1"/>
      <c r="V84" s="89"/>
      <c r="W84" s="1"/>
      <c r="X84" s="43"/>
      <c r="Y84" s="1"/>
      <c r="Z84" s="1"/>
      <c r="AA84" s="43"/>
      <c r="AB84" s="46"/>
    </row>
    <row r="85" spans="1:28" hidden="1" x14ac:dyDescent="0.25">
      <c r="A85" s="140" t="s">
        <v>391</v>
      </c>
      <c r="B85" s="59"/>
      <c r="C85" s="2"/>
      <c r="D85" s="603" t="s">
        <v>792</v>
      </c>
      <c r="E85" s="603"/>
      <c r="F85" s="187"/>
      <c r="G85" s="486"/>
      <c r="H85" s="486"/>
      <c r="I85" s="415"/>
      <c r="J85" s="394"/>
      <c r="K85" s="205"/>
      <c r="L85" s="224">
        <f t="shared" si="51"/>
        <v>0</v>
      </c>
      <c r="M85" s="81"/>
      <c r="N85" s="43"/>
      <c r="O85" s="1"/>
      <c r="P85" s="82"/>
      <c r="Q85" s="81"/>
      <c r="R85" s="1"/>
      <c r="S85" s="1"/>
      <c r="T85" s="1"/>
      <c r="U85" s="1"/>
      <c r="V85" s="89"/>
      <c r="W85" s="1"/>
      <c r="X85" s="43"/>
      <c r="Y85" s="1"/>
      <c r="Z85" s="1"/>
      <c r="AA85" s="43"/>
      <c r="AB85" s="46"/>
    </row>
    <row r="86" spans="1:28" hidden="1" x14ac:dyDescent="0.25">
      <c r="A86" s="140" t="s">
        <v>392</v>
      </c>
      <c r="B86" s="59"/>
      <c r="C86" s="2"/>
      <c r="D86" s="603" t="s">
        <v>793</v>
      </c>
      <c r="E86" s="603"/>
      <c r="F86" s="187"/>
      <c r="G86" s="486"/>
      <c r="H86" s="486"/>
      <c r="I86" s="415"/>
      <c r="J86" s="394"/>
      <c r="K86" s="205"/>
      <c r="L86" s="224">
        <f t="shared" si="51"/>
        <v>0</v>
      </c>
      <c r="M86" s="81"/>
      <c r="N86" s="43"/>
      <c r="O86" s="1"/>
      <c r="P86" s="82"/>
      <c r="Q86" s="81"/>
      <c r="R86" s="1"/>
      <c r="S86" s="1"/>
      <c r="T86" s="1"/>
      <c r="U86" s="1"/>
      <c r="V86" s="89"/>
      <c r="W86" s="1"/>
      <c r="X86" s="43"/>
      <c r="Y86" s="1"/>
      <c r="Z86" s="1"/>
      <c r="AA86" s="43"/>
      <c r="AB86" s="46"/>
    </row>
    <row r="87" spans="1:28" hidden="1" x14ac:dyDescent="0.25">
      <c r="A87" s="140" t="s">
        <v>393</v>
      </c>
      <c r="B87" s="59"/>
      <c r="C87" s="2"/>
      <c r="D87" s="603" t="s">
        <v>794</v>
      </c>
      <c r="E87" s="603"/>
      <c r="F87" s="187"/>
      <c r="G87" s="486"/>
      <c r="H87" s="486"/>
      <c r="I87" s="415"/>
      <c r="J87" s="394"/>
      <c r="K87" s="205"/>
      <c r="L87" s="224">
        <f t="shared" si="51"/>
        <v>0</v>
      </c>
      <c r="M87" s="81"/>
      <c r="N87" s="43"/>
      <c r="O87" s="1"/>
      <c r="P87" s="82"/>
      <c r="Q87" s="81"/>
      <c r="R87" s="1"/>
      <c r="S87" s="1"/>
      <c r="T87" s="1"/>
      <c r="U87" s="1"/>
      <c r="V87" s="89"/>
      <c r="W87" s="1"/>
      <c r="X87" s="43"/>
      <c r="Y87" s="1"/>
      <c r="Z87" s="1"/>
      <c r="AA87" s="43"/>
      <c r="AB87" s="46"/>
    </row>
    <row r="88" spans="1:28" hidden="1" x14ac:dyDescent="0.25">
      <c r="A88" s="140" t="s">
        <v>394</v>
      </c>
      <c r="B88" s="59"/>
      <c r="C88" s="2"/>
      <c r="D88" s="603" t="s">
        <v>795</v>
      </c>
      <c r="E88" s="603"/>
      <c r="F88" s="187"/>
      <c r="G88" s="486"/>
      <c r="H88" s="486"/>
      <c r="I88" s="415"/>
      <c r="J88" s="394"/>
      <c r="K88" s="205"/>
      <c r="L88" s="224">
        <f t="shared" si="51"/>
        <v>0</v>
      </c>
      <c r="M88" s="81"/>
      <c r="N88" s="43"/>
      <c r="O88" s="1"/>
      <c r="P88" s="82"/>
      <c r="Q88" s="81"/>
      <c r="R88" s="1"/>
      <c r="S88" s="1"/>
      <c r="T88" s="1"/>
      <c r="U88" s="1"/>
      <c r="V88" s="89"/>
      <c r="W88" s="1"/>
      <c r="X88" s="43"/>
      <c r="Y88" s="1"/>
      <c r="Z88" s="1"/>
      <c r="AA88" s="43"/>
      <c r="AB88" s="46"/>
    </row>
    <row r="89" spans="1:28" ht="25.5" hidden="1" customHeight="1" x14ac:dyDescent="0.25">
      <c r="A89" s="140" t="s">
        <v>395</v>
      </c>
      <c r="B89" s="59"/>
      <c r="C89" s="2"/>
      <c r="D89" s="607" t="s">
        <v>796</v>
      </c>
      <c r="E89" s="607"/>
      <c r="F89" s="197"/>
      <c r="G89" s="497"/>
      <c r="H89" s="497"/>
      <c r="I89" s="426"/>
      <c r="J89" s="406"/>
      <c r="K89" s="215"/>
      <c r="L89" s="224">
        <f t="shared" si="51"/>
        <v>0</v>
      </c>
      <c r="M89" s="81"/>
      <c r="N89" s="43"/>
      <c r="O89" s="1"/>
      <c r="P89" s="82"/>
      <c r="Q89" s="81"/>
      <c r="R89" s="1"/>
      <c r="S89" s="1"/>
      <c r="T89" s="1"/>
      <c r="U89" s="1"/>
      <c r="V89" s="89"/>
      <c r="W89" s="1"/>
      <c r="X89" s="43"/>
      <c r="Y89" s="1"/>
      <c r="Z89" s="1"/>
      <c r="AA89" s="43"/>
      <c r="AB89" s="46"/>
    </row>
    <row r="90" spans="1:28" hidden="1" x14ac:dyDescent="0.25">
      <c r="A90" s="140" t="s">
        <v>396</v>
      </c>
      <c r="B90" s="59"/>
      <c r="C90" s="2"/>
      <c r="D90" s="603" t="s">
        <v>1090</v>
      </c>
      <c r="E90" s="603"/>
      <c r="F90" s="187"/>
      <c r="G90" s="486"/>
      <c r="H90" s="486"/>
      <c r="I90" s="415"/>
      <c r="J90" s="394"/>
      <c r="K90" s="205"/>
      <c r="L90" s="224">
        <f t="shared" si="51"/>
        <v>0</v>
      </c>
      <c r="M90" s="81"/>
      <c r="N90" s="43"/>
      <c r="O90" s="1"/>
      <c r="P90" s="82"/>
      <c r="Q90" s="81"/>
      <c r="R90" s="1"/>
      <c r="S90" s="1"/>
      <c r="T90" s="1"/>
      <c r="U90" s="1"/>
      <c r="V90" s="89"/>
      <c r="W90" s="1"/>
      <c r="X90" s="43"/>
      <c r="Y90" s="1"/>
      <c r="Z90" s="1"/>
      <c r="AA90" s="43"/>
      <c r="AB90" s="46"/>
    </row>
    <row r="91" spans="1:28" ht="25.5" hidden="1" customHeight="1" x14ac:dyDescent="0.25">
      <c r="A91" s="140" t="s">
        <v>397</v>
      </c>
      <c r="B91" s="59"/>
      <c r="C91" s="2"/>
      <c r="D91" s="607" t="s">
        <v>797</v>
      </c>
      <c r="E91" s="607"/>
      <c r="F91" s="197"/>
      <c r="G91" s="497"/>
      <c r="H91" s="497"/>
      <c r="I91" s="426"/>
      <c r="J91" s="406"/>
      <c r="K91" s="215"/>
      <c r="L91" s="224">
        <f t="shared" si="51"/>
        <v>0</v>
      </c>
      <c r="M91" s="81"/>
      <c r="N91" s="43"/>
      <c r="O91" s="1"/>
      <c r="P91" s="82"/>
      <c r="Q91" s="81"/>
      <c r="R91" s="1"/>
      <c r="S91" s="1"/>
      <c r="T91" s="1"/>
      <c r="U91" s="1"/>
      <c r="V91" s="89"/>
      <c r="W91" s="1"/>
      <c r="X91" s="43"/>
      <c r="Y91" s="1"/>
      <c r="Z91" s="1"/>
      <c r="AA91" s="43"/>
      <c r="AB91" s="46"/>
    </row>
    <row r="92" spans="1:28" ht="25.5" hidden="1" customHeight="1" x14ac:dyDescent="0.25">
      <c r="A92" s="140" t="s">
        <v>398</v>
      </c>
      <c r="B92" s="59"/>
      <c r="C92" s="2"/>
      <c r="D92" s="607" t="s">
        <v>798</v>
      </c>
      <c r="E92" s="607"/>
      <c r="F92" s="197"/>
      <c r="G92" s="497"/>
      <c r="H92" s="497"/>
      <c r="I92" s="426"/>
      <c r="J92" s="406"/>
      <c r="K92" s="215"/>
      <c r="L92" s="224">
        <f t="shared" si="51"/>
        <v>0</v>
      </c>
      <c r="M92" s="81"/>
      <c r="N92" s="43"/>
      <c r="O92" s="1"/>
      <c r="P92" s="82"/>
      <c r="Q92" s="81"/>
      <c r="R92" s="1"/>
      <c r="S92" s="1"/>
      <c r="T92" s="1"/>
      <c r="U92" s="1"/>
      <c r="V92" s="89"/>
      <c r="W92" s="1"/>
      <c r="X92" s="43"/>
      <c r="Y92" s="1"/>
      <c r="Z92" s="1"/>
      <c r="AA92" s="43"/>
      <c r="AB92" s="46"/>
    </row>
    <row r="93" spans="1:28" s="42" customFormat="1" ht="15" hidden="1" customHeight="1" x14ac:dyDescent="0.25">
      <c r="A93" s="140" t="s">
        <v>399</v>
      </c>
      <c r="B93" s="119" t="s">
        <v>948</v>
      </c>
      <c r="C93" s="675" t="s">
        <v>1091</v>
      </c>
      <c r="D93" s="676"/>
      <c r="E93" s="676"/>
      <c r="F93" s="196">
        <f>F94+F95+F96+F97+F98+F99+F100+F101+F102+F103</f>
        <v>0</v>
      </c>
      <c r="G93" s="496">
        <f>G94+G95+G96+G97+G98+G99+G100+G101+G102+G103</f>
        <v>0</v>
      </c>
      <c r="H93" s="496">
        <f>H94+H95+H96+H97+H98+H99+H100+H101+H102+H103</f>
        <v>0</v>
      </c>
      <c r="I93" s="425">
        <f>I94+I95+I96+I97+I98+I99+I100+I101+I102+I103</f>
        <v>0</v>
      </c>
      <c r="J93" s="404">
        <f t="shared" ref="J93:K93" si="65">J94+J95+J96+J97+J98+J99+J100+J101+J102+J103</f>
        <v>0</v>
      </c>
      <c r="K93" s="214">
        <f t="shared" si="65"/>
        <v>0</v>
      </c>
      <c r="L93" s="227">
        <f t="shared" si="51"/>
        <v>0</v>
      </c>
      <c r="M93" s="122">
        <f t="shared" ref="M93:AB93" si="66">M94+M95+M96+M97+M98+M99+M100+M101+M102+M103</f>
        <v>0</v>
      </c>
      <c r="N93" s="125">
        <f t="shared" si="66"/>
        <v>0</v>
      </c>
      <c r="O93" s="123">
        <f t="shared" si="66"/>
        <v>0</v>
      </c>
      <c r="P93" s="124">
        <f t="shared" si="66"/>
        <v>0</v>
      </c>
      <c r="Q93" s="122">
        <f t="shared" si="66"/>
        <v>0</v>
      </c>
      <c r="R93" s="123">
        <f t="shared" si="66"/>
        <v>0</v>
      </c>
      <c r="S93" s="123">
        <f t="shared" si="66"/>
        <v>0</v>
      </c>
      <c r="T93" s="123">
        <f t="shared" si="66"/>
        <v>0</v>
      </c>
      <c r="U93" s="123">
        <f t="shared" si="66"/>
        <v>0</v>
      </c>
      <c r="V93" s="126">
        <f t="shared" ref="V93" si="67">V94+V95+V96+V97+V98+V99+V100+V101+V102+V103</f>
        <v>0</v>
      </c>
      <c r="W93" s="123">
        <f t="shared" si="66"/>
        <v>0</v>
      </c>
      <c r="X93" s="125">
        <f t="shared" si="66"/>
        <v>0</v>
      </c>
      <c r="Y93" s="123">
        <f t="shared" si="66"/>
        <v>0</v>
      </c>
      <c r="Z93" s="123">
        <f t="shared" si="66"/>
        <v>0</v>
      </c>
      <c r="AA93" s="125">
        <f t="shared" si="66"/>
        <v>0</v>
      </c>
      <c r="AB93" s="127">
        <f t="shared" si="66"/>
        <v>0</v>
      </c>
    </row>
    <row r="94" spans="1:28" hidden="1" x14ac:dyDescent="0.25">
      <c r="A94" s="140" t="s">
        <v>400</v>
      </c>
      <c r="B94" s="59"/>
      <c r="C94" s="2"/>
      <c r="D94" s="603" t="s">
        <v>640</v>
      </c>
      <c r="E94" s="603"/>
      <c r="F94" s="187"/>
      <c r="G94" s="486"/>
      <c r="H94" s="486"/>
      <c r="I94" s="415"/>
      <c r="J94" s="394"/>
      <c r="K94" s="205"/>
      <c r="L94" s="224">
        <f t="shared" si="51"/>
        <v>0</v>
      </c>
      <c r="M94" s="81"/>
      <c r="N94" s="43"/>
      <c r="O94" s="1"/>
      <c r="P94" s="82"/>
      <c r="Q94" s="81"/>
      <c r="R94" s="1"/>
      <c r="S94" s="1"/>
      <c r="T94" s="1"/>
      <c r="U94" s="1"/>
      <c r="V94" s="89"/>
      <c r="W94" s="1"/>
      <c r="X94" s="43"/>
      <c r="Y94" s="1"/>
      <c r="Z94" s="1"/>
      <c r="AA94" s="43"/>
      <c r="AB94" s="46"/>
    </row>
    <row r="95" spans="1:28" hidden="1" x14ac:dyDescent="0.25">
      <c r="A95" s="140" t="s">
        <v>401</v>
      </c>
      <c r="B95" s="59"/>
      <c r="C95" s="2"/>
      <c r="D95" s="603" t="s">
        <v>799</v>
      </c>
      <c r="E95" s="603"/>
      <c r="F95" s="187"/>
      <c r="G95" s="486"/>
      <c r="H95" s="486"/>
      <c r="I95" s="415"/>
      <c r="J95" s="394"/>
      <c r="K95" s="205"/>
      <c r="L95" s="224">
        <f t="shared" si="51"/>
        <v>0</v>
      </c>
      <c r="M95" s="81"/>
      <c r="N95" s="43"/>
      <c r="O95" s="1"/>
      <c r="P95" s="82"/>
      <c r="Q95" s="81"/>
      <c r="R95" s="1"/>
      <c r="S95" s="1"/>
      <c r="T95" s="1"/>
      <c r="U95" s="1"/>
      <c r="V95" s="89"/>
      <c r="W95" s="1"/>
      <c r="X95" s="43"/>
      <c r="Y95" s="1"/>
      <c r="Z95" s="1"/>
      <c r="AA95" s="43"/>
      <c r="AB95" s="46"/>
    </row>
    <row r="96" spans="1:28" hidden="1" x14ac:dyDescent="0.25">
      <c r="A96" s="140" t="s">
        <v>402</v>
      </c>
      <c r="B96" s="59"/>
      <c r="C96" s="2"/>
      <c r="D96" s="603" t="s">
        <v>801</v>
      </c>
      <c r="E96" s="603"/>
      <c r="F96" s="187"/>
      <c r="G96" s="486"/>
      <c r="H96" s="486"/>
      <c r="I96" s="415"/>
      <c r="J96" s="394"/>
      <c r="K96" s="205"/>
      <c r="L96" s="224">
        <f t="shared" si="51"/>
        <v>0</v>
      </c>
      <c r="M96" s="81"/>
      <c r="N96" s="43"/>
      <c r="O96" s="1"/>
      <c r="P96" s="82"/>
      <c r="Q96" s="81"/>
      <c r="R96" s="1"/>
      <c r="S96" s="1"/>
      <c r="T96" s="1"/>
      <c r="U96" s="1"/>
      <c r="V96" s="89"/>
      <c r="W96" s="1"/>
      <c r="X96" s="43"/>
      <c r="Y96" s="1"/>
      <c r="Z96" s="1"/>
      <c r="AA96" s="43"/>
      <c r="AB96" s="46"/>
    </row>
    <row r="97" spans="1:28" hidden="1" x14ac:dyDescent="0.25">
      <c r="A97" s="140" t="s">
        <v>403</v>
      </c>
      <c r="B97" s="59"/>
      <c r="C97" s="2"/>
      <c r="D97" s="603" t="s">
        <v>1093</v>
      </c>
      <c r="E97" s="603"/>
      <c r="F97" s="187"/>
      <c r="G97" s="486"/>
      <c r="H97" s="486"/>
      <c r="I97" s="415"/>
      <c r="J97" s="394"/>
      <c r="K97" s="205"/>
      <c r="L97" s="224">
        <f t="shared" si="51"/>
        <v>0</v>
      </c>
      <c r="M97" s="81"/>
      <c r="N97" s="43"/>
      <c r="O97" s="1"/>
      <c r="P97" s="82"/>
      <c r="Q97" s="81"/>
      <c r="R97" s="1"/>
      <c r="S97" s="1"/>
      <c r="T97" s="1"/>
      <c r="U97" s="1"/>
      <c r="V97" s="89"/>
      <c r="W97" s="1"/>
      <c r="X97" s="43"/>
      <c r="Y97" s="1"/>
      <c r="Z97" s="1"/>
      <c r="AA97" s="43"/>
      <c r="AB97" s="46"/>
    </row>
    <row r="98" spans="1:28" hidden="1" x14ac:dyDescent="0.25">
      <c r="A98" s="140" t="s">
        <v>404</v>
      </c>
      <c r="B98" s="59"/>
      <c r="C98" s="2"/>
      <c r="D98" s="603" t="s">
        <v>806</v>
      </c>
      <c r="E98" s="603"/>
      <c r="F98" s="187"/>
      <c r="G98" s="486"/>
      <c r="H98" s="486"/>
      <c r="I98" s="415"/>
      <c r="J98" s="394"/>
      <c r="K98" s="205"/>
      <c r="L98" s="224">
        <f t="shared" si="51"/>
        <v>0</v>
      </c>
      <c r="M98" s="81"/>
      <c r="N98" s="43"/>
      <c r="O98" s="1"/>
      <c r="P98" s="82"/>
      <c r="Q98" s="81"/>
      <c r="R98" s="1"/>
      <c r="S98" s="1"/>
      <c r="T98" s="1"/>
      <c r="U98" s="1"/>
      <c r="V98" s="89"/>
      <c r="W98" s="1"/>
      <c r="X98" s="43"/>
      <c r="Y98" s="1"/>
      <c r="Z98" s="1"/>
      <c r="AA98" s="43"/>
      <c r="AB98" s="46"/>
    </row>
    <row r="99" spans="1:28" hidden="1" x14ac:dyDescent="0.25">
      <c r="A99" s="140" t="s">
        <v>405</v>
      </c>
      <c r="B99" s="59"/>
      <c r="C99" s="2"/>
      <c r="D99" s="603" t="s">
        <v>804</v>
      </c>
      <c r="E99" s="603"/>
      <c r="F99" s="187"/>
      <c r="G99" s="486"/>
      <c r="H99" s="486"/>
      <c r="I99" s="415"/>
      <c r="J99" s="394"/>
      <c r="K99" s="205"/>
      <c r="L99" s="224">
        <f t="shared" si="51"/>
        <v>0</v>
      </c>
      <c r="M99" s="81"/>
      <c r="N99" s="43"/>
      <c r="O99" s="1"/>
      <c r="P99" s="82"/>
      <c r="Q99" s="81"/>
      <c r="R99" s="1"/>
      <c r="S99" s="1"/>
      <c r="T99" s="1"/>
      <c r="U99" s="1"/>
      <c r="V99" s="89"/>
      <c r="W99" s="1"/>
      <c r="X99" s="43"/>
      <c r="Y99" s="1"/>
      <c r="Z99" s="1"/>
      <c r="AA99" s="43"/>
      <c r="AB99" s="46"/>
    </row>
    <row r="100" spans="1:28" ht="25.5" hidden="1" customHeight="1" x14ac:dyDescent="0.25">
      <c r="A100" s="140" t="s">
        <v>406</v>
      </c>
      <c r="B100" s="59"/>
      <c r="C100" s="2"/>
      <c r="D100" s="607" t="s">
        <v>808</v>
      </c>
      <c r="E100" s="607"/>
      <c r="F100" s="197"/>
      <c r="G100" s="497"/>
      <c r="H100" s="497"/>
      <c r="I100" s="426"/>
      <c r="J100" s="406"/>
      <c r="K100" s="215"/>
      <c r="L100" s="224">
        <f t="shared" si="51"/>
        <v>0</v>
      </c>
      <c r="M100" s="81"/>
      <c r="N100" s="43"/>
      <c r="O100" s="1"/>
      <c r="P100" s="82"/>
      <c r="Q100" s="81"/>
      <c r="R100" s="1"/>
      <c r="S100" s="1"/>
      <c r="T100" s="1"/>
      <c r="U100" s="1"/>
      <c r="V100" s="89"/>
      <c r="W100" s="1"/>
      <c r="X100" s="43"/>
      <c r="Y100" s="1"/>
      <c r="Z100" s="1"/>
      <c r="AA100" s="43"/>
      <c r="AB100" s="46"/>
    </row>
    <row r="101" spans="1:28" hidden="1" x14ac:dyDescent="0.25">
      <c r="A101" s="140" t="s">
        <v>407</v>
      </c>
      <c r="B101" s="59"/>
      <c r="C101" s="2"/>
      <c r="D101" s="603" t="s">
        <v>1092</v>
      </c>
      <c r="E101" s="603"/>
      <c r="F101" s="187"/>
      <c r="G101" s="486"/>
      <c r="H101" s="486"/>
      <c r="I101" s="415"/>
      <c r="J101" s="394"/>
      <c r="K101" s="205"/>
      <c r="L101" s="224">
        <f t="shared" si="51"/>
        <v>0</v>
      </c>
      <c r="M101" s="81"/>
      <c r="N101" s="43"/>
      <c r="O101" s="1"/>
      <c r="P101" s="82"/>
      <c r="Q101" s="81"/>
      <c r="R101" s="1"/>
      <c r="S101" s="1"/>
      <c r="T101" s="1"/>
      <c r="U101" s="1"/>
      <c r="V101" s="89"/>
      <c r="W101" s="1"/>
      <c r="X101" s="43"/>
      <c r="Y101" s="1"/>
      <c r="Z101" s="1"/>
      <c r="AA101" s="43"/>
      <c r="AB101" s="46"/>
    </row>
    <row r="102" spans="1:28" ht="25.5" hidden="1" customHeight="1" x14ac:dyDescent="0.25">
      <c r="A102" s="140" t="s">
        <v>408</v>
      </c>
      <c r="B102" s="59"/>
      <c r="C102" s="2"/>
      <c r="D102" s="607" t="s">
        <v>811</v>
      </c>
      <c r="E102" s="607"/>
      <c r="F102" s="197"/>
      <c r="G102" s="497"/>
      <c r="H102" s="497"/>
      <c r="I102" s="426"/>
      <c r="J102" s="406"/>
      <c r="K102" s="215"/>
      <c r="L102" s="224">
        <f t="shared" si="51"/>
        <v>0</v>
      </c>
      <c r="M102" s="81"/>
      <c r="N102" s="43"/>
      <c r="O102" s="1"/>
      <c r="P102" s="82"/>
      <c r="Q102" s="81"/>
      <c r="R102" s="1"/>
      <c r="S102" s="1"/>
      <c r="T102" s="1"/>
      <c r="U102" s="1"/>
      <c r="V102" s="89"/>
      <c r="W102" s="1"/>
      <c r="X102" s="43"/>
      <c r="Y102" s="1"/>
      <c r="Z102" s="1"/>
      <c r="AA102" s="43"/>
      <c r="AB102" s="46"/>
    </row>
    <row r="103" spans="1:28" ht="25.5" hidden="1" customHeight="1" x14ac:dyDescent="0.25">
      <c r="A103" s="140" t="s">
        <v>409</v>
      </c>
      <c r="B103" s="59"/>
      <c r="C103" s="2"/>
      <c r="D103" s="607" t="s">
        <v>813</v>
      </c>
      <c r="E103" s="607"/>
      <c r="F103" s="197"/>
      <c r="G103" s="497"/>
      <c r="H103" s="497"/>
      <c r="I103" s="426"/>
      <c r="J103" s="406"/>
      <c r="K103" s="215"/>
      <c r="L103" s="224">
        <f t="shared" si="51"/>
        <v>0</v>
      </c>
      <c r="M103" s="81"/>
      <c r="N103" s="43"/>
      <c r="O103" s="1"/>
      <c r="P103" s="82"/>
      <c r="Q103" s="81"/>
      <c r="R103" s="1"/>
      <c r="S103" s="1"/>
      <c r="T103" s="1"/>
      <c r="U103" s="1"/>
      <c r="V103" s="89"/>
      <c r="W103" s="1"/>
      <c r="X103" s="43"/>
      <c r="Y103" s="1"/>
      <c r="Z103" s="1"/>
      <c r="AA103" s="43"/>
      <c r="AB103" s="46"/>
    </row>
    <row r="104" spans="1:28" s="42" customFormat="1" x14ac:dyDescent="0.25">
      <c r="A104" s="140" t="s">
        <v>410</v>
      </c>
      <c r="B104" s="119" t="s">
        <v>949</v>
      </c>
      <c r="C104" s="623" t="s">
        <v>411</v>
      </c>
      <c r="D104" s="624"/>
      <c r="E104" s="624"/>
      <c r="F104" s="198">
        <f t="shared" ref="F104:K104" si="68">F105+F106+F107+F108+F109+F110+F111+F112+F114+F115</f>
        <v>1537000</v>
      </c>
      <c r="G104" s="498">
        <f t="shared" si="68"/>
        <v>1514149</v>
      </c>
      <c r="H104" s="498">
        <f t="shared" si="68"/>
        <v>1472913</v>
      </c>
      <c r="I104" s="427">
        <f t="shared" si="68"/>
        <v>1489035</v>
      </c>
      <c r="J104" s="407">
        <f t="shared" si="68"/>
        <v>1489035</v>
      </c>
      <c r="K104" s="216">
        <f t="shared" si="68"/>
        <v>0</v>
      </c>
      <c r="L104" s="227">
        <f t="shared" si="51"/>
        <v>1489035</v>
      </c>
      <c r="M104" s="122">
        <f t="shared" ref="M104:AB104" si="69">M105+M106+M107+M108+M109+M110+M111+M112+M114+M115</f>
        <v>0</v>
      </c>
      <c r="N104" s="125">
        <f t="shared" si="69"/>
        <v>1489035</v>
      </c>
      <c r="O104" s="123">
        <f t="shared" si="69"/>
        <v>0</v>
      </c>
      <c r="P104" s="124">
        <f t="shared" si="69"/>
        <v>0</v>
      </c>
      <c r="Q104" s="122">
        <f t="shared" si="69"/>
        <v>0</v>
      </c>
      <c r="R104" s="123">
        <f t="shared" si="69"/>
        <v>313096</v>
      </c>
      <c r="S104" s="123">
        <f t="shared" si="69"/>
        <v>300000</v>
      </c>
      <c r="T104" s="123">
        <f t="shared" si="69"/>
        <v>164944</v>
      </c>
      <c r="U104" s="123">
        <f t="shared" si="69"/>
        <v>41236</v>
      </c>
      <c r="V104" s="126">
        <f t="shared" ref="V104" si="70">V105+V106+V107+V108+V109+V110+V111+V112+V114+V115</f>
        <v>41236</v>
      </c>
      <c r="W104" s="123">
        <f t="shared" si="69"/>
        <v>41236</v>
      </c>
      <c r="X104" s="125">
        <f t="shared" si="69"/>
        <v>406221</v>
      </c>
      <c r="Y104" s="123">
        <f t="shared" si="69"/>
        <v>82472</v>
      </c>
      <c r="Z104" s="123">
        <f t="shared" si="69"/>
        <v>41236</v>
      </c>
      <c r="AA104" s="125">
        <f t="shared" si="69"/>
        <v>41236</v>
      </c>
      <c r="AB104" s="127">
        <f t="shared" si="69"/>
        <v>16122</v>
      </c>
    </row>
    <row r="105" spans="1:28" hidden="1" x14ac:dyDescent="0.25">
      <c r="A105" s="140" t="s">
        <v>412</v>
      </c>
      <c r="B105" s="59"/>
      <c r="C105" s="2"/>
      <c r="D105" s="603" t="s">
        <v>639</v>
      </c>
      <c r="E105" s="603"/>
      <c r="F105" s="187"/>
      <c r="G105" s="486"/>
      <c r="H105" s="486"/>
      <c r="I105" s="415"/>
      <c r="J105" s="394"/>
      <c r="K105" s="205"/>
      <c r="L105" s="224">
        <f t="shared" si="51"/>
        <v>0</v>
      </c>
      <c r="M105" s="81"/>
      <c r="N105" s="43"/>
      <c r="O105" s="1"/>
      <c r="P105" s="82"/>
      <c r="Q105" s="81"/>
      <c r="R105" s="1"/>
      <c r="S105" s="1"/>
      <c r="T105" s="1"/>
      <c r="U105" s="1"/>
      <c r="V105" s="89"/>
      <c r="W105" s="1"/>
      <c r="X105" s="43"/>
      <c r="Y105" s="1"/>
      <c r="Z105" s="1"/>
      <c r="AA105" s="43"/>
      <c r="AB105" s="46"/>
    </row>
    <row r="106" spans="1:28" hidden="1" x14ac:dyDescent="0.25">
      <c r="A106" s="140" t="s">
        <v>413</v>
      </c>
      <c r="B106" s="59"/>
      <c r="C106" s="2"/>
      <c r="D106" s="603" t="s">
        <v>800</v>
      </c>
      <c r="E106" s="603"/>
      <c r="F106" s="187"/>
      <c r="G106" s="486"/>
      <c r="H106" s="486"/>
      <c r="I106" s="415"/>
      <c r="J106" s="394"/>
      <c r="K106" s="205"/>
      <c r="L106" s="224">
        <f t="shared" si="51"/>
        <v>0</v>
      </c>
      <c r="M106" s="81"/>
      <c r="N106" s="43"/>
      <c r="O106" s="1"/>
      <c r="P106" s="82"/>
      <c r="Q106" s="81"/>
      <c r="R106" s="1"/>
      <c r="S106" s="1"/>
      <c r="T106" s="1"/>
      <c r="U106" s="1"/>
      <c r="V106" s="89"/>
      <c r="W106" s="1"/>
      <c r="X106" s="43"/>
      <c r="Y106" s="1"/>
      <c r="Z106" s="1"/>
      <c r="AA106" s="43"/>
      <c r="AB106" s="46"/>
    </row>
    <row r="107" spans="1:28" hidden="1" x14ac:dyDescent="0.25">
      <c r="A107" s="140" t="s">
        <v>414</v>
      </c>
      <c r="B107" s="59"/>
      <c r="C107" s="2"/>
      <c r="D107" s="603" t="s">
        <v>802</v>
      </c>
      <c r="E107" s="603"/>
      <c r="F107" s="187"/>
      <c r="G107" s="486"/>
      <c r="H107" s="486"/>
      <c r="I107" s="415"/>
      <c r="J107" s="394"/>
      <c r="K107" s="205"/>
      <c r="L107" s="224">
        <f t="shared" si="51"/>
        <v>0</v>
      </c>
      <c r="M107" s="81"/>
      <c r="N107" s="43"/>
      <c r="O107" s="1"/>
      <c r="P107" s="82"/>
      <c r="Q107" s="81"/>
      <c r="R107" s="1"/>
      <c r="S107" s="1"/>
      <c r="T107" s="1"/>
      <c r="U107" s="1"/>
      <c r="V107" s="89"/>
      <c r="W107" s="1"/>
      <c r="X107" s="43"/>
      <c r="Y107" s="1"/>
      <c r="Z107" s="1"/>
      <c r="AA107" s="43"/>
      <c r="AB107" s="46"/>
    </row>
    <row r="108" spans="1:28" hidden="1" x14ac:dyDescent="0.25">
      <c r="A108" s="140" t="s">
        <v>415</v>
      </c>
      <c r="B108" s="59"/>
      <c r="C108" s="2"/>
      <c r="D108" s="603" t="s">
        <v>803</v>
      </c>
      <c r="E108" s="603"/>
      <c r="F108" s="187"/>
      <c r="G108" s="486"/>
      <c r="H108" s="486"/>
      <c r="I108" s="415"/>
      <c r="J108" s="394"/>
      <c r="K108" s="205"/>
      <c r="L108" s="224">
        <f t="shared" si="51"/>
        <v>0</v>
      </c>
      <c r="M108" s="81"/>
      <c r="N108" s="43"/>
      <c r="O108" s="1"/>
      <c r="P108" s="82"/>
      <c r="Q108" s="81"/>
      <c r="R108" s="1"/>
      <c r="S108" s="1"/>
      <c r="T108" s="1"/>
      <c r="U108" s="1"/>
      <c r="V108" s="89"/>
      <c r="W108" s="1"/>
      <c r="X108" s="43"/>
      <c r="Y108" s="1"/>
      <c r="Z108" s="1"/>
      <c r="AA108" s="43"/>
      <c r="AB108" s="46"/>
    </row>
    <row r="109" spans="1:28" hidden="1" x14ac:dyDescent="0.25">
      <c r="A109" s="140" t="s">
        <v>416</v>
      </c>
      <c r="B109" s="59"/>
      <c r="C109" s="2"/>
      <c r="D109" s="603" t="s">
        <v>807</v>
      </c>
      <c r="E109" s="603"/>
      <c r="F109" s="187"/>
      <c r="G109" s="486"/>
      <c r="H109" s="486"/>
      <c r="I109" s="415"/>
      <c r="J109" s="394"/>
      <c r="K109" s="205"/>
      <c r="L109" s="224">
        <f t="shared" si="51"/>
        <v>0</v>
      </c>
      <c r="M109" s="81"/>
      <c r="N109" s="43"/>
      <c r="O109" s="1"/>
      <c r="P109" s="82"/>
      <c r="Q109" s="81"/>
      <c r="R109" s="1"/>
      <c r="S109" s="1"/>
      <c r="T109" s="1"/>
      <c r="U109" s="1"/>
      <c r="V109" s="89"/>
      <c r="W109" s="1"/>
      <c r="X109" s="43"/>
      <c r="Y109" s="1"/>
      <c r="Z109" s="1"/>
      <c r="AA109" s="43"/>
      <c r="AB109" s="46"/>
    </row>
    <row r="110" spans="1:28" hidden="1" x14ac:dyDescent="0.25">
      <c r="A110" s="140" t="s">
        <v>417</v>
      </c>
      <c r="B110" s="59"/>
      <c r="C110" s="2"/>
      <c r="D110" s="603" t="s">
        <v>805</v>
      </c>
      <c r="E110" s="603"/>
      <c r="F110" s="187"/>
      <c r="G110" s="486"/>
      <c r="H110" s="486"/>
      <c r="I110" s="415"/>
      <c r="J110" s="394"/>
      <c r="K110" s="205"/>
      <c r="L110" s="224">
        <f t="shared" si="51"/>
        <v>0</v>
      </c>
      <c r="M110" s="81"/>
      <c r="N110" s="43"/>
      <c r="O110" s="1"/>
      <c r="P110" s="82"/>
      <c r="Q110" s="81"/>
      <c r="R110" s="1"/>
      <c r="S110" s="1"/>
      <c r="T110" s="1"/>
      <c r="U110" s="1"/>
      <c r="V110" s="89"/>
      <c r="W110" s="1"/>
      <c r="X110" s="43"/>
      <c r="Y110" s="1"/>
      <c r="Z110" s="1"/>
      <c r="AA110" s="43"/>
      <c r="AB110" s="46"/>
    </row>
    <row r="111" spans="1:28" ht="25.5" hidden="1" customHeight="1" x14ac:dyDescent="0.25">
      <c r="A111" s="140" t="s">
        <v>418</v>
      </c>
      <c r="B111" s="59"/>
      <c r="C111" s="2"/>
      <c r="D111" s="607" t="s">
        <v>809</v>
      </c>
      <c r="E111" s="607"/>
      <c r="F111" s="197"/>
      <c r="G111" s="497"/>
      <c r="H111" s="497"/>
      <c r="I111" s="426"/>
      <c r="J111" s="406"/>
      <c r="K111" s="215"/>
      <c r="L111" s="224"/>
      <c r="M111" s="81"/>
      <c r="N111" s="43"/>
      <c r="O111" s="1"/>
      <c r="P111" s="82"/>
      <c r="Q111" s="81"/>
      <c r="R111" s="1"/>
      <c r="S111" s="1"/>
      <c r="T111" s="1"/>
      <c r="U111" s="1"/>
      <c r="V111" s="89"/>
      <c r="W111" s="1"/>
      <c r="X111" s="43"/>
      <c r="Y111" s="1"/>
      <c r="Z111" s="1"/>
      <c r="AA111" s="43"/>
      <c r="AB111" s="46"/>
    </row>
    <row r="112" spans="1:28" x14ac:dyDescent="0.25">
      <c r="A112" s="140" t="s">
        <v>419</v>
      </c>
      <c r="B112" s="257"/>
      <c r="C112" s="272"/>
      <c r="D112" s="697" t="s">
        <v>810</v>
      </c>
      <c r="E112" s="697"/>
      <c r="F112" s="258">
        <f>F113</f>
        <v>1537000</v>
      </c>
      <c r="G112" s="508">
        <f>G113</f>
        <v>1514149</v>
      </c>
      <c r="H112" s="508">
        <f>H113</f>
        <v>1472913</v>
      </c>
      <c r="I112" s="428">
        <f>I113</f>
        <v>1489035</v>
      </c>
      <c r="J112" s="408">
        <f t="shared" ref="J112:AB112" si="71">J113</f>
        <v>1489035</v>
      </c>
      <c r="K112" s="259">
        <f t="shared" si="71"/>
        <v>0</v>
      </c>
      <c r="L112" s="260">
        <f t="shared" si="51"/>
        <v>1489035</v>
      </c>
      <c r="M112" s="284">
        <f t="shared" si="71"/>
        <v>0</v>
      </c>
      <c r="N112" s="261">
        <f t="shared" si="71"/>
        <v>1489035</v>
      </c>
      <c r="O112" s="262">
        <f t="shared" si="71"/>
        <v>0</v>
      </c>
      <c r="P112" s="285">
        <f t="shared" si="71"/>
        <v>0</v>
      </c>
      <c r="Q112" s="284">
        <f t="shared" si="71"/>
        <v>0</v>
      </c>
      <c r="R112" s="262">
        <f t="shared" si="71"/>
        <v>313096</v>
      </c>
      <c r="S112" s="262">
        <f t="shared" si="71"/>
        <v>300000</v>
      </c>
      <c r="T112" s="262">
        <f t="shared" si="71"/>
        <v>164944</v>
      </c>
      <c r="U112" s="262">
        <f t="shared" si="71"/>
        <v>41236</v>
      </c>
      <c r="V112" s="263">
        <f t="shared" si="71"/>
        <v>41236</v>
      </c>
      <c r="W112" s="262">
        <f t="shared" si="71"/>
        <v>41236</v>
      </c>
      <c r="X112" s="261">
        <f t="shared" si="71"/>
        <v>406221</v>
      </c>
      <c r="Y112" s="262">
        <f t="shared" si="71"/>
        <v>82472</v>
      </c>
      <c r="Z112" s="262">
        <f t="shared" si="71"/>
        <v>41236</v>
      </c>
      <c r="AA112" s="261">
        <f t="shared" si="71"/>
        <v>41236</v>
      </c>
      <c r="AB112" s="264">
        <f t="shared" si="71"/>
        <v>16122</v>
      </c>
    </row>
    <row r="113" spans="1:28" ht="15.75" thickBot="1" x14ac:dyDescent="0.3">
      <c r="B113" s="59"/>
      <c r="C113" s="2"/>
      <c r="D113" s="249"/>
      <c r="E113" s="452" t="s">
        <v>1245</v>
      </c>
      <c r="F113" s="187">
        <v>1537000</v>
      </c>
      <c r="G113" s="486">
        <v>1514149</v>
      </c>
      <c r="H113" s="486">
        <v>1472913</v>
      </c>
      <c r="I113" s="415">
        <v>1489035</v>
      </c>
      <c r="J113" s="394">
        <f>SUM(Q113:AB113)</f>
        <v>1489035</v>
      </c>
      <c r="K113" s="205"/>
      <c r="L113" s="224">
        <f t="shared" si="51"/>
        <v>1489035</v>
      </c>
      <c r="M113" s="81"/>
      <c r="N113" s="43">
        <f>L113</f>
        <v>1489035</v>
      </c>
      <c r="O113" s="1"/>
      <c r="P113" s="82"/>
      <c r="Q113" s="81"/>
      <c r="R113" s="1">
        <v>313096</v>
      </c>
      <c r="S113" s="1">
        <v>300000</v>
      </c>
      <c r="T113" s="1">
        <v>164944</v>
      </c>
      <c r="U113" s="1">
        <v>41236</v>
      </c>
      <c r="V113" s="89">
        <v>41236</v>
      </c>
      <c r="W113" s="1">
        <v>41236</v>
      </c>
      <c r="X113" s="43">
        <v>406221</v>
      </c>
      <c r="Y113" s="1">
        <v>82472</v>
      </c>
      <c r="Z113" s="1">
        <v>41236</v>
      </c>
      <c r="AA113" s="43">
        <v>41236</v>
      </c>
      <c r="AB113" s="46">
        <v>16122</v>
      </c>
    </row>
    <row r="114" spans="1:28" ht="25.5" hidden="1" customHeight="1" x14ac:dyDescent="0.25">
      <c r="A114" s="140" t="s">
        <v>420</v>
      </c>
      <c r="B114" s="59"/>
      <c r="C114" s="2"/>
      <c r="D114" s="607" t="s">
        <v>812</v>
      </c>
      <c r="E114" s="607"/>
      <c r="F114" s="197"/>
      <c r="G114" s="497"/>
      <c r="H114" s="497"/>
      <c r="I114" s="426"/>
      <c r="J114" s="406"/>
      <c r="K114" s="215"/>
      <c r="L114" s="224">
        <f t="shared" si="51"/>
        <v>0</v>
      </c>
      <c r="M114" s="81"/>
      <c r="N114" s="43"/>
      <c r="O114" s="1"/>
      <c r="P114" s="82"/>
      <c r="Q114" s="81"/>
      <c r="R114" s="1"/>
      <c r="S114" s="1"/>
      <c r="T114" s="1"/>
      <c r="U114" s="1"/>
      <c r="V114" s="89"/>
      <c r="W114" s="1"/>
      <c r="X114" s="43"/>
      <c r="Y114" s="1"/>
      <c r="Z114" s="1"/>
      <c r="AA114" s="43"/>
      <c r="AB114" s="46"/>
    </row>
    <row r="115" spans="1:28" ht="25.5" hidden="1" customHeight="1" x14ac:dyDescent="0.25">
      <c r="A115" s="140" t="s">
        <v>421</v>
      </c>
      <c r="B115" s="59"/>
      <c r="C115" s="2"/>
      <c r="D115" s="607" t="s">
        <v>814</v>
      </c>
      <c r="E115" s="607"/>
      <c r="F115" s="197"/>
      <c r="G115" s="497"/>
      <c r="H115" s="497"/>
      <c r="I115" s="426"/>
      <c r="J115" s="406"/>
      <c r="K115" s="215"/>
      <c r="L115" s="224">
        <f t="shared" si="51"/>
        <v>0</v>
      </c>
      <c r="M115" s="81"/>
      <c r="N115" s="43"/>
      <c r="O115" s="1"/>
      <c r="P115" s="82"/>
      <c r="Q115" s="81"/>
      <c r="R115" s="1"/>
      <c r="S115" s="1"/>
      <c r="T115" s="1"/>
      <c r="U115" s="1"/>
      <c r="V115" s="89"/>
      <c r="W115" s="1"/>
      <c r="X115" s="43"/>
      <c r="Y115" s="1"/>
      <c r="Z115" s="1"/>
      <c r="AA115" s="43"/>
      <c r="AB115" s="46"/>
    </row>
    <row r="116" spans="1:28" s="42" customFormat="1" ht="27.75" hidden="1" customHeight="1" x14ac:dyDescent="0.25">
      <c r="A116" s="140" t="s">
        <v>422</v>
      </c>
      <c r="B116" s="119" t="s">
        <v>950</v>
      </c>
      <c r="C116" s="675" t="s">
        <v>1094</v>
      </c>
      <c r="D116" s="676"/>
      <c r="E116" s="676"/>
      <c r="F116" s="196">
        <f>F117+F118</f>
        <v>0</v>
      </c>
      <c r="G116" s="496">
        <f>G117+G118</f>
        <v>0</v>
      </c>
      <c r="H116" s="496">
        <f>H117+H118</f>
        <v>0</v>
      </c>
      <c r="I116" s="425">
        <f>I117+I118</f>
        <v>0</v>
      </c>
      <c r="J116" s="404">
        <f t="shared" ref="J116:K116" si="72">J117+J118</f>
        <v>0</v>
      </c>
      <c r="K116" s="214">
        <f t="shared" si="72"/>
        <v>0</v>
      </c>
      <c r="L116" s="227">
        <f t="shared" si="51"/>
        <v>0</v>
      </c>
      <c r="M116" s="122">
        <f t="shared" ref="M116:AB116" si="73">M117+M118</f>
        <v>0</v>
      </c>
      <c r="N116" s="125">
        <f t="shared" si="73"/>
        <v>0</v>
      </c>
      <c r="O116" s="123">
        <f t="shared" si="73"/>
        <v>0</v>
      </c>
      <c r="P116" s="124">
        <f t="shared" si="73"/>
        <v>0</v>
      </c>
      <c r="Q116" s="122">
        <f t="shared" si="73"/>
        <v>0</v>
      </c>
      <c r="R116" s="123">
        <f t="shared" si="73"/>
        <v>0</v>
      </c>
      <c r="S116" s="123">
        <f t="shared" si="73"/>
        <v>0</v>
      </c>
      <c r="T116" s="123">
        <f t="shared" si="73"/>
        <v>0</v>
      </c>
      <c r="U116" s="123">
        <f t="shared" si="73"/>
        <v>0</v>
      </c>
      <c r="V116" s="126">
        <f t="shared" ref="V116" si="74">V117+V118</f>
        <v>0</v>
      </c>
      <c r="W116" s="123">
        <f t="shared" si="73"/>
        <v>0</v>
      </c>
      <c r="X116" s="125">
        <f t="shared" si="73"/>
        <v>0</v>
      </c>
      <c r="Y116" s="123">
        <f t="shared" si="73"/>
        <v>0</v>
      </c>
      <c r="Z116" s="123">
        <f t="shared" si="73"/>
        <v>0</v>
      </c>
      <c r="AA116" s="125">
        <f t="shared" si="73"/>
        <v>0</v>
      </c>
      <c r="AB116" s="127">
        <f t="shared" si="73"/>
        <v>0</v>
      </c>
    </row>
    <row r="117" spans="1:28" ht="15.75" hidden="1" thickBot="1" x14ac:dyDescent="0.3">
      <c r="A117" s="140" t="s">
        <v>423</v>
      </c>
      <c r="B117" s="59"/>
      <c r="C117" s="2"/>
      <c r="D117" s="603" t="s">
        <v>816</v>
      </c>
      <c r="E117" s="603"/>
      <c r="F117" s="187"/>
      <c r="G117" s="486"/>
      <c r="H117" s="486"/>
      <c r="I117" s="415"/>
      <c r="J117" s="394"/>
      <c r="K117" s="205"/>
      <c r="L117" s="224">
        <f t="shared" si="51"/>
        <v>0</v>
      </c>
      <c r="M117" s="81"/>
      <c r="N117" s="43"/>
      <c r="O117" s="1"/>
      <c r="P117" s="82"/>
      <c r="Q117" s="81"/>
      <c r="R117" s="1"/>
      <c r="S117" s="1"/>
      <c r="T117" s="1"/>
      <c r="U117" s="1"/>
      <c r="V117" s="89"/>
      <c r="W117" s="1"/>
      <c r="X117" s="43"/>
      <c r="Y117" s="1"/>
      <c r="Z117" s="1"/>
      <c r="AA117" s="43"/>
      <c r="AB117" s="46"/>
    </row>
    <row r="118" spans="1:28" ht="25.5" hidden="1" customHeight="1" x14ac:dyDescent="0.25">
      <c r="A118" s="140" t="s">
        <v>424</v>
      </c>
      <c r="B118" s="59"/>
      <c r="C118" s="2"/>
      <c r="D118" s="607" t="s">
        <v>815</v>
      </c>
      <c r="E118" s="607"/>
      <c r="F118" s="197"/>
      <c r="G118" s="497"/>
      <c r="H118" s="497"/>
      <c r="I118" s="426"/>
      <c r="J118" s="406"/>
      <c r="K118" s="215"/>
      <c r="L118" s="224">
        <f t="shared" si="51"/>
        <v>0</v>
      </c>
      <c r="M118" s="81"/>
      <c r="N118" s="43"/>
      <c r="O118" s="1"/>
      <c r="P118" s="82"/>
      <c r="Q118" s="81"/>
      <c r="R118" s="1"/>
      <c r="S118" s="1"/>
      <c r="T118" s="1"/>
      <c r="U118" s="1"/>
      <c r="V118" s="89"/>
      <c r="W118" s="1"/>
      <c r="X118" s="43"/>
      <c r="Y118" s="1"/>
      <c r="Z118" s="1"/>
      <c r="AA118" s="43"/>
      <c r="AB118" s="46"/>
    </row>
    <row r="119" spans="1:28" s="42" customFormat="1" ht="15.75" hidden="1" thickBot="1" x14ac:dyDescent="0.3">
      <c r="A119" s="140" t="s">
        <v>425</v>
      </c>
      <c r="B119" s="119" t="s">
        <v>952</v>
      </c>
      <c r="C119" s="675" t="s">
        <v>1095</v>
      </c>
      <c r="D119" s="676"/>
      <c r="E119" s="676"/>
      <c r="F119" s="196">
        <f>F120+F121+F122+F123+F124+F125+F126+F127+F128+F129+F130</f>
        <v>0</v>
      </c>
      <c r="G119" s="496">
        <f>G120+G121+G122+G123+G124+G125+G126+G127+G128+G129+G130</f>
        <v>0</v>
      </c>
      <c r="H119" s="496">
        <f>H120+H121+H122+H123+H124+H125+H126+H127+H128+H129+H130</f>
        <v>0</v>
      </c>
      <c r="I119" s="425">
        <f>I120+I121+I122+I123+I124+I125+I126+I127+I128+I129+I130</f>
        <v>0</v>
      </c>
      <c r="J119" s="404">
        <f t="shared" ref="J119:K119" si="75">J120+J121+J122+J123+J124+J125+J126+J127+J128+J129+J130</f>
        <v>0</v>
      </c>
      <c r="K119" s="214">
        <f t="shared" si="75"/>
        <v>0</v>
      </c>
      <c r="L119" s="227">
        <f t="shared" si="51"/>
        <v>0</v>
      </c>
      <c r="M119" s="122">
        <f t="shared" ref="M119:AB119" si="76">M120+M121+M122+M123+M124+M125+M126+M127+M128+M129+M130</f>
        <v>0</v>
      </c>
      <c r="N119" s="125">
        <f t="shared" si="76"/>
        <v>0</v>
      </c>
      <c r="O119" s="123">
        <f t="shared" si="76"/>
        <v>0</v>
      </c>
      <c r="P119" s="124">
        <f t="shared" si="76"/>
        <v>0</v>
      </c>
      <c r="Q119" s="122">
        <f t="shared" si="76"/>
        <v>0</v>
      </c>
      <c r="R119" s="123">
        <f t="shared" si="76"/>
        <v>0</v>
      </c>
      <c r="S119" s="123">
        <f t="shared" si="76"/>
        <v>0</v>
      </c>
      <c r="T119" s="123">
        <f t="shared" si="76"/>
        <v>0</v>
      </c>
      <c r="U119" s="123">
        <f t="shared" si="76"/>
        <v>0</v>
      </c>
      <c r="V119" s="126">
        <f t="shared" ref="V119" si="77">V120+V121+V122+V123+V124+V125+V126+V127+V128+V129+V130</f>
        <v>0</v>
      </c>
      <c r="W119" s="123">
        <f t="shared" si="76"/>
        <v>0</v>
      </c>
      <c r="X119" s="125">
        <f t="shared" si="76"/>
        <v>0</v>
      </c>
      <c r="Y119" s="123">
        <f t="shared" si="76"/>
        <v>0</v>
      </c>
      <c r="Z119" s="123">
        <f t="shared" si="76"/>
        <v>0</v>
      </c>
      <c r="AA119" s="125">
        <f t="shared" si="76"/>
        <v>0</v>
      </c>
      <c r="AB119" s="127">
        <f t="shared" si="76"/>
        <v>0</v>
      </c>
    </row>
    <row r="120" spans="1:28" ht="15.75" hidden="1" thickBot="1" x14ac:dyDescent="0.3">
      <c r="A120" s="140" t="s">
        <v>426</v>
      </c>
      <c r="B120" s="59"/>
      <c r="C120" s="2"/>
      <c r="D120" s="603" t="s">
        <v>625</v>
      </c>
      <c r="E120" s="603"/>
      <c r="F120" s="187"/>
      <c r="G120" s="486"/>
      <c r="H120" s="486"/>
      <c r="I120" s="415"/>
      <c r="J120" s="394"/>
      <c r="K120" s="205"/>
      <c r="L120" s="224">
        <f t="shared" si="51"/>
        <v>0</v>
      </c>
      <c r="M120" s="81"/>
      <c r="N120" s="43"/>
      <c r="O120" s="1"/>
      <c r="P120" s="82"/>
      <c r="Q120" s="81"/>
      <c r="R120" s="1"/>
      <c r="S120" s="1"/>
      <c r="T120" s="1"/>
      <c r="U120" s="1"/>
      <c r="V120" s="89"/>
      <c r="W120" s="1"/>
      <c r="X120" s="43"/>
      <c r="Y120" s="1"/>
      <c r="Z120" s="1"/>
      <c r="AA120" s="43"/>
      <c r="AB120" s="46"/>
    </row>
    <row r="121" spans="1:28" ht="15.75" hidden="1" thickBot="1" x14ac:dyDescent="0.3">
      <c r="A121" s="140" t="s">
        <v>427</v>
      </c>
      <c r="B121" s="59"/>
      <c r="C121" s="2"/>
      <c r="D121" s="603" t="s">
        <v>628</v>
      </c>
      <c r="E121" s="603"/>
      <c r="F121" s="187"/>
      <c r="G121" s="486"/>
      <c r="H121" s="486"/>
      <c r="I121" s="415"/>
      <c r="J121" s="394"/>
      <c r="K121" s="205"/>
      <c r="L121" s="224">
        <f t="shared" si="51"/>
        <v>0</v>
      </c>
      <c r="M121" s="81"/>
      <c r="N121" s="43"/>
      <c r="O121" s="1"/>
      <c r="P121" s="82"/>
      <c r="Q121" s="81"/>
      <c r="R121" s="1"/>
      <c r="S121" s="1"/>
      <c r="T121" s="1"/>
      <c r="U121" s="1"/>
      <c r="V121" s="89"/>
      <c r="W121" s="1"/>
      <c r="X121" s="43"/>
      <c r="Y121" s="1"/>
      <c r="Z121" s="1"/>
      <c r="AA121" s="43"/>
      <c r="AB121" s="46"/>
    </row>
    <row r="122" spans="1:28" ht="15.75" hidden="1" thickBot="1" x14ac:dyDescent="0.3">
      <c r="A122" s="140" t="s">
        <v>428</v>
      </c>
      <c r="B122" s="59"/>
      <c r="C122" s="2"/>
      <c r="D122" s="603" t="s">
        <v>629</v>
      </c>
      <c r="E122" s="603"/>
      <c r="F122" s="187"/>
      <c r="G122" s="486"/>
      <c r="H122" s="486"/>
      <c r="I122" s="415"/>
      <c r="J122" s="394"/>
      <c r="K122" s="205"/>
      <c r="L122" s="224">
        <f t="shared" si="51"/>
        <v>0</v>
      </c>
      <c r="M122" s="81"/>
      <c r="N122" s="43"/>
      <c r="O122" s="1"/>
      <c r="P122" s="82"/>
      <c r="Q122" s="81"/>
      <c r="R122" s="1"/>
      <c r="S122" s="1"/>
      <c r="T122" s="1"/>
      <c r="U122" s="1"/>
      <c r="V122" s="89"/>
      <c r="W122" s="1"/>
      <c r="X122" s="43"/>
      <c r="Y122" s="1"/>
      <c r="Z122" s="1"/>
      <c r="AA122" s="43"/>
      <c r="AB122" s="46"/>
    </row>
    <row r="123" spans="1:28" ht="15.75" hidden="1" thickBot="1" x14ac:dyDescent="0.3">
      <c r="A123" s="140" t="s">
        <v>429</v>
      </c>
      <c r="B123" s="59"/>
      <c r="C123" s="2"/>
      <c r="D123" s="603" t="s">
        <v>626</v>
      </c>
      <c r="E123" s="603"/>
      <c r="F123" s="187"/>
      <c r="G123" s="486"/>
      <c r="H123" s="486"/>
      <c r="I123" s="415"/>
      <c r="J123" s="394"/>
      <c r="K123" s="205"/>
      <c r="L123" s="224">
        <f t="shared" si="51"/>
        <v>0</v>
      </c>
      <c r="M123" s="81"/>
      <c r="N123" s="43"/>
      <c r="O123" s="1"/>
      <c r="P123" s="82"/>
      <c r="Q123" s="81"/>
      <c r="R123" s="1"/>
      <c r="S123" s="1"/>
      <c r="T123" s="1"/>
      <c r="U123" s="1"/>
      <c r="V123" s="89"/>
      <c r="W123" s="1"/>
      <c r="X123" s="43"/>
      <c r="Y123" s="1"/>
      <c r="Z123" s="1"/>
      <c r="AA123" s="43"/>
      <c r="AB123" s="46"/>
    </row>
    <row r="124" spans="1:28" ht="15.75" hidden="1" thickBot="1" x14ac:dyDescent="0.3">
      <c r="A124" s="140" t="s">
        <v>430</v>
      </c>
      <c r="B124" s="59"/>
      <c r="C124" s="2"/>
      <c r="D124" s="603" t="s">
        <v>1096</v>
      </c>
      <c r="E124" s="603"/>
      <c r="F124" s="187"/>
      <c r="G124" s="486"/>
      <c r="H124" s="486"/>
      <c r="I124" s="415"/>
      <c r="J124" s="394"/>
      <c r="K124" s="205"/>
      <c r="L124" s="224">
        <f t="shared" si="51"/>
        <v>0</v>
      </c>
      <c r="M124" s="81"/>
      <c r="N124" s="43"/>
      <c r="O124" s="1"/>
      <c r="P124" s="82"/>
      <c r="Q124" s="81"/>
      <c r="R124" s="1"/>
      <c r="S124" s="1"/>
      <c r="T124" s="1"/>
      <c r="U124" s="1"/>
      <c r="V124" s="89"/>
      <c r="W124" s="1"/>
      <c r="X124" s="43"/>
      <c r="Y124" s="1"/>
      <c r="Z124" s="1"/>
      <c r="AA124" s="43"/>
      <c r="AB124" s="46"/>
    </row>
    <row r="125" spans="1:28" ht="25.5" hidden="1" customHeight="1" x14ac:dyDescent="0.25">
      <c r="A125" s="140" t="s">
        <v>431</v>
      </c>
      <c r="B125" s="59"/>
      <c r="C125" s="2"/>
      <c r="D125" s="607" t="s">
        <v>817</v>
      </c>
      <c r="E125" s="607"/>
      <c r="F125" s="197"/>
      <c r="G125" s="497"/>
      <c r="H125" s="497"/>
      <c r="I125" s="426"/>
      <c r="J125" s="406"/>
      <c r="K125" s="215"/>
      <c r="L125" s="224">
        <f t="shared" si="51"/>
        <v>0</v>
      </c>
      <c r="M125" s="81"/>
      <c r="N125" s="43"/>
      <c r="O125" s="1"/>
      <c r="P125" s="82"/>
      <c r="Q125" s="81"/>
      <c r="R125" s="1"/>
      <c r="S125" s="1"/>
      <c r="T125" s="1"/>
      <c r="U125" s="1"/>
      <c r="V125" s="89"/>
      <c r="W125" s="1"/>
      <c r="X125" s="43"/>
      <c r="Y125" s="1"/>
      <c r="Z125" s="1"/>
      <c r="AA125" s="43"/>
      <c r="AB125" s="46"/>
    </row>
    <row r="126" spans="1:28" ht="25.5" hidden="1" customHeight="1" x14ac:dyDescent="0.25">
      <c r="A126" s="140" t="s">
        <v>432</v>
      </c>
      <c r="B126" s="59"/>
      <c r="C126" s="2"/>
      <c r="D126" s="607" t="s">
        <v>818</v>
      </c>
      <c r="E126" s="607"/>
      <c r="F126" s="197"/>
      <c r="G126" s="497"/>
      <c r="H126" s="497"/>
      <c r="I126" s="426"/>
      <c r="J126" s="406"/>
      <c r="K126" s="215"/>
      <c r="L126" s="224">
        <f t="shared" si="51"/>
        <v>0</v>
      </c>
      <c r="M126" s="81"/>
      <c r="N126" s="43"/>
      <c r="O126" s="1"/>
      <c r="P126" s="82"/>
      <c r="Q126" s="81"/>
      <c r="R126" s="1"/>
      <c r="S126" s="1"/>
      <c r="T126" s="1"/>
      <c r="U126" s="1"/>
      <c r="V126" s="89"/>
      <c r="W126" s="1"/>
      <c r="X126" s="43"/>
      <c r="Y126" s="1"/>
      <c r="Z126" s="1"/>
      <c r="AA126" s="43"/>
      <c r="AB126" s="46"/>
    </row>
    <row r="127" spans="1:28" ht="15.75" hidden="1" thickBot="1" x14ac:dyDescent="0.3">
      <c r="A127" s="140" t="s">
        <v>433</v>
      </c>
      <c r="B127" s="59"/>
      <c r="C127" s="2"/>
      <c r="D127" s="603" t="s">
        <v>635</v>
      </c>
      <c r="E127" s="603"/>
      <c r="F127" s="187"/>
      <c r="G127" s="486"/>
      <c r="H127" s="486"/>
      <c r="I127" s="415"/>
      <c r="J127" s="394"/>
      <c r="K127" s="205"/>
      <c r="L127" s="224">
        <f t="shared" si="51"/>
        <v>0</v>
      </c>
      <c r="M127" s="81"/>
      <c r="N127" s="43"/>
      <c r="O127" s="1"/>
      <c r="P127" s="82"/>
      <c r="Q127" s="81"/>
      <c r="R127" s="1"/>
      <c r="S127" s="1"/>
      <c r="T127" s="1"/>
      <c r="U127" s="1"/>
      <c r="V127" s="89"/>
      <c r="W127" s="1"/>
      <c r="X127" s="43"/>
      <c r="Y127" s="1"/>
      <c r="Z127" s="1"/>
      <c r="AA127" s="43"/>
      <c r="AB127" s="46"/>
    </row>
    <row r="128" spans="1:28" ht="15.75" hidden="1" thickBot="1" x14ac:dyDescent="0.3">
      <c r="A128" s="140" t="s">
        <v>434</v>
      </c>
      <c r="B128" s="59"/>
      <c r="C128" s="2"/>
      <c r="D128" s="603" t="s">
        <v>627</v>
      </c>
      <c r="E128" s="603"/>
      <c r="F128" s="187"/>
      <c r="G128" s="486"/>
      <c r="H128" s="486"/>
      <c r="I128" s="415"/>
      <c r="J128" s="394"/>
      <c r="K128" s="205"/>
      <c r="L128" s="224">
        <f t="shared" si="51"/>
        <v>0</v>
      </c>
      <c r="M128" s="81"/>
      <c r="N128" s="43"/>
      <c r="O128" s="1"/>
      <c r="P128" s="82"/>
      <c r="Q128" s="81"/>
      <c r="R128" s="1"/>
      <c r="S128" s="1"/>
      <c r="T128" s="1"/>
      <c r="U128" s="1"/>
      <c r="V128" s="89"/>
      <c r="W128" s="1"/>
      <c r="X128" s="43"/>
      <c r="Y128" s="1"/>
      <c r="Z128" s="1"/>
      <c r="AA128" s="43"/>
      <c r="AB128" s="46"/>
    </row>
    <row r="129" spans="1:28" ht="25.5" hidden="1" customHeight="1" x14ac:dyDescent="0.25">
      <c r="A129" s="140" t="s">
        <v>435</v>
      </c>
      <c r="B129" s="59"/>
      <c r="C129" s="2"/>
      <c r="D129" s="607" t="s">
        <v>819</v>
      </c>
      <c r="E129" s="607"/>
      <c r="F129" s="197"/>
      <c r="G129" s="497"/>
      <c r="H129" s="497"/>
      <c r="I129" s="426"/>
      <c r="J129" s="406"/>
      <c r="K129" s="215"/>
      <c r="L129" s="224">
        <f t="shared" si="51"/>
        <v>0</v>
      </c>
      <c r="M129" s="81"/>
      <c r="N129" s="43"/>
      <c r="O129" s="1"/>
      <c r="P129" s="82"/>
      <c r="Q129" s="81"/>
      <c r="R129" s="1"/>
      <c r="S129" s="1"/>
      <c r="T129" s="1"/>
      <c r="U129" s="1"/>
      <c r="V129" s="89"/>
      <c r="W129" s="1"/>
      <c r="X129" s="43"/>
      <c r="Y129" s="1"/>
      <c r="Z129" s="1"/>
      <c r="AA129" s="43"/>
      <c r="AB129" s="46"/>
    </row>
    <row r="130" spans="1:28" ht="15.75" hidden="1" thickBot="1" x14ac:dyDescent="0.3">
      <c r="A130" s="140" t="s">
        <v>436</v>
      </c>
      <c r="B130" s="59"/>
      <c r="C130" s="2"/>
      <c r="D130" s="603" t="s">
        <v>820</v>
      </c>
      <c r="E130" s="603"/>
      <c r="F130" s="187"/>
      <c r="G130" s="486"/>
      <c r="H130" s="486"/>
      <c r="I130" s="415"/>
      <c r="J130" s="394"/>
      <c r="K130" s="205"/>
      <c r="L130" s="224">
        <f t="shared" si="51"/>
        <v>0</v>
      </c>
      <c r="M130" s="81"/>
      <c r="N130" s="43"/>
      <c r="O130" s="1"/>
      <c r="P130" s="82"/>
      <c r="Q130" s="81"/>
      <c r="R130" s="1"/>
      <c r="S130" s="1"/>
      <c r="T130" s="1"/>
      <c r="U130" s="1"/>
      <c r="V130" s="89"/>
      <c r="W130" s="1"/>
      <c r="X130" s="43"/>
      <c r="Y130" s="1"/>
      <c r="Z130" s="1"/>
      <c r="AA130" s="43"/>
      <c r="AB130" s="46"/>
    </row>
    <row r="131" spans="1:28" s="42" customFormat="1" ht="15.75" hidden="1" thickBot="1" x14ac:dyDescent="0.3">
      <c r="A131" s="140" t="s">
        <v>437</v>
      </c>
      <c r="B131" s="119" t="s">
        <v>951</v>
      </c>
      <c r="C131" s="623" t="s">
        <v>438</v>
      </c>
      <c r="D131" s="624"/>
      <c r="E131" s="624"/>
      <c r="F131" s="198"/>
      <c r="G131" s="498"/>
      <c r="H131" s="498"/>
      <c r="I131" s="427"/>
      <c r="J131" s="407"/>
      <c r="K131" s="216"/>
      <c r="L131" s="227">
        <f t="shared" si="51"/>
        <v>0</v>
      </c>
      <c r="M131" s="122"/>
      <c r="N131" s="125"/>
      <c r="O131" s="123"/>
      <c r="P131" s="124"/>
      <c r="Q131" s="122"/>
      <c r="R131" s="123"/>
      <c r="S131" s="123"/>
      <c r="T131" s="123"/>
      <c r="U131" s="123"/>
      <c r="V131" s="126"/>
      <c r="W131" s="123"/>
      <c r="X131" s="125"/>
      <c r="Y131" s="123"/>
      <c r="Z131" s="123"/>
      <c r="AA131" s="125"/>
      <c r="AB131" s="127"/>
    </row>
    <row r="132" spans="1:28" s="42" customFormat="1" ht="15.75" hidden="1" thickBot="1" x14ac:dyDescent="0.3">
      <c r="A132" s="140" t="s">
        <v>439</v>
      </c>
      <c r="B132" s="119" t="s">
        <v>953</v>
      </c>
      <c r="C132" s="623" t="s">
        <v>440</v>
      </c>
      <c r="D132" s="624"/>
      <c r="E132" s="624"/>
      <c r="F132" s="198"/>
      <c r="G132" s="498"/>
      <c r="H132" s="498"/>
      <c r="I132" s="427"/>
      <c r="J132" s="407"/>
      <c r="K132" s="216"/>
      <c r="L132" s="227">
        <f t="shared" si="51"/>
        <v>0</v>
      </c>
      <c r="M132" s="122"/>
      <c r="N132" s="125"/>
      <c r="O132" s="123"/>
      <c r="P132" s="124"/>
      <c r="Q132" s="122"/>
      <c r="R132" s="123"/>
      <c r="S132" s="123"/>
      <c r="T132" s="123"/>
      <c r="U132" s="123"/>
      <c r="V132" s="126"/>
      <c r="W132" s="123"/>
      <c r="X132" s="125"/>
      <c r="Y132" s="123"/>
      <c r="Z132" s="123"/>
      <c r="AA132" s="125"/>
      <c r="AB132" s="127"/>
    </row>
    <row r="133" spans="1:28" s="42" customFormat="1" ht="15.75" hidden="1" thickBot="1" x14ac:dyDescent="0.3">
      <c r="A133" s="140" t="s">
        <v>441</v>
      </c>
      <c r="B133" s="119" t="s">
        <v>954</v>
      </c>
      <c r="C133" s="623" t="s">
        <v>442</v>
      </c>
      <c r="D133" s="624"/>
      <c r="E133" s="624"/>
      <c r="F133" s="198"/>
      <c r="G133" s="498"/>
      <c r="H133" s="498"/>
      <c r="I133" s="427"/>
      <c r="J133" s="407"/>
      <c r="K133" s="216"/>
      <c r="L133" s="227">
        <f t="shared" ref="L133:L196" si="78">SUM(J133:K133)</f>
        <v>0</v>
      </c>
      <c r="M133" s="122"/>
      <c r="N133" s="125"/>
      <c r="O133" s="123"/>
      <c r="P133" s="124"/>
      <c r="Q133" s="122"/>
      <c r="R133" s="123"/>
      <c r="S133" s="123"/>
      <c r="T133" s="123"/>
      <c r="U133" s="123"/>
      <c r="V133" s="126"/>
      <c r="W133" s="123"/>
      <c r="X133" s="125"/>
      <c r="Y133" s="123"/>
      <c r="Z133" s="123"/>
      <c r="AA133" s="125"/>
      <c r="AB133" s="127"/>
    </row>
    <row r="134" spans="1:28" s="42" customFormat="1" ht="15.75" hidden="1" thickBot="1" x14ac:dyDescent="0.3">
      <c r="A134" s="140" t="s">
        <v>443</v>
      </c>
      <c r="B134" s="119" t="s">
        <v>955</v>
      </c>
      <c r="C134" s="623" t="s">
        <v>444</v>
      </c>
      <c r="D134" s="624"/>
      <c r="E134" s="624"/>
      <c r="F134" s="198">
        <f t="shared" ref="F134:H134" si="79">F135+F136+F137+F138+F139+F140+F141+F142+F143+F144</f>
        <v>0</v>
      </c>
      <c r="G134" s="498">
        <f t="shared" si="79"/>
        <v>0</v>
      </c>
      <c r="H134" s="498">
        <f t="shared" si="79"/>
        <v>0</v>
      </c>
      <c r="I134" s="427">
        <f t="shared" ref="I134:AB134" si="80">I135+I136+I137+I138+I139+I140+I141+I142+I143+I144</f>
        <v>0</v>
      </c>
      <c r="J134" s="407">
        <f t="shared" si="80"/>
        <v>0</v>
      </c>
      <c r="K134" s="216">
        <f t="shared" si="80"/>
        <v>0</v>
      </c>
      <c r="L134" s="227">
        <f t="shared" si="78"/>
        <v>0</v>
      </c>
      <c r="M134" s="122">
        <f t="shared" ref="M134:P134" si="81">M135+M136+M137+M138+M139+M140+M141+M142+M143+M144</f>
        <v>0</v>
      </c>
      <c r="N134" s="125">
        <f t="shared" ref="N134" si="82">N135+N136+N137+N138+N139+N140+N141+N142+N143+N144</f>
        <v>0</v>
      </c>
      <c r="O134" s="123">
        <f t="shared" si="81"/>
        <v>0</v>
      </c>
      <c r="P134" s="124">
        <f t="shared" si="81"/>
        <v>0</v>
      </c>
      <c r="Q134" s="122">
        <f t="shared" si="80"/>
        <v>0</v>
      </c>
      <c r="R134" s="123">
        <f t="shared" si="80"/>
        <v>0</v>
      </c>
      <c r="S134" s="123">
        <f t="shared" si="80"/>
        <v>0</v>
      </c>
      <c r="T134" s="123">
        <f t="shared" si="80"/>
        <v>0</v>
      </c>
      <c r="U134" s="123">
        <f t="shared" si="80"/>
        <v>0</v>
      </c>
      <c r="V134" s="126">
        <f t="shared" ref="V134" si="83">V135+V136+V137+V138+V139+V140+V141+V142+V143+V144</f>
        <v>0</v>
      </c>
      <c r="W134" s="123">
        <f t="shared" si="80"/>
        <v>0</v>
      </c>
      <c r="X134" s="125">
        <f t="shared" si="80"/>
        <v>0</v>
      </c>
      <c r="Y134" s="123">
        <f t="shared" si="80"/>
        <v>0</v>
      </c>
      <c r="Z134" s="123">
        <f t="shared" si="80"/>
        <v>0</v>
      </c>
      <c r="AA134" s="125">
        <f t="shared" si="80"/>
        <v>0</v>
      </c>
      <c r="AB134" s="127">
        <f t="shared" si="80"/>
        <v>0</v>
      </c>
    </row>
    <row r="135" spans="1:28" ht="15.75" hidden="1" thickBot="1" x14ac:dyDescent="0.3">
      <c r="A135" s="140" t="s">
        <v>445</v>
      </c>
      <c r="B135" s="59"/>
      <c r="C135" s="2"/>
      <c r="D135" s="603" t="s">
        <v>630</v>
      </c>
      <c r="E135" s="603"/>
      <c r="F135" s="187"/>
      <c r="G135" s="486"/>
      <c r="H135" s="486"/>
      <c r="I135" s="415"/>
      <c r="J135" s="394"/>
      <c r="K135" s="205"/>
      <c r="L135" s="224">
        <f t="shared" si="78"/>
        <v>0</v>
      </c>
      <c r="M135" s="81"/>
      <c r="N135" s="43"/>
      <c r="O135" s="1"/>
      <c r="P135" s="82"/>
      <c r="Q135" s="81"/>
      <c r="R135" s="1"/>
      <c r="S135" s="1"/>
      <c r="T135" s="1"/>
      <c r="U135" s="1"/>
      <c r="V135" s="89"/>
      <c r="W135" s="1"/>
      <c r="X135" s="43"/>
      <c r="Y135" s="1"/>
      <c r="Z135" s="1"/>
      <c r="AA135" s="43"/>
      <c r="AB135" s="46"/>
    </row>
    <row r="136" spans="1:28" ht="15.75" hidden="1" thickBot="1" x14ac:dyDescent="0.3">
      <c r="A136" s="140" t="s">
        <v>446</v>
      </c>
      <c r="B136" s="59"/>
      <c r="C136" s="2"/>
      <c r="D136" s="603" t="s">
        <v>631</v>
      </c>
      <c r="E136" s="603"/>
      <c r="F136" s="187"/>
      <c r="G136" s="486"/>
      <c r="H136" s="486"/>
      <c r="I136" s="415"/>
      <c r="J136" s="394"/>
      <c r="K136" s="205"/>
      <c r="L136" s="224">
        <f t="shared" si="78"/>
        <v>0</v>
      </c>
      <c r="M136" s="81"/>
      <c r="N136" s="43"/>
      <c r="O136" s="1"/>
      <c r="P136" s="82"/>
      <c r="Q136" s="81"/>
      <c r="R136" s="1"/>
      <c r="S136" s="1"/>
      <c r="T136" s="1"/>
      <c r="U136" s="1"/>
      <c r="V136" s="89"/>
      <c r="W136" s="1"/>
      <c r="X136" s="43"/>
      <c r="Y136" s="1"/>
      <c r="Z136" s="1"/>
      <c r="AA136" s="43"/>
      <c r="AB136" s="46"/>
    </row>
    <row r="137" spans="1:28" ht="15.75" hidden="1" thickBot="1" x14ac:dyDescent="0.3">
      <c r="A137" s="140" t="s">
        <v>447</v>
      </c>
      <c r="B137" s="59"/>
      <c r="C137" s="2"/>
      <c r="D137" s="603" t="s">
        <v>632</v>
      </c>
      <c r="E137" s="603"/>
      <c r="F137" s="187"/>
      <c r="G137" s="486"/>
      <c r="H137" s="486"/>
      <c r="I137" s="415"/>
      <c r="J137" s="394"/>
      <c r="K137" s="205"/>
      <c r="L137" s="224">
        <f t="shared" si="78"/>
        <v>0</v>
      </c>
      <c r="M137" s="81"/>
      <c r="N137" s="43"/>
      <c r="O137" s="1"/>
      <c r="P137" s="82"/>
      <c r="Q137" s="81"/>
      <c r="R137" s="1"/>
      <c r="S137" s="1"/>
      <c r="T137" s="1"/>
      <c r="U137" s="1"/>
      <c r="V137" s="89"/>
      <c r="W137" s="1"/>
      <c r="X137" s="43"/>
      <c r="Y137" s="1"/>
      <c r="Z137" s="1"/>
      <c r="AA137" s="43"/>
      <c r="AB137" s="46"/>
    </row>
    <row r="138" spans="1:28" ht="15.75" hidden="1" thickBot="1" x14ac:dyDescent="0.3">
      <c r="A138" s="140" t="s">
        <v>448</v>
      </c>
      <c r="B138" s="59"/>
      <c r="C138" s="2"/>
      <c r="D138" s="603" t="s">
        <v>633</v>
      </c>
      <c r="E138" s="603"/>
      <c r="F138" s="187"/>
      <c r="G138" s="486"/>
      <c r="H138" s="486"/>
      <c r="I138" s="415"/>
      <c r="J138" s="394"/>
      <c r="K138" s="205"/>
      <c r="L138" s="224">
        <f t="shared" si="78"/>
        <v>0</v>
      </c>
      <c r="M138" s="81"/>
      <c r="N138" s="43"/>
      <c r="O138" s="1"/>
      <c r="P138" s="82"/>
      <c r="Q138" s="81"/>
      <c r="R138" s="1"/>
      <c r="S138" s="1"/>
      <c r="T138" s="1"/>
      <c r="U138" s="1"/>
      <c r="V138" s="89"/>
      <c r="W138" s="1"/>
      <c r="X138" s="43"/>
      <c r="Y138" s="1"/>
      <c r="Z138" s="1"/>
      <c r="AA138" s="43"/>
      <c r="AB138" s="46"/>
    </row>
    <row r="139" spans="1:28" ht="15.75" hidden="1" thickBot="1" x14ac:dyDescent="0.3">
      <c r="A139" s="140" t="s">
        <v>449</v>
      </c>
      <c r="B139" s="59"/>
      <c r="C139" s="2"/>
      <c r="D139" s="603" t="s">
        <v>634</v>
      </c>
      <c r="E139" s="603"/>
      <c r="F139" s="187"/>
      <c r="G139" s="486"/>
      <c r="H139" s="486"/>
      <c r="I139" s="415"/>
      <c r="J139" s="394"/>
      <c r="K139" s="205"/>
      <c r="L139" s="224">
        <f t="shared" si="78"/>
        <v>0</v>
      </c>
      <c r="M139" s="81"/>
      <c r="N139" s="43"/>
      <c r="O139" s="1"/>
      <c r="P139" s="82"/>
      <c r="Q139" s="81"/>
      <c r="R139" s="1"/>
      <c r="S139" s="1"/>
      <c r="T139" s="1"/>
      <c r="U139" s="1"/>
      <c r="V139" s="89"/>
      <c r="W139" s="1"/>
      <c r="X139" s="43"/>
      <c r="Y139" s="1"/>
      <c r="Z139" s="1"/>
      <c r="AA139" s="43"/>
      <c r="AB139" s="46"/>
    </row>
    <row r="140" spans="1:28" ht="25.5" hidden="1" customHeight="1" x14ac:dyDescent="0.25">
      <c r="A140" s="140" t="s">
        <v>450</v>
      </c>
      <c r="B140" s="59"/>
      <c r="C140" s="2"/>
      <c r="D140" s="607" t="s">
        <v>821</v>
      </c>
      <c r="E140" s="607"/>
      <c r="F140" s="197"/>
      <c r="G140" s="497"/>
      <c r="H140" s="497"/>
      <c r="I140" s="426"/>
      <c r="J140" s="406"/>
      <c r="K140" s="215"/>
      <c r="L140" s="224">
        <f t="shared" si="78"/>
        <v>0</v>
      </c>
      <c r="M140" s="81"/>
      <c r="N140" s="43"/>
      <c r="O140" s="1"/>
      <c r="P140" s="82"/>
      <c r="Q140" s="81"/>
      <c r="R140" s="1"/>
      <c r="S140" s="1"/>
      <c r="T140" s="1"/>
      <c r="U140" s="1"/>
      <c r="V140" s="89"/>
      <c r="W140" s="1"/>
      <c r="X140" s="43"/>
      <c r="Y140" s="1"/>
      <c r="Z140" s="1"/>
      <c r="AA140" s="43"/>
      <c r="AB140" s="46"/>
    </row>
    <row r="141" spans="1:28" ht="25.5" hidden="1" customHeight="1" x14ac:dyDescent="0.25">
      <c r="A141" s="140" t="s">
        <v>451</v>
      </c>
      <c r="B141" s="59"/>
      <c r="C141" s="2"/>
      <c r="D141" s="607" t="s">
        <v>824</v>
      </c>
      <c r="E141" s="607"/>
      <c r="F141" s="197"/>
      <c r="G141" s="497"/>
      <c r="H141" s="497"/>
      <c r="I141" s="426"/>
      <c r="J141" s="406"/>
      <c r="K141" s="215"/>
      <c r="L141" s="224">
        <f t="shared" si="78"/>
        <v>0</v>
      </c>
      <c r="M141" s="81"/>
      <c r="N141" s="43"/>
      <c r="O141" s="1"/>
      <c r="P141" s="82"/>
      <c r="Q141" s="81"/>
      <c r="R141" s="1"/>
      <c r="S141" s="1"/>
      <c r="T141" s="1"/>
      <c r="U141" s="1"/>
      <c r="V141" s="89"/>
      <c r="W141" s="1"/>
      <c r="X141" s="43"/>
      <c r="Y141" s="1"/>
      <c r="Z141" s="1"/>
      <c r="AA141" s="43"/>
      <c r="AB141" s="46"/>
    </row>
    <row r="142" spans="1:28" ht="15.75" hidden="1" thickBot="1" x14ac:dyDescent="0.3">
      <c r="A142" s="140" t="s">
        <v>452</v>
      </c>
      <c r="B142" s="59"/>
      <c r="C142" s="2"/>
      <c r="D142" s="603" t="s">
        <v>636</v>
      </c>
      <c r="E142" s="603"/>
      <c r="F142" s="187"/>
      <c r="G142" s="486"/>
      <c r="H142" s="486"/>
      <c r="I142" s="415"/>
      <c r="J142" s="394"/>
      <c r="K142" s="205"/>
      <c r="L142" s="224">
        <f t="shared" si="78"/>
        <v>0</v>
      </c>
      <c r="M142" s="81"/>
      <c r="N142" s="43"/>
      <c r="O142" s="1"/>
      <c r="P142" s="82"/>
      <c r="Q142" s="81"/>
      <c r="R142" s="1"/>
      <c r="S142" s="1"/>
      <c r="T142" s="1"/>
      <c r="U142" s="1"/>
      <c r="V142" s="89"/>
      <c r="W142" s="1"/>
      <c r="X142" s="43"/>
      <c r="Y142" s="1"/>
      <c r="Z142" s="1"/>
      <c r="AA142" s="43"/>
      <c r="AB142" s="46"/>
    </row>
    <row r="143" spans="1:28" ht="25.5" hidden="1" customHeight="1" x14ac:dyDescent="0.25">
      <c r="A143" s="140" t="s">
        <v>453</v>
      </c>
      <c r="B143" s="59"/>
      <c r="C143" s="2"/>
      <c r="D143" s="607" t="s">
        <v>827</v>
      </c>
      <c r="E143" s="607"/>
      <c r="F143" s="197"/>
      <c r="G143" s="497"/>
      <c r="H143" s="497"/>
      <c r="I143" s="426"/>
      <c r="J143" s="406"/>
      <c r="K143" s="215"/>
      <c r="L143" s="224">
        <f t="shared" si="78"/>
        <v>0</v>
      </c>
      <c r="M143" s="81"/>
      <c r="N143" s="43"/>
      <c r="O143" s="1"/>
      <c r="P143" s="82"/>
      <c r="Q143" s="81"/>
      <c r="R143" s="1"/>
      <c r="S143" s="1"/>
      <c r="T143" s="1"/>
      <c r="U143" s="1"/>
      <c r="V143" s="89"/>
      <c r="W143" s="1"/>
      <c r="X143" s="43"/>
      <c r="Y143" s="1"/>
      <c r="Z143" s="1"/>
      <c r="AA143" s="43"/>
      <c r="AB143" s="46"/>
    </row>
    <row r="144" spans="1:28" ht="15.75" hidden="1" thickBot="1" x14ac:dyDescent="0.3">
      <c r="A144" s="140" t="s">
        <v>454</v>
      </c>
      <c r="B144" s="59"/>
      <c r="C144" s="2"/>
      <c r="D144" s="603" t="s">
        <v>828</v>
      </c>
      <c r="E144" s="603"/>
      <c r="F144" s="187"/>
      <c r="G144" s="486"/>
      <c r="H144" s="486"/>
      <c r="I144" s="415"/>
      <c r="J144" s="394"/>
      <c r="K144" s="205"/>
      <c r="L144" s="224">
        <f t="shared" si="78"/>
        <v>0</v>
      </c>
      <c r="M144" s="81"/>
      <c r="N144" s="43"/>
      <c r="O144" s="1"/>
      <c r="P144" s="82"/>
      <c r="Q144" s="81"/>
      <c r="R144" s="1"/>
      <c r="S144" s="1"/>
      <c r="T144" s="1"/>
      <c r="U144" s="1"/>
      <c r="V144" s="89"/>
      <c r="W144" s="1"/>
      <c r="X144" s="43"/>
      <c r="Y144" s="1"/>
      <c r="Z144" s="1"/>
      <c r="AA144" s="43"/>
      <c r="AB144" s="46"/>
    </row>
    <row r="145" spans="1:28" s="42" customFormat="1" ht="15.75" hidden="1" thickBot="1" x14ac:dyDescent="0.3">
      <c r="A145" s="140" t="s">
        <v>455</v>
      </c>
      <c r="B145" s="166" t="s">
        <v>956</v>
      </c>
      <c r="C145" s="677" t="s">
        <v>456</v>
      </c>
      <c r="D145" s="678"/>
      <c r="E145" s="678"/>
      <c r="F145" s="199"/>
      <c r="G145" s="499"/>
      <c r="H145" s="499"/>
      <c r="I145" s="435"/>
      <c r="J145" s="433"/>
      <c r="K145" s="217"/>
      <c r="L145" s="227">
        <f t="shared" si="78"/>
        <v>0</v>
      </c>
      <c r="M145" s="122"/>
      <c r="N145" s="125"/>
      <c r="O145" s="123"/>
      <c r="P145" s="124"/>
      <c r="Q145" s="122"/>
      <c r="R145" s="123"/>
      <c r="S145" s="123"/>
      <c r="T145" s="123"/>
      <c r="U145" s="123"/>
      <c r="V145" s="126"/>
      <c r="W145" s="123"/>
      <c r="X145" s="125"/>
      <c r="Y145" s="123"/>
      <c r="Z145" s="123"/>
      <c r="AA145" s="125"/>
      <c r="AB145" s="127"/>
    </row>
    <row r="146" spans="1:28" ht="15.75" thickBot="1" x14ac:dyDescent="0.3">
      <c r="B146" s="110" t="s">
        <v>457</v>
      </c>
      <c r="C146" s="609" t="s">
        <v>458</v>
      </c>
      <c r="D146" s="610"/>
      <c r="E146" s="610"/>
      <c r="F146" s="190">
        <f>F147+F148+F151+F152+F153+F154+F155</f>
        <v>0</v>
      </c>
      <c r="G146" s="489">
        <f>G147+G148+G151+G152+G153+G154+G155</f>
        <v>0</v>
      </c>
      <c r="H146" s="489">
        <f>H147+H148+H151+H152+H153+H154+H155</f>
        <v>0</v>
      </c>
      <c r="I146" s="418">
        <f>I147+I148+I151+I152+I153+I154+I155</f>
        <v>0</v>
      </c>
      <c r="J146" s="397">
        <f t="shared" ref="J146:K146" si="84">J147+J148+J151+J152+J153+J154+J155</f>
        <v>0</v>
      </c>
      <c r="K146" s="208">
        <f t="shared" si="84"/>
        <v>0</v>
      </c>
      <c r="L146" s="221">
        <f t="shared" si="78"/>
        <v>0</v>
      </c>
      <c r="M146" s="95">
        <f t="shared" ref="M146:AB146" si="85">M147+M148+M151+M152+M153+M154+M155</f>
        <v>0</v>
      </c>
      <c r="N146" s="98">
        <f t="shared" si="85"/>
        <v>0</v>
      </c>
      <c r="O146" s="96">
        <f t="shared" si="85"/>
        <v>0</v>
      </c>
      <c r="P146" s="97">
        <f t="shared" si="85"/>
        <v>0</v>
      </c>
      <c r="Q146" s="95">
        <f t="shared" si="85"/>
        <v>0</v>
      </c>
      <c r="R146" s="96">
        <f t="shared" si="85"/>
        <v>0</v>
      </c>
      <c r="S146" s="96">
        <f t="shared" si="85"/>
        <v>0</v>
      </c>
      <c r="T146" s="96">
        <f t="shared" si="85"/>
        <v>0</v>
      </c>
      <c r="U146" s="96">
        <f t="shared" si="85"/>
        <v>0</v>
      </c>
      <c r="V146" s="99">
        <f t="shared" ref="V146" si="86">V147+V148+V151+V152+V153+V154+V155</f>
        <v>0</v>
      </c>
      <c r="W146" s="96">
        <f t="shared" si="85"/>
        <v>0</v>
      </c>
      <c r="X146" s="98">
        <f t="shared" si="85"/>
        <v>0</v>
      </c>
      <c r="Y146" s="96">
        <f t="shared" si="85"/>
        <v>0</v>
      </c>
      <c r="Z146" s="96">
        <f t="shared" si="85"/>
        <v>0</v>
      </c>
      <c r="AA146" s="98">
        <f t="shared" si="85"/>
        <v>0</v>
      </c>
      <c r="AB146" s="100">
        <f t="shared" si="85"/>
        <v>0</v>
      </c>
    </row>
    <row r="147" spans="1:28" s="19" customFormat="1" ht="15.75" hidden="1" thickBot="1" x14ac:dyDescent="0.3">
      <c r="A147" s="140" t="s">
        <v>459</v>
      </c>
      <c r="B147" s="128" t="s">
        <v>957</v>
      </c>
      <c r="C147" s="611" t="s">
        <v>460</v>
      </c>
      <c r="D147" s="612"/>
      <c r="E147" s="612"/>
      <c r="F147" s="186"/>
      <c r="G147" s="485"/>
      <c r="H147" s="485"/>
      <c r="I147" s="414"/>
      <c r="J147" s="393"/>
      <c r="K147" s="204"/>
      <c r="L147" s="223">
        <f t="shared" si="78"/>
        <v>0</v>
      </c>
      <c r="M147" s="104"/>
      <c r="N147" s="107"/>
      <c r="O147" s="105"/>
      <c r="P147" s="106"/>
      <c r="Q147" s="104"/>
      <c r="R147" s="105"/>
      <c r="S147" s="105"/>
      <c r="T147" s="105"/>
      <c r="U147" s="105"/>
      <c r="V147" s="108"/>
      <c r="W147" s="105"/>
      <c r="X147" s="107"/>
      <c r="Y147" s="105"/>
      <c r="Z147" s="105"/>
      <c r="AA147" s="107"/>
      <c r="AB147" s="109"/>
    </row>
    <row r="148" spans="1:28" s="19" customFormat="1" ht="15.75" hidden="1" thickBot="1" x14ac:dyDescent="0.3">
      <c r="A148" s="140" t="s">
        <v>461</v>
      </c>
      <c r="B148" s="101" t="s">
        <v>958</v>
      </c>
      <c r="C148" s="613" t="s">
        <v>462</v>
      </c>
      <c r="D148" s="614"/>
      <c r="E148" s="614"/>
      <c r="F148" s="188">
        <f>F149+F150</f>
        <v>0</v>
      </c>
      <c r="G148" s="487">
        <f>G149+G150</f>
        <v>0</v>
      </c>
      <c r="H148" s="487">
        <f>H149+H150</f>
        <v>0</v>
      </c>
      <c r="I148" s="416">
        <f>I149+I150</f>
        <v>0</v>
      </c>
      <c r="J148" s="395">
        <f t="shared" ref="J148:K148" si="87">J149+J150</f>
        <v>0</v>
      </c>
      <c r="K148" s="206">
        <f t="shared" si="87"/>
        <v>0</v>
      </c>
      <c r="L148" s="223">
        <f t="shared" si="78"/>
        <v>0</v>
      </c>
      <c r="M148" s="104">
        <f t="shared" ref="M148:AB148" si="88">M149+M150</f>
        <v>0</v>
      </c>
      <c r="N148" s="107">
        <f t="shared" si="88"/>
        <v>0</v>
      </c>
      <c r="O148" s="105">
        <f t="shared" si="88"/>
        <v>0</v>
      </c>
      <c r="P148" s="106">
        <f t="shared" si="88"/>
        <v>0</v>
      </c>
      <c r="Q148" s="104">
        <f t="shared" si="88"/>
        <v>0</v>
      </c>
      <c r="R148" s="105">
        <f t="shared" si="88"/>
        <v>0</v>
      </c>
      <c r="S148" s="105">
        <f t="shared" si="88"/>
        <v>0</v>
      </c>
      <c r="T148" s="105">
        <f t="shared" si="88"/>
        <v>0</v>
      </c>
      <c r="U148" s="105">
        <f t="shared" si="88"/>
        <v>0</v>
      </c>
      <c r="V148" s="108">
        <f t="shared" ref="V148" si="89">V149+V150</f>
        <v>0</v>
      </c>
      <c r="W148" s="105">
        <f t="shared" si="88"/>
        <v>0</v>
      </c>
      <c r="X148" s="107">
        <f t="shared" si="88"/>
        <v>0</v>
      </c>
      <c r="Y148" s="105">
        <f t="shared" si="88"/>
        <v>0</v>
      </c>
      <c r="Z148" s="105">
        <f t="shared" si="88"/>
        <v>0</v>
      </c>
      <c r="AA148" s="107">
        <f t="shared" si="88"/>
        <v>0</v>
      </c>
      <c r="AB148" s="109">
        <f t="shared" si="88"/>
        <v>0</v>
      </c>
    </row>
    <row r="149" spans="1:28" ht="15.75" hidden="1" thickBot="1" x14ac:dyDescent="0.3">
      <c r="A149" s="140" t="s">
        <v>463</v>
      </c>
      <c r="B149" s="59"/>
      <c r="C149" s="2"/>
      <c r="D149" s="603" t="s">
        <v>462</v>
      </c>
      <c r="E149" s="603"/>
      <c r="F149" s="187"/>
      <c r="G149" s="486"/>
      <c r="H149" s="486"/>
      <c r="I149" s="415"/>
      <c r="J149" s="394"/>
      <c r="K149" s="205"/>
      <c r="L149" s="224">
        <f t="shared" si="78"/>
        <v>0</v>
      </c>
      <c r="M149" s="81"/>
      <c r="N149" s="43"/>
      <c r="O149" s="1"/>
      <c r="P149" s="82"/>
      <c r="Q149" s="81"/>
      <c r="R149" s="1"/>
      <c r="S149" s="1"/>
      <c r="T149" s="1"/>
      <c r="U149" s="1"/>
      <c r="V149" s="89"/>
      <c r="W149" s="1"/>
      <c r="X149" s="43"/>
      <c r="Y149" s="1"/>
      <c r="Z149" s="1"/>
      <c r="AA149" s="43"/>
      <c r="AB149" s="46"/>
    </row>
    <row r="150" spans="1:28" ht="15.75" hidden="1" thickBot="1" x14ac:dyDescent="0.3">
      <c r="A150" s="140" t="s">
        <v>464</v>
      </c>
      <c r="B150" s="59"/>
      <c r="C150" s="2"/>
      <c r="D150" s="603" t="s">
        <v>620</v>
      </c>
      <c r="E150" s="603"/>
      <c r="F150" s="187"/>
      <c r="G150" s="486"/>
      <c r="H150" s="486"/>
      <c r="I150" s="415"/>
      <c r="J150" s="394"/>
      <c r="K150" s="205"/>
      <c r="L150" s="224">
        <f t="shared" si="78"/>
        <v>0</v>
      </c>
      <c r="M150" s="81"/>
      <c r="N150" s="43"/>
      <c r="O150" s="1"/>
      <c r="P150" s="82"/>
      <c r="Q150" s="81"/>
      <c r="R150" s="1"/>
      <c r="S150" s="1"/>
      <c r="T150" s="1"/>
      <c r="U150" s="1"/>
      <c r="V150" s="89"/>
      <c r="W150" s="1"/>
      <c r="X150" s="43"/>
      <c r="Y150" s="1"/>
      <c r="Z150" s="1"/>
      <c r="AA150" s="43"/>
      <c r="AB150" s="46"/>
    </row>
    <row r="151" spans="1:28" s="19" customFormat="1" ht="15.75" hidden="1" thickBot="1" x14ac:dyDescent="0.3">
      <c r="A151" s="140" t="s">
        <v>465</v>
      </c>
      <c r="B151" s="101" t="s">
        <v>959</v>
      </c>
      <c r="C151" s="613" t="s">
        <v>466</v>
      </c>
      <c r="D151" s="614"/>
      <c r="E151" s="614"/>
      <c r="F151" s="188"/>
      <c r="G151" s="487"/>
      <c r="H151" s="487"/>
      <c r="I151" s="416"/>
      <c r="J151" s="395"/>
      <c r="K151" s="206"/>
      <c r="L151" s="223">
        <f t="shared" si="78"/>
        <v>0</v>
      </c>
      <c r="M151" s="104"/>
      <c r="N151" s="107"/>
      <c r="O151" s="105"/>
      <c r="P151" s="106"/>
      <c r="Q151" s="104"/>
      <c r="R151" s="105"/>
      <c r="S151" s="105"/>
      <c r="T151" s="105"/>
      <c r="U151" s="105"/>
      <c r="V151" s="108"/>
      <c r="W151" s="105"/>
      <c r="X151" s="107"/>
      <c r="Y151" s="105"/>
      <c r="Z151" s="105"/>
      <c r="AA151" s="107"/>
      <c r="AB151" s="109"/>
    </row>
    <row r="152" spans="1:28" s="19" customFormat="1" ht="15.75" hidden="1" thickBot="1" x14ac:dyDescent="0.3">
      <c r="A152" s="140" t="s">
        <v>467</v>
      </c>
      <c r="B152" s="101" t="s">
        <v>960</v>
      </c>
      <c r="C152" s="613" t="s">
        <v>468</v>
      </c>
      <c r="D152" s="614"/>
      <c r="E152" s="614"/>
      <c r="F152" s="188"/>
      <c r="G152" s="487"/>
      <c r="H152" s="487"/>
      <c r="I152" s="416"/>
      <c r="J152" s="395"/>
      <c r="K152" s="206"/>
      <c r="L152" s="223">
        <f t="shared" si="78"/>
        <v>0</v>
      </c>
      <c r="M152" s="104"/>
      <c r="N152" s="107"/>
      <c r="O152" s="105"/>
      <c r="P152" s="106"/>
      <c r="Q152" s="104"/>
      <c r="R152" s="105"/>
      <c r="S152" s="105"/>
      <c r="T152" s="105"/>
      <c r="U152" s="105"/>
      <c r="V152" s="108"/>
      <c r="W152" s="105"/>
      <c r="X152" s="107"/>
      <c r="Y152" s="105"/>
      <c r="Z152" s="105"/>
      <c r="AA152" s="107"/>
      <c r="AB152" s="109"/>
    </row>
    <row r="153" spans="1:28" s="19" customFormat="1" ht="15.75" hidden="1" thickBot="1" x14ac:dyDescent="0.3">
      <c r="A153" s="140" t="s">
        <v>469</v>
      </c>
      <c r="B153" s="101" t="s">
        <v>961</v>
      </c>
      <c r="C153" s="613" t="s">
        <v>470</v>
      </c>
      <c r="D153" s="614"/>
      <c r="E153" s="614"/>
      <c r="F153" s="188"/>
      <c r="G153" s="487"/>
      <c r="H153" s="487"/>
      <c r="I153" s="416"/>
      <c r="J153" s="395"/>
      <c r="K153" s="206"/>
      <c r="L153" s="223">
        <f t="shared" si="78"/>
        <v>0</v>
      </c>
      <c r="M153" s="104"/>
      <c r="N153" s="107"/>
      <c r="O153" s="105"/>
      <c r="P153" s="106"/>
      <c r="Q153" s="104"/>
      <c r="R153" s="105"/>
      <c r="S153" s="105"/>
      <c r="T153" s="105"/>
      <c r="U153" s="105"/>
      <c r="V153" s="108"/>
      <c r="W153" s="105"/>
      <c r="X153" s="107"/>
      <c r="Y153" s="105"/>
      <c r="Z153" s="105"/>
      <c r="AA153" s="107"/>
      <c r="AB153" s="109"/>
    </row>
    <row r="154" spans="1:28" s="19" customFormat="1" ht="15.75" hidden="1" thickBot="1" x14ac:dyDescent="0.3">
      <c r="A154" s="140" t="s">
        <v>471</v>
      </c>
      <c r="B154" s="101" t="s">
        <v>962</v>
      </c>
      <c r="C154" s="613" t="s">
        <v>472</v>
      </c>
      <c r="D154" s="614"/>
      <c r="E154" s="614"/>
      <c r="F154" s="188"/>
      <c r="G154" s="487"/>
      <c r="H154" s="487"/>
      <c r="I154" s="416"/>
      <c r="J154" s="395"/>
      <c r="K154" s="206"/>
      <c r="L154" s="223">
        <f t="shared" si="78"/>
        <v>0</v>
      </c>
      <c r="M154" s="104"/>
      <c r="N154" s="107"/>
      <c r="O154" s="105"/>
      <c r="P154" s="106"/>
      <c r="Q154" s="104"/>
      <c r="R154" s="105"/>
      <c r="S154" s="105"/>
      <c r="T154" s="105"/>
      <c r="U154" s="105"/>
      <c r="V154" s="108"/>
      <c r="W154" s="105"/>
      <c r="X154" s="107"/>
      <c r="Y154" s="105"/>
      <c r="Z154" s="105"/>
      <c r="AA154" s="107"/>
      <c r="AB154" s="109"/>
    </row>
    <row r="155" spans="1:28" s="19" customFormat="1" ht="15.75" hidden="1" thickBot="1" x14ac:dyDescent="0.3">
      <c r="A155" s="140" t="s">
        <v>473</v>
      </c>
      <c r="B155" s="139" t="s">
        <v>963</v>
      </c>
      <c r="C155" s="681" t="s">
        <v>474</v>
      </c>
      <c r="D155" s="682"/>
      <c r="E155" s="682"/>
      <c r="F155" s="200"/>
      <c r="G155" s="500"/>
      <c r="H155" s="500"/>
      <c r="I155" s="430"/>
      <c r="J155" s="410"/>
      <c r="K155" s="218"/>
      <c r="L155" s="223">
        <f t="shared" si="78"/>
        <v>0</v>
      </c>
      <c r="M155" s="104"/>
      <c r="N155" s="107"/>
      <c r="O155" s="105"/>
      <c r="P155" s="106"/>
      <c r="Q155" s="104"/>
      <c r="R155" s="105"/>
      <c r="S155" s="105"/>
      <c r="T155" s="105"/>
      <c r="U155" s="105"/>
      <c r="V155" s="108"/>
      <c r="W155" s="105"/>
      <c r="X155" s="107"/>
      <c r="Y155" s="105"/>
      <c r="Z155" s="105"/>
      <c r="AA155" s="107"/>
      <c r="AB155" s="109"/>
    </row>
    <row r="156" spans="1:28" ht="15.75" thickBot="1" x14ac:dyDescent="0.3">
      <c r="B156" s="110" t="s">
        <v>475</v>
      </c>
      <c r="C156" s="609" t="s">
        <v>476</v>
      </c>
      <c r="D156" s="610"/>
      <c r="E156" s="610"/>
      <c r="F156" s="190">
        <f>F157+F158+F159+F160</f>
        <v>0</v>
      </c>
      <c r="G156" s="489">
        <f>G157+G158+G159+G160</f>
        <v>0</v>
      </c>
      <c r="H156" s="489">
        <f>H157+H158+H159+H160</f>
        <v>0</v>
      </c>
      <c r="I156" s="418">
        <f>I157+I158+I159+I160</f>
        <v>0</v>
      </c>
      <c r="J156" s="397">
        <f t="shared" ref="J156:K156" si="90">J157+J158+J159+J160</f>
        <v>0</v>
      </c>
      <c r="K156" s="208">
        <f t="shared" si="90"/>
        <v>0</v>
      </c>
      <c r="L156" s="221">
        <f t="shared" si="78"/>
        <v>0</v>
      </c>
      <c r="M156" s="95">
        <f t="shared" ref="M156:AB156" si="91">M157+M158+M159+M160</f>
        <v>0</v>
      </c>
      <c r="N156" s="98">
        <f t="shared" si="91"/>
        <v>0</v>
      </c>
      <c r="O156" s="96">
        <f t="shared" si="91"/>
        <v>0</v>
      </c>
      <c r="P156" s="97">
        <f t="shared" si="91"/>
        <v>0</v>
      </c>
      <c r="Q156" s="95">
        <f t="shared" si="91"/>
        <v>0</v>
      </c>
      <c r="R156" s="96">
        <f t="shared" si="91"/>
        <v>0</v>
      </c>
      <c r="S156" s="96">
        <f t="shared" si="91"/>
        <v>0</v>
      </c>
      <c r="T156" s="96">
        <f t="shared" si="91"/>
        <v>0</v>
      </c>
      <c r="U156" s="96">
        <f t="shared" si="91"/>
        <v>0</v>
      </c>
      <c r="V156" s="99">
        <f t="shared" ref="V156" si="92">V157+V158+V159+V160</f>
        <v>0</v>
      </c>
      <c r="W156" s="96">
        <f t="shared" si="91"/>
        <v>0</v>
      </c>
      <c r="X156" s="98">
        <f t="shared" si="91"/>
        <v>0</v>
      </c>
      <c r="Y156" s="96">
        <f t="shared" si="91"/>
        <v>0</v>
      </c>
      <c r="Z156" s="96">
        <f t="shared" si="91"/>
        <v>0</v>
      </c>
      <c r="AA156" s="98">
        <f t="shared" si="91"/>
        <v>0</v>
      </c>
      <c r="AB156" s="100">
        <f t="shared" si="91"/>
        <v>0</v>
      </c>
    </row>
    <row r="157" spans="1:28" ht="15.75" hidden="1" thickBot="1" x14ac:dyDescent="0.3">
      <c r="A157" s="140" t="s">
        <v>477</v>
      </c>
      <c r="B157" s="68" t="s">
        <v>964</v>
      </c>
      <c r="C157" s="683" t="s">
        <v>478</v>
      </c>
      <c r="D157" s="684"/>
      <c r="E157" s="684"/>
      <c r="F157" s="201"/>
      <c r="G157" s="501"/>
      <c r="H157" s="501"/>
      <c r="I157" s="431"/>
      <c r="J157" s="411"/>
      <c r="K157" s="219"/>
      <c r="L157" s="224">
        <f t="shared" si="78"/>
        <v>0</v>
      </c>
      <c r="M157" s="81"/>
      <c r="N157" s="43"/>
      <c r="O157" s="1"/>
      <c r="P157" s="82"/>
      <c r="Q157" s="81"/>
      <c r="R157" s="1"/>
      <c r="S157" s="1"/>
      <c r="T157" s="1"/>
      <c r="U157" s="1"/>
      <c r="V157" s="89"/>
      <c r="W157" s="1"/>
      <c r="X157" s="43"/>
      <c r="Y157" s="1"/>
      <c r="Z157" s="1"/>
      <c r="AA157" s="43"/>
      <c r="AB157" s="46"/>
    </row>
    <row r="158" spans="1:28" ht="15.75" hidden="1" thickBot="1" x14ac:dyDescent="0.3">
      <c r="A158" s="140" t="s">
        <v>479</v>
      </c>
      <c r="B158" s="59" t="s">
        <v>965</v>
      </c>
      <c r="C158" s="604" t="s">
        <v>480</v>
      </c>
      <c r="D158" s="603"/>
      <c r="E158" s="603"/>
      <c r="F158" s="187"/>
      <c r="G158" s="486"/>
      <c r="H158" s="486"/>
      <c r="I158" s="415"/>
      <c r="J158" s="394"/>
      <c r="K158" s="205"/>
      <c r="L158" s="224">
        <f t="shared" si="78"/>
        <v>0</v>
      </c>
      <c r="M158" s="81"/>
      <c r="N158" s="43"/>
      <c r="O158" s="1"/>
      <c r="P158" s="82"/>
      <c r="Q158" s="81"/>
      <c r="R158" s="1"/>
      <c r="S158" s="1"/>
      <c r="T158" s="1"/>
      <c r="U158" s="1"/>
      <c r="V158" s="89"/>
      <c r="W158" s="1"/>
      <c r="X158" s="43"/>
      <c r="Y158" s="1"/>
      <c r="Z158" s="1"/>
      <c r="AA158" s="43"/>
      <c r="AB158" s="46"/>
    </row>
    <row r="159" spans="1:28" ht="15.75" hidden="1" thickBot="1" x14ac:dyDescent="0.3">
      <c r="A159" s="140" t="s">
        <v>481</v>
      </c>
      <c r="B159" s="59" t="s">
        <v>966</v>
      </c>
      <c r="C159" s="604" t="s">
        <v>482</v>
      </c>
      <c r="D159" s="603"/>
      <c r="E159" s="603"/>
      <c r="F159" s="187"/>
      <c r="G159" s="486"/>
      <c r="H159" s="486"/>
      <c r="I159" s="415"/>
      <c r="J159" s="394"/>
      <c r="K159" s="205"/>
      <c r="L159" s="224">
        <f t="shared" si="78"/>
        <v>0</v>
      </c>
      <c r="M159" s="81"/>
      <c r="N159" s="43"/>
      <c r="O159" s="1"/>
      <c r="P159" s="82"/>
      <c r="Q159" s="81"/>
      <c r="R159" s="1"/>
      <c r="S159" s="1"/>
      <c r="T159" s="1"/>
      <c r="U159" s="1"/>
      <c r="V159" s="89"/>
      <c r="W159" s="1"/>
      <c r="X159" s="43"/>
      <c r="Y159" s="1"/>
      <c r="Z159" s="1"/>
      <c r="AA159" s="43"/>
      <c r="AB159" s="46"/>
    </row>
    <row r="160" spans="1:28" ht="15.75" hidden="1" thickBot="1" x14ac:dyDescent="0.3">
      <c r="A160" s="140" t="s">
        <v>483</v>
      </c>
      <c r="B160" s="61" t="s">
        <v>967</v>
      </c>
      <c r="C160" s="674" t="s">
        <v>637</v>
      </c>
      <c r="D160" s="608"/>
      <c r="E160" s="608"/>
      <c r="F160" s="189"/>
      <c r="G160" s="488"/>
      <c r="H160" s="488"/>
      <c r="I160" s="417"/>
      <c r="J160" s="396"/>
      <c r="K160" s="207"/>
      <c r="L160" s="224">
        <f t="shared" si="78"/>
        <v>0</v>
      </c>
      <c r="M160" s="81"/>
      <c r="N160" s="43"/>
      <c r="O160" s="1"/>
      <c r="P160" s="82"/>
      <c r="Q160" s="81"/>
      <c r="R160" s="1"/>
      <c r="S160" s="1"/>
      <c r="T160" s="1"/>
      <c r="U160" s="1"/>
      <c r="V160" s="89"/>
      <c r="W160" s="1"/>
      <c r="X160" s="43"/>
      <c r="Y160" s="1"/>
      <c r="Z160" s="1"/>
      <c r="AA160" s="43"/>
      <c r="AB160" s="46"/>
    </row>
    <row r="161" spans="1:28" ht="15.75" thickBot="1" x14ac:dyDescent="0.3">
      <c r="B161" s="110" t="s">
        <v>484</v>
      </c>
      <c r="C161" s="609" t="s">
        <v>485</v>
      </c>
      <c r="D161" s="610"/>
      <c r="E161" s="610"/>
      <c r="F161" s="190">
        <f>F162+F163+F174+F185+F196+F199+F211+F212+F213</f>
        <v>0</v>
      </c>
      <c r="G161" s="489">
        <f>G162+G163+G174+G185+G196+G199+G211+G212+G213</f>
        <v>0</v>
      </c>
      <c r="H161" s="489">
        <f>H162+H163+H174+H185+H196+H199+H211+H212+H213</f>
        <v>0</v>
      </c>
      <c r="I161" s="418">
        <f>I162+I163+I174+I185+I196+I199+I211+I212+I213</f>
        <v>0</v>
      </c>
      <c r="J161" s="397">
        <f t="shared" ref="J161:K161" si="93">J162+J163+J174+J185+J196+J199+J211+J212+J213</f>
        <v>0</v>
      </c>
      <c r="K161" s="208">
        <f t="shared" si="93"/>
        <v>0</v>
      </c>
      <c r="L161" s="221">
        <f t="shared" si="78"/>
        <v>0</v>
      </c>
      <c r="M161" s="95">
        <f t="shared" ref="M161:AB161" si="94">M162+M163+M174+M185+M196+M199+M211+M212+M213</f>
        <v>0</v>
      </c>
      <c r="N161" s="98">
        <f t="shared" si="94"/>
        <v>0</v>
      </c>
      <c r="O161" s="96">
        <f t="shared" si="94"/>
        <v>0</v>
      </c>
      <c r="P161" s="97">
        <f t="shared" si="94"/>
        <v>0</v>
      </c>
      <c r="Q161" s="95">
        <f t="shared" si="94"/>
        <v>0</v>
      </c>
      <c r="R161" s="96">
        <f t="shared" si="94"/>
        <v>0</v>
      </c>
      <c r="S161" s="96">
        <f t="shared" si="94"/>
        <v>0</v>
      </c>
      <c r="T161" s="96">
        <f t="shared" si="94"/>
        <v>0</v>
      </c>
      <c r="U161" s="96">
        <f t="shared" si="94"/>
        <v>0</v>
      </c>
      <c r="V161" s="99">
        <f t="shared" ref="V161" si="95">V162+V163+V174+V185+V196+V199+V211+V212+V213</f>
        <v>0</v>
      </c>
      <c r="W161" s="96">
        <f t="shared" si="94"/>
        <v>0</v>
      </c>
      <c r="X161" s="98">
        <f t="shared" si="94"/>
        <v>0</v>
      </c>
      <c r="Y161" s="96">
        <f t="shared" si="94"/>
        <v>0</v>
      </c>
      <c r="Z161" s="96">
        <f t="shared" si="94"/>
        <v>0</v>
      </c>
      <c r="AA161" s="98">
        <f t="shared" si="94"/>
        <v>0</v>
      </c>
      <c r="AB161" s="100">
        <f t="shared" si="94"/>
        <v>0</v>
      </c>
    </row>
    <row r="162" spans="1:28" s="19" customFormat="1" ht="25.5" hidden="1" customHeight="1" x14ac:dyDescent="0.25">
      <c r="A162" s="140" t="s">
        <v>486</v>
      </c>
      <c r="B162" s="101" t="s">
        <v>968</v>
      </c>
      <c r="C162" s="615" t="s">
        <v>638</v>
      </c>
      <c r="D162" s="616"/>
      <c r="E162" s="616"/>
      <c r="F162" s="202"/>
      <c r="G162" s="502"/>
      <c r="H162" s="502"/>
      <c r="I162" s="432"/>
      <c r="J162" s="412"/>
      <c r="K162" s="220"/>
      <c r="L162" s="223">
        <f t="shared" si="78"/>
        <v>0</v>
      </c>
      <c r="M162" s="104"/>
      <c r="N162" s="107"/>
      <c r="O162" s="105"/>
      <c r="P162" s="106"/>
      <c r="Q162" s="104"/>
      <c r="R162" s="105"/>
      <c r="S162" s="105"/>
      <c r="T162" s="105"/>
      <c r="U162" s="105"/>
      <c r="V162" s="108"/>
      <c r="W162" s="105"/>
      <c r="X162" s="107"/>
      <c r="Y162" s="105"/>
      <c r="Z162" s="105"/>
      <c r="AA162" s="107"/>
      <c r="AB162" s="109"/>
    </row>
    <row r="163" spans="1:28" s="19" customFormat="1" ht="16.350000000000001" hidden="1" customHeight="1" x14ac:dyDescent="0.25">
      <c r="A163" s="140" t="s">
        <v>487</v>
      </c>
      <c r="B163" s="101" t="s">
        <v>969</v>
      </c>
      <c r="C163" s="679" t="s">
        <v>1097</v>
      </c>
      <c r="D163" s="680"/>
      <c r="E163" s="680"/>
      <c r="F163" s="202">
        <f>F164+F165+F166+F167+F168+F169+F170+F171+F172+F173</f>
        <v>0</v>
      </c>
      <c r="G163" s="502">
        <f>G164+G165+G166+G167+G168+G169+G170+G171+G172+G173</f>
        <v>0</v>
      </c>
      <c r="H163" s="502">
        <f>H164+H165+H166+H167+H168+H169+H170+H171+H172+H173</f>
        <v>0</v>
      </c>
      <c r="I163" s="432">
        <f>I164+I165+I166+I167+I168+I169+I170+I171+I172+I173</f>
        <v>0</v>
      </c>
      <c r="J163" s="412">
        <f t="shared" ref="J163:K163" si="96">J164+J165+J166+J167+J168+J169+J170+J171+J172+J173</f>
        <v>0</v>
      </c>
      <c r="K163" s="220">
        <f t="shared" si="96"/>
        <v>0</v>
      </c>
      <c r="L163" s="223">
        <f t="shared" si="78"/>
        <v>0</v>
      </c>
      <c r="M163" s="104">
        <f t="shared" ref="M163:AB163" si="97">M164+M165+M166+M167+M168+M169+M170+M171+M172+M173</f>
        <v>0</v>
      </c>
      <c r="N163" s="107">
        <f t="shared" si="97"/>
        <v>0</v>
      </c>
      <c r="O163" s="105">
        <f t="shared" si="97"/>
        <v>0</v>
      </c>
      <c r="P163" s="106">
        <f t="shared" si="97"/>
        <v>0</v>
      </c>
      <c r="Q163" s="104">
        <f t="shared" si="97"/>
        <v>0</v>
      </c>
      <c r="R163" s="105">
        <f t="shared" si="97"/>
        <v>0</v>
      </c>
      <c r="S163" s="105">
        <f t="shared" si="97"/>
        <v>0</v>
      </c>
      <c r="T163" s="105">
        <f t="shared" si="97"/>
        <v>0</v>
      </c>
      <c r="U163" s="105">
        <f t="shared" si="97"/>
        <v>0</v>
      </c>
      <c r="V163" s="108">
        <f t="shared" ref="V163" si="98">V164+V165+V166+V167+V168+V169+V170+V171+V172+V173</f>
        <v>0</v>
      </c>
      <c r="W163" s="105">
        <f t="shared" si="97"/>
        <v>0</v>
      </c>
      <c r="X163" s="107">
        <f t="shared" si="97"/>
        <v>0</v>
      </c>
      <c r="Y163" s="105">
        <f t="shared" si="97"/>
        <v>0</v>
      </c>
      <c r="Z163" s="105">
        <f t="shared" si="97"/>
        <v>0</v>
      </c>
      <c r="AA163" s="107">
        <f t="shared" si="97"/>
        <v>0</v>
      </c>
      <c r="AB163" s="109">
        <f t="shared" si="97"/>
        <v>0</v>
      </c>
    </row>
    <row r="164" spans="1:28" ht="15.75" hidden="1" thickBot="1" x14ac:dyDescent="0.3">
      <c r="A164" s="140" t="s">
        <v>488</v>
      </c>
      <c r="B164" s="59"/>
      <c r="C164" s="2"/>
      <c r="D164" s="603" t="s">
        <v>1098</v>
      </c>
      <c r="E164" s="603"/>
      <c r="F164" s="187"/>
      <c r="G164" s="486"/>
      <c r="H164" s="486"/>
      <c r="I164" s="415"/>
      <c r="J164" s="394"/>
      <c r="K164" s="205"/>
      <c r="L164" s="224">
        <f t="shared" si="78"/>
        <v>0</v>
      </c>
      <c r="M164" s="81"/>
      <c r="N164" s="43"/>
      <c r="O164" s="1"/>
      <c r="P164" s="82"/>
      <c r="Q164" s="81"/>
      <c r="R164" s="1"/>
      <c r="S164" s="1"/>
      <c r="T164" s="1"/>
      <c r="U164" s="1"/>
      <c r="V164" s="89"/>
      <c r="W164" s="1"/>
      <c r="X164" s="43"/>
      <c r="Y164" s="1"/>
      <c r="Z164" s="1"/>
      <c r="AA164" s="43"/>
      <c r="AB164" s="46"/>
    </row>
    <row r="165" spans="1:28" ht="15.75" hidden="1" thickBot="1" x14ac:dyDescent="0.3">
      <c r="A165" s="140" t="s">
        <v>489</v>
      </c>
      <c r="B165" s="59"/>
      <c r="C165" s="2"/>
      <c r="D165" s="603" t="s">
        <v>1099</v>
      </c>
      <c r="E165" s="603"/>
      <c r="F165" s="187"/>
      <c r="G165" s="486"/>
      <c r="H165" s="486"/>
      <c r="I165" s="415"/>
      <c r="J165" s="394"/>
      <c r="K165" s="205"/>
      <c r="L165" s="224">
        <f t="shared" si="78"/>
        <v>0</v>
      </c>
      <c r="M165" s="81"/>
      <c r="N165" s="43"/>
      <c r="O165" s="1"/>
      <c r="P165" s="82"/>
      <c r="Q165" s="81"/>
      <c r="R165" s="1"/>
      <c r="S165" s="1"/>
      <c r="T165" s="1"/>
      <c r="U165" s="1"/>
      <c r="V165" s="89"/>
      <c r="W165" s="1"/>
      <c r="X165" s="43"/>
      <c r="Y165" s="1"/>
      <c r="Z165" s="1"/>
      <c r="AA165" s="43"/>
      <c r="AB165" s="46"/>
    </row>
    <row r="166" spans="1:28" ht="15.75" hidden="1" thickBot="1" x14ac:dyDescent="0.3">
      <c r="A166" s="140" t="s">
        <v>490</v>
      </c>
      <c r="B166" s="59"/>
      <c r="C166" s="2"/>
      <c r="D166" s="603" t="s">
        <v>830</v>
      </c>
      <c r="E166" s="603"/>
      <c r="F166" s="187"/>
      <c r="G166" s="486"/>
      <c r="H166" s="486"/>
      <c r="I166" s="415"/>
      <c r="J166" s="394"/>
      <c r="K166" s="205"/>
      <c r="L166" s="224">
        <f t="shared" si="78"/>
        <v>0</v>
      </c>
      <c r="M166" s="81"/>
      <c r="N166" s="43"/>
      <c r="O166" s="1"/>
      <c r="P166" s="82"/>
      <c r="Q166" s="81"/>
      <c r="R166" s="1"/>
      <c r="S166" s="1"/>
      <c r="T166" s="1"/>
      <c r="U166" s="1"/>
      <c r="V166" s="89"/>
      <c r="W166" s="1"/>
      <c r="X166" s="43"/>
      <c r="Y166" s="1"/>
      <c r="Z166" s="1"/>
      <c r="AA166" s="43"/>
      <c r="AB166" s="46"/>
    </row>
    <row r="167" spans="1:28" ht="25.5" hidden="1" customHeight="1" x14ac:dyDescent="0.25">
      <c r="A167" s="140" t="s">
        <v>491</v>
      </c>
      <c r="B167" s="59"/>
      <c r="C167" s="2"/>
      <c r="D167" s="607" t="s">
        <v>833</v>
      </c>
      <c r="E167" s="607"/>
      <c r="F167" s="197"/>
      <c r="G167" s="497"/>
      <c r="H167" s="497"/>
      <c r="I167" s="426"/>
      <c r="J167" s="406"/>
      <c r="K167" s="215"/>
      <c r="L167" s="224">
        <f t="shared" si="78"/>
        <v>0</v>
      </c>
      <c r="M167" s="81"/>
      <c r="N167" s="43"/>
      <c r="O167" s="1"/>
      <c r="P167" s="82"/>
      <c r="Q167" s="81"/>
      <c r="R167" s="1"/>
      <c r="S167" s="1"/>
      <c r="T167" s="1"/>
      <c r="U167" s="1"/>
      <c r="V167" s="89"/>
      <c r="W167" s="1"/>
      <c r="X167" s="43"/>
      <c r="Y167" s="1"/>
      <c r="Z167" s="1"/>
      <c r="AA167" s="43"/>
      <c r="AB167" s="46"/>
    </row>
    <row r="168" spans="1:28" ht="15.75" hidden="1" thickBot="1" x14ac:dyDescent="0.3">
      <c r="A168" s="140" t="s">
        <v>492</v>
      </c>
      <c r="B168" s="59"/>
      <c r="C168" s="2"/>
      <c r="D168" s="603" t="s">
        <v>835</v>
      </c>
      <c r="E168" s="603"/>
      <c r="F168" s="187"/>
      <c r="G168" s="486"/>
      <c r="H168" s="486"/>
      <c r="I168" s="415"/>
      <c r="J168" s="394"/>
      <c r="K168" s="205"/>
      <c r="L168" s="224">
        <f t="shared" si="78"/>
        <v>0</v>
      </c>
      <c r="M168" s="81"/>
      <c r="N168" s="43"/>
      <c r="O168" s="1"/>
      <c r="P168" s="82"/>
      <c r="Q168" s="81"/>
      <c r="R168" s="1"/>
      <c r="S168" s="1"/>
      <c r="T168" s="1"/>
      <c r="U168" s="1"/>
      <c r="V168" s="89"/>
      <c r="W168" s="1"/>
      <c r="X168" s="43"/>
      <c r="Y168" s="1"/>
      <c r="Z168" s="1"/>
      <c r="AA168" s="43"/>
      <c r="AB168" s="46"/>
    </row>
    <row r="169" spans="1:28" ht="15.75" hidden="1" thickBot="1" x14ac:dyDescent="0.3">
      <c r="A169" s="140" t="s">
        <v>493</v>
      </c>
      <c r="B169" s="59"/>
      <c r="C169" s="2"/>
      <c r="D169" s="603" t="s">
        <v>836</v>
      </c>
      <c r="E169" s="603"/>
      <c r="F169" s="187"/>
      <c r="G169" s="486"/>
      <c r="H169" s="486"/>
      <c r="I169" s="415"/>
      <c r="J169" s="394"/>
      <c r="K169" s="205"/>
      <c r="L169" s="224">
        <f t="shared" si="78"/>
        <v>0</v>
      </c>
      <c r="M169" s="81"/>
      <c r="N169" s="43"/>
      <c r="O169" s="1"/>
      <c r="P169" s="82"/>
      <c r="Q169" s="81"/>
      <c r="R169" s="1"/>
      <c r="S169" s="1"/>
      <c r="T169" s="1"/>
      <c r="U169" s="1"/>
      <c r="V169" s="89"/>
      <c r="W169" s="1"/>
      <c r="X169" s="43"/>
      <c r="Y169" s="1"/>
      <c r="Z169" s="1"/>
      <c r="AA169" s="43"/>
      <c r="AB169" s="46"/>
    </row>
    <row r="170" spans="1:28" ht="25.5" hidden="1" customHeight="1" x14ac:dyDescent="0.25">
      <c r="A170" s="140" t="s">
        <v>494</v>
      </c>
      <c r="B170" s="59"/>
      <c r="C170" s="2"/>
      <c r="D170" s="607" t="s">
        <v>840</v>
      </c>
      <c r="E170" s="607"/>
      <c r="F170" s="197"/>
      <c r="G170" s="497"/>
      <c r="H170" s="497"/>
      <c r="I170" s="426"/>
      <c r="J170" s="406"/>
      <c r="K170" s="215"/>
      <c r="L170" s="224">
        <f t="shared" si="78"/>
        <v>0</v>
      </c>
      <c r="M170" s="81"/>
      <c r="N170" s="43"/>
      <c r="O170" s="1"/>
      <c r="P170" s="82"/>
      <c r="Q170" s="81"/>
      <c r="R170" s="1"/>
      <c r="S170" s="1"/>
      <c r="T170" s="1"/>
      <c r="U170" s="1"/>
      <c r="V170" s="89"/>
      <c r="W170" s="1"/>
      <c r="X170" s="43"/>
      <c r="Y170" s="1"/>
      <c r="Z170" s="1"/>
      <c r="AA170" s="43"/>
      <c r="AB170" s="46"/>
    </row>
    <row r="171" spans="1:28" ht="25.5" hidden="1" customHeight="1" x14ac:dyDescent="0.25">
      <c r="A171" s="140" t="s">
        <v>495</v>
      </c>
      <c r="B171" s="59"/>
      <c r="C171" s="2"/>
      <c r="D171" s="607" t="s">
        <v>843</v>
      </c>
      <c r="E171" s="607"/>
      <c r="F171" s="197"/>
      <c r="G171" s="497"/>
      <c r="H171" s="497"/>
      <c r="I171" s="426"/>
      <c r="J171" s="406"/>
      <c r="K171" s="215"/>
      <c r="L171" s="224">
        <f t="shared" si="78"/>
        <v>0</v>
      </c>
      <c r="M171" s="81"/>
      <c r="N171" s="43"/>
      <c r="O171" s="1"/>
      <c r="P171" s="82"/>
      <c r="Q171" s="81"/>
      <c r="R171" s="1"/>
      <c r="S171" s="1"/>
      <c r="T171" s="1"/>
      <c r="U171" s="1"/>
      <c r="V171" s="89"/>
      <c r="W171" s="1"/>
      <c r="X171" s="43"/>
      <c r="Y171" s="1"/>
      <c r="Z171" s="1"/>
      <c r="AA171" s="43"/>
      <c r="AB171" s="46"/>
    </row>
    <row r="172" spans="1:28" ht="25.5" hidden="1" customHeight="1" x14ac:dyDescent="0.25">
      <c r="A172" s="140" t="s">
        <v>496</v>
      </c>
      <c r="B172" s="59"/>
      <c r="C172" s="2"/>
      <c r="D172" s="607" t="s">
        <v>845</v>
      </c>
      <c r="E172" s="607"/>
      <c r="F172" s="197"/>
      <c r="G172" s="497"/>
      <c r="H172" s="497"/>
      <c r="I172" s="426"/>
      <c r="J172" s="406"/>
      <c r="K172" s="215"/>
      <c r="L172" s="224">
        <f t="shared" si="78"/>
        <v>0</v>
      </c>
      <c r="M172" s="81"/>
      <c r="N172" s="43"/>
      <c r="O172" s="1"/>
      <c r="P172" s="82"/>
      <c r="Q172" s="81"/>
      <c r="R172" s="1"/>
      <c r="S172" s="1"/>
      <c r="T172" s="1"/>
      <c r="U172" s="1"/>
      <c r="V172" s="89"/>
      <c r="W172" s="1"/>
      <c r="X172" s="43"/>
      <c r="Y172" s="1"/>
      <c r="Z172" s="1"/>
      <c r="AA172" s="43"/>
      <c r="AB172" s="46"/>
    </row>
    <row r="173" spans="1:28" ht="25.5" hidden="1" customHeight="1" x14ac:dyDescent="0.25">
      <c r="A173" s="140" t="s">
        <v>497</v>
      </c>
      <c r="B173" s="59"/>
      <c r="C173" s="2"/>
      <c r="D173" s="607" t="s">
        <v>848</v>
      </c>
      <c r="E173" s="607"/>
      <c r="F173" s="197"/>
      <c r="G173" s="497"/>
      <c r="H173" s="497"/>
      <c r="I173" s="426"/>
      <c r="J173" s="406"/>
      <c r="K173" s="215"/>
      <c r="L173" s="224">
        <f t="shared" si="78"/>
        <v>0</v>
      </c>
      <c r="M173" s="81"/>
      <c r="N173" s="43"/>
      <c r="O173" s="1"/>
      <c r="P173" s="82"/>
      <c r="Q173" s="81"/>
      <c r="R173" s="1"/>
      <c r="S173" s="1"/>
      <c r="T173" s="1"/>
      <c r="U173" s="1"/>
      <c r="V173" s="89"/>
      <c r="W173" s="1"/>
      <c r="X173" s="43"/>
      <c r="Y173" s="1"/>
      <c r="Z173" s="1"/>
      <c r="AA173" s="43"/>
      <c r="AB173" s="46"/>
    </row>
    <row r="174" spans="1:28" s="19" customFormat="1" ht="25.5" hidden="1" customHeight="1" x14ac:dyDescent="0.25">
      <c r="A174" s="140" t="s">
        <v>498</v>
      </c>
      <c r="B174" s="101" t="s">
        <v>970</v>
      </c>
      <c r="C174" s="679" t="s">
        <v>891</v>
      </c>
      <c r="D174" s="680"/>
      <c r="E174" s="680"/>
      <c r="F174" s="202">
        <f>F175+F176+F177+F178+F179+F180+F181+F182+F183+F184</f>
        <v>0</v>
      </c>
      <c r="G174" s="502">
        <f>G175+G176+G177+G178+G179+G180+G181+G182+G183+G184</f>
        <v>0</v>
      </c>
      <c r="H174" s="502">
        <f>H175+H176+H177+H178+H179+H180+H181+H182+H183+H184</f>
        <v>0</v>
      </c>
      <c r="I174" s="432">
        <f>I175+I176+I177+I178+I179+I180+I181+I182+I183+I184</f>
        <v>0</v>
      </c>
      <c r="J174" s="412">
        <f t="shared" ref="J174:K174" si="99">J175+J176+J177+J178+J179+J180+J181+J182+J183+J184</f>
        <v>0</v>
      </c>
      <c r="K174" s="220">
        <f t="shared" si="99"/>
        <v>0</v>
      </c>
      <c r="L174" s="223">
        <f t="shared" si="78"/>
        <v>0</v>
      </c>
      <c r="M174" s="104">
        <f t="shared" ref="M174:AB174" si="100">M175+M176+M177+M178+M179+M180+M181+M182+M183+M184</f>
        <v>0</v>
      </c>
      <c r="N174" s="107">
        <f t="shared" si="100"/>
        <v>0</v>
      </c>
      <c r="O174" s="105">
        <f t="shared" si="100"/>
        <v>0</v>
      </c>
      <c r="P174" s="106">
        <f t="shared" si="100"/>
        <v>0</v>
      </c>
      <c r="Q174" s="104">
        <f t="shared" si="100"/>
        <v>0</v>
      </c>
      <c r="R174" s="105">
        <f t="shared" si="100"/>
        <v>0</v>
      </c>
      <c r="S174" s="105">
        <f t="shared" si="100"/>
        <v>0</v>
      </c>
      <c r="T174" s="105">
        <f t="shared" si="100"/>
        <v>0</v>
      </c>
      <c r="U174" s="105">
        <f t="shared" si="100"/>
        <v>0</v>
      </c>
      <c r="V174" s="108">
        <f t="shared" ref="V174" si="101">V175+V176+V177+V178+V179+V180+V181+V182+V183+V184</f>
        <v>0</v>
      </c>
      <c r="W174" s="105">
        <f t="shared" si="100"/>
        <v>0</v>
      </c>
      <c r="X174" s="107">
        <f t="shared" si="100"/>
        <v>0</v>
      </c>
      <c r="Y174" s="105">
        <f t="shared" si="100"/>
        <v>0</v>
      </c>
      <c r="Z174" s="105">
        <f t="shared" si="100"/>
        <v>0</v>
      </c>
      <c r="AA174" s="107">
        <f t="shared" si="100"/>
        <v>0</v>
      </c>
      <c r="AB174" s="109">
        <f t="shared" si="100"/>
        <v>0</v>
      </c>
    </row>
    <row r="175" spans="1:28" ht="15.75" hidden="1" thickBot="1" x14ac:dyDescent="0.3">
      <c r="A175" s="140" t="s">
        <v>499</v>
      </c>
      <c r="B175" s="59"/>
      <c r="C175" s="2"/>
      <c r="D175" s="603" t="s">
        <v>1100</v>
      </c>
      <c r="E175" s="603"/>
      <c r="F175" s="187"/>
      <c r="G175" s="486"/>
      <c r="H175" s="486"/>
      <c r="I175" s="415"/>
      <c r="J175" s="394"/>
      <c r="K175" s="205"/>
      <c r="L175" s="224">
        <f t="shared" si="78"/>
        <v>0</v>
      </c>
      <c r="M175" s="81"/>
      <c r="N175" s="43"/>
      <c r="O175" s="1"/>
      <c r="P175" s="82"/>
      <c r="Q175" s="81"/>
      <c r="R175" s="1"/>
      <c r="S175" s="1"/>
      <c r="T175" s="1"/>
      <c r="U175" s="1"/>
      <c r="V175" s="89"/>
      <c r="W175" s="1"/>
      <c r="X175" s="43"/>
      <c r="Y175" s="1"/>
      <c r="Z175" s="1"/>
      <c r="AA175" s="43"/>
      <c r="AB175" s="46"/>
    </row>
    <row r="176" spans="1:28" ht="15.75" hidden="1" thickBot="1" x14ac:dyDescent="0.3">
      <c r="A176" s="140" t="s">
        <v>500</v>
      </c>
      <c r="B176" s="59"/>
      <c r="C176" s="2"/>
      <c r="D176" s="603" t="s">
        <v>1101</v>
      </c>
      <c r="E176" s="603"/>
      <c r="F176" s="187"/>
      <c r="G176" s="486"/>
      <c r="H176" s="486"/>
      <c r="I176" s="415"/>
      <c r="J176" s="394"/>
      <c r="K176" s="205"/>
      <c r="L176" s="224">
        <f t="shared" si="78"/>
        <v>0</v>
      </c>
      <c r="M176" s="81"/>
      <c r="N176" s="43"/>
      <c r="O176" s="1"/>
      <c r="P176" s="82"/>
      <c r="Q176" s="81"/>
      <c r="R176" s="1"/>
      <c r="S176" s="1"/>
      <c r="T176" s="1"/>
      <c r="U176" s="1"/>
      <c r="V176" s="89"/>
      <c r="W176" s="1"/>
      <c r="X176" s="43"/>
      <c r="Y176" s="1"/>
      <c r="Z176" s="1"/>
      <c r="AA176" s="43"/>
      <c r="AB176" s="46"/>
    </row>
    <row r="177" spans="1:28" ht="15.75" hidden="1" thickBot="1" x14ac:dyDescent="0.3">
      <c r="A177" s="140" t="s">
        <v>501</v>
      </c>
      <c r="B177" s="59"/>
      <c r="C177" s="2"/>
      <c r="D177" s="603" t="s">
        <v>831</v>
      </c>
      <c r="E177" s="603"/>
      <c r="F177" s="187"/>
      <c r="G177" s="486"/>
      <c r="H177" s="486"/>
      <c r="I177" s="415"/>
      <c r="J177" s="394"/>
      <c r="K177" s="205"/>
      <c r="L177" s="224">
        <f t="shared" si="78"/>
        <v>0</v>
      </c>
      <c r="M177" s="81"/>
      <c r="N177" s="43"/>
      <c r="O177" s="1"/>
      <c r="P177" s="82"/>
      <c r="Q177" s="81"/>
      <c r="R177" s="1"/>
      <c r="S177" s="1"/>
      <c r="T177" s="1"/>
      <c r="U177" s="1"/>
      <c r="V177" s="89"/>
      <c r="W177" s="1"/>
      <c r="X177" s="43"/>
      <c r="Y177" s="1"/>
      <c r="Z177" s="1"/>
      <c r="AA177" s="43"/>
      <c r="AB177" s="46"/>
    </row>
    <row r="178" spans="1:28" ht="25.5" hidden="1" customHeight="1" x14ac:dyDescent="0.25">
      <c r="A178" s="140" t="s">
        <v>502</v>
      </c>
      <c r="B178" s="59"/>
      <c r="C178" s="2"/>
      <c r="D178" s="607" t="s">
        <v>834</v>
      </c>
      <c r="E178" s="607"/>
      <c r="F178" s="197"/>
      <c r="G178" s="497"/>
      <c r="H178" s="497"/>
      <c r="I178" s="426"/>
      <c r="J178" s="406"/>
      <c r="K178" s="215"/>
      <c r="L178" s="224">
        <f t="shared" si="78"/>
        <v>0</v>
      </c>
      <c r="M178" s="81"/>
      <c r="N178" s="43"/>
      <c r="O178" s="1"/>
      <c r="P178" s="82"/>
      <c r="Q178" s="81"/>
      <c r="R178" s="1"/>
      <c r="S178" s="1"/>
      <c r="T178" s="1"/>
      <c r="U178" s="1"/>
      <c r="V178" s="89"/>
      <c r="W178" s="1"/>
      <c r="X178" s="43"/>
      <c r="Y178" s="1"/>
      <c r="Z178" s="1"/>
      <c r="AA178" s="43"/>
      <c r="AB178" s="46"/>
    </row>
    <row r="179" spans="1:28" ht="15.75" hidden="1" thickBot="1" x14ac:dyDescent="0.3">
      <c r="A179" s="140" t="s">
        <v>503</v>
      </c>
      <c r="B179" s="59"/>
      <c r="C179" s="2"/>
      <c r="D179" s="603" t="s">
        <v>837</v>
      </c>
      <c r="E179" s="603"/>
      <c r="F179" s="187"/>
      <c r="G179" s="486"/>
      <c r="H179" s="486"/>
      <c r="I179" s="415"/>
      <c r="J179" s="394"/>
      <c r="K179" s="205"/>
      <c r="L179" s="224">
        <f t="shared" si="78"/>
        <v>0</v>
      </c>
      <c r="M179" s="81"/>
      <c r="N179" s="43"/>
      <c r="O179" s="1"/>
      <c r="P179" s="82"/>
      <c r="Q179" s="81"/>
      <c r="R179" s="1"/>
      <c r="S179" s="1"/>
      <c r="T179" s="1"/>
      <c r="U179" s="1"/>
      <c r="V179" s="89"/>
      <c r="W179" s="1"/>
      <c r="X179" s="43"/>
      <c r="Y179" s="1"/>
      <c r="Z179" s="1"/>
      <c r="AA179" s="43"/>
      <c r="AB179" s="46"/>
    </row>
    <row r="180" spans="1:28" ht="15.75" hidden="1" thickBot="1" x14ac:dyDescent="0.3">
      <c r="A180" s="140" t="s">
        <v>504</v>
      </c>
      <c r="B180" s="59"/>
      <c r="C180" s="2"/>
      <c r="D180" s="603" t="s">
        <v>1102</v>
      </c>
      <c r="E180" s="603"/>
      <c r="F180" s="187"/>
      <c r="G180" s="486"/>
      <c r="H180" s="486"/>
      <c r="I180" s="415"/>
      <c r="J180" s="394"/>
      <c r="K180" s="205"/>
      <c r="L180" s="224">
        <f t="shared" si="78"/>
        <v>0</v>
      </c>
      <c r="M180" s="81"/>
      <c r="N180" s="43"/>
      <c r="O180" s="1"/>
      <c r="P180" s="82"/>
      <c r="Q180" s="81"/>
      <c r="R180" s="1"/>
      <c r="S180" s="1"/>
      <c r="T180" s="1"/>
      <c r="U180" s="1"/>
      <c r="V180" s="89"/>
      <c r="W180" s="1"/>
      <c r="X180" s="43"/>
      <c r="Y180" s="1"/>
      <c r="Z180" s="1"/>
      <c r="AA180" s="43"/>
      <c r="AB180" s="46"/>
    </row>
    <row r="181" spans="1:28" ht="25.5" hidden="1" customHeight="1" x14ac:dyDescent="0.25">
      <c r="A181" s="140" t="s">
        <v>505</v>
      </c>
      <c r="B181" s="59"/>
      <c r="C181" s="2"/>
      <c r="D181" s="607" t="s">
        <v>841</v>
      </c>
      <c r="E181" s="607"/>
      <c r="F181" s="197"/>
      <c r="G181" s="497"/>
      <c r="H181" s="497"/>
      <c r="I181" s="426"/>
      <c r="J181" s="406"/>
      <c r="K181" s="215"/>
      <c r="L181" s="224">
        <f t="shared" si="78"/>
        <v>0</v>
      </c>
      <c r="M181" s="81"/>
      <c r="N181" s="43"/>
      <c r="O181" s="1"/>
      <c r="P181" s="82"/>
      <c r="Q181" s="81"/>
      <c r="R181" s="1"/>
      <c r="S181" s="1"/>
      <c r="T181" s="1"/>
      <c r="U181" s="1"/>
      <c r="V181" s="89"/>
      <c r="W181" s="1"/>
      <c r="X181" s="43"/>
      <c r="Y181" s="1"/>
      <c r="Z181" s="1"/>
      <c r="AA181" s="43"/>
      <c r="AB181" s="46"/>
    </row>
    <row r="182" spans="1:28" ht="25.5" hidden="1" customHeight="1" x14ac:dyDescent="0.25">
      <c r="A182" s="140" t="s">
        <v>506</v>
      </c>
      <c r="B182" s="59"/>
      <c r="C182" s="2"/>
      <c r="D182" s="607" t="s">
        <v>844</v>
      </c>
      <c r="E182" s="607"/>
      <c r="F182" s="197"/>
      <c r="G182" s="497"/>
      <c r="H182" s="497"/>
      <c r="I182" s="426"/>
      <c r="J182" s="406"/>
      <c r="K182" s="215"/>
      <c r="L182" s="224">
        <f t="shared" si="78"/>
        <v>0</v>
      </c>
      <c r="M182" s="81"/>
      <c r="N182" s="43"/>
      <c r="O182" s="1"/>
      <c r="P182" s="82"/>
      <c r="Q182" s="81"/>
      <c r="R182" s="1"/>
      <c r="S182" s="1"/>
      <c r="T182" s="1"/>
      <c r="U182" s="1"/>
      <c r="V182" s="89"/>
      <c r="W182" s="1"/>
      <c r="X182" s="43"/>
      <c r="Y182" s="1"/>
      <c r="Z182" s="1"/>
      <c r="AA182" s="43"/>
      <c r="AB182" s="46"/>
    </row>
    <row r="183" spans="1:28" ht="25.5" hidden="1" customHeight="1" x14ac:dyDescent="0.25">
      <c r="A183" s="140" t="s">
        <v>507</v>
      </c>
      <c r="B183" s="59"/>
      <c r="C183" s="2"/>
      <c r="D183" s="607" t="s">
        <v>846</v>
      </c>
      <c r="E183" s="607"/>
      <c r="F183" s="197"/>
      <c r="G183" s="497"/>
      <c r="H183" s="497"/>
      <c r="I183" s="426"/>
      <c r="J183" s="406"/>
      <c r="K183" s="215"/>
      <c r="L183" s="224">
        <f t="shared" si="78"/>
        <v>0</v>
      </c>
      <c r="M183" s="81"/>
      <c r="N183" s="43"/>
      <c r="O183" s="1"/>
      <c r="P183" s="82"/>
      <c r="Q183" s="81"/>
      <c r="R183" s="1"/>
      <c r="S183" s="1"/>
      <c r="T183" s="1"/>
      <c r="U183" s="1"/>
      <c r="V183" s="89"/>
      <c r="W183" s="1"/>
      <c r="X183" s="43"/>
      <c r="Y183" s="1"/>
      <c r="Z183" s="1"/>
      <c r="AA183" s="43"/>
      <c r="AB183" s="46"/>
    </row>
    <row r="184" spans="1:28" ht="25.5" hidden="1" customHeight="1" x14ac:dyDescent="0.25">
      <c r="A184" s="140" t="s">
        <v>508</v>
      </c>
      <c r="B184" s="59"/>
      <c r="C184" s="2"/>
      <c r="D184" s="607" t="s">
        <v>849</v>
      </c>
      <c r="E184" s="607"/>
      <c r="F184" s="197"/>
      <c r="G184" s="497"/>
      <c r="H184" s="497"/>
      <c r="I184" s="426"/>
      <c r="J184" s="406"/>
      <c r="K184" s="215"/>
      <c r="L184" s="224">
        <f t="shared" si="78"/>
        <v>0</v>
      </c>
      <c r="M184" s="81"/>
      <c r="N184" s="43"/>
      <c r="O184" s="1"/>
      <c r="P184" s="82"/>
      <c r="Q184" s="81"/>
      <c r="R184" s="1"/>
      <c r="S184" s="1"/>
      <c r="T184" s="1"/>
      <c r="U184" s="1"/>
      <c r="V184" s="89"/>
      <c r="W184" s="1"/>
      <c r="X184" s="43"/>
      <c r="Y184" s="1"/>
      <c r="Z184" s="1"/>
      <c r="AA184" s="43"/>
      <c r="AB184" s="46"/>
    </row>
    <row r="185" spans="1:28" s="19" customFormat="1" ht="15.75" hidden="1" thickBot="1" x14ac:dyDescent="0.3">
      <c r="A185" s="140" t="s">
        <v>509</v>
      </c>
      <c r="B185" s="101" t="s">
        <v>971</v>
      </c>
      <c r="C185" s="613" t="s">
        <v>510</v>
      </c>
      <c r="D185" s="614"/>
      <c r="E185" s="614"/>
      <c r="F185" s="188">
        <f>F186+F187+F188+F189+F190+F191+F192+F193+F194+F195</f>
        <v>0</v>
      </c>
      <c r="G185" s="487">
        <f>G186+G187+G188+G189+G190+G191+G192+G193+G194+G195</f>
        <v>0</v>
      </c>
      <c r="H185" s="487">
        <f>H186+H187+H188+H189+H190+H191+H192+H193+H194+H195</f>
        <v>0</v>
      </c>
      <c r="I185" s="416">
        <f>I186+I187+I188+I189+I190+I191+I192+I193+I194+I195</f>
        <v>0</v>
      </c>
      <c r="J185" s="395">
        <f t="shared" ref="J185:K185" si="102">J186+J187+J188+J189+J190+J191+J192+J193+J194+J195</f>
        <v>0</v>
      </c>
      <c r="K185" s="206">
        <f t="shared" si="102"/>
        <v>0</v>
      </c>
      <c r="L185" s="223">
        <f t="shared" si="78"/>
        <v>0</v>
      </c>
      <c r="M185" s="104">
        <f t="shared" ref="M185:AB185" si="103">M186+M187+M188+M189+M190+M191+M192+M193+M194+M195</f>
        <v>0</v>
      </c>
      <c r="N185" s="107">
        <f t="shared" si="103"/>
        <v>0</v>
      </c>
      <c r="O185" s="105">
        <f t="shared" si="103"/>
        <v>0</v>
      </c>
      <c r="P185" s="106">
        <f t="shared" si="103"/>
        <v>0</v>
      </c>
      <c r="Q185" s="104">
        <f t="shared" si="103"/>
        <v>0</v>
      </c>
      <c r="R185" s="105">
        <f t="shared" si="103"/>
        <v>0</v>
      </c>
      <c r="S185" s="105">
        <f t="shared" si="103"/>
        <v>0</v>
      </c>
      <c r="T185" s="105">
        <f t="shared" si="103"/>
        <v>0</v>
      </c>
      <c r="U185" s="105">
        <f t="shared" si="103"/>
        <v>0</v>
      </c>
      <c r="V185" s="108">
        <f t="shared" ref="V185" si="104">V186+V187+V188+V189+V190+V191+V192+V193+V194+V195</f>
        <v>0</v>
      </c>
      <c r="W185" s="105">
        <f t="shared" si="103"/>
        <v>0</v>
      </c>
      <c r="X185" s="107">
        <f t="shared" si="103"/>
        <v>0</v>
      </c>
      <c r="Y185" s="105">
        <f t="shared" si="103"/>
        <v>0</v>
      </c>
      <c r="Z185" s="105">
        <f t="shared" si="103"/>
        <v>0</v>
      </c>
      <c r="AA185" s="107">
        <f t="shared" si="103"/>
        <v>0</v>
      </c>
      <c r="AB185" s="109">
        <f t="shared" si="103"/>
        <v>0</v>
      </c>
    </row>
    <row r="186" spans="1:28" ht="15.75" hidden="1" thickBot="1" x14ac:dyDescent="0.3">
      <c r="A186" s="140" t="s">
        <v>511</v>
      </c>
      <c r="B186" s="59"/>
      <c r="C186" s="2"/>
      <c r="D186" s="603" t="s">
        <v>642</v>
      </c>
      <c r="E186" s="603"/>
      <c r="F186" s="187"/>
      <c r="G186" s="486"/>
      <c r="H186" s="486"/>
      <c r="I186" s="415"/>
      <c r="J186" s="394"/>
      <c r="K186" s="205"/>
      <c r="L186" s="224">
        <f t="shared" si="78"/>
        <v>0</v>
      </c>
      <c r="M186" s="81"/>
      <c r="N186" s="43"/>
      <c r="O186" s="1"/>
      <c r="P186" s="82"/>
      <c r="Q186" s="81"/>
      <c r="R186" s="1"/>
      <c r="S186" s="1"/>
      <c r="T186" s="1"/>
      <c r="U186" s="1"/>
      <c r="V186" s="89"/>
      <c r="W186" s="1"/>
      <c r="X186" s="43"/>
      <c r="Y186" s="1"/>
      <c r="Z186" s="1"/>
      <c r="AA186" s="43"/>
      <c r="AB186" s="46"/>
    </row>
    <row r="187" spans="1:28" ht="15.75" hidden="1" thickBot="1" x14ac:dyDescent="0.3">
      <c r="A187" s="140" t="s">
        <v>512</v>
      </c>
      <c r="B187" s="59"/>
      <c r="C187" s="2"/>
      <c r="D187" s="603" t="s">
        <v>829</v>
      </c>
      <c r="E187" s="603"/>
      <c r="F187" s="187"/>
      <c r="G187" s="486"/>
      <c r="H187" s="486"/>
      <c r="I187" s="415"/>
      <c r="J187" s="394"/>
      <c r="K187" s="205"/>
      <c r="L187" s="224">
        <f t="shared" si="78"/>
        <v>0</v>
      </c>
      <c r="M187" s="81"/>
      <c r="N187" s="43"/>
      <c r="O187" s="1"/>
      <c r="P187" s="82"/>
      <c r="Q187" s="81"/>
      <c r="R187" s="1"/>
      <c r="S187" s="1"/>
      <c r="T187" s="1"/>
      <c r="U187" s="1"/>
      <c r="V187" s="89"/>
      <c r="W187" s="1"/>
      <c r="X187" s="43"/>
      <c r="Y187" s="1"/>
      <c r="Z187" s="1"/>
      <c r="AA187" s="43"/>
      <c r="AB187" s="46"/>
    </row>
    <row r="188" spans="1:28" ht="15.75" hidden="1" thickBot="1" x14ac:dyDescent="0.3">
      <c r="A188" s="140" t="s">
        <v>513</v>
      </c>
      <c r="B188" s="59"/>
      <c r="C188" s="2"/>
      <c r="D188" s="603" t="s">
        <v>832</v>
      </c>
      <c r="E188" s="603"/>
      <c r="F188" s="187"/>
      <c r="G188" s="486"/>
      <c r="H188" s="486"/>
      <c r="I188" s="415"/>
      <c r="J188" s="394"/>
      <c r="K188" s="205"/>
      <c r="L188" s="224">
        <f t="shared" si="78"/>
        <v>0</v>
      </c>
      <c r="M188" s="81"/>
      <c r="N188" s="43"/>
      <c r="O188" s="1"/>
      <c r="P188" s="82"/>
      <c r="Q188" s="81"/>
      <c r="R188" s="1"/>
      <c r="S188" s="1"/>
      <c r="T188" s="1"/>
      <c r="U188" s="1"/>
      <c r="V188" s="89"/>
      <c r="W188" s="1"/>
      <c r="X188" s="43"/>
      <c r="Y188" s="1"/>
      <c r="Z188" s="1"/>
      <c r="AA188" s="43"/>
      <c r="AB188" s="46"/>
    </row>
    <row r="189" spans="1:28" ht="15.75" hidden="1" thickBot="1" x14ac:dyDescent="0.3">
      <c r="A189" s="140" t="s">
        <v>514</v>
      </c>
      <c r="B189" s="59"/>
      <c r="C189" s="2"/>
      <c r="D189" s="607" t="s">
        <v>1103</v>
      </c>
      <c r="E189" s="607"/>
      <c r="F189" s="197"/>
      <c r="G189" s="497"/>
      <c r="H189" s="497"/>
      <c r="I189" s="426"/>
      <c r="J189" s="406"/>
      <c r="K189" s="215"/>
      <c r="L189" s="224">
        <f t="shared" si="78"/>
        <v>0</v>
      </c>
      <c r="M189" s="81"/>
      <c r="N189" s="43"/>
      <c r="O189" s="1"/>
      <c r="P189" s="82"/>
      <c r="Q189" s="81"/>
      <c r="R189" s="1"/>
      <c r="S189" s="1"/>
      <c r="T189" s="1"/>
      <c r="U189" s="1"/>
      <c r="V189" s="89"/>
      <c r="W189" s="1"/>
      <c r="X189" s="43"/>
      <c r="Y189" s="1"/>
      <c r="Z189" s="1"/>
      <c r="AA189" s="43"/>
      <c r="AB189" s="46"/>
    </row>
    <row r="190" spans="1:28" ht="15.75" hidden="1" thickBot="1" x14ac:dyDescent="0.3">
      <c r="A190" s="140" t="s">
        <v>515</v>
      </c>
      <c r="B190" s="59"/>
      <c r="C190" s="2"/>
      <c r="D190" s="603" t="s">
        <v>839</v>
      </c>
      <c r="E190" s="603"/>
      <c r="F190" s="187"/>
      <c r="G190" s="486"/>
      <c r="H190" s="486"/>
      <c r="I190" s="415"/>
      <c r="J190" s="394"/>
      <c r="K190" s="205"/>
      <c r="L190" s="224">
        <f t="shared" si="78"/>
        <v>0</v>
      </c>
      <c r="M190" s="81"/>
      <c r="N190" s="43"/>
      <c r="O190" s="1"/>
      <c r="P190" s="82"/>
      <c r="Q190" s="81"/>
      <c r="R190" s="1"/>
      <c r="S190" s="1"/>
      <c r="T190" s="1"/>
      <c r="U190" s="1"/>
      <c r="V190" s="89"/>
      <c r="W190" s="1"/>
      <c r="X190" s="43"/>
      <c r="Y190" s="1"/>
      <c r="Z190" s="1"/>
      <c r="AA190" s="43"/>
      <c r="AB190" s="46"/>
    </row>
    <row r="191" spans="1:28" ht="15.75" hidden="1" thickBot="1" x14ac:dyDescent="0.3">
      <c r="A191" s="140" t="s">
        <v>516</v>
      </c>
      <c r="B191" s="59"/>
      <c r="C191" s="2"/>
      <c r="D191" s="603" t="s">
        <v>838</v>
      </c>
      <c r="E191" s="603"/>
      <c r="F191" s="187"/>
      <c r="G191" s="486"/>
      <c r="H191" s="486"/>
      <c r="I191" s="415"/>
      <c r="J191" s="394"/>
      <c r="K191" s="205"/>
      <c r="L191" s="224">
        <f t="shared" si="78"/>
        <v>0</v>
      </c>
      <c r="M191" s="81"/>
      <c r="N191" s="43"/>
      <c r="O191" s="1"/>
      <c r="P191" s="82"/>
      <c r="Q191" s="81"/>
      <c r="R191" s="1"/>
      <c r="S191" s="1"/>
      <c r="T191" s="1"/>
      <c r="U191" s="1"/>
      <c r="V191" s="89"/>
      <c r="W191" s="1"/>
      <c r="X191" s="43"/>
      <c r="Y191" s="1"/>
      <c r="Z191" s="1"/>
      <c r="AA191" s="43"/>
      <c r="AB191" s="46"/>
    </row>
    <row r="192" spans="1:28" ht="25.5" hidden="1" customHeight="1" x14ac:dyDescent="0.25">
      <c r="A192" s="140" t="s">
        <v>517</v>
      </c>
      <c r="B192" s="59"/>
      <c r="C192" s="2"/>
      <c r="D192" s="607" t="s">
        <v>842</v>
      </c>
      <c r="E192" s="607"/>
      <c r="F192" s="197"/>
      <c r="G192" s="497"/>
      <c r="H192" s="497"/>
      <c r="I192" s="426"/>
      <c r="J192" s="406"/>
      <c r="K192" s="215"/>
      <c r="L192" s="224">
        <f t="shared" si="78"/>
        <v>0</v>
      </c>
      <c r="M192" s="81"/>
      <c r="N192" s="43"/>
      <c r="O192" s="1"/>
      <c r="P192" s="82"/>
      <c r="Q192" s="81"/>
      <c r="R192" s="1"/>
      <c r="S192" s="1"/>
      <c r="T192" s="1"/>
      <c r="U192" s="1"/>
      <c r="V192" s="89"/>
      <c r="W192" s="1"/>
      <c r="X192" s="43"/>
      <c r="Y192" s="1"/>
      <c r="Z192" s="1"/>
      <c r="AA192" s="43"/>
      <c r="AB192" s="46"/>
    </row>
    <row r="193" spans="1:28" ht="15.75" hidden="1" thickBot="1" x14ac:dyDescent="0.3">
      <c r="A193" s="140" t="s">
        <v>518</v>
      </c>
      <c r="B193" s="59"/>
      <c r="C193" s="2"/>
      <c r="D193" s="603" t="s">
        <v>1104</v>
      </c>
      <c r="E193" s="603"/>
      <c r="F193" s="187"/>
      <c r="G193" s="486"/>
      <c r="H193" s="486"/>
      <c r="I193" s="415"/>
      <c r="J193" s="394"/>
      <c r="K193" s="205"/>
      <c r="L193" s="224">
        <f t="shared" si="78"/>
        <v>0</v>
      </c>
      <c r="M193" s="81"/>
      <c r="N193" s="43"/>
      <c r="O193" s="1"/>
      <c r="P193" s="82"/>
      <c r="Q193" s="81"/>
      <c r="R193" s="1"/>
      <c r="S193" s="1"/>
      <c r="T193" s="1"/>
      <c r="U193" s="1"/>
      <c r="V193" s="89"/>
      <c r="W193" s="1"/>
      <c r="X193" s="43"/>
      <c r="Y193" s="1"/>
      <c r="Z193" s="1"/>
      <c r="AA193" s="43"/>
      <c r="AB193" s="46"/>
    </row>
    <row r="194" spans="1:28" ht="25.5" hidden="1" customHeight="1" x14ac:dyDescent="0.25">
      <c r="A194" s="140" t="s">
        <v>519</v>
      </c>
      <c r="B194" s="59"/>
      <c r="C194" s="2"/>
      <c r="D194" s="607" t="s">
        <v>847</v>
      </c>
      <c r="E194" s="607"/>
      <c r="F194" s="197"/>
      <c r="G194" s="497"/>
      <c r="H194" s="497"/>
      <c r="I194" s="426"/>
      <c r="J194" s="406"/>
      <c r="K194" s="215"/>
      <c r="L194" s="224">
        <f t="shared" si="78"/>
        <v>0</v>
      </c>
      <c r="M194" s="81"/>
      <c r="N194" s="43"/>
      <c r="O194" s="1"/>
      <c r="P194" s="82"/>
      <c r="Q194" s="81"/>
      <c r="R194" s="1"/>
      <c r="S194" s="1"/>
      <c r="T194" s="1"/>
      <c r="U194" s="1"/>
      <c r="V194" s="89"/>
      <c r="W194" s="1"/>
      <c r="X194" s="43"/>
      <c r="Y194" s="1"/>
      <c r="Z194" s="1"/>
      <c r="AA194" s="43"/>
      <c r="AB194" s="46"/>
    </row>
    <row r="195" spans="1:28" ht="25.5" hidden="1" customHeight="1" x14ac:dyDescent="0.25">
      <c r="A195" s="140" t="s">
        <v>520</v>
      </c>
      <c r="B195" s="59"/>
      <c r="C195" s="2"/>
      <c r="D195" s="607" t="s">
        <v>850</v>
      </c>
      <c r="E195" s="607"/>
      <c r="F195" s="197"/>
      <c r="G195" s="497"/>
      <c r="H195" s="497"/>
      <c r="I195" s="426"/>
      <c r="J195" s="406"/>
      <c r="K195" s="215"/>
      <c r="L195" s="224">
        <f t="shared" si="78"/>
        <v>0</v>
      </c>
      <c r="M195" s="81"/>
      <c r="N195" s="43"/>
      <c r="O195" s="1"/>
      <c r="P195" s="82"/>
      <c r="Q195" s="81"/>
      <c r="R195" s="1"/>
      <c r="S195" s="1"/>
      <c r="T195" s="1"/>
      <c r="U195" s="1"/>
      <c r="V195" s="89"/>
      <c r="W195" s="1"/>
      <c r="X195" s="43"/>
      <c r="Y195" s="1"/>
      <c r="Z195" s="1"/>
      <c r="AA195" s="43"/>
      <c r="AB195" s="46"/>
    </row>
    <row r="196" spans="1:28" s="19" customFormat="1" ht="25.5" hidden="1" customHeight="1" x14ac:dyDescent="0.25">
      <c r="A196" s="140" t="s">
        <v>521</v>
      </c>
      <c r="B196" s="101" t="s">
        <v>972</v>
      </c>
      <c r="C196" s="679" t="s">
        <v>892</v>
      </c>
      <c r="D196" s="680"/>
      <c r="E196" s="680"/>
      <c r="F196" s="202">
        <f>F197+F198</f>
        <v>0</v>
      </c>
      <c r="G196" s="502">
        <f>G197+G198</f>
        <v>0</v>
      </c>
      <c r="H196" s="502">
        <f>H197+H198</f>
        <v>0</v>
      </c>
      <c r="I196" s="432">
        <f>I197+I198</f>
        <v>0</v>
      </c>
      <c r="J196" s="412">
        <f t="shared" ref="J196:K196" si="105">J197+J198</f>
        <v>0</v>
      </c>
      <c r="K196" s="220">
        <f t="shared" si="105"/>
        <v>0</v>
      </c>
      <c r="L196" s="223">
        <f t="shared" si="78"/>
        <v>0</v>
      </c>
      <c r="M196" s="104">
        <f t="shared" ref="M196:AB196" si="106">M197+M198</f>
        <v>0</v>
      </c>
      <c r="N196" s="107">
        <f t="shared" si="106"/>
        <v>0</v>
      </c>
      <c r="O196" s="105">
        <f t="shared" si="106"/>
        <v>0</v>
      </c>
      <c r="P196" s="106">
        <f t="shared" si="106"/>
        <v>0</v>
      </c>
      <c r="Q196" s="104">
        <f t="shared" si="106"/>
        <v>0</v>
      </c>
      <c r="R196" s="105">
        <f t="shared" si="106"/>
        <v>0</v>
      </c>
      <c r="S196" s="105">
        <f t="shared" si="106"/>
        <v>0</v>
      </c>
      <c r="T196" s="105">
        <f t="shared" si="106"/>
        <v>0</v>
      </c>
      <c r="U196" s="105">
        <f t="shared" si="106"/>
        <v>0</v>
      </c>
      <c r="V196" s="108">
        <f t="shared" ref="V196" si="107">V197+V198</f>
        <v>0</v>
      </c>
      <c r="W196" s="105">
        <f t="shared" si="106"/>
        <v>0</v>
      </c>
      <c r="X196" s="107">
        <f t="shared" si="106"/>
        <v>0</v>
      </c>
      <c r="Y196" s="105">
        <f t="shared" si="106"/>
        <v>0</v>
      </c>
      <c r="Z196" s="105">
        <f t="shared" si="106"/>
        <v>0</v>
      </c>
      <c r="AA196" s="107">
        <f t="shared" si="106"/>
        <v>0</v>
      </c>
      <c r="AB196" s="109">
        <f t="shared" si="106"/>
        <v>0</v>
      </c>
    </row>
    <row r="197" spans="1:28" ht="25.5" hidden="1" customHeight="1" x14ac:dyDescent="0.25">
      <c r="A197" s="140" t="s">
        <v>522</v>
      </c>
      <c r="B197" s="59"/>
      <c r="C197" s="2"/>
      <c r="D197" s="607" t="s">
        <v>853</v>
      </c>
      <c r="E197" s="607"/>
      <c r="F197" s="197"/>
      <c r="G197" s="497"/>
      <c r="H197" s="497"/>
      <c r="I197" s="426"/>
      <c r="J197" s="406"/>
      <c r="K197" s="215"/>
      <c r="L197" s="224">
        <f t="shared" ref="L197:L247" si="108">SUM(J197:K197)</f>
        <v>0</v>
      </c>
      <c r="M197" s="81"/>
      <c r="N197" s="43"/>
      <c r="O197" s="1"/>
      <c r="P197" s="82"/>
      <c r="Q197" s="81"/>
      <c r="R197" s="1"/>
      <c r="S197" s="1"/>
      <c r="T197" s="1"/>
      <c r="U197" s="1"/>
      <c r="V197" s="89"/>
      <c r="W197" s="1"/>
      <c r="X197" s="43"/>
      <c r="Y197" s="1"/>
      <c r="Z197" s="1"/>
      <c r="AA197" s="43"/>
      <c r="AB197" s="46"/>
    </row>
    <row r="198" spans="1:28" ht="25.5" hidden="1" customHeight="1" x14ac:dyDescent="0.25">
      <c r="A198" s="140" t="s">
        <v>523</v>
      </c>
      <c r="B198" s="59"/>
      <c r="C198" s="2"/>
      <c r="D198" s="607" t="s">
        <v>854</v>
      </c>
      <c r="E198" s="607"/>
      <c r="F198" s="197"/>
      <c r="G198" s="497"/>
      <c r="H198" s="497"/>
      <c r="I198" s="426"/>
      <c r="J198" s="406"/>
      <c r="K198" s="215"/>
      <c r="L198" s="224">
        <f t="shared" si="108"/>
        <v>0</v>
      </c>
      <c r="M198" s="81"/>
      <c r="N198" s="43"/>
      <c r="O198" s="1"/>
      <c r="P198" s="82"/>
      <c r="Q198" s="81"/>
      <c r="R198" s="1"/>
      <c r="S198" s="1"/>
      <c r="T198" s="1"/>
      <c r="U198" s="1"/>
      <c r="V198" s="89"/>
      <c r="W198" s="1"/>
      <c r="X198" s="43"/>
      <c r="Y198" s="1"/>
      <c r="Z198" s="1"/>
      <c r="AA198" s="43"/>
      <c r="AB198" s="46"/>
    </row>
    <row r="199" spans="1:28" s="19" customFormat="1" ht="15" hidden="1" customHeight="1" x14ac:dyDescent="0.25">
      <c r="A199" s="140" t="s">
        <v>524</v>
      </c>
      <c r="B199" s="101" t="s">
        <v>973</v>
      </c>
      <c r="C199" s="679" t="s">
        <v>1105</v>
      </c>
      <c r="D199" s="680"/>
      <c r="E199" s="680"/>
      <c r="F199" s="202">
        <f>F200+F201+F202+F203+F204+F205+F206+F207+F208+F209+F210</f>
        <v>0</v>
      </c>
      <c r="G199" s="502">
        <f>G200+G201+G202+G203+G204+G205+G206+G207+G208+G209+G210</f>
        <v>0</v>
      </c>
      <c r="H199" s="502">
        <f>H200+H201+H202+H203+H204+H205+H206+H207+H208+H209+H210</f>
        <v>0</v>
      </c>
      <c r="I199" s="432">
        <f>I200+I201+I202+I203+I204+I205+I206+I207+I208+I209+I210</f>
        <v>0</v>
      </c>
      <c r="J199" s="412">
        <f t="shared" ref="J199:K199" si="109">J200+J201+J202+J203+J204+J205+J206+J207+J208+J209+J210</f>
        <v>0</v>
      </c>
      <c r="K199" s="220">
        <f t="shared" si="109"/>
        <v>0</v>
      </c>
      <c r="L199" s="223">
        <f t="shared" si="108"/>
        <v>0</v>
      </c>
      <c r="M199" s="104">
        <f t="shared" ref="M199:AB199" si="110">M200+M201+M202+M203+M204+M205+M206+M207+M208+M209+M210</f>
        <v>0</v>
      </c>
      <c r="N199" s="107">
        <f t="shared" si="110"/>
        <v>0</v>
      </c>
      <c r="O199" s="105">
        <f t="shared" si="110"/>
        <v>0</v>
      </c>
      <c r="P199" s="106">
        <f t="shared" si="110"/>
        <v>0</v>
      </c>
      <c r="Q199" s="104">
        <f t="shared" si="110"/>
        <v>0</v>
      </c>
      <c r="R199" s="105">
        <f t="shared" si="110"/>
        <v>0</v>
      </c>
      <c r="S199" s="105">
        <f t="shared" si="110"/>
        <v>0</v>
      </c>
      <c r="T199" s="105">
        <f t="shared" si="110"/>
        <v>0</v>
      </c>
      <c r="U199" s="105">
        <f t="shared" si="110"/>
        <v>0</v>
      </c>
      <c r="V199" s="108">
        <f t="shared" ref="V199" si="111">V200+V201+V202+V203+V204+V205+V206+V207+V208+V209+V210</f>
        <v>0</v>
      </c>
      <c r="W199" s="105">
        <f t="shared" si="110"/>
        <v>0</v>
      </c>
      <c r="X199" s="107">
        <f t="shared" si="110"/>
        <v>0</v>
      </c>
      <c r="Y199" s="105">
        <f t="shared" si="110"/>
        <v>0</v>
      </c>
      <c r="Z199" s="105">
        <f t="shared" si="110"/>
        <v>0</v>
      </c>
      <c r="AA199" s="107">
        <f t="shared" si="110"/>
        <v>0</v>
      </c>
      <c r="AB199" s="109">
        <f t="shared" si="110"/>
        <v>0</v>
      </c>
    </row>
    <row r="200" spans="1:28" ht="15.75" hidden="1" thickBot="1" x14ac:dyDescent="0.3">
      <c r="A200" s="140" t="s">
        <v>525</v>
      </c>
      <c r="B200" s="59"/>
      <c r="C200" s="2"/>
      <c r="D200" s="603" t="s">
        <v>643</v>
      </c>
      <c r="E200" s="603"/>
      <c r="F200" s="187"/>
      <c r="G200" s="486"/>
      <c r="H200" s="486"/>
      <c r="I200" s="415"/>
      <c r="J200" s="394"/>
      <c r="K200" s="205"/>
      <c r="L200" s="224">
        <f t="shared" si="108"/>
        <v>0</v>
      </c>
      <c r="M200" s="81"/>
      <c r="N200" s="43"/>
      <c r="O200" s="1"/>
      <c r="P200" s="82"/>
      <c r="Q200" s="81"/>
      <c r="R200" s="1"/>
      <c r="S200" s="1"/>
      <c r="T200" s="1"/>
      <c r="U200" s="1"/>
      <c r="V200" s="89"/>
      <c r="W200" s="1"/>
      <c r="X200" s="43"/>
      <c r="Y200" s="1"/>
      <c r="Z200" s="1"/>
      <c r="AA200" s="43"/>
      <c r="AB200" s="46"/>
    </row>
    <row r="201" spans="1:28" ht="15.75" hidden="1" thickBot="1" x14ac:dyDescent="0.3">
      <c r="A201" s="140" t="s">
        <v>526</v>
      </c>
      <c r="B201" s="59"/>
      <c r="C201" s="2"/>
      <c r="D201" s="603" t="s">
        <v>1106</v>
      </c>
      <c r="E201" s="603"/>
      <c r="F201" s="187"/>
      <c r="G201" s="486"/>
      <c r="H201" s="486"/>
      <c r="I201" s="415"/>
      <c r="J201" s="394"/>
      <c r="K201" s="205"/>
      <c r="L201" s="224">
        <f t="shared" si="108"/>
        <v>0</v>
      </c>
      <c r="M201" s="81"/>
      <c r="N201" s="43"/>
      <c r="O201" s="1"/>
      <c r="P201" s="82"/>
      <c r="Q201" s="81"/>
      <c r="R201" s="1"/>
      <c r="S201" s="1"/>
      <c r="T201" s="1"/>
      <c r="U201" s="1"/>
      <c r="V201" s="89"/>
      <c r="W201" s="1"/>
      <c r="X201" s="43"/>
      <c r="Y201" s="1"/>
      <c r="Z201" s="1"/>
      <c r="AA201" s="43"/>
      <c r="AB201" s="46"/>
    </row>
    <row r="202" spans="1:28" ht="15.75" hidden="1" thickBot="1" x14ac:dyDescent="0.3">
      <c r="A202" s="140" t="s">
        <v>527</v>
      </c>
      <c r="B202" s="59"/>
      <c r="C202" s="2"/>
      <c r="D202" s="603" t="s">
        <v>646</v>
      </c>
      <c r="E202" s="603"/>
      <c r="F202" s="187"/>
      <c r="G202" s="486"/>
      <c r="H202" s="486"/>
      <c r="I202" s="415"/>
      <c r="J202" s="394"/>
      <c r="K202" s="205"/>
      <c r="L202" s="224">
        <f t="shared" si="108"/>
        <v>0</v>
      </c>
      <c r="M202" s="81"/>
      <c r="N202" s="43"/>
      <c r="O202" s="1"/>
      <c r="P202" s="82"/>
      <c r="Q202" s="81"/>
      <c r="R202" s="1"/>
      <c r="S202" s="1"/>
      <c r="T202" s="1"/>
      <c r="U202" s="1"/>
      <c r="V202" s="89"/>
      <c r="W202" s="1"/>
      <c r="X202" s="43"/>
      <c r="Y202" s="1"/>
      <c r="Z202" s="1"/>
      <c r="AA202" s="43"/>
      <c r="AB202" s="46"/>
    </row>
    <row r="203" spans="1:28" ht="15.75" hidden="1" thickBot="1" x14ac:dyDescent="0.3">
      <c r="A203" s="140" t="s">
        <v>528</v>
      </c>
      <c r="B203" s="59"/>
      <c r="C203" s="2"/>
      <c r="D203" s="603" t="s">
        <v>644</v>
      </c>
      <c r="E203" s="603"/>
      <c r="F203" s="187"/>
      <c r="G203" s="486"/>
      <c r="H203" s="486"/>
      <c r="I203" s="415"/>
      <c r="J203" s="394"/>
      <c r="K203" s="205"/>
      <c r="L203" s="224">
        <f t="shared" si="108"/>
        <v>0</v>
      </c>
      <c r="M203" s="81"/>
      <c r="N203" s="43"/>
      <c r="O203" s="1"/>
      <c r="P203" s="82"/>
      <c r="Q203" s="81"/>
      <c r="R203" s="1"/>
      <c r="S203" s="1"/>
      <c r="T203" s="1"/>
      <c r="U203" s="1"/>
      <c r="V203" s="89"/>
      <c r="W203" s="1"/>
      <c r="X203" s="43"/>
      <c r="Y203" s="1"/>
      <c r="Z203" s="1"/>
      <c r="AA203" s="43"/>
      <c r="AB203" s="46"/>
    </row>
    <row r="204" spans="1:28" ht="15.75" hidden="1" thickBot="1" x14ac:dyDescent="0.3">
      <c r="A204" s="140" t="s">
        <v>529</v>
      </c>
      <c r="B204" s="59"/>
      <c r="C204" s="2"/>
      <c r="D204" s="603" t="s">
        <v>1107</v>
      </c>
      <c r="E204" s="603"/>
      <c r="F204" s="187"/>
      <c r="G204" s="486"/>
      <c r="H204" s="486"/>
      <c r="I204" s="415"/>
      <c r="J204" s="394"/>
      <c r="K204" s="205"/>
      <c r="L204" s="224">
        <f t="shared" si="108"/>
        <v>0</v>
      </c>
      <c r="M204" s="81"/>
      <c r="N204" s="43"/>
      <c r="O204" s="1"/>
      <c r="P204" s="82"/>
      <c r="Q204" s="81"/>
      <c r="R204" s="1"/>
      <c r="S204" s="1"/>
      <c r="T204" s="1"/>
      <c r="U204" s="1"/>
      <c r="V204" s="89"/>
      <c r="W204" s="1"/>
      <c r="X204" s="43"/>
      <c r="Y204" s="1"/>
      <c r="Z204" s="1"/>
      <c r="AA204" s="43"/>
      <c r="AB204" s="46"/>
    </row>
    <row r="205" spans="1:28" ht="25.5" hidden="1" customHeight="1" x14ac:dyDescent="0.25">
      <c r="A205" s="140" t="s">
        <v>530</v>
      </c>
      <c r="B205" s="59"/>
      <c r="C205" s="2"/>
      <c r="D205" s="607" t="s">
        <v>822</v>
      </c>
      <c r="E205" s="607"/>
      <c r="F205" s="197"/>
      <c r="G205" s="497"/>
      <c r="H205" s="497"/>
      <c r="I205" s="426"/>
      <c r="J205" s="406"/>
      <c r="K205" s="215"/>
      <c r="L205" s="224">
        <f t="shared" si="108"/>
        <v>0</v>
      </c>
      <c r="M205" s="81"/>
      <c r="N205" s="43"/>
      <c r="O205" s="1"/>
      <c r="P205" s="82"/>
      <c r="Q205" s="81"/>
      <c r="R205" s="1"/>
      <c r="S205" s="1"/>
      <c r="T205" s="1"/>
      <c r="U205" s="1"/>
      <c r="V205" s="89"/>
      <c r="W205" s="1"/>
      <c r="X205" s="43"/>
      <c r="Y205" s="1"/>
      <c r="Z205" s="1"/>
      <c r="AA205" s="43"/>
      <c r="AB205" s="46"/>
    </row>
    <row r="206" spans="1:28" ht="25.5" hidden="1" customHeight="1" x14ac:dyDescent="0.25">
      <c r="A206" s="140" t="s">
        <v>531</v>
      </c>
      <c r="B206" s="59"/>
      <c r="C206" s="2"/>
      <c r="D206" s="607" t="s">
        <v>825</v>
      </c>
      <c r="E206" s="607"/>
      <c r="F206" s="197"/>
      <c r="G206" s="497"/>
      <c r="H206" s="497"/>
      <c r="I206" s="426"/>
      <c r="J206" s="406"/>
      <c r="K206" s="215"/>
      <c r="L206" s="224">
        <f t="shared" si="108"/>
        <v>0</v>
      </c>
      <c r="M206" s="81"/>
      <c r="N206" s="43"/>
      <c r="O206" s="1"/>
      <c r="P206" s="82"/>
      <c r="Q206" s="81"/>
      <c r="R206" s="1"/>
      <c r="S206" s="1"/>
      <c r="T206" s="1"/>
      <c r="U206" s="1"/>
      <c r="V206" s="89"/>
      <c r="W206" s="1"/>
      <c r="X206" s="43"/>
      <c r="Y206" s="1"/>
      <c r="Z206" s="1"/>
      <c r="AA206" s="43"/>
      <c r="AB206" s="46"/>
    </row>
    <row r="207" spans="1:28" ht="15.75" hidden="1" thickBot="1" x14ac:dyDescent="0.3">
      <c r="A207" s="140" t="s">
        <v>532</v>
      </c>
      <c r="B207" s="59"/>
      <c r="C207" s="2"/>
      <c r="D207" s="603" t="s">
        <v>1108</v>
      </c>
      <c r="E207" s="603"/>
      <c r="F207" s="187"/>
      <c r="G207" s="486"/>
      <c r="H207" s="486"/>
      <c r="I207" s="415"/>
      <c r="J207" s="394"/>
      <c r="K207" s="205"/>
      <c r="L207" s="224">
        <f t="shared" si="108"/>
        <v>0</v>
      </c>
      <c r="M207" s="81"/>
      <c r="N207" s="43"/>
      <c r="O207" s="1"/>
      <c r="P207" s="82"/>
      <c r="Q207" s="81"/>
      <c r="R207" s="1"/>
      <c r="S207" s="1"/>
      <c r="T207" s="1"/>
      <c r="U207" s="1"/>
      <c r="V207" s="89"/>
      <c r="W207" s="1"/>
      <c r="X207" s="43"/>
      <c r="Y207" s="1"/>
      <c r="Z207" s="1"/>
      <c r="AA207" s="43"/>
      <c r="AB207" s="46"/>
    </row>
    <row r="208" spans="1:28" ht="15.75" hidden="1" thickBot="1" x14ac:dyDescent="0.3">
      <c r="A208" s="140" t="s">
        <v>533</v>
      </c>
      <c r="B208" s="59"/>
      <c r="C208" s="2"/>
      <c r="D208" s="603" t="s">
        <v>645</v>
      </c>
      <c r="E208" s="603"/>
      <c r="F208" s="187"/>
      <c r="G208" s="486"/>
      <c r="H208" s="486"/>
      <c r="I208" s="415"/>
      <c r="J208" s="394"/>
      <c r="K208" s="205"/>
      <c r="L208" s="224">
        <f t="shared" si="108"/>
        <v>0</v>
      </c>
      <c r="M208" s="81"/>
      <c r="N208" s="43"/>
      <c r="O208" s="1"/>
      <c r="P208" s="82"/>
      <c r="Q208" s="81"/>
      <c r="R208" s="1"/>
      <c r="S208" s="1"/>
      <c r="T208" s="1"/>
      <c r="U208" s="1"/>
      <c r="V208" s="89"/>
      <c r="W208" s="1"/>
      <c r="X208" s="43"/>
      <c r="Y208" s="1"/>
      <c r="Z208" s="1"/>
      <c r="AA208" s="43"/>
      <c r="AB208" s="46"/>
    </row>
    <row r="209" spans="1:28" ht="15.75" hidden="1" thickBot="1" x14ac:dyDescent="0.3">
      <c r="A209" s="140" t="s">
        <v>534</v>
      </c>
      <c r="B209" s="59"/>
      <c r="C209" s="2"/>
      <c r="D209" s="603" t="s">
        <v>1109</v>
      </c>
      <c r="E209" s="603"/>
      <c r="F209" s="187"/>
      <c r="G209" s="486"/>
      <c r="H209" s="486"/>
      <c r="I209" s="415"/>
      <c r="J209" s="394"/>
      <c r="K209" s="205"/>
      <c r="L209" s="224">
        <f t="shared" si="108"/>
        <v>0</v>
      </c>
      <c r="M209" s="81"/>
      <c r="N209" s="43"/>
      <c r="O209" s="1"/>
      <c r="P209" s="82"/>
      <c r="Q209" s="81"/>
      <c r="R209" s="1"/>
      <c r="S209" s="1"/>
      <c r="T209" s="1"/>
      <c r="U209" s="1"/>
      <c r="V209" s="89"/>
      <c r="W209" s="1"/>
      <c r="X209" s="43"/>
      <c r="Y209" s="1"/>
      <c r="Z209" s="1"/>
      <c r="AA209" s="43"/>
      <c r="AB209" s="46"/>
    </row>
    <row r="210" spans="1:28" ht="15.75" hidden="1" thickBot="1" x14ac:dyDescent="0.3">
      <c r="A210" s="140" t="s">
        <v>535</v>
      </c>
      <c r="B210" s="59"/>
      <c r="C210" s="2"/>
      <c r="D210" s="603" t="s">
        <v>851</v>
      </c>
      <c r="E210" s="603"/>
      <c r="F210" s="187"/>
      <c r="G210" s="486"/>
      <c r="H210" s="486"/>
      <c r="I210" s="415"/>
      <c r="J210" s="394"/>
      <c r="K210" s="205"/>
      <c r="L210" s="224">
        <f t="shared" si="108"/>
        <v>0</v>
      </c>
      <c r="M210" s="81"/>
      <c r="N210" s="43"/>
      <c r="O210" s="1"/>
      <c r="P210" s="82"/>
      <c r="Q210" s="81"/>
      <c r="R210" s="1"/>
      <c r="S210" s="1"/>
      <c r="T210" s="1"/>
      <c r="U210" s="1"/>
      <c r="V210" s="89"/>
      <c r="W210" s="1"/>
      <c r="X210" s="43"/>
      <c r="Y210" s="1"/>
      <c r="Z210" s="1"/>
      <c r="AA210" s="43"/>
      <c r="AB210" s="46"/>
    </row>
    <row r="211" spans="1:28" s="19" customFormat="1" ht="15.75" hidden="1" thickBot="1" x14ac:dyDescent="0.3">
      <c r="A211" s="140" t="s">
        <v>536</v>
      </c>
      <c r="B211" s="101" t="s">
        <v>974</v>
      </c>
      <c r="C211" s="613" t="s">
        <v>537</v>
      </c>
      <c r="D211" s="614"/>
      <c r="E211" s="614"/>
      <c r="F211" s="188"/>
      <c r="G211" s="487"/>
      <c r="H211" s="487"/>
      <c r="I211" s="416"/>
      <c r="J211" s="395"/>
      <c r="K211" s="206"/>
      <c r="L211" s="223">
        <f t="shared" si="108"/>
        <v>0</v>
      </c>
      <c r="M211" s="104"/>
      <c r="N211" s="107"/>
      <c r="O211" s="105"/>
      <c r="P211" s="106"/>
      <c r="Q211" s="104"/>
      <c r="R211" s="105"/>
      <c r="S211" s="105"/>
      <c r="T211" s="105"/>
      <c r="U211" s="105"/>
      <c r="V211" s="108"/>
      <c r="W211" s="105"/>
      <c r="X211" s="107"/>
      <c r="Y211" s="105"/>
      <c r="Z211" s="105"/>
      <c r="AA211" s="107"/>
      <c r="AB211" s="109"/>
    </row>
    <row r="212" spans="1:28" s="19" customFormat="1" ht="15.75" hidden="1" thickBot="1" x14ac:dyDescent="0.3">
      <c r="A212" s="140" t="s">
        <v>538</v>
      </c>
      <c r="B212" s="101" t="s">
        <v>975</v>
      </c>
      <c r="C212" s="613" t="s">
        <v>539</v>
      </c>
      <c r="D212" s="614"/>
      <c r="E212" s="614"/>
      <c r="F212" s="188"/>
      <c r="G212" s="487"/>
      <c r="H212" s="487"/>
      <c r="I212" s="416"/>
      <c r="J212" s="395"/>
      <c r="K212" s="206"/>
      <c r="L212" s="223">
        <f t="shared" si="108"/>
        <v>0</v>
      </c>
      <c r="M212" s="104"/>
      <c r="N212" s="107"/>
      <c r="O212" s="105"/>
      <c r="P212" s="106"/>
      <c r="Q212" s="104"/>
      <c r="R212" s="105"/>
      <c r="S212" s="105"/>
      <c r="T212" s="105"/>
      <c r="U212" s="105"/>
      <c r="V212" s="108"/>
      <c r="W212" s="105"/>
      <c r="X212" s="107"/>
      <c r="Y212" s="105"/>
      <c r="Z212" s="105"/>
      <c r="AA212" s="107"/>
      <c r="AB212" s="109"/>
    </row>
    <row r="213" spans="1:28" s="19" customFormat="1" ht="15.75" hidden="1" thickBot="1" x14ac:dyDescent="0.3">
      <c r="A213" s="140" t="s">
        <v>540</v>
      </c>
      <c r="B213" s="101" t="s">
        <v>976</v>
      </c>
      <c r="C213" s="613" t="s">
        <v>541</v>
      </c>
      <c r="D213" s="614"/>
      <c r="E213" s="614"/>
      <c r="F213" s="188">
        <f>F214+F215+F216+F217+F218+F219+F220+F221+F222+F223</f>
        <v>0</v>
      </c>
      <c r="G213" s="487">
        <f>G214+G215+G216+G217+G218+G219+G220+G221+G222+G223</f>
        <v>0</v>
      </c>
      <c r="H213" s="487">
        <f>H214+H215+H216+H217+H218+H219+H220+H221+H222+H223</f>
        <v>0</v>
      </c>
      <c r="I213" s="416">
        <f>I214+I215+I216+I217+I218+I219+I220+I221+I222+I223</f>
        <v>0</v>
      </c>
      <c r="J213" s="395">
        <f t="shared" ref="J213:K213" si="112">J214+J215+J216+J217+J218+J219+J220+J221+J222+J223</f>
        <v>0</v>
      </c>
      <c r="K213" s="206">
        <f t="shared" si="112"/>
        <v>0</v>
      </c>
      <c r="L213" s="223">
        <f t="shared" si="108"/>
        <v>0</v>
      </c>
      <c r="M213" s="104">
        <f t="shared" ref="M213:AB213" si="113">M214+M215+M216+M217+M218+M219+M220+M221+M222+M223</f>
        <v>0</v>
      </c>
      <c r="N213" s="107">
        <f t="shared" si="113"/>
        <v>0</v>
      </c>
      <c r="O213" s="105">
        <f t="shared" si="113"/>
        <v>0</v>
      </c>
      <c r="P213" s="106">
        <f t="shared" si="113"/>
        <v>0</v>
      </c>
      <c r="Q213" s="104">
        <f t="shared" si="113"/>
        <v>0</v>
      </c>
      <c r="R213" s="105">
        <f t="shared" si="113"/>
        <v>0</v>
      </c>
      <c r="S213" s="105">
        <f t="shared" si="113"/>
        <v>0</v>
      </c>
      <c r="T213" s="105">
        <f t="shared" si="113"/>
        <v>0</v>
      </c>
      <c r="U213" s="105">
        <f t="shared" si="113"/>
        <v>0</v>
      </c>
      <c r="V213" s="108">
        <f t="shared" ref="V213" si="114">V214+V215+V216+V217+V218+V219+V220+V221+V222+V223</f>
        <v>0</v>
      </c>
      <c r="W213" s="105">
        <f t="shared" si="113"/>
        <v>0</v>
      </c>
      <c r="X213" s="107">
        <f t="shared" si="113"/>
        <v>0</v>
      </c>
      <c r="Y213" s="105">
        <f t="shared" si="113"/>
        <v>0</v>
      </c>
      <c r="Z213" s="105">
        <f t="shared" si="113"/>
        <v>0</v>
      </c>
      <c r="AA213" s="107">
        <f t="shared" si="113"/>
        <v>0</v>
      </c>
      <c r="AB213" s="109">
        <f t="shared" si="113"/>
        <v>0</v>
      </c>
    </row>
    <row r="214" spans="1:28" ht="15.75" hidden="1" thickBot="1" x14ac:dyDescent="0.3">
      <c r="A214" s="140" t="s">
        <v>542</v>
      </c>
      <c r="B214" s="59"/>
      <c r="C214" s="2"/>
      <c r="D214" s="603" t="s">
        <v>647</v>
      </c>
      <c r="E214" s="603"/>
      <c r="F214" s="187"/>
      <c r="G214" s="486"/>
      <c r="H214" s="486"/>
      <c r="I214" s="415"/>
      <c r="J214" s="394"/>
      <c r="K214" s="205"/>
      <c r="L214" s="224">
        <f t="shared" si="108"/>
        <v>0</v>
      </c>
      <c r="M214" s="81"/>
      <c r="N214" s="43"/>
      <c r="O214" s="1"/>
      <c r="P214" s="82"/>
      <c r="Q214" s="81"/>
      <c r="R214" s="1"/>
      <c r="S214" s="1"/>
      <c r="T214" s="1"/>
      <c r="U214" s="1"/>
      <c r="V214" s="89"/>
      <c r="W214" s="1"/>
      <c r="X214" s="43"/>
      <c r="Y214" s="1"/>
      <c r="Z214" s="1"/>
      <c r="AA214" s="43"/>
      <c r="AB214" s="46"/>
    </row>
    <row r="215" spans="1:28" ht="15.75" hidden="1" thickBot="1" x14ac:dyDescent="0.3">
      <c r="A215" s="140" t="s">
        <v>543</v>
      </c>
      <c r="B215" s="59"/>
      <c r="C215" s="2"/>
      <c r="D215" s="603" t="s">
        <v>648</v>
      </c>
      <c r="E215" s="603"/>
      <c r="F215" s="187"/>
      <c r="G215" s="486"/>
      <c r="H215" s="486"/>
      <c r="I215" s="415"/>
      <c r="J215" s="394"/>
      <c r="K215" s="205"/>
      <c r="L215" s="224">
        <f t="shared" si="108"/>
        <v>0</v>
      </c>
      <c r="M215" s="81"/>
      <c r="N215" s="43"/>
      <c r="O215" s="1"/>
      <c r="P215" s="82"/>
      <c r="Q215" s="81"/>
      <c r="R215" s="1"/>
      <c r="S215" s="1"/>
      <c r="T215" s="1"/>
      <c r="U215" s="1"/>
      <c r="V215" s="89"/>
      <c r="W215" s="1"/>
      <c r="X215" s="43"/>
      <c r="Y215" s="1"/>
      <c r="Z215" s="1"/>
      <c r="AA215" s="43"/>
      <c r="AB215" s="46"/>
    </row>
    <row r="216" spans="1:28" ht="15.75" hidden="1" thickBot="1" x14ac:dyDescent="0.3">
      <c r="A216" s="140" t="s">
        <v>544</v>
      </c>
      <c r="B216" s="59"/>
      <c r="C216" s="2"/>
      <c r="D216" s="603" t="s">
        <v>649</v>
      </c>
      <c r="E216" s="603"/>
      <c r="F216" s="187"/>
      <c r="G216" s="486"/>
      <c r="H216" s="486"/>
      <c r="I216" s="415"/>
      <c r="J216" s="394"/>
      <c r="K216" s="205"/>
      <c r="L216" s="224">
        <f t="shared" si="108"/>
        <v>0</v>
      </c>
      <c r="M216" s="81"/>
      <c r="N216" s="43"/>
      <c r="O216" s="1"/>
      <c r="P216" s="82"/>
      <c r="Q216" s="81"/>
      <c r="R216" s="1"/>
      <c r="S216" s="1"/>
      <c r="T216" s="1"/>
      <c r="U216" s="1"/>
      <c r="V216" s="89"/>
      <c r="W216" s="1"/>
      <c r="X216" s="43"/>
      <c r="Y216" s="1"/>
      <c r="Z216" s="1"/>
      <c r="AA216" s="43"/>
      <c r="AB216" s="46"/>
    </row>
    <row r="217" spans="1:28" ht="15.75" hidden="1" thickBot="1" x14ac:dyDescent="0.3">
      <c r="A217" s="140" t="s">
        <v>545</v>
      </c>
      <c r="B217" s="59"/>
      <c r="C217" s="2"/>
      <c r="D217" s="603" t="s">
        <v>650</v>
      </c>
      <c r="E217" s="603"/>
      <c r="F217" s="187"/>
      <c r="G217" s="486"/>
      <c r="H217" s="486"/>
      <c r="I217" s="415"/>
      <c r="J217" s="394"/>
      <c r="K217" s="205"/>
      <c r="L217" s="224">
        <f t="shared" si="108"/>
        <v>0</v>
      </c>
      <c r="M217" s="81"/>
      <c r="N217" s="43"/>
      <c r="O217" s="1"/>
      <c r="P217" s="82"/>
      <c r="Q217" s="81"/>
      <c r="R217" s="1"/>
      <c r="S217" s="1"/>
      <c r="T217" s="1"/>
      <c r="U217" s="1"/>
      <c r="V217" s="89"/>
      <c r="W217" s="1"/>
      <c r="X217" s="43"/>
      <c r="Y217" s="1"/>
      <c r="Z217" s="1"/>
      <c r="AA217" s="43"/>
      <c r="AB217" s="46"/>
    </row>
    <row r="218" spans="1:28" ht="15.75" hidden="1" thickBot="1" x14ac:dyDescent="0.3">
      <c r="A218" s="140" t="s">
        <v>546</v>
      </c>
      <c r="B218" s="59"/>
      <c r="C218" s="2"/>
      <c r="D218" s="603" t="s">
        <v>651</v>
      </c>
      <c r="E218" s="603"/>
      <c r="F218" s="187"/>
      <c r="G218" s="486"/>
      <c r="H218" s="486"/>
      <c r="I218" s="415"/>
      <c r="J218" s="394"/>
      <c r="K218" s="205"/>
      <c r="L218" s="224">
        <f t="shared" si="108"/>
        <v>0</v>
      </c>
      <c r="M218" s="81"/>
      <c r="N218" s="43"/>
      <c r="O218" s="1"/>
      <c r="P218" s="82"/>
      <c r="Q218" s="81"/>
      <c r="R218" s="1"/>
      <c r="S218" s="1"/>
      <c r="T218" s="1"/>
      <c r="U218" s="1"/>
      <c r="V218" s="89"/>
      <c r="W218" s="1"/>
      <c r="X218" s="43"/>
      <c r="Y218" s="1"/>
      <c r="Z218" s="1"/>
      <c r="AA218" s="43"/>
      <c r="AB218" s="46"/>
    </row>
    <row r="219" spans="1:28" ht="25.5" hidden="1" customHeight="1" x14ac:dyDescent="0.25">
      <c r="A219" s="140" t="s">
        <v>547</v>
      </c>
      <c r="B219" s="59"/>
      <c r="C219" s="2"/>
      <c r="D219" s="607" t="s">
        <v>823</v>
      </c>
      <c r="E219" s="607"/>
      <c r="F219" s="197"/>
      <c r="G219" s="497"/>
      <c r="H219" s="497"/>
      <c r="I219" s="426"/>
      <c r="J219" s="406"/>
      <c r="K219" s="215"/>
      <c r="L219" s="224">
        <f t="shared" si="108"/>
        <v>0</v>
      </c>
      <c r="M219" s="81"/>
      <c r="N219" s="43"/>
      <c r="O219" s="1"/>
      <c r="P219" s="82"/>
      <c r="Q219" s="81"/>
      <c r="R219" s="1"/>
      <c r="S219" s="1"/>
      <c r="T219" s="1"/>
      <c r="U219" s="1"/>
      <c r="V219" s="89"/>
      <c r="W219" s="1"/>
      <c r="X219" s="43"/>
      <c r="Y219" s="1"/>
      <c r="Z219" s="1"/>
      <c r="AA219" s="43"/>
      <c r="AB219" s="46"/>
    </row>
    <row r="220" spans="1:28" ht="25.5" hidden="1" customHeight="1" x14ac:dyDescent="0.25">
      <c r="A220" s="140" t="s">
        <v>548</v>
      </c>
      <c r="B220" s="59"/>
      <c r="C220" s="2"/>
      <c r="D220" s="607" t="s">
        <v>826</v>
      </c>
      <c r="E220" s="607"/>
      <c r="F220" s="197"/>
      <c r="G220" s="497"/>
      <c r="H220" s="497"/>
      <c r="I220" s="426"/>
      <c r="J220" s="406"/>
      <c r="K220" s="215"/>
      <c r="L220" s="224">
        <f t="shared" si="108"/>
        <v>0</v>
      </c>
      <c r="M220" s="81"/>
      <c r="N220" s="43"/>
      <c r="O220" s="1"/>
      <c r="P220" s="82"/>
      <c r="Q220" s="81"/>
      <c r="R220" s="1"/>
      <c r="S220" s="1"/>
      <c r="T220" s="1"/>
      <c r="U220" s="1"/>
      <c r="V220" s="89"/>
      <c r="W220" s="1"/>
      <c r="X220" s="43"/>
      <c r="Y220" s="1"/>
      <c r="Z220" s="1"/>
      <c r="AA220" s="43"/>
      <c r="AB220" s="46"/>
    </row>
    <row r="221" spans="1:28" ht="15.75" hidden="1" thickBot="1" x14ac:dyDescent="0.3">
      <c r="A221" s="140" t="s">
        <v>549</v>
      </c>
      <c r="B221" s="59"/>
      <c r="C221" s="2"/>
      <c r="D221" s="603" t="s">
        <v>652</v>
      </c>
      <c r="E221" s="603"/>
      <c r="F221" s="187"/>
      <c r="G221" s="486"/>
      <c r="H221" s="486"/>
      <c r="I221" s="415"/>
      <c r="J221" s="394"/>
      <c r="K221" s="205"/>
      <c r="L221" s="224">
        <f t="shared" si="108"/>
        <v>0</v>
      </c>
      <c r="M221" s="81"/>
      <c r="N221" s="43"/>
      <c r="O221" s="1"/>
      <c r="P221" s="82"/>
      <c r="Q221" s="81"/>
      <c r="R221" s="1"/>
      <c r="S221" s="1"/>
      <c r="T221" s="1"/>
      <c r="U221" s="1"/>
      <c r="V221" s="89"/>
      <c r="W221" s="1"/>
      <c r="X221" s="43"/>
      <c r="Y221" s="1"/>
      <c r="Z221" s="1"/>
      <c r="AA221" s="43"/>
      <c r="AB221" s="46"/>
    </row>
    <row r="222" spans="1:28" ht="15.75" hidden="1" thickBot="1" x14ac:dyDescent="0.3">
      <c r="A222" s="140" t="s">
        <v>550</v>
      </c>
      <c r="B222" s="59"/>
      <c r="C222" s="2"/>
      <c r="D222" s="603" t="s">
        <v>653</v>
      </c>
      <c r="E222" s="603"/>
      <c r="F222" s="187"/>
      <c r="G222" s="486"/>
      <c r="H222" s="486"/>
      <c r="I222" s="415"/>
      <c r="J222" s="394"/>
      <c r="K222" s="205"/>
      <c r="L222" s="224">
        <f t="shared" si="108"/>
        <v>0</v>
      </c>
      <c r="M222" s="81"/>
      <c r="N222" s="43"/>
      <c r="O222" s="1"/>
      <c r="P222" s="82"/>
      <c r="Q222" s="81"/>
      <c r="R222" s="1"/>
      <c r="S222" s="1"/>
      <c r="T222" s="1"/>
      <c r="U222" s="1"/>
      <c r="V222" s="89"/>
      <c r="W222" s="1"/>
      <c r="X222" s="43"/>
      <c r="Y222" s="1"/>
      <c r="Z222" s="1"/>
      <c r="AA222" s="43"/>
      <c r="AB222" s="46"/>
    </row>
    <row r="223" spans="1:28" ht="15.75" hidden="1" thickBot="1" x14ac:dyDescent="0.3">
      <c r="A223" s="140" t="s">
        <v>551</v>
      </c>
      <c r="B223" s="61"/>
      <c r="C223" s="21"/>
      <c r="D223" s="608" t="s">
        <v>852</v>
      </c>
      <c r="E223" s="608"/>
      <c r="F223" s="189"/>
      <c r="G223" s="488"/>
      <c r="H223" s="488"/>
      <c r="I223" s="417"/>
      <c r="J223" s="396"/>
      <c r="K223" s="207"/>
      <c r="L223" s="224">
        <f t="shared" si="108"/>
        <v>0</v>
      </c>
      <c r="M223" s="81"/>
      <c r="N223" s="43"/>
      <c r="O223" s="1"/>
      <c r="P223" s="82"/>
      <c r="Q223" s="81"/>
      <c r="R223" s="1"/>
      <c r="S223" s="1"/>
      <c r="T223" s="1"/>
      <c r="U223" s="1"/>
      <c r="V223" s="89"/>
      <c r="W223" s="1"/>
      <c r="X223" s="43"/>
      <c r="Y223" s="1"/>
      <c r="Z223" s="1"/>
      <c r="AA223" s="43"/>
      <c r="AB223" s="46"/>
    </row>
    <row r="224" spans="1:28" ht="15.75" thickBot="1" x14ac:dyDescent="0.3">
      <c r="B224" s="110" t="s">
        <v>552</v>
      </c>
      <c r="C224" s="609" t="s">
        <v>553</v>
      </c>
      <c r="D224" s="610"/>
      <c r="E224" s="610"/>
      <c r="F224" s="190">
        <f>F225+F239+F245</f>
        <v>2130003</v>
      </c>
      <c r="G224" s="489">
        <f>G225+G239+G245</f>
        <v>531006</v>
      </c>
      <c r="H224" s="489">
        <f>H225+H239+H245</f>
        <v>531006</v>
      </c>
      <c r="I224" s="418">
        <f>I225+I239+I245</f>
        <v>531006</v>
      </c>
      <c r="J224" s="397">
        <f t="shared" ref="J224:K224" si="115">J225+J239+J245</f>
        <v>531006</v>
      </c>
      <c r="K224" s="208">
        <f t="shared" si="115"/>
        <v>0</v>
      </c>
      <c r="L224" s="221">
        <f t="shared" si="108"/>
        <v>531006</v>
      </c>
      <c r="M224" s="95">
        <f t="shared" ref="M224:AB224" si="116">M225+M239+M245</f>
        <v>531006</v>
      </c>
      <c r="N224" s="98">
        <f t="shared" si="116"/>
        <v>0</v>
      </c>
      <c r="O224" s="96">
        <f t="shared" si="116"/>
        <v>0</v>
      </c>
      <c r="P224" s="97">
        <f t="shared" si="116"/>
        <v>0</v>
      </c>
      <c r="Q224" s="95">
        <f t="shared" si="116"/>
        <v>0</v>
      </c>
      <c r="R224" s="96">
        <f t="shared" si="116"/>
        <v>0</v>
      </c>
      <c r="S224" s="96">
        <f t="shared" si="116"/>
        <v>0</v>
      </c>
      <c r="T224" s="96">
        <f t="shared" si="116"/>
        <v>531006</v>
      </c>
      <c r="U224" s="96">
        <f t="shared" si="116"/>
        <v>0</v>
      </c>
      <c r="V224" s="99">
        <f t="shared" ref="V224" si="117">V225+V239+V245</f>
        <v>0</v>
      </c>
      <c r="W224" s="96">
        <f t="shared" si="116"/>
        <v>0</v>
      </c>
      <c r="X224" s="98">
        <f t="shared" si="116"/>
        <v>0</v>
      </c>
      <c r="Y224" s="96">
        <f t="shared" si="116"/>
        <v>0</v>
      </c>
      <c r="Z224" s="96">
        <f t="shared" si="116"/>
        <v>0</v>
      </c>
      <c r="AA224" s="98">
        <f t="shared" si="116"/>
        <v>0</v>
      </c>
      <c r="AB224" s="100">
        <f t="shared" si="116"/>
        <v>0</v>
      </c>
    </row>
    <row r="225" spans="1:28" x14ac:dyDescent="0.25">
      <c r="B225" s="128" t="s">
        <v>977</v>
      </c>
      <c r="C225" s="611" t="s">
        <v>554</v>
      </c>
      <c r="D225" s="612"/>
      <c r="E225" s="612"/>
      <c r="F225" s="186">
        <f>F226+F230+F235+F236+F237+F238</f>
        <v>2130003</v>
      </c>
      <c r="G225" s="485">
        <f>G226+G230+G235+G236+G237+G238</f>
        <v>531006</v>
      </c>
      <c r="H225" s="485">
        <f>H226+H230+H235+H236+H237+H238</f>
        <v>531006</v>
      </c>
      <c r="I225" s="414">
        <f>I226+I230+I235+I236+I237+I238</f>
        <v>531006</v>
      </c>
      <c r="J225" s="393">
        <f t="shared" ref="J225:K225" si="118">J226+J230+J235+J236+J237+J238</f>
        <v>531006</v>
      </c>
      <c r="K225" s="204">
        <f t="shared" si="118"/>
        <v>0</v>
      </c>
      <c r="L225" s="222">
        <f t="shared" si="108"/>
        <v>531006</v>
      </c>
      <c r="M225" s="131">
        <f t="shared" ref="M225:AB225" si="119">M226+M230+M235+M236+M237+M238</f>
        <v>531006</v>
      </c>
      <c r="N225" s="134">
        <f t="shared" si="119"/>
        <v>0</v>
      </c>
      <c r="O225" s="132">
        <f t="shared" si="119"/>
        <v>0</v>
      </c>
      <c r="P225" s="133">
        <f t="shared" si="119"/>
        <v>0</v>
      </c>
      <c r="Q225" s="131">
        <f t="shared" si="119"/>
        <v>0</v>
      </c>
      <c r="R225" s="132">
        <f t="shared" si="119"/>
        <v>0</v>
      </c>
      <c r="S225" s="132">
        <f t="shared" si="119"/>
        <v>0</v>
      </c>
      <c r="T225" s="132">
        <f t="shared" si="119"/>
        <v>531006</v>
      </c>
      <c r="U225" s="132">
        <f t="shared" si="119"/>
        <v>0</v>
      </c>
      <c r="V225" s="135">
        <f t="shared" ref="V225" si="120">V226+V230+V235+V236+V237+V238</f>
        <v>0</v>
      </c>
      <c r="W225" s="132">
        <f t="shared" si="119"/>
        <v>0</v>
      </c>
      <c r="X225" s="134">
        <f t="shared" si="119"/>
        <v>0</v>
      </c>
      <c r="Y225" s="132">
        <f t="shared" si="119"/>
        <v>0</v>
      </c>
      <c r="Z225" s="132">
        <f t="shared" si="119"/>
        <v>0</v>
      </c>
      <c r="AA225" s="134">
        <f t="shared" si="119"/>
        <v>0</v>
      </c>
      <c r="AB225" s="136">
        <f t="shared" si="119"/>
        <v>0</v>
      </c>
    </row>
    <row r="226" spans="1:28" s="19" customFormat="1" hidden="1" x14ac:dyDescent="0.25">
      <c r="A226" s="140"/>
      <c r="B226" s="57" t="s">
        <v>978</v>
      </c>
      <c r="C226" s="605" t="s">
        <v>555</v>
      </c>
      <c r="D226" s="606"/>
      <c r="E226" s="606"/>
      <c r="F226" s="194">
        <f>F227+F228+F229</f>
        <v>0</v>
      </c>
      <c r="G226" s="493">
        <f>G227+G228+G229</f>
        <v>0</v>
      </c>
      <c r="H226" s="493">
        <f>H227+H228+H229</f>
        <v>0</v>
      </c>
      <c r="I226" s="422">
        <f>I227+I228+I229</f>
        <v>0</v>
      </c>
      <c r="J226" s="401">
        <f t="shared" ref="J226:K226" si="121">J227+J228+J229</f>
        <v>0</v>
      </c>
      <c r="K226" s="212">
        <f t="shared" si="121"/>
        <v>0</v>
      </c>
      <c r="L226" s="225">
        <f t="shared" si="108"/>
        <v>0</v>
      </c>
      <c r="M226" s="83">
        <f t="shared" ref="M226:AB226" si="122">M227+M228+M229</f>
        <v>0</v>
      </c>
      <c r="N226" s="44">
        <f t="shared" si="122"/>
        <v>0</v>
      </c>
      <c r="O226" s="13">
        <f t="shared" si="122"/>
        <v>0</v>
      </c>
      <c r="P226" s="84">
        <f t="shared" si="122"/>
        <v>0</v>
      </c>
      <c r="Q226" s="83">
        <f t="shared" si="122"/>
        <v>0</v>
      </c>
      <c r="R226" s="13">
        <f t="shared" si="122"/>
        <v>0</v>
      </c>
      <c r="S226" s="13">
        <f t="shared" si="122"/>
        <v>0</v>
      </c>
      <c r="T226" s="13">
        <f t="shared" si="122"/>
        <v>0</v>
      </c>
      <c r="U226" s="13">
        <f t="shared" si="122"/>
        <v>0</v>
      </c>
      <c r="V226" s="90">
        <f t="shared" ref="V226" si="123">V227+V228+V229</f>
        <v>0</v>
      </c>
      <c r="W226" s="13">
        <f t="shared" si="122"/>
        <v>0</v>
      </c>
      <c r="X226" s="44">
        <f t="shared" si="122"/>
        <v>0</v>
      </c>
      <c r="Y226" s="13">
        <f t="shared" si="122"/>
        <v>0</v>
      </c>
      <c r="Z226" s="13">
        <f t="shared" si="122"/>
        <v>0</v>
      </c>
      <c r="AA226" s="44">
        <f t="shared" si="122"/>
        <v>0</v>
      </c>
      <c r="AB226" s="47">
        <f t="shared" si="122"/>
        <v>0</v>
      </c>
    </row>
    <row r="227" spans="1:28" hidden="1" x14ac:dyDescent="0.25">
      <c r="A227" s="140" t="s">
        <v>556</v>
      </c>
      <c r="B227" s="59" t="s">
        <v>979</v>
      </c>
      <c r="C227" s="171"/>
      <c r="D227" s="687" t="s">
        <v>991</v>
      </c>
      <c r="E227" s="687"/>
      <c r="F227" s="192"/>
      <c r="G227" s="491"/>
      <c r="H227" s="491"/>
      <c r="I227" s="420"/>
      <c r="J227" s="399"/>
      <c r="K227" s="210"/>
      <c r="L227" s="224">
        <f t="shared" si="108"/>
        <v>0</v>
      </c>
      <c r="M227" s="81"/>
      <c r="N227" s="43"/>
      <c r="O227" s="1"/>
      <c r="P227" s="82"/>
      <c r="Q227" s="81"/>
      <c r="R227" s="1"/>
      <c r="S227" s="1"/>
      <c r="T227" s="1"/>
      <c r="U227" s="1"/>
      <c r="V227" s="89"/>
      <c r="W227" s="1"/>
      <c r="X227" s="43"/>
      <c r="Y227" s="1"/>
      <c r="Z227" s="1"/>
      <c r="AA227" s="43"/>
      <c r="AB227" s="46"/>
    </row>
    <row r="228" spans="1:28" hidden="1" x14ac:dyDescent="0.25">
      <c r="A228" s="140" t="s">
        <v>557</v>
      </c>
      <c r="B228" s="59" t="s">
        <v>980</v>
      </c>
      <c r="C228" s="2"/>
      <c r="D228" s="603" t="s">
        <v>992</v>
      </c>
      <c r="E228" s="603"/>
      <c r="F228" s="187"/>
      <c r="G228" s="486"/>
      <c r="H228" s="486"/>
      <c r="I228" s="415"/>
      <c r="J228" s="394"/>
      <c r="K228" s="205"/>
      <c r="L228" s="224">
        <f t="shared" si="108"/>
        <v>0</v>
      </c>
      <c r="M228" s="81"/>
      <c r="N228" s="43"/>
      <c r="O228" s="1"/>
      <c r="P228" s="82"/>
      <c r="Q228" s="81"/>
      <c r="R228" s="1"/>
      <c r="S228" s="1"/>
      <c r="T228" s="1"/>
      <c r="U228" s="1"/>
      <c r="V228" s="89"/>
      <c r="W228" s="1"/>
      <c r="X228" s="43"/>
      <c r="Y228" s="1"/>
      <c r="Z228" s="1"/>
      <c r="AA228" s="43"/>
      <c r="AB228" s="46"/>
    </row>
    <row r="229" spans="1:28" hidden="1" x14ac:dyDescent="0.25">
      <c r="A229" s="140" t="s">
        <v>558</v>
      </c>
      <c r="B229" s="59" t="s">
        <v>981</v>
      </c>
      <c r="C229" s="2"/>
      <c r="D229" s="603" t="s">
        <v>993</v>
      </c>
      <c r="E229" s="603"/>
      <c r="F229" s="187"/>
      <c r="G229" s="486"/>
      <c r="H229" s="486"/>
      <c r="I229" s="415"/>
      <c r="J229" s="394"/>
      <c r="K229" s="205"/>
      <c r="L229" s="224">
        <f t="shared" si="108"/>
        <v>0</v>
      </c>
      <c r="M229" s="81"/>
      <c r="N229" s="43"/>
      <c r="O229" s="1"/>
      <c r="P229" s="82"/>
      <c r="Q229" s="81"/>
      <c r="R229" s="1"/>
      <c r="S229" s="1"/>
      <c r="T229" s="1"/>
      <c r="U229" s="1"/>
      <c r="V229" s="89"/>
      <c r="W229" s="1"/>
      <c r="X229" s="43"/>
      <c r="Y229" s="1"/>
      <c r="Z229" s="1"/>
      <c r="AA229" s="43"/>
      <c r="AB229" s="46"/>
    </row>
    <row r="230" spans="1:28" s="19" customFormat="1" hidden="1" x14ac:dyDescent="0.25">
      <c r="A230" s="140"/>
      <c r="B230" s="57" t="s">
        <v>982</v>
      </c>
      <c r="C230" s="605" t="s">
        <v>559</v>
      </c>
      <c r="D230" s="606"/>
      <c r="E230" s="606"/>
      <c r="F230" s="194">
        <f>F231+F232+F233+F234</f>
        <v>0</v>
      </c>
      <c r="G230" s="493">
        <f>G231+G232+G233+G234</f>
        <v>0</v>
      </c>
      <c r="H230" s="493">
        <f>H231+H232+H233+H234</f>
        <v>0</v>
      </c>
      <c r="I230" s="422">
        <f>I231+I232+I233+I234</f>
        <v>0</v>
      </c>
      <c r="J230" s="401">
        <f t="shared" ref="J230:K230" si="124">J231+J232+J233+J234</f>
        <v>0</v>
      </c>
      <c r="K230" s="212">
        <f t="shared" si="124"/>
        <v>0</v>
      </c>
      <c r="L230" s="225">
        <f t="shared" si="108"/>
        <v>0</v>
      </c>
      <c r="M230" s="83">
        <f t="shared" ref="M230:AB230" si="125">M231+M232+M233+M234</f>
        <v>0</v>
      </c>
      <c r="N230" s="44">
        <f t="shared" si="125"/>
        <v>0</v>
      </c>
      <c r="O230" s="13">
        <f t="shared" si="125"/>
        <v>0</v>
      </c>
      <c r="P230" s="84">
        <f t="shared" si="125"/>
        <v>0</v>
      </c>
      <c r="Q230" s="83">
        <f t="shared" si="125"/>
        <v>0</v>
      </c>
      <c r="R230" s="13">
        <f t="shared" si="125"/>
        <v>0</v>
      </c>
      <c r="S230" s="13">
        <f t="shared" si="125"/>
        <v>0</v>
      </c>
      <c r="T230" s="13">
        <f t="shared" si="125"/>
        <v>0</v>
      </c>
      <c r="U230" s="13">
        <f t="shared" si="125"/>
        <v>0</v>
      </c>
      <c r="V230" s="90">
        <f t="shared" ref="V230" si="126">V231+V232+V233+V234</f>
        <v>0</v>
      </c>
      <c r="W230" s="13">
        <f t="shared" si="125"/>
        <v>0</v>
      </c>
      <c r="X230" s="44">
        <f t="shared" si="125"/>
        <v>0</v>
      </c>
      <c r="Y230" s="13">
        <f t="shared" si="125"/>
        <v>0</v>
      </c>
      <c r="Z230" s="13">
        <f t="shared" si="125"/>
        <v>0</v>
      </c>
      <c r="AA230" s="44">
        <f t="shared" si="125"/>
        <v>0</v>
      </c>
      <c r="AB230" s="47">
        <f t="shared" si="125"/>
        <v>0</v>
      </c>
    </row>
    <row r="231" spans="1:28" hidden="1" x14ac:dyDescent="0.25">
      <c r="A231" s="140" t="s">
        <v>560</v>
      </c>
      <c r="B231" s="59" t="s">
        <v>983</v>
      </c>
      <c r="C231" s="2"/>
      <c r="D231" s="603" t="s">
        <v>654</v>
      </c>
      <c r="E231" s="603"/>
      <c r="F231" s="187"/>
      <c r="G231" s="486"/>
      <c r="H231" s="486"/>
      <c r="I231" s="415"/>
      <c r="J231" s="394"/>
      <c r="K231" s="205"/>
      <c r="L231" s="224">
        <f t="shared" si="108"/>
        <v>0</v>
      </c>
      <c r="M231" s="81"/>
      <c r="N231" s="43"/>
      <c r="O231" s="1"/>
      <c r="P231" s="82"/>
      <c r="Q231" s="81"/>
      <c r="R231" s="1"/>
      <c r="S231" s="1"/>
      <c r="T231" s="1"/>
      <c r="U231" s="1"/>
      <c r="V231" s="89"/>
      <c r="W231" s="1"/>
      <c r="X231" s="43"/>
      <c r="Y231" s="1"/>
      <c r="Z231" s="1"/>
      <c r="AA231" s="43"/>
      <c r="AB231" s="46"/>
    </row>
    <row r="232" spans="1:28" hidden="1" x14ac:dyDescent="0.25">
      <c r="A232" s="140" t="s">
        <v>561</v>
      </c>
      <c r="B232" s="59" t="s">
        <v>984</v>
      </c>
      <c r="C232" s="2"/>
      <c r="D232" s="603" t="s">
        <v>655</v>
      </c>
      <c r="E232" s="603"/>
      <c r="F232" s="187"/>
      <c r="G232" s="486"/>
      <c r="H232" s="486"/>
      <c r="I232" s="415"/>
      <c r="J232" s="394"/>
      <c r="K232" s="205"/>
      <c r="L232" s="224">
        <f t="shared" si="108"/>
        <v>0</v>
      </c>
      <c r="M232" s="81"/>
      <c r="N232" s="43"/>
      <c r="O232" s="1"/>
      <c r="P232" s="82"/>
      <c r="Q232" s="81"/>
      <c r="R232" s="1"/>
      <c r="S232" s="1"/>
      <c r="T232" s="1"/>
      <c r="U232" s="1"/>
      <c r="V232" s="89"/>
      <c r="W232" s="1"/>
      <c r="X232" s="43"/>
      <c r="Y232" s="1"/>
      <c r="Z232" s="1"/>
      <c r="AA232" s="43"/>
      <c r="AB232" s="46"/>
    </row>
    <row r="233" spans="1:28" hidden="1" x14ac:dyDescent="0.25">
      <c r="A233" s="140" t="s">
        <v>562</v>
      </c>
      <c r="B233" s="59" t="s">
        <v>985</v>
      </c>
      <c r="C233" s="2"/>
      <c r="D233" s="603" t="s">
        <v>563</v>
      </c>
      <c r="E233" s="603"/>
      <c r="F233" s="187"/>
      <c r="G233" s="486"/>
      <c r="H233" s="486"/>
      <c r="I233" s="415"/>
      <c r="J233" s="394"/>
      <c r="K233" s="205"/>
      <c r="L233" s="224">
        <f t="shared" si="108"/>
        <v>0</v>
      </c>
      <c r="M233" s="81"/>
      <c r="N233" s="43"/>
      <c r="O233" s="1"/>
      <c r="P233" s="82"/>
      <c r="Q233" s="81"/>
      <c r="R233" s="1"/>
      <c r="S233" s="1"/>
      <c r="T233" s="1"/>
      <c r="U233" s="1"/>
      <c r="V233" s="89"/>
      <c r="W233" s="1"/>
      <c r="X233" s="43"/>
      <c r="Y233" s="1"/>
      <c r="Z233" s="1"/>
      <c r="AA233" s="43"/>
      <c r="AB233" s="46"/>
    </row>
    <row r="234" spans="1:28" hidden="1" x14ac:dyDescent="0.25">
      <c r="A234" s="140" t="s">
        <v>564</v>
      </c>
      <c r="B234" s="59" t="s">
        <v>986</v>
      </c>
      <c r="C234" s="2"/>
      <c r="D234" s="603" t="s">
        <v>565</v>
      </c>
      <c r="E234" s="603"/>
      <c r="F234" s="187"/>
      <c r="G234" s="486"/>
      <c r="H234" s="486"/>
      <c r="I234" s="415"/>
      <c r="J234" s="394"/>
      <c r="K234" s="205"/>
      <c r="L234" s="224">
        <f t="shared" si="108"/>
        <v>0</v>
      </c>
      <c r="M234" s="81"/>
      <c r="N234" s="43"/>
      <c r="O234" s="1"/>
      <c r="P234" s="82"/>
      <c r="Q234" s="81"/>
      <c r="R234" s="1"/>
      <c r="S234" s="1"/>
      <c r="T234" s="1"/>
      <c r="U234" s="1"/>
      <c r="V234" s="89"/>
      <c r="W234" s="1"/>
      <c r="X234" s="43"/>
      <c r="Y234" s="1"/>
      <c r="Z234" s="1"/>
      <c r="AA234" s="43"/>
      <c r="AB234" s="46"/>
    </row>
    <row r="235" spans="1:28" s="42" customFormat="1" x14ac:dyDescent="0.25">
      <c r="A235" s="140" t="s">
        <v>566</v>
      </c>
      <c r="B235" s="57" t="s">
        <v>987</v>
      </c>
      <c r="C235" s="605" t="s">
        <v>567</v>
      </c>
      <c r="D235" s="606"/>
      <c r="E235" s="606"/>
      <c r="F235" s="194">
        <v>531003</v>
      </c>
      <c r="G235" s="493">
        <v>531006</v>
      </c>
      <c r="H235" s="493">
        <v>531006</v>
      </c>
      <c r="I235" s="422">
        <v>531006</v>
      </c>
      <c r="J235" s="401">
        <f>SUM(Q235:AB235)</f>
        <v>531006</v>
      </c>
      <c r="K235" s="212"/>
      <c r="L235" s="225">
        <f t="shared" si="108"/>
        <v>531006</v>
      </c>
      <c r="M235" s="83">
        <f>L235</f>
        <v>531006</v>
      </c>
      <c r="N235" s="44"/>
      <c r="O235" s="13"/>
      <c r="P235" s="84"/>
      <c r="Q235" s="83"/>
      <c r="R235" s="13"/>
      <c r="S235" s="13"/>
      <c r="T235" s="13">
        <v>531006</v>
      </c>
      <c r="U235" s="13"/>
      <c r="V235" s="90"/>
      <c r="W235" s="13"/>
      <c r="X235" s="44"/>
      <c r="Y235" s="13"/>
      <c r="Z235" s="13"/>
      <c r="AA235" s="44"/>
      <c r="AB235" s="47"/>
    </row>
    <row r="236" spans="1:28" s="42" customFormat="1" ht="15.75" thickBot="1" x14ac:dyDescent="0.3">
      <c r="A236" s="140" t="s">
        <v>568</v>
      </c>
      <c r="B236" s="57" t="s">
        <v>988</v>
      </c>
      <c r="C236" s="605" t="s">
        <v>569</v>
      </c>
      <c r="D236" s="606"/>
      <c r="E236" s="606"/>
      <c r="F236" s="194">
        <v>1599000</v>
      </c>
      <c r="G236" s="493">
        <v>0</v>
      </c>
      <c r="H236" s="493">
        <v>0</v>
      </c>
      <c r="I236" s="422">
        <v>0</v>
      </c>
      <c r="J236" s="401">
        <f>SUM(Q236:AB236)</f>
        <v>0</v>
      </c>
      <c r="K236" s="212"/>
      <c r="L236" s="225">
        <f t="shared" si="108"/>
        <v>0</v>
      </c>
      <c r="M236" s="83"/>
      <c r="N236" s="44">
        <f>L236</f>
        <v>0</v>
      </c>
      <c r="O236" s="13"/>
      <c r="P236" s="84"/>
      <c r="Q236" s="83"/>
      <c r="R236" s="13"/>
      <c r="S236" s="13"/>
      <c r="T236" s="13"/>
      <c r="U236" s="13"/>
      <c r="V236" s="90"/>
      <c r="W236" s="13"/>
      <c r="X236" s="44"/>
      <c r="Y236" s="13"/>
      <c r="Z236" s="13"/>
      <c r="AA236" s="44"/>
      <c r="AB236" s="47"/>
    </row>
    <row r="237" spans="1:28" s="42" customFormat="1" ht="15.75" hidden="1" thickBot="1" x14ac:dyDescent="0.3">
      <c r="A237" s="140" t="s">
        <v>570</v>
      </c>
      <c r="B237" s="57" t="s">
        <v>989</v>
      </c>
      <c r="C237" s="605" t="s">
        <v>571</v>
      </c>
      <c r="D237" s="606"/>
      <c r="E237" s="606"/>
      <c r="F237" s="194"/>
      <c r="G237" s="493"/>
      <c r="H237" s="493"/>
      <c r="I237" s="422"/>
      <c r="J237" s="401"/>
      <c r="K237" s="212"/>
      <c r="L237" s="225">
        <f t="shared" si="108"/>
        <v>0</v>
      </c>
      <c r="M237" s="83"/>
      <c r="N237" s="44"/>
      <c r="O237" s="13"/>
      <c r="P237" s="84"/>
      <c r="Q237" s="83"/>
      <c r="R237" s="13"/>
      <c r="S237" s="13"/>
      <c r="T237" s="13"/>
      <c r="U237" s="13"/>
      <c r="V237" s="90"/>
      <c r="W237" s="13"/>
      <c r="X237" s="44"/>
      <c r="Y237" s="13"/>
      <c r="Z237" s="13"/>
      <c r="AA237" s="44"/>
      <c r="AB237" s="47"/>
    </row>
    <row r="238" spans="1:28" s="42" customFormat="1" ht="15.75" hidden="1" thickBot="1" x14ac:dyDescent="0.3">
      <c r="A238" s="140" t="s">
        <v>572</v>
      </c>
      <c r="B238" s="57" t="s">
        <v>990</v>
      </c>
      <c r="C238" s="605" t="s">
        <v>573</v>
      </c>
      <c r="D238" s="606"/>
      <c r="E238" s="606"/>
      <c r="F238" s="194"/>
      <c r="G238" s="493"/>
      <c r="H238" s="493"/>
      <c r="I238" s="422"/>
      <c r="J238" s="401"/>
      <c r="K238" s="212"/>
      <c r="L238" s="225">
        <f t="shared" si="108"/>
        <v>0</v>
      </c>
      <c r="M238" s="83"/>
      <c r="N238" s="44"/>
      <c r="O238" s="13"/>
      <c r="P238" s="84"/>
      <c r="Q238" s="83"/>
      <c r="R238" s="13"/>
      <c r="S238" s="13"/>
      <c r="T238" s="13"/>
      <c r="U238" s="13"/>
      <c r="V238" s="90"/>
      <c r="W238" s="13"/>
      <c r="X238" s="44"/>
      <c r="Y238" s="13"/>
      <c r="Z238" s="13"/>
      <c r="AA238" s="44"/>
      <c r="AB238" s="47"/>
    </row>
    <row r="239" spans="1:28" ht="15.75" hidden="1" thickBot="1" x14ac:dyDescent="0.3">
      <c r="B239" s="101" t="s">
        <v>994</v>
      </c>
      <c r="C239" s="613" t="s">
        <v>574</v>
      </c>
      <c r="D239" s="614"/>
      <c r="E239" s="614"/>
      <c r="F239" s="188">
        <f>F240+F241+F242+F243+F244</f>
        <v>0</v>
      </c>
      <c r="G239" s="487">
        <f>G240+G241+G242+G243+G244</f>
        <v>0</v>
      </c>
      <c r="H239" s="487">
        <f>H240+H241+H242+H243+H244</f>
        <v>0</v>
      </c>
      <c r="I239" s="416">
        <f>I240+I241+I242+I243+I244</f>
        <v>0</v>
      </c>
      <c r="J239" s="395">
        <f t="shared" ref="J239:K239" si="127">J240+J241+J242+J243+J244</f>
        <v>0</v>
      </c>
      <c r="K239" s="206">
        <f t="shared" si="127"/>
        <v>0</v>
      </c>
      <c r="L239" s="223">
        <f t="shared" si="108"/>
        <v>0</v>
      </c>
      <c r="M239" s="104">
        <f t="shared" ref="M239:AB239" si="128">M240+M241+M242+M243+M244</f>
        <v>0</v>
      </c>
      <c r="N239" s="107">
        <f t="shared" si="128"/>
        <v>0</v>
      </c>
      <c r="O239" s="105">
        <f t="shared" si="128"/>
        <v>0</v>
      </c>
      <c r="P239" s="106">
        <f t="shared" si="128"/>
        <v>0</v>
      </c>
      <c r="Q239" s="104">
        <f t="shared" si="128"/>
        <v>0</v>
      </c>
      <c r="R239" s="105">
        <f t="shared" si="128"/>
        <v>0</v>
      </c>
      <c r="S239" s="105">
        <f t="shared" si="128"/>
        <v>0</v>
      </c>
      <c r="T239" s="105">
        <f t="shared" si="128"/>
        <v>0</v>
      </c>
      <c r="U239" s="105">
        <f t="shared" si="128"/>
        <v>0</v>
      </c>
      <c r="V239" s="108">
        <f t="shared" ref="V239" si="129">V240+V241+V242+V243+V244</f>
        <v>0</v>
      </c>
      <c r="W239" s="105">
        <f t="shared" si="128"/>
        <v>0</v>
      </c>
      <c r="X239" s="107">
        <f t="shared" si="128"/>
        <v>0</v>
      </c>
      <c r="Y239" s="105">
        <f t="shared" si="128"/>
        <v>0</v>
      </c>
      <c r="Z239" s="105">
        <f t="shared" si="128"/>
        <v>0</v>
      </c>
      <c r="AA239" s="107">
        <f t="shared" si="128"/>
        <v>0</v>
      </c>
      <c r="AB239" s="109">
        <f t="shared" si="128"/>
        <v>0</v>
      </c>
    </row>
    <row r="240" spans="1:28" ht="15.75" hidden="1" thickBot="1" x14ac:dyDescent="0.3">
      <c r="A240" s="140" t="s">
        <v>575</v>
      </c>
      <c r="B240" s="61" t="s">
        <v>995</v>
      </c>
      <c r="C240" s="674" t="s">
        <v>656</v>
      </c>
      <c r="D240" s="608"/>
      <c r="E240" s="608"/>
      <c r="F240" s="189"/>
      <c r="G240" s="488"/>
      <c r="H240" s="488"/>
      <c r="I240" s="417"/>
      <c r="J240" s="396"/>
      <c r="K240" s="207"/>
      <c r="L240" s="228">
        <f t="shared" si="108"/>
        <v>0</v>
      </c>
      <c r="M240" s="230"/>
      <c r="N240" s="45"/>
      <c r="O240" s="15"/>
      <c r="P240" s="231"/>
      <c r="Q240" s="230"/>
      <c r="R240" s="15"/>
      <c r="S240" s="15"/>
      <c r="T240" s="15"/>
      <c r="U240" s="15"/>
      <c r="V240" s="145"/>
      <c r="W240" s="15"/>
      <c r="X240" s="45"/>
      <c r="Y240" s="15"/>
      <c r="Z240" s="15"/>
      <c r="AA240" s="45"/>
      <c r="AB240" s="48"/>
    </row>
    <row r="241" spans="1:28" ht="15.75" hidden="1" thickBot="1" x14ac:dyDescent="0.3">
      <c r="A241" s="140" t="s">
        <v>576</v>
      </c>
      <c r="B241" s="61" t="s">
        <v>996</v>
      </c>
      <c r="C241" s="674" t="s">
        <v>657</v>
      </c>
      <c r="D241" s="608"/>
      <c r="E241" s="608"/>
      <c r="F241" s="189"/>
      <c r="G241" s="488"/>
      <c r="H241" s="488"/>
      <c r="I241" s="417"/>
      <c r="J241" s="396"/>
      <c r="K241" s="207"/>
      <c r="L241" s="228">
        <f t="shared" si="108"/>
        <v>0</v>
      </c>
      <c r="M241" s="230"/>
      <c r="N241" s="45"/>
      <c r="O241" s="15"/>
      <c r="P241" s="231"/>
      <c r="Q241" s="230"/>
      <c r="R241" s="15"/>
      <c r="S241" s="15"/>
      <c r="T241" s="15"/>
      <c r="U241" s="15"/>
      <c r="V241" s="145"/>
      <c r="W241" s="15"/>
      <c r="X241" s="45"/>
      <c r="Y241" s="15"/>
      <c r="Z241" s="15"/>
      <c r="AA241" s="45"/>
      <c r="AB241" s="48"/>
    </row>
    <row r="242" spans="1:28" ht="15.75" hidden="1" thickBot="1" x14ac:dyDescent="0.3">
      <c r="A242" s="140" t="s">
        <v>577</v>
      </c>
      <c r="B242" s="61" t="s">
        <v>997</v>
      </c>
      <c r="C242" s="674" t="s">
        <v>578</v>
      </c>
      <c r="D242" s="608"/>
      <c r="E242" s="608"/>
      <c r="F242" s="189"/>
      <c r="G242" s="488"/>
      <c r="H242" s="488"/>
      <c r="I242" s="417"/>
      <c r="J242" s="396"/>
      <c r="K242" s="207"/>
      <c r="L242" s="228">
        <f t="shared" si="108"/>
        <v>0</v>
      </c>
      <c r="M242" s="230"/>
      <c r="N242" s="45"/>
      <c r="O242" s="15"/>
      <c r="P242" s="231"/>
      <c r="Q242" s="230"/>
      <c r="R242" s="15"/>
      <c r="S242" s="15"/>
      <c r="T242" s="15"/>
      <c r="U242" s="15"/>
      <c r="V242" s="145"/>
      <c r="W242" s="15"/>
      <c r="X242" s="45"/>
      <c r="Y242" s="15"/>
      <c r="Z242" s="15"/>
      <c r="AA242" s="45"/>
      <c r="AB242" s="48"/>
    </row>
    <row r="243" spans="1:28" ht="15.75" hidden="1" thickBot="1" x14ac:dyDescent="0.3">
      <c r="A243" s="140" t="s">
        <v>579</v>
      </c>
      <c r="B243" s="61" t="s">
        <v>998</v>
      </c>
      <c r="C243" s="674" t="s">
        <v>580</v>
      </c>
      <c r="D243" s="608"/>
      <c r="E243" s="608"/>
      <c r="F243" s="189"/>
      <c r="G243" s="488"/>
      <c r="H243" s="488"/>
      <c r="I243" s="417"/>
      <c r="J243" s="396"/>
      <c r="K243" s="207"/>
      <c r="L243" s="228">
        <f t="shared" si="108"/>
        <v>0</v>
      </c>
      <c r="M243" s="230"/>
      <c r="N243" s="45"/>
      <c r="O243" s="15"/>
      <c r="P243" s="231"/>
      <c r="Q243" s="230"/>
      <c r="R243" s="15"/>
      <c r="S243" s="15"/>
      <c r="T243" s="15"/>
      <c r="U243" s="15"/>
      <c r="V243" s="145"/>
      <c r="W243" s="15"/>
      <c r="X243" s="45"/>
      <c r="Y243" s="15"/>
      <c r="Z243" s="15"/>
      <c r="AA243" s="45"/>
      <c r="AB243" s="48"/>
    </row>
    <row r="244" spans="1:28" ht="15.75" hidden="1" thickBot="1" x14ac:dyDescent="0.3">
      <c r="A244" s="140" t="s">
        <v>581</v>
      </c>
      <c r="B244" s="61" t="s">
        <v>999</v>
      </c>
      <c r="C244" s="674" t="s">
        <v>658</v>
      </c>
      <c r="D244" s="608"/>
      <c r="E244" s="608"/>
      <c r="F244" s="189"/>
      <c r="G244" s="488"/>
      <c r="H244" s="488"/>
      <c r="I244" s="417"/>
      <c r="J244" s="396"/>
      <c r="K244" s="207"/>
      <c r="L244" s="228">
        <f t="shared" si="108"/>
        <v>0</v>
      </c>
      <c r="M244" s="230"/>
      <c r="N244" s="45"/>
      <c r="O244" s="15"/>
      <c r="P244" s="231"/>
      <c r="Q244" s="230"/>
      <c r="R244" s="15"/>
      <c r="S244" s="15"/>
      <c r="T244" s="15"/>
      <c r="U244" s="15"/>
      <c r="V244" s="145"/>
      <c r="W244" s="15"/>
      <c r="X244" s="45"/>
      <c r="Y244" s="15"/>
      <c r="Z244" s="15"/>
      <c r="AA244" s="45"/>
      <c r="AB244" s="48"/>
    </row>
    <row r="245" spans="1:28" ht="15.75" hidden="1" thickBot="1" x14ac:dyDescent="0.3">
      <c r="B245" s="101" t="s">
        <v>1000</v>
      </c>
      <c r="C245" s="613" t="s">
        <v>582</v>
      </c>
      <c r="D245" s="614"/>
      <c r="E245" s="614"/>
      <c r="F245" s="188">
        <f>F246</f>
        <v>0</v>
      </c>
      <c r="G245" s="487">
        <f>G246</f>
        <v>0</v>
      </c>
      <c r="H245" s="487">
        <f>H246</f>
        <v>0</v>
      </c>
      <c r="I245" s="416">
        <f>I246</f>
        <v>0</v>
      </c>
      <c r="J245" s="395">
        <f t="shared" ref="J245:K245" si="130">J246</f>
        <v>0</v>
      </c>
      <c r="K245" s="206">
        <f t="shared" si="130"/>
        <v>0</v>
      </c>
      <c r="L245" s="223">
        <f t="shared" si="108"/>
        <v>0</v>
      </c>
      <c r="M245" s="104">
        <f t="shared" ref="M245:AB245" si="131">M246</f>
        <v>0</v>
      </c>
      <c r="N245" s="107">
        <f t="shared" si="131"/>
        <v>0</v>
      </c>
      <c r="O245" s="105">
        <f t="shared" si="131"/>
        <v>0</v>
      </c>
      <c r="P245" s="106">
        <f t="shared" si="131"/>
        <v>0</v>
      </c>
      <c r="Q245" s="104">
        <f t="shared" si="131"/>
        <v>0</v>
      </c>
      <c r="R245" s="105">
        <f t="shared" si="131"/>
        <v>0</v>
      </c>
      <c r="S245" s="105">
        <f t="shared" si="131"/>
        <v>0</v>
      </c>
      <c r="T245" s="105">
        <f t="shared" si="131"/>
        <v>0</v>
      </c>
      <c r="U245" s="105">
        <f t="shared" si="131"/>
        <v>0</v>
      </c>
      <c r="V245" s="108">
        <f t="shared" si="131"/>
        <v>0</v>
      </c>
      <c r="W245" s="105">
        <f t="shared" si="131"/>
        <v>0</v>
      </c>
      <c r="X245" s="107">
        <f t="shared" si="131"/>
        <v>0</v>
      </c>
      <c r="Y245" s="105">
        <f t="shared" si="131"/>
        <v>0</v>
      </c>
      <c r="Z245" s="105">
        <f t="shared" si="131"/>
        <v>0</v>
      </c>
      <c r="AA245" s="107">
        <f t="shared" si="131"/>
        <v>0</v>
      </c>
      <c r="AB245" s="109">
        <f t="shared" si="131"/>
        <v>0</v>
      </c>
    </row>
    <row r="246" spans="1:28" ht="15.75" hidden="1" thickBot="1" x14ac:dyDescent="0.3">
      <c r="A246" s="140" t="s">
        <v>583</v>
      </c>
      <c r="B246" s="61"/>
      <c r="C246" s="674" t="s">
        <v>584</v>
      </c>
      <c r="D246" s="608"/>
      <c r="E246" s="608"/>
      <c r="F246" s="189"/>
      <c r="G246" s="488"/>
      <c r="H246" s="488"/>
      <c r="I246" s="417"/>
      <c r="J246" s="396"/>
      <c r="K246" s="207"/>
      <c r="L246" s="228">
        <f t="shared" si="108"/>
        <v>0</v>
      </c>
      <c r="M246" s="230"/>
      <c r="N246" s="45"/>
      <c r="O246" s="15"/>
      <c r="P246" s="231"/>
      <c r="Q246" s="230"/>
      <c r="R246" s="15"/>
      <c r="S246" s="15"/>
      <c r="T246" s="15"/>
      <c r="U246" s="15"/>
      <c r="V246" s="145"/>
      <c r="W246" s="15"/>
      <c r="X246" s="45"/>
      <c r="Y246" s="15"/>
      <c r="Z246" s="15"/>
      <c r="AA246" s="45"/>
      <c r="AB246" s="48"/>
    </row>
    <row r="247" spans="1:28" ht="15.75" thickBot="1" x14ac:dyDescent="0.3">
      <c r="B247" s="685" t="s">
        <v>585</v>
      </c>
      <c r="C247" s="686"/>
      <c r="D247" s="686"/>
      <c r="E247" s="686"/>
      <c r="F247" s="185">
        <f t="shared" ref="F247:K247" si="132">F5+F24+F32+F59+F74+F146+F156+F161+F224</f>
        <v>3787003</v>
      </c>
      <c r="G247" s="484">
        <f t="shared" si="132"/>
        <v>2365155</v>
      </c>
      <c r="H247" s="484">
        <f t="shared" si="132"/>
        <v>2479223</v>
      </c>
      <c r="I247" s="413">
        <f t="shared" si="132"/>
        <v>2495345</v>
      </c>
      <c r="J247" s="392">
        <f t="shared" si="132"/>
        <v>2439360</v>
      </c>
      <c r="K247" s="203">
        <f t="shared" si="132"/>
        <v>0</v>
      </c>
      <c r="L247" s="221">
        <f t="shared" si="108"/>
        <v>2439360</v>
      </c>
      <c r="M247" s="95">
        <f t="shared" ref="M247:AB247" si="133">M5+M24+M32+M59+M74+M146+M156+M161+M224</f>
        <v>531006</v>
      </c>
      <c r="N247" s="98">
        <f t="shared" si="133"/>
        <v>1489035</v>
      </c>
      <c r="O247" s="96">
        <f t="shared" si="133"/>
        <v>0</v>
      </c>
      <c r="P247" s="97">
        <f t="shared" si="133"/>
        <v>419319</v>
      </c>
      <c r="Q247" s="95">
        <f t="shared" si="133"/>
        <v>0</v>
      </c>
      <c r="R247" s="96">
        <f t="shared" si="133"/>
        <v>323096</v>
      </c>
      <c r="S247" s="96">
        <f t="shared" si="133"/>
        <v>310000</v>
      </c>
      <c r="T247" s="96">
        <f t="shared" si="133"/>
        <v>705950</v>
      </c>
      <c r="U247" s="96">
        <f t="shared" si="133"/>
        <v>51236</v>
      </c>
      <c r="V247" s="99">
        <f t="shared" ref="V247" si="134">V5+V24+V32+V59+V74+V146+V156+V161+V224</f>
        <v>302860</v>
      </c>
      <c r="W247" s="96">
        <f t="shared" si="133"/>
        <v>96236</v>
      </c>
      <c r="X247" s="98">
        <f t="shared" si="133"/>
        <v>411221</v>
      </c>
      <c r="Y247" s="96">
        <f t="shared" si="133"/>
        <v>112332</v>
      </c>
      <c r="Z247" s="96">
        <f t="shared" si="133"/>
        <v>43736</v>
      </c>
      <c r="AA247" s="98">
        <f t="shared" si="133"/>
        <v>51571</v>
      </c>
      <c r="AB247" s="100">
        <f t="shared" si="133"/>
        <v>31122</v>
      </c>
    </row>
    <row r="248" spans="1:28" x14ac:dyDescent="0.25">
      <c r="B248" s="23"/>
      <c r="C248" s="24"/>
      <c r="D248" s="24"/>
      <c r="E248" s="25"/>
      <c r="F248" s="25"/>
      <c r="G248" s="25"/>
      <c r="H248" s="25"/>
      <c r="I248" s="25"/>
      <c r="J248" s="25"/>
      <c r="K248" s="25"/>
      <c r="L248" s="64"/>
      <c r="M248" s="64"/>
      <c r="N248" s="64"/>
      <c r="O248" s="64"/>
      <c r="P248" s="6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</row>
    <row r="249" spans="1:28" x14ac:dyDescent="0.25">
      <c r="B249" s="26"/>
      <c r="C249" s="27"/>
      <c r="D249" s="27"/>
      <c r="E249" s="25"/>
      <c r="F249" s="25"/>
      <c r="G249" s="25"/>
      <c r="H249" s="25"/>
      <c r="I249" s="25"/>
      <c r="J249" s="25"/>
      <c r="K249" s="25"/>
      <c r="L249" s="64"/>
      <c r="M249" s="64"/>
      <c r="N249" s="64"/>
      <c r="O249" s="64"/>
      <c r="P249" s="6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</row>
    <row r="250" spans="1:28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29"/>
      <c r="L250" s="64"/>
      <c r="M250" s="64"/>
      <c r="N250" s="64"/>
      <c r="O250" s="64"/>
      <c r="P250" s="6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</row>
    <row r="251" spans="1:28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29"/>
      <c r="L251" s="64"/>
      <c r="M251" s="64"/>
      <c r="N251" s="64"/>
      <c r="O251" s="64"/>
      <c r="P251" s="6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</row>
    <row r="252" spans="1:28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29"/>
      <c r="L252" s="64"/>
      <c r="M252" s="64"/>
      <c r="N252" s="64"/>
      <c r="O252" s="64"/>
      <c r="P252" s="6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</row>
    <row r="253" spans="1:28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29"/>
      <c r="L253" s="64"/>
      <c r="M253" s="64"/>
      <c r="N253" s="64"/>
      <c r="O253" s="64"/>
      <c r="P253" s="6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</row>
    <row r="254" spans="1:28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29"/>
      <c r="L254" s="64"/>
      <c r="M254" s="64"/>
      <c r="N254" s="64"/>
      <c r="O254" s="64"/>
      <c r="P254" s="6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</row>
    <row r="255" spans="1:28" x14ac:dyDescent="0.25">
      <c r="B255" s="28"/>
      <c r="C255" s="25"/>
      <c r="D255" s="25"/>
      <c r="E255" s="29"/>
      <c r="F255" s="29"/>
      <c r="G255" s="29"/>
      <c r="H255" s="29"/>
      <c r="I255" s="29"/>
      <c r="J255" s="29"/>
      <c r="K255" s="29"/>
      <c r="L255" s="64"/>
      <c r="M255" s="64"/>
      <c r="N255" s="64"/>
      <c r="O255" s="64"/>
      <c r="P255" s="6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</row>
    <row r="256" spans="1:28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25"/>
      <c r="L256" s="64"/>
      <c r="M256" s="64"/>
      <c r="N256" s="64"/>
      <c r="O256" s="64"/>
      <c r="P256" s="6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</row>
    <row r="257" spans="1:28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25"/>
      <c r="L257" s="64"/>
      <c r="M257" s="64"/>
      <c r="N257" s="64"/>
      <c r="O257" s="64"/>
      <c r="P257" s="6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</row>
    <row r="258" spans="1:28" x14ac:dyDescent="0.25">
      <c r="B258" s="28"/>
      <c r="C258" s="29"/>
      <c r="D258" s="29"/>
      <c r="E258" s="25"/>
      <c r="F258" s="25"/>
      <c r="G258" s="25"/>
      <c r="H258" s="25"/>
      <c r="I258" s="25"/>
      <c r="J258" s="25"/>
      <c r="K258" s="25"/>
      <c r="L258" s="64"/>
      <c r="M258" s="64"/>
      <c r="N258" s="64"/>
      <c r="O258" s="64"/>
      <c r="P258" s="6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</row>
    <row r="259" spans="1:28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29"/>
      <c r="L259" s="64"/>
      <c r="M259" s="64"/>
      <c r="N259" s="64"/>
      <c r="O259" s="64"/>
      <c r="P259" s="6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</row>
    <row r="260" spans="1:28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29"/>
      <c r="L260" s="64"/>
      <c r="M260" s="64"/>
      <c r="N260" s="64"/>
      <c r="O260" s="64"/>
      <c r="P260" s="6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</row>
    <row r="261" spans="1:28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29"/>
      <c r="L261" s="64"/>
      <c r="M261" s="64"/>
      <c r="N261" s="64"/>
      <c r="O261" s="64"/>
      <c r="P261" s="6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</row>
    <row r="262" spans="1:28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29"/>
      <c r="K262" s="29"/>
      <c r="L262" s="64"/>
      <c r="M262" s="64"/>
      <c r="N262" s="64"/>
      <c r="O262" s="64"/>
      <c r="P262" s="6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</row>
    <row r="263" spans="1:28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29"/>
      <c r="K263" s="29"/>
      <c r="L263" s="64"/>
      <c r="M263" s="64"/>
      <c r="N263" s="64"/>
      <c r="O263" s="64"/>
      <c r="P263" s="6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</row>
    <row r="264" spans="1:28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29"/>
      <c r="K264" s="29"/>
      <c r="L264" s="64"/>
      <c r="M264" s="64"/>
      <c r="N264" s="64"/>
      <c r="O264" s="64"/>
      <c r="P264" s="6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</row>
    <row r="265" spans="1:28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29"/>
      <c r="K265" s="29"/>
      <c r="L265" s="64"/>
      <c r="M265" s="64"/>
      <c r="N265" s="64"/>
      <c r="O265" s="64"/>
      <c r="P265" s="6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</row>
    <row r="266" spans="1:28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29"/>
      <c r="K266" s="29"/>
      <c r="L266" s="64"/>
      <c r="M266" s="64"/>
      <c r="N266" s="64"/>
      <c r="O266" s="64"/>
      <c r="P266" s="6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</row>
    <row r="267" spans="1:28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29"/>
      <c r="K267" s="29"/>
      <c r="L267" s="64"/>
      <c r="M267" s="64"/>
      <c r="N267" s="64"/>
      <c r="O267" s="64"/>
      <c r="P267" s="6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</row>
    <row r="268" spans="1:28" x14ac:dyDescent="0.25">
      <c r="A268" s="142"/>
      <c r="B268" s="28"/>
      <c r="C268" s="25"/>
      <c r="D268" s="25"/>
      <c r="E268" s="29"/>
      <c r="F268" s="29"/>
      <c r="G268" s="29"/>
      <c r="H268" s="29"/>
      <c r="I268" s="29"/>
      <c r="J268" s="29"/>
      <c r="K268" s="29"/>
      <c r="L268" s="64"/>
      <c r="M268" s="64"/>
      <c r="N268" s="64"/>
      <c r="O268" s="64"/>
      <c r="P268" s="6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</row>
    <row r="269" spans="1:28" x14ac:dyDescent="0.25">
      <c r="A269" s="142"/>
      <c r="B269" s="28"/>
      <c r="C269" s="29"/>
      <c r="D269" s="29"/>
      <c r="E269" s="25"/>
      <c r="F269" s="25"/>
      <c r="G269" s="25"/>
      <c r="H269" s="25"/>
      <c r="I269" s="25"/>
      <c r="J269" s="25"/>
      <c r="K269" s="25"/>
      <c r="L269" s="64"/>
      <c r="M269" s="64"/>
      <c r="N269" s="64"/>
      <c r="O269" s="64"/>
      <c r="P269" s="6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</row>
    <row r="270" spans="1:28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29"/>
      <c r="K270" s="29"/>
      <c r="L270" s="64"/>
      <c r="M270" s="64"/>
      <c r="N270" s="64"/>
      <c r="O270" s="64"/>
      <c r="P270" s="6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29"/>
      <c r="K271" s="29"/>
      <c r="L271" s="64"/>
      <c r="M271" s="64"/>
      <c r="N271" s="64"/>
      <c r="O271" s="64"/>
      <c r="P271" s="6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29"/>
      <c r="K272" s="29"/>
      <c r="L272" s="64"/>
      <c r="M272" s="64"/>
      <c r="N272" s="64"/>
      <c r="O272" s="64"/>
      <c r="P272" s="6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29"/>
      <c r="K273" s="29"/>
      <c r="L273" s="64"/>
      <c r="M273" s="64"/>
      <c r="N273" s="64"/>
      <c r="O273" s="64"/>
      <c r="P273" s="6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29"/>
      <c r="K274" s="29"/>
      <c r="L274" s="64"/>
      <c r="M274" s="64"/>
      <c r="N274" s="64"/>
      <c r="O274" s="64"/>
      <c r="P274" s="6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29"/>
      <c r="K275" s="29"/>
      <c r="L275" s="64"/>
      <c r="M275" s="64"/>
      <c r="N275" s="64"/>
      <c r="O275" s="64"/>
      <c r="P275" s="6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29"/>
      <c r="K276" s="29"/>
      <c r="L276" s="64"/>
      <c r="M276" s="64"/>
      <c r="N276" s="64"/>
      <c r="O276" s="64"/>
      <c r="P276" s="6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29"/>
      <c r="K277" s="29"/>
      <c r="L277" s="64"/>
      <c r="M277" s="64"/>
      <c r="N277" s="64"/>
      <c r="O277" s="64"/>
      <c r="P277" s="6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29"/>
      <c r="K278" s="29"/>
      <c r="L278" s="64"/>
      <c r="M278" s="64"/>
      <c r="N278" s="64"/>
      <c r="O278" s="64"/>
      <c r="P278" s="6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x14ac:dyDescent="0.25">
      <c r="A279" s="142"/>
      <c r="B279" s="28"/>
      <c r="C279" s="25"/>
      <c r="D279" s="25"/>
      <c r="E279" s="29"/>
      <c r="F279" s="29"/>
      <c r="G279" s="29"/>
      <c r="H279" s="29"/>
      <c r="I279" s="29"/>
      <c r="J279" s="29"/>
      <c r="K279" s="29"/>
      <c r="L279" s="64"/>
      <c r="M279" s="64"/>
      <c r="N279" s="64"/>
      <c r="O279" s="64"/>
      <c r="P279" s="6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x14ac:dyDescent="0.25">
      <c r="A280" s="142"/>
      <c r="B280" s="28"/>
      <c r="C280" s="29"/>
      <c r="D280" s="29"/>
      <c r="E280" s="25"/>
      <c r="F280" s="25"/>
      <c r="G280" s="25"/>
      <c r="H280" s="25"/>
      <c r="I280" s="25"/>
      <c r="J280" s="25"/>
      <c r="K280" s="25"/>
      <c r="L280" s="64"/>
      <c r="M280" s="64"/>
      <c r="N280" s="64"/>
      <c r="O280" s="64"/>
      <c r="P280" s="6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29"/>
      <c r="K281" s="29"/>
      <c r="L281" s="64"/>
      <c r="M281" s="64"/>
      <c r="N281" s="64"/>
      <c r="O281" s="64"/>
      <c r="P281" s="6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29"/>
      <c r="K282" s="29"/>
      <c r="L282" s="64"/>
      <c r="M282" s="64"/>
      <c r="N282" s="64"/>
      <c r="O282" s="64"/>
      <c r="P282" s="6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29"/>
      <c r="K283" s="29"/>
      <c r="L283" s="64"/>
      <c r="M283" s="64"/>
      <c r="N283" s="64"/>
      <c r="O283" s="64"/>
      <c r="P283" s="6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29"/>
      <c r="K284" s="29"/>
      <c r="L284" s="64"/>
      <c r="M284" s="64"/>
      <c r="N284" s="64"/>
      <c r="O284" s="64"/>
      <c r="P284" s="6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29"/>
      <c r="K285" s="29"/>
      <c r="L285" s="64"/>
      <c r="M285" s="64"/>
      <c r="N285" s="64"/>
      <c r="O285" s="64"/>
      <c r="P285" s="6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29"/>
      <c r="K286" s="29"/>
      <c r="L286" s="64"/>
      <c r="M286" s="64"/>
      <c r="N286" s="64"/>
      <c r="O286" s="64"/>
      <c r="P286" s="6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29"/>
      <c r="K287" s="29"/>
      <c r="L287" s="64"/>
      <c r="M287" s="64"/>
      <c r="N287" s="64"/>
      <c r="O287" s="64"/>
      <c r="P287" s="6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29"/>
      <c r="K288" s="29"/>
      <c r="L288" s="64"/>
      <c r="M288" s="64"/>
      <c r="N288" s="64"/>
      <c r="O288" s="64"/>
      <c r="P288" s="6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29"/>
      <c r="K289" s="29"/>
      <c r="L289" s="64"/>
      <c r="M289" s="64"/>
      <c r="N289" s="64"/>
      <c r="O289" s="64"/>
      <c r="P289" s="6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 x14ac:dyDescent="0.25">
      <c r="A290" s="142"/>
      <c r="B290" s="28"/>
      <c r="C290" s="25"/>
      <c r="D290" s="25"/>
      <c r="E290" s="29"/>
      <c r="F290" s="29"/>
      <c r="G290" s="29"/>
      <c r="H290" s="29"/>
      <c r="I290" s="29"/>
      <c r="J290" s="29"/>
      <c r="K290" s="29"/>
      <c r="L290" s="64"/>
      <c r="M290" s="64"/>
      <c r="N290" s="64"/>
      <c r="O290" s="64"/>
      <c r="P290" s="6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 x14ac:dyDescent="0.25">
      <c r="A291" s="142"/>
      <c r="B291" s="30"/>
      <c r="C291" s="24"/>
      <c r="D291" s="24"/>
      <c r="E291" s="25"/>
      <c r="F291" s="25"/>
      <c r="G291" s="25"/>
      <c r="H291" s="25"/>
      <c r="I291" s="25"/>
      <c r="J291" s="25"/>
      <c r="K291" s="25"/>
      <c r="L291" s="64"/>
      <c r="M291" s="64"/>
      <c r="N291" s="64"/>
      <c r="O291" s="64"/>
      <c r="P291" s="6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25"/>
      <c r="K292" s="25"/>
      <c r="L292" s="64"/>
      <c r="M292" s="64"/>
      <c r="N292" s="64"/>
      <c r="O292" s="64"/>
      <c r="P292" s="6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25"/>
      <c r="K293" s="25"/>
      <c r="L293" s="64"/>
      <c r="M293" s="64"/>
      <c r="N293" s="64"/>
      <c r="O293" s="64"/>
      <c r="P293" s="6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 x14ac:dyDescent="0.25">
      <c r="A294" s="142"/>
      <c r="B294" s="28"/>
      <c r="C294" s="29"/>
      <c r="D294" s="29"/>
      <c r="E294" s="25"/>
      <c r="F294" s="25"/>
      <c r="G294" s="25"/>
      <c r="H294" s="25"/>
      <c r="I294" s="25"/>
      <c r="J294" s="25"/>
      <c r="K294" s="25"/>
      <c r="L294" s="64"/>
      <c r="M294" s="64"/>
      <c r="N294" s="64"/>
      <c r="O294" s="64"/>
      <c r="P294" s="6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29"/>
      <c r="K295" s="29"/>
      <c r="L295" s="64"/>
      <c r="M295" s="64"/>
      <c r="N295" s="64"/>
      <c r="O295" s="64"/>
      <c r="P295" s="6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29"/>
      <c r="K296" s="29"/>
      <c r="L296" s="64"/>
      <c r="M296" s="64"/>
      <c r="N296" s="64"/>
      <c r="O296" s="64"/>
      <c r="P296" s="6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29"/>
      <c r="K297" s="29"/>
      <c r="L297" s="64"/>
      <c r="M297" s="64"/>
      <c r="N297" s="64"/>
      <c r="O297" s="64"/>
      <c r="P297" s="6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29"/>
      <c r="K298" s="29"/>
      <c r="L298" s="64"/>
      <c r="M298" s="64"/>
      <c r="N298" s="64"/>
      <c r="O298" s="64"/>
      <c r="P298" s="6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29"/>
      <c r="K299" s="29"/>
      <c r="L299" s="64"/>
      <c r="M299" s="64"/>
      <c r="N299" s="64"/>
      <c r="O299" s="64"/>
      <c r="P299" s="6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64"/>
      <c r="N300" s="64"/>
      <c r="O300" s="64"/>
      <c r="P300" s="6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29"/>
      <c r="K301" s="29"/>
      <c r="L301" s="64"/>
      <c r="M301" s="64"/>
      <c r="N301" s="64"/>
      <c r="O301" s="64"/>
      <c r="P301" s="6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29"/>
      <c r="K302" s="29"/>
      <c r="L302" s="64"/>
      <c r="M302" s="64"/>
      <c r="N302" s="64"/>
      <c r="O302" s="64"/>
      <c r="P302" s="6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29"/>
      <c r="K303" s="29"/>
      <c r="L303" s="64"/>
      <c r="M303" s="64"/>
      <c r="N303" s="64"/>
      <c r="O303" s="64"/>
      <c r="P303" s="6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29"/>
      <c r="K304" s="29"/>
      <c r="L304" s="64"/>
      <c r="M304" s="64"/>
      <c r="N304" s="64"/>
      <c r="O304" s="64"/>
      <c r="P304" s="6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 x14ac:dyDescent="0.25">
      <c r="A305" s="142"/>
      <c r="B305" s="28"/>
      <c r="C305" s="29"/>
      <c r="D305" s="29"/>
      <c r="E305" s="25"/>
      <c r="F305" s="25"/>
      <c r="G305" s="25"/>
      <c r="H305" s="25"/>
      <c r="I305" s="25"/>
      <c r="J305" s="25"/>
      <c r="K305" s="25"/>
      <c r="L305" s="64"/>
      <c r="M305" s="64"/>
      <c r="N305" s="64"/>
      <c r="O305" s="64"/>
      <c r="P305" s="6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29"/>
      <c r="K306" s="29"/>
      <c r="L306" s="64"/>
      <c r="M306" s="64"/>
      <c r="N306" s="64"/>
      <c r="O306" s="64"/>
      <c r="P306" s="6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64"/>
      <c r="N307" s="64"/>
      <c r="O307" s="64"/>
      <c r="P307" s="6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29"/>
      <c r="K308" s="29"/>
      <c r="L308" s="64"/>
      <c r="M308" s="64"/>
      <c r="N308" s="64"/>
      <c r="O308" s="64"/>
      <c r="P308" s="6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29"/>
      <c r="K309" s="29"/>
    </row>
    <row r="310" spans="1:28" x14ac:dyDescent="0.25">
      <c r="B310" s="28"/>
      <c r="C310" s="25"/>
      <c r="D310" s="25"/>
      <c r="E310" s="29"/>
      <c r="F310" s="29"/>
      <c r="G310" s="29"/>
      <c r="H310" s="29"/>
      <c r="I310" s="29"/>
      <c r="J310" s="29"/>
      <c r="K310" s="29"/>
      <c r="L310" s="19"/>
      <c r="M310" s="19"/>
      <c r="N310" s="19"/>
      <c r="O310" s="19"/>
      <c r="P310" s="19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</row>
    <row r="311" spans="1:28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53"/>
      <c r="M311" s="53"/>
      <c r="N311" s="53"/>
      <c r="O311" s="53"/>
      <c r="P311" s="53"/>
    </row>
    <row r="312" spans="1:28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53"/>
      <c r="M312" s="53"/>
      <c r="N312" s="53"/>
      <c r="O312" s="53"/>
      <c r="P312" s="53"/>
    </row>
    <row r="313" spans="1:28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53"/>
      <c r="M313" s="53"/>
      <c r="N313" s="53"/>
      <c r="O313" s="53"/>
      <c r="P313" s="53"/>
    </row>
    <row r="314" spans="1:28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53"/>
      <c r="M314" s="53"/>
      <c r="N314" s="53"/>
      <c r="O314" s="53"/>
      <c r="P314" s="53"/>
    </row>
    <row r="315" spans="1:28" s="12" customFormat="1" x14ac:dyDescent="0.25">
      <c r="A315" s="143"/>
      <c r="B315" s="28"/>
      <c r="C315" s="25"/>
      <c r="D315" s="25"/>
      <c r="E315" s="29"/>
      <c r="F315" s="29"/>
      <c r="G315" s="29"/>
      <c r="H315" s="29"/>
      <c r="I315" s="29"/>
      <c r="J315" s="29"/>
      <c r="K315" s="29"/>
      <c r="L315" s="53"/>
      <c r="M315" s="53"/>
      <c r="N315" s="53"/>
      <c r="O315" s="53"/>
      <c r="P315" s="53"/>
    </row>
    <row r="316" spans="1:28" s="12" customFormat="1" x14ac:dyDescent="0.25">
      <c r="A316" s="143"/>
      <c r="B316" s="28"/>
      <c r="C316" s="29"/>
      <c r="D316" s="29"/>
      <c r="E316" s="25"/>
      <c r="F316" s="25"/>
      <c r="G316" s="25"/>
      <c r="H316" s="25"/>
      <c r="I316" s="25"/>
      <c r="J316" s="25"/>
      <c r="K316" s="25"/>
      <c r="L316" s="53"/>
      <c r="M316" s="53"/>
      <c r="N316" s="53"/>
      <c r="O316" s="53"/>
      <c r="P316" s="53"/>
    </row>
    <row r="317" spans="1:28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29"/>
      <c r="K317" s="29"/>
      <c r="L317" s="53"/>
      <c r="M317" s="53"/>
      <c r="N317" s="53"/>
      <c r="O317" s="53"/>
      <c r="P317" s="53"/>
    </row>
    <row r="318" spans="1:28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53"/>
      <c r="M318" s="53"/>
      <c r="N318" s="53"/>
      <c r="O318" s="53"/>
      <c r="P318" s="53"/>
    </row>
    <row r="319" spans="1:28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29"/>
      <c r="K319" s="29"/>
      <c r="L319" s="53"/>
      <c r="M319" s="53"/>
      <c r="N319" s="53"/>
      <c r="O319" s="53"/>
      <c r="P319" s="53"/>
    </row>
    <row r="320" spans="1:28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53"/>
      <c r="M320" s="53"/>
      <c r="N320" s="53"/>
      <c r="O320" s="53"/>
      <c r="P320" s="53"/>
    </row>
    <row r="321" spans="1:28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29"/>
      <c r="K321" s="29"/>
      <c r="L321" s="53"/>
      <c r="M321" s="53"/>
      <c r="N321" s="53"/>
      <c r="O321" s="53"/>
      <c r="P321" s="53"/>
    </row>
    <row r="322" spans="1:28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53"/>
      <c r="M322" s="53"/>
      <c r="N322" s="53"/>
      <c r="O322" s="53"/>
      <c r="P322" s="53"/>
    </row>
    <row r="323" spans="1:28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53"/>
      <c r="M323" s="53"/>
      <c r="N323" s="53"/>
      <c r="O323" s="53"/>
      <c r="P323" s="53"/>
    </row>
    <row r="324" spans="1:28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53"/>
      <c r="M324" s="53"/>
      <c r="N324" s="53"/>
      <c r="O324" s="53"/>
      <c r="P324" s="53"/>
    </row>
    <row r="325" spans="1:28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53"/>
      <c r="M325" s="53"/>
      <c r="N325" s="53"/>
      <c r="O325" s="53"/>
      <c r="P325" s="53"/>
    </row>
    <row r="326" spans="1:28" s="12" customFormat="1" x14ac:dyDescent="0.25">
      <c r="A326" s="143"/>
      <c r="B326" s="28"/>
      <c r="C326" s="25"/>
      <c r="D326" s="25"/>
      <c r="E326" s="29"/>
      <c r="F326" s="29"/>
      <c r="G326" s="29"/>
      <c r="H326" s="29"/>
      <c r="I326" s="29"/>
      <c r="J326" s="29"/>
      <c r="K326" s="29"/>
      <c r="L326" s="53"/>
      <c r="M326" s="53"/>
      <c r="N326" s="53"/>
      <c r="O326" s="53"/>
      <c r="P326" s="53"/>
    </row>
    <row r="327" spans="1:28" x14ac:dyDescent="0.25">
      <c r="B327" s="30"/>
      <c r="C327" s="24"/>
      <c r="D327" s="24"/>
      <c r="E327" s="29"/>
      <c r="F327" s="29"/>
      <c r="G327" s="29"/>
      <c r="H327" s="29"/>
      <c r="I327" s="29"/>
      <c r="J327" s="29"/>
      <c r="K327" s="29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</row>
    <row r="328" spans="1:28" x14ac:dyDescent="0.25">
      <c r="B328" s="31"/>
      <c r="C328" s="27"/>
      <c r="D328" s="27"/>
      <c r="E328" s="25"/>
      <c r="F328" s="25"/>
      <c r="G328" s="25"/>
      <c r="H328" s="25"/>
      <c r="I328" s="25"/>
      <c r="J328" s="25"/>
      <c r="K328" s="25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</row>
    <row r="329" spans="1:28" x14ac:dyDescent="0.25">
      <c r="B329" s="28"/>
      <c r="C329" s="25"/>
      <c r="D329" s="25"/>
      <c r="E329" s="29"/>
      <c r="F329" s="29"/>
      <c r="G329" s="29"/>
      <c r="H329" s="29"/>
      <c r="I329" s="29"/>
      <c r="J329" s="29"/>
      <c r="K329" s="29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</row>
    <row r="330" spans="1:28" x14ac:dyDescent="0.25">
      <c r="B330" s="28"/>
      <c r="C330" s="29"/>
      <c r="D330" s="29"/>
      <c r="E330" s="25"/>
      <c r="F330" s="25"/>
      <c r="G330" s="25"/>
      <c r="H330" s="25"/>
      <c r="I330" s="25"/>
      <c r="J330" s="25"/>
      <c r="K330" s="25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</row>
    <row r="331" spans="1:28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K331" s="29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</row>
    <row r="332" spans="1:28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K332" s="29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</row>
    <row r="333" spans="1:28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K333" s="29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</row>
    <row r="334" spans="1:28" x14ac:dyDescent="0.25">
      <c r="B334" s="28"/>
      <c r="C334" s="25"/>
      <c r="D334" s="25"/>
      <c r="E334" s="29"/>
      <c r="F334" s="29"/>
      <c r="G334" s="29"/>
      <c r="H334" s="29"/>
      <c r="I334" s="29"/>
      <c r="J334" s="29"/>
      <c r="K334" s="29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</row>
    <row r="335" spans="1:28" x14ac:dyDescent="0.25">
      <c r="B335" s="28"/>
      <c r="C335" s="29"/>
      <c r="D335" s="29"/>
      <c r="E335" s="25"/>
      <c r="F335" s="25"/>
      <c r="G335" s="25"/>
      <c r="H335" s="25"/>
      <c r="I335" s="25"/>
      <c r="J335" s="25"/>
      <c r="K335" s="25"/>
      <c r="L335" s="64"/>
      <c r="M335" s="64"/>
      <c r="N335" s="64"/>
      <c r="O335" s="64"/>
      <c r="P335" s="6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</row>
    <row r="336" spans="1:28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29"/>
      <c r="L336" s="64"/>
      <c r="M336" s="64"/>
      <c r="N336" s="64"/>
      <c r="O336" s="64"/>
      <c r="P336" s="6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</row>
    <row r="337" spans="1:28" x14ac:dyDescent="0.25">
      <c r="B337" s="28"/>
      <c r="C337" s="25"/>
      <c r="D337" s="25"/>
      <c r="E337" s="29"/>
      <c r="F337" s="29"/>
      <c r="G337" s="29"/>
      <c r="H337" s="29"/>
      <c r="I337" s="29"/>
      <c r="J337" s="29"/>
      <c r="K337" s="29"/>
      <c r="L337" s="64"/>
      <c r="M337" s="64"/>
      <c r="N337" s="64"/>
      <c r="O337" s="64"/>
      <c r="P337" s="6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</row>
    <row r="338" spans="1:28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25"/>
      <c r="L338" s="64"/>
      <c r="M338" s="64"/>
      <c r="N338" s="64"/>
      <c r="O338" s="64"/>
      <c r="P338" s="6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</row>
    <row r="339" spans="1:28" x14ac:dyDescent="0.25">
      <c r="B339" s="28"/>
      <c r="C339" s="29"/>
      <c r="D339" s="29"/>
      <c r="E339" s="25"/>
      <c r="F339" s="25"/>
      <c r="G339" s="25"/>
      <c r="H339" s="25"/>
      <c r="I339" s="25"/>
      <c r="J339" s="25"/>
      <c r="K339" s="25"/>
      <c r="L339" s="64"/>
      <c r="M339" s="64"/>
      <c r="N339" s="64"/>
      <c r="O339" s="64"/>
      <c r="P339" s="6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</row>
    <row r="340" spans="1:28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29"/>
      <c r="L340" s="64"/>
      <c r="M340" s="64"/>
      <c r="N340" s="64"/>
      <c r="O340" s="64"/>
      <c r="P340" s="6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</row>
    <row r="341" spans="1:28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K341" s="29"/>
      <c r="L341" s="64"/>
      <c r="M341" s="64"/>
      <c r="N341" s="64"/>
      <c r="O341" s="64"/>
      <c r="P341" s="6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</row>
    <row r="342" spans="1:28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29"/>
      <c r="K342" s="29"/>
      <c r="L342" s="64"/>
      <c r="M342" s="64"/>
      <c r="N342" s="64"/>
      <c r="O342" s="64"/>
      <c r="P342" s="6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</row>
    <row r="343" spans="1:28" x14ac:dyDescent="0.25">
      <c r="A343" s="142"/>
      <c r="B343" s="28"/>
      <c r="C343" s="29"/>
      <c r="D343" s="29"/>
      <c r="E343" s="25"/>
      <c r="F343" s="25"/>
      <c r="G343" s="25"/>
      <c r="H343" s="25"/>
      <c r="I343" s="25"/>
      <c r="J343" s="25"/>
      <c r="K343" s="25"/>
      <c r="L343" s="64"/>
      <c r="M343" s="64"/>
      <c r="N343" s="64"/>
      <c r="O343" s="64"/>
      <c r="P343" s="6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</row>
    <row r="344" spans="1:28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29"/>
      <c r="K344" s="29"/>
      <c r="L344" s="64"/>
      <c r="M344" s="64"/>
      <c r="N344" s="64"/>
      <c r="O344" s="64"/>
      <c r="P344" s="6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</row>
    <row r="345" spans="1:28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29"/>
      <c r="K345" s="29"/>
      <c r="L345" s="64"/>
      <c r="M345" s="64"/>
      <c r="N345" s="64"/>
      <c r="O345" s="64"/>
      <c r="P345" s="6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</row>
    <row r="346" spans="1:28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29"/>
      <c r="K346" s="29"/>
      <c r="L346" s="64"/>
      <c r="M346" s="64"/>
      <c r="N346" s="64"/>
      <c r="O346" s="64"/>
      <c r="P346" s="6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</row>
    <row r="347" spans="1:28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64"/>
      <c r="N347" s="64"/>
      <c r="O347" s="64"/>
      <c r="P347" s="6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</row>
    <row r="348" spans="1:28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29"/>
      <c r="K348" s="29"/>
      <c r="L348" s="64"/>
      <c r="M348" s="64"/>
      <c r="N348" s="64"/>
      <c r="O348" s="64"/>
      <c r="P348" s="6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</row>
    <row r="349" spans="1:28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29"/>
      <c r="K349" s="29"/>
      <c r="L349" s="64"/>
      <c r="M349" s="64"/>
      <c r="N349" s="64"/>
      <c r="O349" s="64"/>
      <c r="P349" s="6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</row>
    <row r="350" spans="1:28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29"/>
      <c r="K350" s="29"/>
      <c r="L350" s="64"/>
      <c r="M350" s="64"/>
      <c r="N350" s="64"/>
      <c r="O350" s="64"/>
      <c r="P350" s="6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</row>
    <row r="351" spans="1:28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64"/>
      <c r="M351" s="64"/>
      <c r="N351" s="64"/>
      <c r="O351" s="64"/>
      <c r="P351" s="6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</row>
    <row r="352" spans="1:28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29"/>
      <c r="K352" s="29"/>
      <c r="L352" s="64"/>
      <c r="M352" s="64"/>
      <c r="N352" s="64"/>
      <c r="O352" s="64"/>
      <c r="P352" s="6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</row>
    <row r="353" spans="1:28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29"/>
      <c r="K353" s="29"/>
      <c r="L353" s="64"/>
      <c r="M353" s="64"/>
      <c r="N353" s="64"/>
      <c r="O353" s="64"/>
      <c r="P353" s="6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</row>
    <row r="354" spans="1:28" x14ac:dyDescent="0.25">
      <c r="A354" s="142"/>
      <c r="B354" s="30"/>
      <c r="C354" s="24"/>
      <c r="D354" s="24"/>
      <c r="E354" s="25"/>
      <c r="F354" s="25"/>
      <c r="G354" s="25"/>
      <c r="H354" s="25"/>
      <c r="I354" s="25"/>
      <c r="J354" s="25"/>
      <c r="K354" s="25"/>
      <c r="L354" s="64"/>
      <c r="M354" s="64"/>
      <c r="N354" s="64"/>
      <c r="O354" s="64"/>
      <c r="P354" s="6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</row>
    <row r="355" spans="1:28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25"/>
      <c r="K355" s="25"/>
      <c r="L355" s="64"/>
      <c r="M355" s="64"/>
      <c r="N355" s="64"/>
      <c r="O355" s="64"/>
      <c r="P355" s="6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</row>
    <row r="356" spans="1:28" x14ac:dyDescent="0.25">
      <c r="A356" s="142"/>
      <c r="B356" s="28"/>
      <c r="C356" s="29"/>
      <c r="D356" s="29"/>
      <c r="E356" s="25"/>
      <c r="F356" s="25"/>
      <c r="G356" s="25"/>
      <c r="H356" s="25"/>
      <c r="I356" s="25"/>
      <c r="J356" s="25"/>
      <c r="K356" s="25"/>
      <c r="L356" s="64"/>
      <c r="M356" s="64"/>
      <c r="N356" s="64"/>
      <c r="O356" s="64"/>
      <c r="P356" s="6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</row>
    <row r="357" spans="1:28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29"/>
      <c r="K357" s="29"/>
      <c r="L357" s="64"/>
      <c r="M357" s="64"/>
      <c r="N357" s="64"/>
      <c r="O357" s="64"/>
      <c r="P357" s="6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64"/>
      <c r="M358" s="64"/>
      <c r="N358" s="64"/>
      <c r="O358" s="64"/>
      <c r="P358" s="6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29"/>
      <c r="K359" s="29"/>
      <c r="L359" s="64"/>
      <c r="M359" s="64"/>
      <c r="N359" s="64"/>
      <c r="O359" s="64"/>
      <c r="P359" s="6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 x14ac:dyDescent="0.25">
      <c r="A360" s="142"/>
      <c r="B360" s="28"/>
      <c r="C360" s="29"/>
      <c r="D360" s="29"/>
      <c r="E360" s="25"/>
      <c r="F360" s="25"/>
      <c r="G360" s="25"/>
      <c r="H360" s="25"/>
      <c r="I360" s="25"/>
      <c r="J360" s="25"/>
      <c r="K360" s="25"/>
      <c r="L360" s="64"/>
      <c r="M360" s="64"/>
      <c r="N360" s="64"/>
      <c r="O360" s="64"/>
      <c r="P360" s="6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29"/>
      <c r="K361" s="29"/>
      <c r="L361" s="64"/>
      <c r="M361" s="64"/>
      <c r="N361" s="64"/>
      <c r="O361" s="64"/>
      <c r="P361" s="6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29"/>
      <c r="K362" s="29"/>
      <c r="L362" s="64"/>
      <c r="M362" s="64"/>
      <c r="N362" s="64"/>
      <c r="O362" s="64"/>
      <c r="P362" s="6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 x14ac:dyDescent="0.25">
      <c r="A363" s="142"/>
      <c r="B363" s="28"/>
      <c r="C363" s="29"/>
      <c r="D363" s="29"/>
      <c r="E363" s="25"/>
      <c r="F363" s="25"/>
      <c r="G363" s="25"/>
      <c r="H363" s="25"/>
      <c r="I363" s="25"/>
      <c r="J363" s="25"/>
      <c r="K363" s="25"/>
      <c r="L363" s="64"/>
      <c r="M363" s="64"/>
      <c r="N363" s="64"/>
      <c r="O363" s="64"/>
      <c r="P363" s="6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29"/>
      <c r="K364" s="29"/>
      <c r="L364" s="64"/>
      <c r="M364" s="64"/>
      <c r="N364" s="64"/>
      <c r="O364" s="64"/>
      <c r="P364" s="6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29"/>
      <c r="K365" s="29"/>
      <c r="L365" s="64"/>
      <c r="M365" s="64"/>
      <c r="N365" s="64"/>
      <c r="O365" s="64"/>
      <c r="P365" s="6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29"/>
      <c r="K366" s="29"/>
      <c r="L366" s="64"/>
      <c r="M366" s="64"/>
      <c r="N366" s="64"/>
      <c r="O366" s="64"/>
      <c r="P366" s="6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64"/>
      <c r="M367" s="64"/>
      <c r="N367" s="64"/>
      <c r="O367" s="64"/>
      <c r="P367" s="6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29"/>
      <c r="K368" s="29"/>
      <c r="L368" s="64"/>
      <c r="M368" s="64"/>
      <c r="N368" s="64"/>
      <c r="O368" s="64"/>
      <c r="P368" s="6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29"/>
      <c r="K369" s="29"/>
      <c r="L369" s="64"/>
      <c r="M369" s="64"/>
      <c r="N369" s="64"/>
      <c r="O369" s="64"/>
      <c r="P369" s="6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 x14ac:dyDescent="0.25">
      <c r="A370" s="142"/>
      <c r="B370" s="28"/>
      <c r="C370" s="25"/>
      <c r="D370" s="25"/>
      <c r="E370" s="29"/>
      <c r="F370" s="29"/>
      <c r="G370" s="29"/>
      <c r="H370" s="29"/>
      <c r="I370" s="29"/>
      <c r="J370" s="29"/>
      <c r="K370" s="29"/>
      <c r="L370" s="64"/>
      <c r="M370" s="64"/>
      <c r="N370" s="64"/>
      <c r="O370" s="64"/>
      <c r="P370" s="6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25"/>
      <c r="K371" s="25"/>
      <c r="L371" s="64"/>
      <c r="M371" s="64"/>
      <c r="N371" s="64"/>
      <c r="O371" s="64"/>
      <c r="P371" s="6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25"/>
      <c r="K372" s="25"/>
      <c r="L372" s="64"/>
      <c r="M372" s="64"/>
      <c r="N372" s="64"/>
      <c r="O372" s="64"/>
      <c r="P372" s="6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25"/>
      <c r="K373" s="25"/>
      <c r="L373" s="64"/>
      <c r="M373" s="64"/>
      <c r="N373" s="64"/>
      <c r="O373" s="64"/>
      <c r="P373" s="6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 x14ac:dyDescent="0.25">
      <c r="A374" s="142"/>
      <c r="B374" s="28"/>
      <c r="C374" s="29"/>
      <c r="D374" s="29"/>
      <c r="E374" s="25"/>
      <c r="F374" s="25"/>
      <c r="G374" s="25"/>
      <c r="H374" s="25"/>
      <c r="I374" s="25"/>
      <c r="J374" s="25"/>
      <c r="K374" s="25"/>
      <c r="L374" s="64"/>
      <c r="M374" s="64"/>
      <c r="N374" s="64"/>
      <c r="O374" s="64"/>
      <c r="P374" s="6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29"/>
      <c r="K375" s="29"/>
      <c r="L375" s="64"/>
      <c r="M375" s="64"/>
      <c r="N375" s="64"/>
      <c r="O375" s="64"/>
      <c r="P375" s="6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29"/>
      <c r="K376" s="29"/>
      <c r="L376" s="64"/>
      <c r="M376" s="64"/>
      <c r="N376" s="64"/>
      <c r="O376" s="64"/>
      <c r="P376" s="6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29"/>
      <c r="K377" s="29"/>
      <c r="L377" s="64"/>
      <c r="M377" s="64"/>
      <c r="N377" s="64"/>
      <c r="O377" s="64"/>
      <c r="P377" s="6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29"/>
      <c r="K378" s="29"/>
      <c r="L378" s="64"/>
      <c r="M378" s="64"/>
      <c r="N378" s="64"/>
      <c r="O378" s="64"/>
      <c r="P378" s="6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 x14ac:dyDescent="0.25">
      <c r="A379" s="142"/>
      <c r="B379" s="28"/>
      <c r="C379" s="29"/>
      <c r="D379" s="29"/>
      <c r="E379" s="25"/>
      <c r="F379" s="25"/>
      <c r="G379" s="25"/>
      <c r="H379" s="25"/>
      <c r="I379" s="25"/>
      <c r="J379" s="25"/>
      <c r="K379" s="25"/>
      <c r="L379" s="64"/>
      <c r="M379" s="64"/>
      <c r="N379" s="64"/>
      <c r="O379" s="64"/>
      <c r="P379" s="6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29"/>
      <c r="K380" s="29"/>
      <c r="L380" s="64"/>
      <c r="M380" s="64"/>
      <c r="N380" s="64"/>
      <c r="O380" s="64"/>
      <c r="P380" s="6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29"/>
      <c r="K381" s="29"/>
      <c r="L381" s="64"/>
      <c r="M381" s="64"/>
      <c r="N381" s="64"/>
      <c r="O381" s="64"/>
      <c r="P381" s="6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29"/>
      <c r="K382" s="29"/>
      <c r="L382" s="64"/>
      <c r="M382" s="64"/>
      <c r="N382" s="64"/>
      <c r="O382" s="64"/>
      <c r="P382" s="6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29"/>
      <c r="K383" s="29"/>
      <c r="L383" s="64"/>
      <c r="M383" s="64"/>
      <c r="N383" s="64"/>
      <c r="O383" s="64"/>
      <c r="P383" s="6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 x14ac:dyDescent="0.25">
      <c r="A384" s="142"/>
      <c r="B384" s="28"/>
      <c r="C384" s="25"/>
      <c r="D384" s="25"/>
      <c r="E384" s="29"/>
      <c r="F384" s="29"/>
      <c r="G384" s="29"/>
      <c r="H384" s="29"/>
      <c r="I384" s="29"/>
      <c r="J384" s="29"/>
      <c r="K384" s="29"/>
      <c r="L384" s="64"/>
      <c r="M384" s="64"/>
      <c r="N384" s="64"/>
      <c r="O384" s="64"/>
      <c r="P384" s="6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25"/>
      <c r="K385" s="25"/>
      <c r="L385" s="64"/>
      <c r="M385" s="64"/>
      <c r="N385" s="64"/>
      <c r="O385" s="64"/>
      <c r="P385" s="6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 x14ac:dyDescent="0.25">
      <c r="A386" s="142"/>
      <c r="B386" s="28"/>
      <c r="C386" s="29"/>
      <c r="D386" s="29"/>
      <c r="E386" s="25"/>
      <c r="F386" s="25"/>
      <c r="G386" s="25"/>
      <c r="H386" s="25"/>
      <c r="I386" s="25"/>
      <c r="J386" s="25"/>
      <c r="K386" s="25"/>
      <c r="L386" s="64"/>
      <c r="M386" s="64"/>
      <c r="N386" s="64"/>
      <c r="O386" s="64"/>
      <c r="P386" s="6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29"/>
      <c r="K387" s="29"/>
      <c r="L387" s="64"/>
      <c r="M387" s="64"/>
      <c r="N387" s="64"/>
      <c r="O387" s="64"/>
      <c r="P387" s="6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64"/>
      <c r="N388" s="64"/>
      <c r="O388" s="64"/>
      <c r="P388" s="6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29"/>
      <c r="K389" s="29"/>
      <c r="L389" s="64"/>
      <c r="M389" s="64"/>
      <c r="N389" s="64"/>
      <c r="O389" s="64"/>
      <c r="P389" s="6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 x14ac:dyDescent="0.25">
      <c r="A390" s="142"/>
      <c r="B390" s="30"/>
      <c r="C390" s="24"/>
      <c r="D390" s="24"/>
      <c r="E390" s="25"/>
      <c r="F390" s="25"/>
      <c r="G390" s="25"/>
      <c r="H390" s="25"/>
      <c r="I390" s="25"/>
      <c r="J390" s="25"/>
      <c r="K390" s="25"/>
      <c r="L390" s="64"/>
      <c r="M390" s="64"/>
      <c r="N390" s="64"/>
      <c r="O390" s="64"/>
      <c r="P390" s="6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25"/>
      <c r="K391" s="25"/>
      <c r="L391" s="64"/>
      <c r="M391" s="64"/>
      <c r="N391" s="64"/>
      <c r="O391" s="64"/>
      <c r="P391" s="6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 x14ac:dyDescent="0.25">
      <c r="A392" s="142"/>
      <c r="B392" s="28"/>
      <c r="C392" s="29"/>
      <c r="D392" s="29"/>
      <c r="E392" s="25"/>
      <c r="F392" s="25"/>
      <c r="G392" s="25"/>
      <c r="H392" s="25"/>
      <c r="I392" s="25"/>
      <c r="J392" s="25"/>
      <c r="K392" s="25"/>
      <c r="L392" s="64"/>
      <c r="M392" s="64"/>
      <c r="N392" s="64"/>
      <c r="O392" s="64"/>
      <c r="P392" s="6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29"/>
      <c r="K393" s="29"/>
      <c r="L393" s="64"/>
      <c r="M393" s="64"/>
      <c r="N393" s="64"/>
      <c r="O393" s="64"/>
      <c r="P393" s="6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29"/>
      <c r="K394" s="29"/>
      <c r="L394" s="64"/>
      <c r="M394" s="64"/>
      <c r="N394" s="64"/>
      <c r="O394" s="64"/>
      <c r="P394" s="6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25"/>
      <c r="K395" s="25"/>
      <c r="L395" s="64"/>
      <c r="M395" s="64"/>
      <c r="N395" s="64"/>
      <c r="O395" s="64"/>
      <c r="P395" s="6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25"/>
      <c r="K396" s="25"/>
      <c r="L396" s="64"/>
      <c r="M396" s="64"/>
      <c r="N396" s="64"/>
      <c r="O396" s="64"/>
      <c r="P396" s="6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29"/>
      <c r="K397" s="29"/>
      <c r="L397" s="64"/>
      <c r="M397" s="64"/>
      <c r="N397" s="64"/>
      <c r="O397" s="64"/>
      <c r="P397" s="6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29"/>
      <c r="K398" s="29"/>
      <c r="L398" s="64"/>
      <c r="M398" s="64"/>
      <c r="N398" s="64"/>
      <c r="O398" s="64"/>
      <c r="P398" s="6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 x14ac:dyDescent="0.25">
      <c r="A399" s="142"/>
      <c r="B399" s="28"/>
      <c r="C399" s="29"/>
      <c r="D399" s="29"/>
      <c r="E399" s="25"/>
      <c r="F399" s="25"/>
      <c r="G399" s="25"/>
      <c r="H399" s="25"/>
      <c r="I399" s="25"/>
      <c r="J399" s="25"/>
      <c r="K399" s="25"/>
      <c r="L399" s="64"/>
      <c r="M399" s="64"/>
      <c r="N399" s="64"/>
      <c r="O399" s="64"/>
      <c r="P399" s="6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 x14ac:dyDescent="0.25">
      <c r="A400" s="142"/>
      <c r="B400" s="30"/>
      <c r="C400" s="24"/>
      <c r="D400" s="24"/>
      <c r="E400" s="25"/>
      <c r="F400" s="25"/>
      <c r="G400" s="25"/>
      <c r="H400" s="25"/>
      <c r="I400" s="25"/>
      <c r="J400" s="25"/>
      <c r="K400" s="25"/>
      <c r="L400" s="64"/>
      <c r="M400" s="64"/>
      <c r="N400" s="64"/>
      <c r="O400" s="64"/>
      <c r="P400" s="6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25"/>
      <c r="K401" s="25"/>
      <c r="L401" s="64"/>
      <c r="M401" s="64"/>
      <c r="N401" s="64"/>
      <c r="O401" s="64"/>
      <c r="P401" s="6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25"/>
      <c r="K402" s="25"/>
      <c r="L402" s="64"/>
      <c r="M402" s="64"/>
      <c r="N402" s="64"/>
      <c r="O402" s="64"/>
      <c r="P402" s="6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25"/>
      <c r="K403" s="25"/>
      <c r="L403" s="64"/>
      <c r="M403" s="64"/>
      <c r="N403" s="64"/>
      <c r="O403" s="64"/>
      <c r="P403" s="6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25"/>
      <c r="K404" s="25"/>
      <c r="L404" s="64"/>
      <c r="M404" s="64"/>
      <c r="N404" s="64"/>
      <c r="O404" s="64"/>
      <c r="P404" s="6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29"/>
      <c r="K405" s="29"/>
      <c r="L405" s="64"/>
      <c r="M405" s="64"/>
      <c r="N405" s="64"/>
      <c r="O405" s="64"/>
      <c r="P405" s="6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29"/>
      <c r="K406" s="29"/>
      <c r="L406" s="64"/>
      <c r="M406" s="64"/>
      <c r="N406" s="64"/>
      <c r="O406" s="64"/>
      <c r="P406" s="6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29"/>
      <c r="K407" s="29"/>
      <c r="L407" s="64"/>
      <c r="M407" s="64"/>
      <c r="N407" s="64"/>
      <c r="O407" s="64"/>
      <c r="P407" s="6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64"/>
      <c r="N408" s="64"/>
      <c r="O408" s="64"/>
      <c r="P408" s="6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29"/>
      <c r="K409" s="29"/>
      <c r="L409" s="64"/>
      <c r="M409" s="64"/>
      <c r="N409" s="64"/>
      <c r="O409" s="64"/>
      <c r="P409" s="6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29"/>
      <c r="K410" s="29"/>
      <c r="L410" s="64"/>
      <c r="M410" s="64"/>
      <c r="N410" s="64"/>
      <c r="O410" s="64"/>
      <c r="P410" s="6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29"/>
      <c r="K411" s="29"/>
      <c r="L411" s="64"/>
      <c r="M411" s="64"/>
      <c r="N411" s="64"/>
      <c r="O411" s="64"/>
      <c r="P411" s="6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29"/>
      <c r="K412" s="29"/>
      <c r="L412" s="64"/>
      <c r="M412" s="64"/>
      <c r="N412" s="64"/>
      <c r="O412" s="64"/>
      <c r="P412" s="6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29"/>
      <c r="K413" s="29"/>
      <c r="L413" s="64"/>
      <c r="M413" s="64"/>
      <c r="N413" s="64"/>
      <c r="O413" s="64"/>
      <c r="P413" s="6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25"/>
      <c r="K414" s="25"/>
      <c r="L414" s="64"/>
      <c r="M414" s="64"/>
      <c r="N414" s="64"/>
      <c r="O414" s="64"/>
      <c r="P414" s="6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29"/>
      <c r="K415" s="29"/>
      <c r="L415" s="64"/>
      <c r="M415" s="64"/>
      <c r="N415" s="64"/>
      <c r="O415" s="64"/>
      <c r="P415" s="6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64"/>
      <c r="N416" s="64"/>
      <c r="O416" s="64"/>
      <c r="P416" s="6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64"/>
      <c r="N417" s="64"/>
      <c r="O417" s="64"/>
      <c r="P417" s="6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29"/>
      <c r="K418" s="29"/>
      <c r="L418" s="64"/>
      <c r="M418" s="64"/>
      <c r="N418" s="64"/>
      <c r="O418" s="64"/>
      <c r="P418" s="6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29"/>
      <c r="K419" s="29"/>
      <c r="L419" s="64"/>
      <c r="M419" s="64"/>
      <c r="N419" s="64"/>
      <c r="O419" s="64"/>
      <c r="P419" s="6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29"/>
      <c r="K420" s="29"/>
      <c r="L420" s="64"/>
      <c r="M420" s="64"/>
      <c r="N420" s="64"/>
      <c r="O420" s="64"/>
      <c r="P420" s="6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29"/>
      <c r="K421" s="29"/>
      <c r="L421" s="64"/>
      <c r="M421" s="64"/>
      <c r="N421" s="64"/>
      <c r="O421" s="64"/>
      <c r="P421" s="6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64"/>
      <c r="N422" s="64"/>
      <c r="O422" s="64"/>
      <c r="P422" s="6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64"/>
      <c r="N423" s="64"/>
      <c r="O423" s="64"/>
      <c r="P423" s="6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29"/>
      <c r="K424" s="29"/>
      <c r="L424" s="64"/>
      <c r="M424" s="64"/>
      <c r="N424" s="64"/>
      <c r="O424" s="64"/>
      <c r="P424" s="6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29"/>
      <c r="K425" s="29"/>
      <c r="L425" s="64"/>
      <c r="M425" s="64"/>
      <c r="N425" s="64"/>
      <c r="O425" s="64"/>
      <c r="P425" s="6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x14ac:dyDescent="0.25">
      <c r="A426" s="142"/>
      <c r="B426" s="30"/>
      <c r="C426" s="24"/>
      <c r="D426" s="24"/>
      <c r="E426" s="25"/>
      <c r="F426" s="25"/>
      <c r="G426" s="25"/>
      <c r="H426" s="25"/>
      <c r="I426" s="25"/>
      <c r="J426" s="25"/>
      <c r="K426" s="25"/>
      <c r="L426" s="64"/>
      <c r="M426" s="64"/>
      <c r="N426" s="64"/>
      <c r="O426" s="64"/>
      <c r="P426" s="6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25"/>
      <c r="K427" s="25"/>
      <c r="L427" s="64"/>
      <c r="M427" s="64"/>
      <c r="N427" s="64"/>
      <c r="O427" s="64"/>
      <c r="P427" s="6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25"/>
      <c r="K428" s="25"/>
      <c r="L428" s="64"/>
      <c r="M428" s="64"/>
      <c r="N428" s="64"/>
      <c r="O428" s="64"/>
      <c r="P428" s="6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25"/>
      <c r="K429" s="25"/>
      <c r="L429" s="64"/>
      <c r="M429" s="64"/>
      <c r="N429" s="64"/>
      <c r="O429" s="64"/>
      <c r="P429" s="6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 x14ac:dyDescent="0.25">
      <c r="A430" s="142"/>
      <c r="B430" s="28"/>
      <c r="C430" s="29"/>
      <c r="D430" s="29"/>
      <c r="E430" s="25"/>
      <c r="F430" s="25"/>
      <c r="G430" s="25"/>
      <c r="H430" s="25"/>
      <c r="I430" s="25"/>
      <c r="J430" s="25"/>
      <c r="K430" s="25"/>
      <c r="L430" s="64"/>
      <c r="M430" s="64"/>
      <c r="N430" s="64"/>
      <c r="O430" s="64"/>
      <c r="P430" s="6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29"/>
      <c r="K431" s="29"/>
      <c r="L431" s="64"/>
      <c r="M431" s="64"/>
      <c r="N431" s="64"/>
      <c r="O431" s="64"/>
      <c r="P431" s="6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29"/>
      <c r="K432" s="29"/>
      <c r="L432" s="64"/>
      <c r="M432" s="64"/>
      <c r="N432" s="64"/>
      <c r="O432" s="64"/>
      <c r="P432" s="6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29"/>
      <c r="K433" s="29"/>
      <c r="L433" s="64"/>
      <c r="M433" s="64"/>
      <c r="N433" s="64"/>
      <c r="O433" s="64"/>
      <c r="P433" s="6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64"/>
      <c r="N434" s="64"/>
      <c r="O434" s="64"/>
      <c r="P434" s="6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64"/>
      <c r="N435" s="64"/>
      <c r="O435" s="64"/>
      <c r="P435" s="6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29"/>
      <c r="K436" s="29"/>
      <c r="L436" s="64"/>
      <c r="M436" s="64"/>
      <c r="N436" s="64"/>
      <c r="O436" s="64"/>
      <c r="P436" s="6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29"/>
      <c r="K437" s="29"/>
      <c r="L437" s="64"/>
      <c r="M437" s="64"/>
      <c r="N437" s="64"/>
      <c r="O437" s="64"/>
      <c r="P437" s="6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29"/>
      <c r="K438" s="29"/>
      <c r="L438" s="64"/>
      <c r="M438" s="64"/>
      <c r="N438" s="64"/>
      <c r="O438" s="64"/>
      <c r="P438" s="6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29"/>
      <c r="K439" s="29"/>
      <c r="L439" s="64"/>
      <c r="M439" s="64"/>
      <c r="N439" s="64"/>
      <c r="O439" s="64"/>
      <c r="P439" s="6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25"/>
      <c r="K440" s="25"/>
      <c r="L440" s="64"/>
      <c r="M440" s="64"/>
      <c r="N440" s="64"/>
      <c r="O440" s="64"/>
      <c r="P440" s="6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29"/>
      <c r="K441" s="29"/>
      <c r="L441" s="64"/>
      <c r="M441" s="64"/>
      <c r="N441" s="64"/>
      <c r="O441" s="64"/>
      <c r="P441" s="6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29"/>
      <c r="K442" s="29"/>
      <c r="L442" s="64"/>
      <c r="M442" s="64"/>
      <c r="N442" s="64"/>
      <c r="O442" s="64"/>
      <c r="P442" s="6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29"/>
      <c r="K443" s="29"/>
      <c r="L443" s="64"/>
      <c r="M443" s="64"/>
      <c r="N443" s="64"/>
      <c r="O443" s="64"/>
      <c r="P443" s="6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29"/>
      <c r="K444" s="29"/>
      <c r="L444" s="64"/>
      <c r="M444" s="64"/>
      <c r="N444" s="64"/>
      <c r="O444" s="64"/>
      <c r="P444" s="6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29"/>
      <c r="K445" s="29"/>
      <c r="L445" s="64"/>
      <c r="M445" s="64"/>
      <c r="N445" s="64"/>
      <c r="O445" s="64"/>
      <c r="P445" s="6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29"/>
      <c r="K446" s="29"/>
      <c r="L446" s="64"/>
      <c r="M446" s="64"/>
      <c r="N446" s="64"/>
      <c r="O446" s="64"/>
      <c r="P446" s="6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29"/>
      <c r="K447" s="29"/>
      <c r="L447" s="64"/>
      <c r="M447" s="64"/>
      <c r="N447" s="64"/>
      <c r="O447" s="64"/>
      <c r="P447" s="6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29"/>
      <c r="K448" s="29"/>
      <c r="L448" s="64"/>
      <c r="M448" s="64"/>
      <c r="N448" s="64"/>
      <c r="O448" s="64"/>
      <c r="P448" s="6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29"/>
      <c r="K449" s="29"/>
      <c r="L449" s="64"/>
      <c r="M449" s="64"/>
      <c r="N449" s="64"/>
      <c r="O449" s="64"/>
      <c r="P449" s="6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29"/>
      <c r="K450" s="29"/>
      <c r="L450" s="64"/>
      <c r="M450" s="64"/>
      <c r="N450" s="64"/>
      <c r="O450" s="64"/>
      <c r="P450" s="6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29"/>
      <c r="K451" s="29"/>
      <c r="L451" s="64"/>
      <c r="M451" s="64"/>
      <c r="N451" s="64"/>
      <c r="O451" s="64"/>
      <c r="P451" s="6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 x14ac:dyDescent="0.25">
      <c r="A452" s="142"/>
      <c r="B452" s="30"/>
      <c r="C452" s="24"/>
      <c r="D452" s="24"/>
      <c r="E452" s="25"/>
      <c r="F452" s="25"/>
      <c r="G452" s="25"/>
      <c r="H452" s="25"/>
      <c r="I452" s="25"/>
      <c r="J452" s="25"/>
      <c r="K452" s="25"/>
      <c r="L452" s="64"/>
      <c r="M452" s="64"/>
      <c r="N452" s="64"/>
      <c r="O452" s="64"/>
      <c r="P452" s="6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 x14ac:dyDescent="0.25">
      <c r="A453" s="142"/>
      <c r="B453" s="33"/>
      <c r="C453" s="34"/>
      <c r="D453" s="34"/>
      <c r="E453" s="25"/>
      <c r="F453" s="25"/>
      <c r="G453" s="25"/>
      <c r="H453" s="25"/>
      <c r="I453" s="25"/>
      <c r="J453" s="25"/>
      <c r="K453" s="25"/>
      <c r="L453" s="64"/>
      <c r="M453" s="64"/>
      <c r="N453" s="64"/>
      <c r="O453" s="64"/>
      <c r="P453" s="6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 x14ac:dyDescent="0.25">
      <c r="A454" s="142"/>
      <c r="B454" s="35"/>
      <c r="C454" s="36"/>
      <c r="D454" s="36"/>
      <c r="E454" s="37"/>
      <c r="F454" s="37"/>
      <c r="G454" s="37"/>
      <c r="H454" s="37"/>
      <c r="I454" s="37"/>
      <c r="J454" s="37"/>
      <c r="K454" s="37"/>
      <c r="L454" s="64"/>
      <c r="M454" s="64"/>
      <c r="N454" s="64"/>
      <c r="O454" s="64"/>
      <c r="P454" s="6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25"/>
      <c r="K455" s="25"/>
      <c r="L455" s="64"/>
      <c r="M455" s="64"/>
      <c r="N455" s="64"/>
      <c r="O455" s="64"/>
      <c r="P455" s="6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25"/>
      <c r="K456" s="25"/>
      <c r="L456" s="64"/>
      <c r="M456" s="64"/>
      <c r="N456" s="64"/>
      <c r="O456" s="64"/>
      <c r="P456" s="6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 x14ac:dyDescent="0.25">
      <c r="A457" s="142"/>
      <c r="B457" s="20"/>
      <c r="C457" s="38"/>
      <c r="D457" s="38"/>
      <c r="E457" s="25"/>
      <c r="F457" s="25"/>
      <c r="G457" s="25"/>
      <c r="H457" s="25"/>
      <c r="I457" s="25"/>
      <c r="J457" s="25"/>
      <c r="K457" s="25"/>
      <c r="L457" s="64"/>
      <c r="M457" s="64"/>
      <c r="N457" s="64"/>
      <c r="O457" s="64"/>
      <c r="P457" s="6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 x14ac:dyDescent="0.25">
      <c r="A458" s="142"/>
      <c r="B458" s="35"/>
      <c r="C458" s="36"/>
      <c r="D458" s="36"/>
      <c r="E458" s="37"/>
      <c r="F458" s="37"/>
      <c r="G458" s="37"/>
      <c r="H458" s="37"/>
      <c r="I458" s="37"/>
      <c r="J458" s="37"/>
      <c r="K458" s="37"/>
      <c r="L458" s="64"/>
      <c r="M458" s="64"/>
      <c r="N458" s="64"/>
      <c r="O458" s="64"/>
      <c r="P458" s="6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 x14ac:dyDescent="0.25">
      <c r="A459" s="142"/>
      <c r="B459" s="20"/>
      <c r="C459" s="38"/>
      <c r="D459" s="38"/>
      <c r="E459" s="25"/>
      <c r="F459" s="25"/>
      <c r="G459" s="25"/>
      <c r="H459" s="25"/>
      <c r="I459" s="25"/>
      <c r="J459" s="25"/>
      <c r="K459" s="25"/>
      <c r="L459" s="64"/>
      <c r="M459" s="64"/>
      <c r="N459" s="64"/>
      <c r="O459" s="64"/>
      <c r="P459" s="6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 x14ac:dyDescent="0.25">
      <c r="A460" s="142"/>
      <c r="B460" s="20"/>
      <c r="C460" s="25"/>
      <c r="D460" s="25"/>
      <c r="E460" s="38"/>
      <c r="F460" s="38"/>
      <c r="G460" s="38"/>
      <c r="H460" s="38"/>
      <c r="I460" s="38"/>
      <c r="J460" s="38"/>
      <c r="K460" s="38"/>
    </row>
    <row r="461" spans="1:28" x14ac:dyDescent="0.25">
      <c r="A461" s="142"/>
      <c r="B461" s="20"/>
      <c r="C461" s="25"/>
      <c r="D461" s="25"/>
      <c r="E461" s="38"/>
      <c r="F461" s="38"/>
      <c r="G461" s="38"/>
      <c r="H461" s="38"/>
      <c r="I461" s="38"/>
      <c r="J461" s="38"/>
      <c r="K461" s="38"/>
    </row>
    <row r="462" spans="1:28" x14ac:dyDescent="0.25">
      <c r="A462" s="142"/>
      <c r="B462" s="20"/>
      <c r="C462" s="25"/>
      <c r="D462" s="25"/>
      <c r="E462" s="38"/>
      <c r="F462" s="38"/>
      <c r="G462" s="38"/>
      <c r="H462" s="38"/>
      <c r="I462" s="38"/>
      <c r="J462" s="38"/>
      <c r="K462" s="38"/>
    </row>
    <row r="463" spans="1:28" x14ac:dyDescent="0.25">
      <c r="A463" s="142"/>
      <c r="B463" s="20"/>
      <c r="C463" s="25"/>
      <c r="D463" s="25"/>
      <c r="E463" s="38"/>
      <c r="F463" s="38"/>
      <c r="G463" s="38"/>
      <c r="H463" s="38"/>
      <c r="I463" s="38"/>
      <c r="J463" s="38"/>
      <c r="K463" s="38"/>
    </row>
    <row r="464" spans="1:28" x14ac:dyDescent="0.25">
      <c r="A464" s="142"/>
      <c r="B464" s="20"/>
      <c r="C464" s="25"/>
      <c r="D464" s="25"/>
      <c r="E464" s="38"/>
      <c r="F464" s="38"/>
      <c r="G464" s="38"/>
      <c r="H464" s="38"/>
      <c r="I464" s="38"/>
      <c r="J464" s="38"/>
      <c r="K464" s="38"/>
    </row>
    <row r="465" spans="1:28" x14ac:dyDescent="0.25">
      <c r="A465" s="142"/>
      <c r="B465" s="20"/>
      <c r="C465" s="25"/>
      <c r="D465" s="25"/>
      <c r="E465" s="38"/>
      <c r="F465" s="38"/>
      <c r="G465" s="38"/>
      <c r="H465" s="38"/>
      <c r="I465" s="38"/>
      <c r="J465" s="38"/>
      <c r="K465" s="38"/>
    </row>
    <row r="466" spans="1:28" x14ac:dyDescent="0.25">
      <c r="A466" s="142"/>
      <c r="B466" s="35"/>
      <c r="C466" s="36"/>
      <c r="D466" s="36"/>
      <c r="E466" s="37"/>
      <c r="F466" s="37"/>
      <c r="G466" s="37"/>
      <c r="H466" s="37"/>
      <c r="I466" s="37"/>
      <c r="J466" s="37"/>
      <c r="K466" s="37"/>
    </row>
    <row r="467" spans="1:28" x14ac:dyDescent="0.25">
      <c r="A467" s="142"/>
      <c r="B467" s="20"/>
      <c r="C467" s="38"/>
      <c r="D467" s="38"/>
      <c r="E467" s="25"/>
      <c r="F467" s="25"/>
      <c r="G467" s="25"/>
      <c r="H467" s="25"/>
      <c r="I467" s="25"/>
      <c r="J467" s="25"/>
      <c r="K467" s="25"/>
    </row>
    <row r="468" spans="1:28" x14ac:dyDescent="0.25">
      <c r="A468" s="142"/>
      <c r="B468" s="20"/>
      <c r="C468" s="38"/>
      <c r="D468" s="38"/>
      <c r="E468" s="25"/>
      <c r="F468" s="25"/>
      <c r="G468" s="25"/>
      <c r="H468" s="25"/>
      <c r="I468" s="25"/>
      <c r="J468" s="25"/>
      <c r="K468" s="25"/>
    </row>
    <row r="469" spans="1:28" x14ac:dyDescent="0.25">
      <c r="A469" s="142"/>
      <c r="B469" s="20"/>
      <c r="C469" s="38"/>
      <c r="D469" s="38"/>
      <c r="E469" s="25"/>
      <c r="F469" s="25"/>
      <c r="G469" s="25"/>
      <c r="H469" s="25"/>
      <c r="I469" s="25"/>
      <c r="J469" s="25"/>
      <c r="K469" s="25"/>
    </row>
    <row r="470" spans="1:28" x14ac:dyDescent="0.25">
      <c r="B470" s="20"/>
      <c r="C470" s="38"/>
      <c r="D470" s="38"/>
      <c r="E470" s="25"/>
      <c r="F470" s="25"/>
      <c r="G470" s="25"/>
      <c r="H470" s="25"/>
      <c r="I470" s="25"/>
      <c r="J470" s="25"/>
      <c r="K470" s="25"/>
      <c r="L470" s="19"/>
      <c r="M470" s="19"/>
      <c r="N470" s="19"/>
      <c r="O470" s="19"/>
      <c r="P470" s="19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</row>
    <row r="471" spans="1:28" s="12" customFormat="1" x14ac:dyDescent="0.25">
      <c r="A471" s="143"/>
      <c r="B471" s="20"/>
      <c r="C471" s="38"/>
      <c r="D471" s="38"/>
      <c r="E471" s="25"/>
      <c r="F471" s="25"/>
      <c r="G471" s="25"/>
      <c r="H471" s="25"/>
      <c r="I471" s="25"/>
      <c r="J471" s="25"/>
      <c r="K471" s="25"/>
      <c r="L471" s="53"/>
      <c r="M471" s="53"/>
      <c r="N471" s="53"/>
      <c r="O471" s="53"/>
      <c r="P471" s="53"/>
    </row>
    <row r="472" spans="1:28" s="12" customFormat="1" x14ac:dyDescent="0.25">
      <c r="A472" s="143"/>
      <c r="B472" s="33"/>
      <c r="C472" s="34"/>
      <c r="D472" s="34"/>
      <c r="E472" s="25"/>
      <c r="F472" s="25"/>
      <c r="G472" s="25"/>
      <c r="H472" s="25"/>
      <c r="I472" s="25"/>
      <c r="J472" s="25"/>
      <c r="K472" s="25"/>
      <c r="L472" s="53"/>
      <c r="M472" s="53"/>
      <c r="N472" s="53"/>
      <c r="O472" s="53"/>
      <c r="P472" s="53"/>
    </row>
    <row r="473" spans="1:28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25"/>
      <c r="K473" s="25"/>
      <c r="L473" s="53"/>
      <c r="M473" s="53"/>
      <c r="N473" s="53"/>
      <c r="O473" s="53"/>
      <c r="P473" s="53"/>
    </row>
    <row r="474" spans="1:28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25"/>
      <c r="K474" s="25"/>
      <c r="L474" s="53"/>
      <c r="M474" s="53"/>
      <c r="N474" s="53"/>
      <c r="O474" s="53"/>
      <c r="P474" s="53"/>
    </row>
    <row r="475" spans="1:28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25"/>
      <c r="K475" s="25"/>
      <c r="L475" s="53"/>
      <c r="M475" s="53"/>
      <c r="N475" s="53"/>
      <c r="O475" s="53"/>
      <c r="P475" s="53"/>
    </row>
    <row r="476" spans="1:28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25"/>
      <c r="K476" s="25"/>
      <c r="L476" s="53"/>
      <c r="M476" s="53"/>
      <c r="N476" s="53"/>
      <c r="O476" s="53"/>
      <c r="P476" s="53"/>
    </row>
    <row r="477" spans="1:28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25"/>
      <c r="K477" s="25"/>
      <c r="L477" s="53"/>
      <c r="M477" s="53"/>
      <c r="N477" s="53"/>
      <c r="O477" s="53"/>
      <c r="P477" s="53"/>
    </row>
    <row r="478" spans="1:28" s="12" customFormat="1" x14ac:dyDescent="0.25">
      <c r="A478" s="143"/>
      <c r="B478" s="20"/>
      <c r="C478" s="38"/>
      <c r="D478" s="38"/>
      <c r="E478" s="25"/>
      <c r="F478" s="25"/>
      <c r="G478" s="25"/>
      <c r="H478" s="25"/>
      <c r="I478" s="25"/>
      <c r="J478" s="25"/>
      <c r="K478" s="25"/>
      <c r="L478" s="53"/>
      <c r="M478" s="53"/>
      <c r="N478" s="53"/>
      <c r="O478" s="53"/>
      <c r="P478" s="53"/>
    </row>
    <row r="479" spans="1:28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9"/>
      <c r="M479" s="19"/>
      <c r="N479" s="19"/>
      <c r="O479" s="19"/>
      <c r="P479" s="19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</row>
    <row r="480" spans="1:28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9"/>
      <c r="M480" s="19"/>
      <c r="N480" s="19"/>
      <c r="O480" s="19"/>
      <c r="P480" s="19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</row>
    <row r="481" spans="1:28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9"/>
      <c r="M481" s="19"/>
      <c r="N481" s="19"/>
      <c r="O481" s="19"/>
      <c r="P481" s="19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</row>
    <row r="482" spans="1:28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9"/>
      <c r="M482" s="19"/>
      <c r="N482" s="19"/>
      <c r="O482" s="19"/>
      <c r="P482" s="19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</row>
    <row r="483" spans="1:28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9"/>
      <c r="M483" s="19"/>
      <c r="N483" s="19"/>
      <c r="O483" s="19"/>
      <c r="P483" s="19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</row>
    <row r="484" spans="1:28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9"/>
      <c r="M484" s="19"/>
      <c r="N484" s="19"/>
      <c r="O484" s="19"/>
      <c r="P484" s="19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</row>
    <row r="485" spans="1:28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9"/>
      <c r="M485" s="19"/>
      <c r="N485" s="19"/>
      <c r="O485" s="19"/>
      <c r="P485" s="19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</row>
    <row r="486" spans="1:28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9"/>
      <c r="M486" s="19"/>
      <c r="N486" s="19"/>
      <c r="O486" s="19"/>
      <c r="P486" s="19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</row>
    <row r="487" spans="1:28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9"/>
      <c r="M487" s="19"/>
      <c r="N487" s="19"/>
      <c r="O487" s="19"/>
      <c r="P487" s="19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</row>
    <row r="488" spans="1:28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9"/>
      <c r="M488" s="19"/>
      <c r="N488" s="19"/>
      <c r="O488" s="19"/>
      <c r="P488" s="19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</row>
    <row r="489" spans="1:28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9"/>
      <c r="N489" s="19"/>
      <c r="O489" s="19"/>
      <c r="P489" s="19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</row>
    <row r="490" spans="1:28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9"/>
      <c r="N490" s="19"/>
      <c r="O490" s="19"/>
      <c r="P490" s="19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</row>
    <row r="491" spans="1:28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9"/>
      <c r="N491" s="19"/>
      <c r="O491" s="19"/>
      <c r="P491" s="19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</row>
    <row r="492" spans="1:28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9"/>
      <c r="N492" s="19"/>
      <c r="O492" s="19"/>
      <c r="P492" s="19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</row>
    <row r="493" spans="1:28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9"/>
      <c r="N493" s="19"/>
      <c r="O493" s="19"/>
      <c r="P493" s="19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</row>
    <row r="494" spans="1:28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9"/>
      <c r="N494" s="19"/>
      <c r="O494" s="19"/>
      <c r="P494" s="19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</row>
    <row r="495" spans="1:28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9"/>
      <c r="N495" s="19"/>
      <c r="O495" s="19"/>
      <c r="P495" s="19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</row>
    <row r="496" spans="1:28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9"/>
      <c r="N496" s="19"/>
      <c r="O496" s="19"/>
      <c r="P496" s="19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</row>
    <row r="497" spans="1:28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9"/>
      <c r="N497" s="19"/>
      <c r="O497" s="19"/>
      <c r="P497" s="19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</row>
    <row r="498" spans="1:28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9"/>
      <c r="N498" s="19"/>
      <c r="O498" s="19"/>
      <c r="P498" s="19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</row>
    <row r="499" spans="1:28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9"/>
      <c r="N499" s="19"/>
      <c r="O499" s="19"/>
      <c r="P499" s="19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</row>
    <row r="500" spans="1:28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9"/>
      <c r="N500" s="19"/>
      <c r="O500" s="19"/>
      <c r="P500" s="19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</row>
    <row r="501" spans="1:28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9"/>
      <c r="N501" s="19"/>
      <c r="O501" s="19"/>
      <c r="P501" s="19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</row>
    <row r="502" spans="1:28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9"/>
      <c r="N502" s="19"/>
      <c r="O502" s="19"/>
      <c r="P502" s="19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</row>
    <row r="503" spans="1:28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9"/>
      <c r="M503" s="19"/>
      <c r="N503" s="19"/>
      <c r="O503" s="19"/>
      <c r="P503" s="19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</row>
    <row r="504" spans="1:28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9"/>
      <c r="M504" s="19"/>
      <c r="N504" s="19"/>
      <c r="O504" s="19"/>
      <c r="P504" s="19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</row>
    <row r="505" spans="1:28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9"/>
      <c r="M505" s="19"/>
      <c r="N505" s="19"/>
      <c r="O505" s="19"/>
      <c r="P505" s="19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</row>
    <row r="506" spans="1:28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9"/>
      <c r="M506" s="19"/>
      <c r="N506" s="19"/>
      <c r="O506" s="19"/>
      <c r="P506" s="19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</row>
    <row r="507" spans="1:28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9"/>
      <c r="M507" s="19"/>
      <c r="N507" s="19"/>
      <c r="O507" s="19"/>
      <c r="P507" s="19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</row>
    <row r="508" spans="1:28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9"/>
      <c r="M508" s="19"/>
      <c r="N508" s="19"/>
      <c r="O508" s="19"/>
      <c r="P508" s="19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</row>
    <row r="509" spans="1:28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9"/>
      <c r="M509" s="19"/>
      <c r="N509" s="19"/>
      <c r="O509" s="19"/>
      <c r="P509" s="19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</row>
    <row r="510" spans="1:28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9"/>
      <c r="M510" s="19"/>
      <c r="N510" s="19"/>
      <c r="O510" s="19"/>
      <c r="P510" s="19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</row>
    <row r="511" spans="1:28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9"/>
      <c r="M511" s="19"/>
      <c r="N511" s="19"/>
      <c r="O511" s="19"/>
      <c r="P511" s="19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</row>
    <row r="512" spans="1:28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9"/>
      <c r="M512" s="19"/>
      <c r="N512" s="19"/>
      <c r="O512" s="19"/>
      <c r="P512" s="19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</row>
    <row r="513" spans="1:28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9"/>
      <c r="M513" s="19"/>
      <c r="N513" s="19"/>
      <c r="O513" s="19"/>
      <c r="P513" s="19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</row>
    <row r="514" spans="1:28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9"/>
      <c r="M514" s="19"/>
      <c r="N514" s="19"/>
      <c r="O514" s="19"/>
      <c r="P514" s="19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</row>
    <row r="515" spans="1:28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9"/>
      <c r="M515" s="19"/>
      <c r="N515" s="19"/>
      <c r="O515" s="19"/>
      <c r="P515" s="19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</row>
    <row r="516" spans="1:28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9"/>
      <c r="M516" s="19"/>
      <c r="N516" s="19"/>
      <c r="O516" s="19"/>
      <c r="P516" s="19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</row>
    <row r="517" spans="1:28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9"/>
      <c r="M517" s="19"/>
      <c r="N517" s="19"/>
      <c r="O517" s="19"/>
      <c r="P517" s="19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</row>
    <row r="518" spans="1:28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9"/>
      <c r="M518" s="19"/>
      <c r="N518" s="19"/>
      <c r="O518" s="19"/>
      <c r="P518" s="19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</row>
    <row r="519" spans="1:28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9"/>
      <c r="M519" s="19"/>
      <c r="N519" s="19"/>
      <c r="O519" s="19"/>
      <c r="P519" s="19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</row>
    <row r="520" spans="1:28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9"/>
      <c r="N520" s="19"/>
      <c r="O520" s="19"/>
      <c r="P520" s="19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</row>
    <row r="521" spans="1:28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9"/>
      <c r="N521" s="19"/>
      <c r="O521" s="19"/>
      <c r="P521" s="19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</row>
    <row r="522" spans="1:28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9"/>
      <c r="N522" s="19"/>
      <c r="O522" s="19"/>
      <c r="P522" s="19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</row>
    <row r="523" spans="1:28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9"/>
      <c r="N523" s="19"/>
      <c r="O523" s="19"/>
      <c r="P523" s="19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</row>
    <row r="524" spans="1:28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9"/>
      <c r="N524" s="19"/>
      <c r="O524" s="19"/>
      <c r="P524" s="19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</row>
    <row r="525" spans="1:28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9"/>
      <c r="N525" s="19"/>
      <c r="O525" s="19"/>
      <c r="P525" s="19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</row>
    <row r="526" spans="1:28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9"/>
      <c r="N526" s="19"/>
      <c r="O526" s="19"/>
      <c r="P526" s="19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</row>
    <row r="527" spans="1:28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9"/>
      <c r="N527" s="19"/>
      <c r="O527" s="19"/>
      <c r="P527" s="19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</row>
    <row r="528" spans="1:28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9"/>
      <c r="N528" s="19"/>
      <c r="O528" s="19"/>
      <c r="P528" s="19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</row>
    <row r="529" spans="1:28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9"/>
      <c r="N529" s="19"/>
      <c r="O529" s="19"/>
      <c r="P529" s="19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</row>
    <row r="530" spans="1:28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9"/>
      <c r="N530" s="19"/>
      <c r="O530" s="19"/>
      <c r="P530" s="19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</row>
    <row r="531" spans="1:28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9"/>
      <c r="N531" s="19"/>
      <c r="O531" s="19"/>
      <c r="P531" s="19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</row>
    <row r="532" spans="1:28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9"/>
      <c r="N532" s="19"/>
      <c r="O532" s="19"/>
      <c r="P532" s="19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</row>
    <row r="533" spans="1:28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9"/>
      <c r="N533" s="19"/>
      <c r="O533" s="19"/>
      <c r="P533" s="19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</row>
    <row r="534" spans="1:28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9"/>
      <c r="N534" s="19"/>
      <c r="O534" s="19"/>
      <c r="P534" s="19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</row>
    <row r="535" spans="1:28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9"/>
      <c r="N535" s="19"/>
      <c r="O535" s="19"/>
      <c r="P535" s="19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</row>
    <row r="536" spans="1:28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9"/>
      <c r="N536" s="19"/>
      <c r="O536" s="19"/>
      <c r="P536" s="19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</row>
    <row r="537" spans="1:28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9"/>
      <c r="N537" s="19"/>
      <c r="O537" s="19"/>
      <c r="P537" s="19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</row>
    <row r="538" spans="1:28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9"/>
      <c r="N538" s="19"/>
      <c r="O538" s="19"/>
      <c r="P538" s="19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</row>
    <row r="539" spans="1:28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9"/>
      <c r="N539" s="19"/>
      <c r="O539" s="19"/>
      <c r="P539" s="19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</row>
    <row r="540" spans="1:28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9"/>
      <c r="N540" s="19"/>
      <c r="O540" s="19"/>
      <c r="P540" s="19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</row>
    <row r="541" spans="1:28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9"/>
      <c r="N541" s="19"/>
      <c r="O541" s="19"/>
      <c r="P541" s="19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</row>
    <row r="542" spans="1:28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9"/>
      <c r="N542" s="19"/>
      <c r="O542" s="19"/>
      <c r="P542" s="19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</row>
    <row r="543" spans="1:28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9"/>
      <c r="N543" s="19"/>
      <c r="O543" s="19"/>
      <c r="P543" s="19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</row>
    <row r="544" spans="1:28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9"/>
      <c r="N544" s="19"/>
      <c r="O544" s="19"/>
      <c r="P544" s="19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</row>
    <row r="545" spans="1:28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9"/>
      <c r="N545" s="19"/>
      <c r="O545" s="19"/>
      <c r="P545" s="19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</row>
    <row r="546" spans="1:28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9"/>
      <c r="N546" s="19"/>
      <c r="O546" s="19"/>
      <c r="P546" s="19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</row>
    <row r="547" spans="1:28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9"/>
      <c r="N547" s="19"/>
      <c r="O547" s="19"/>
      <c r="P547" s="19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</row>
    <row r="548" spans="1:28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9"/>
      <c r="N548" s="19"/>
      <c r="O548" s="19"/>
      <c r="P548" s="19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</row>
    <row r="549" spans="1:28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9"/>
      <c r="N549" s="19"/>
      <c r="O549" s="19"/>
      <c r="P549" s="19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</row>
    <row r="550" spans="1:28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9"/>
      <c r="N550" s="19"/>
      <c r="O550" s="19"/>
      <c r="P550" s="19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</row>
    <row r="551" spans="1:28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9"/>
      <c r="N551" s="19"/>
      <c r="O551" s="19"/>
      <c r="P551" s="19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</row>
    <row r="552" spans="1:28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9"/>
      <c r="N552" s="19"/>
      <c r="O552" s="19"/>
      <c r="P552" s="19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</row>
    <row r="553" spans="1:28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9"/>
      <c r="N553" s="19"/>
      <c r="O553" s="19"/>
      <c r="P553" s="19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</row>
    <row r="554" spans="1:28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9"/>
      <c r="N554" s="19"/>
      <c r="O554" s="19"/>
      <c r="P554" s="19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</row>
    <row r="555" spans="1:28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9"/>
      <c r="N555" s="19"/>
      <c r="O555" s="19"/>
      <c r="P555" s="19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</row>
    <row r="556" spans="1:28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9"/>
      <c r="N556" s="19"/>
      <c r="O556" s="19"/>
      <c r="P556" s="19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</row>
    <row r="557" spans="1:28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9"/>
      <c r="N557" s="19"/>
      <c r="O557" s="19"/>
      <c r="P557" s="19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</row>
    <row r="558" spans="1:28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9"/>
      <c r="N558" s="19"/>
      <c r="O558" s="19"/>
      <c r="P558" s="19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</row>
    <row r="559" spans="1:28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9"/>
      <c r="N559" s="19"/>
      <c r="O559" s="19"/>
      <c r="P559" s="19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</row>
    <row r="560" spans="1:28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9"/>
      <c r="N560" s="19"/>
      <c r="O560" s="19"/>
      <c r="P560" s="19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</row>
    <row r="561" spans="1:28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9"/>
      <c r="N561" s="19"/>
      <c r="O561" s="19"/>
      <c r="P561" s="19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</row>
    <row r="562" spans="1:28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9"/>
      <c r="N562" s="19"/>
      <c r="O562" s="19"/>
      <c r="P562" s="19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</row>
    <row r="563" spans="1:28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9"/>
      <c r="N563" s="19"/>
      <c r="O563" s="19"/>
      <c r="P563" s="19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</row>
    <row r="564" spans="1:28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9"/>
      <c r="N564" s="19"/>
      <c r="O564" s="19"/>
      <c r="P564" s="19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</row>
    <row r="565" spans="1:28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9"/>
      <c r="N565" s="19"/>
      <c r="O565" s="19"/>
      <c r="P565" s="19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</row>
    <row r="566" spans="1:28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9"/>
      <c r="N566" s="19"/>
      <c r="O566" s="19"/>
      <c r="P566" s="19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</row>
    <row r="567" spans="1:28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9"/>
      <c r="N567" s="19"/>
      <c r="O567" s="19"/>
      <c r="P567" s="19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</row>
    <row r="568" spans="1:28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9"/>
      <c r="N568" s="19"/>
      <c r="O568" s="19"/>
      <c r="P568" s="19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</row>
    <row r="569" spans="1:28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9"/>
      <c r="N569" s="19"/>
      <c r="O569" s="19"/>
      <c r="P569" s="19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</row>
    <row r="570" spans="1:28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9"/>
      <c r="N570" s="19"/>
      <c r="O570" s="19"/>
      <c r="P570" s="19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</row>
    <row r="571" spans="1:28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9"/>
      <c r="N571" s="19"/>
      <c r="O571" s="19"/>
      <c r="P571" s="19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</row>
    <row r="572" spans="1:28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9"/>
      <c r="N572" s="19"/>
      <c r="O572" s="19"/>
      <c r="P572" s="19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</row>
    <row r="573" spans="1:28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9"/>
      <c r="N573" s="19"/>
      <c r="O573" s="19"/>
      <c r="P573" s="19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</row>
    <row r="574" spans="1:28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9"/>
      <c r="N574" s="19"/>
      <c r="O574" s="19"/>
      <c r="P574" s="19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</row>
    <row r="575" spans="1:28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9"/>
      <c r="N575" s="19"/>
      <c r="O575" s="19"/>
      <c r="P575" s="19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</row>
    <row r="576" spans="1:28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9"/>
      <c r="N576" s="19"/>
      <c r="O576" s="19"/>
      <c r="P576" s="19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</row>
    <row r="577" spans="1:28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9"/>
      <c r="N577" s="19"/>
      <c r="O577" s="19"/>
      <c r="P577" s="19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</row>
    <row r="578" spans="1:28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9"/>
      <c r="N578" s="19"/>
      <c r="O578" s="19"/>
      <c r="P578" s="19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</row>
    <row r="579" spans="1:28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9"/>
      <c r="N579" s="19"/>
      <c r="O579" s="19"/>
      <c r="P579" s="19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</row>
    <row r="580" spans="1:28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9"/>
      <c r="N580" s="19"/>
      <c r="O580" s="19"/>
      <c r="P580" s="19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</row>
    <row r="581" spans="1:28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9"/>
      <c r="N581" s="19"/>
      <c r="O581" s="19"/>
      <c r="P581" s="19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</row>
    <row r="582" spans="1:28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9"/>
      <c r="N582" s="19"/>
      <c r="O582" s="19"/>
      <c r="P582" s="19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</row>
    <row r="583" spans="1:28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9"/>
      <c r="N583" s="19"/>
      <c r="O583" s="19"/>
      <c r="P583" s="19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</row>
    <row r="584" spans="1:28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9"/>
      <c r="N584" s="19"/>
      <c r="O584" s="19"/>
      <c r="P584" s="19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</row>
    <row r="585" spans="1:28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9"/>
      <c r="N585" s="19"/>
      <c r="O585" s="19"/>
      <c r="P585" s="19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</row>
    <row r="586" spans="1:28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9"/>
      <c r="N586" s="19"/>
      <c r="O586" s="19"/>
      <c r="P586" s="19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</row>
    <row r="587" spans="1:28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9"/>
      <c r="N587" s="19"/>
      <c r="O587" s="19"/>
      <c r="P587" s="19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</row>
    <row r="588" spans="1:28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9"/>
      <c r="N588" s="19"/>
      <c r="O588" s="19"/>
      <c r="P588" s="19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</row>
    <row r="589" spans="1:28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9"/>
      <c r="N589" s="19"/>
      <c r="O589" s="19"/>
      <c r="P589" s="19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</row>
    <row r="590" spans="1:28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9"/>
      <c r="N590" s="19"/>
      <c r="O590" s="19"/>
      <c r="P590" s="19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</row>
    <row r="591" spans="1:28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9"/>
      <c r="N591" s="19"/>
      <c r="O591" s="19"/>
      <c r="P591" s="19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</row>
    <row r="592" spans="1:28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9"/>
      <c r="N592" s="19"/>
      <c r="O592" s="19"/>
      <c r="P592" s="19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</row>
    <row r="593" spans="1:28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9"/>
      <c r="N593" s="19"/>
      <c r="O593" s="19"/>
      <c r="P593" s="19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</row>
    <row r="594" spans="1:28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9"/>
      <c r="N594" s="19"/>
      <c r="O594" s="19"/>
      <c r="P594" s="19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</row>
    <row r="595" spans="1:28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9"/>
      <c r="N595" s="19"/>
      <c r="O595" s="19"/>
      <c r="P595" s="19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</row>
    <row r="596" spans="1:28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9"/>
      <c r="N596" s="19"/>
      <c r="O596" s="19"/>
      <c r="P596" s="19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</row>
    <row r="597" spans="1:28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9"/>
      <c r="N597" s="19"/>
      <c r="O597" s="19"/>
      <c r="P597" s="19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</row>
    <row r="598" spans="1:28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9"/>
      <c r="N598" s="19"/>
      <c r="O598" s="19"/>
      <c r="P598" s="19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</row>
    <row r="599" spans="1:28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9"/>
      <c r="N599" s="19"/>
      <c r="O599" s="19"/>
      <c r="P599" s="19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</row>
    <row r="600" spans="1:28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9"/>
      <c r="N600" s="19"/>
      <c r="O600" s="19"/>
      <c r="P600" s="19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</row>
    <row r="601" spans="1:28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9"/>
      <c r="N601" s="19"/>
      <c r="O601" s="19"/>
      <c r="P601" s="19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</row>
    <row r="602" spans="1:28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9"/>
      <c r="N602" s="19"/>
      <c r="O602" s="19"/>
      <c r="P602" s="19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</row>
    <row r="603" spans="1:28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9"/>
      <c r="N603" s="19"/>
      <c r="O603" s="19"/>
      <c r="P603" s="19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</row>
    <row r="604" spans="1:28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9"/>
      <c r="N604" s="19"/>
      <c r="O604" s="19"/>
      <c r="P604" s="19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</row>
    <row r="605" spans="1:28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9"/>
      <c r="N605" s="19"/>
      <c r="O605" s="19"/>
      <c r="P605" s="19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</row>
    <row r="606" spans="1:28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9"/>
      <c r="N606" s="19"/>
      <c r="O606" s="19"/>
      <c r="P606" s="19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</row>
    <row r="607" spans="1:28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9"/>
      <c r="N607" s="19"/>
      <c r="O607" s="19"/>
      <c r="P607" s="19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</row>
    <row r="608" spans="1:28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9"/>
      <c r="N608" s="19"/>
      <c r="O608" s="19"/>
      <c r="P608" s="19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</row>
    <row r="609" spans="1:28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9"/>
      <c r="N609" s="19"/>
      <c r="O609" s="19"/>
      <c r="P609" s="19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</row>
    <row r="610" spans="1:28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9"/>
      <c r="N610" s="19"/>
      <c r="O610" s="19"/>
      <c r="P610" s="19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</row>
    <row r="611" spans="1:28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9"/>
      <c r="N611" s="19"/>
      <c r="O611" s="19"/>
      <c r="P611" s="19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</row>
    <row r="612" spans="1:28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9"/>
      <c r="N612" s="19"/>
      <c r="O612" s="19"/>
      <c r="P612" s="19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</row>
    <row r="613" spans="1:28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9"/>
      <c r="N613" s="19"/>
      <c r="O613" s="19"/>
      <c r="P613" s="19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</row>
    <row r="614" spans="1:28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9"/>
      <c r="N614" s="19"/>
      <c r="O614" s="19"/>
      <c r="P614" s="19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</row>
    <row r="615" spans="1:28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9"/>
      <c r="N615" s="19"/>
      <c r="O615" s="19"/>
      <c r="P615" s="19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</row>
    <row r="616" spans="1:28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9"/>
      <c r="N616" s="19"/>
      <c r="O616" s="19"/>
      <c r="P616" s="19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</row>
    <row r="617" spans="1:28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9"/>
      <c r="N617" s="19"/>
      <c r="O617" s="19"/>
      <c r="P617" s="19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</row>
    <row r="618" spans="1:28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9"/>
      <c r="N618" s="19"/>
      <c r="O618" s="19"/>
      <c r="P618" s="19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</row>
    <row r="619" spans="1:28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9"/>
      <c r="N619" s="19"/>
      <c r="O619" s="19"/>
      <c r="P619" s="19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</row>
    <row r="620" spans="1:28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9"/>
      <c r="N620" s="19"/>
      <c r="O620" s="19"/>
      <c r="P620" s="19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</row>
    <row r="621" spans="1:28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9"/>
      <c r="N621" s="19"/>
      <c r="O621" s="19"/>
      <c r="P621" s="19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</row>
    <row r="622" spans="1:28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9"/>
      <c r="N622" s="19"/>
      <c r="O622" s="19"/>
      <c r="P622" s="19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</row>
    <row r="623" spans="1:28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9"/>
      <c r="N623" s="19"/>
      <c r="O623" s="19"/>
      <c r="P623" s="19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</row>
    <row r="624" spans="1:28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9"/>
      <c r="N624" s="19"/>
      <c r="O624" s="19"/>
      <c r="P624" s="19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</row>
    <row r="625" spans="1:28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9"/>
      <c r="N625" s="19"/>
      <c r="O625" s="19"/>
      <c r="P625" s="19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</row>
    <row r="626" spans="1:28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9"/>
      <c r="N626" s="19"/>
      <c r="O626" s="19"/>
      <c r="P626" s="19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</row>
    <row r="627" spans="1:28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9"/>
      <c r="N627" s="19"/>
      <c r="O627" s="19"/>
      <c r="P627" s="19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</row>
    <row r="628" spans="1:28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9"/>
      <c r="N628" s="19"/>
      <c r="O628" s="19"/>
      <c r="P628" s="19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</row>
    <row r="629" spans="1:28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9"/>
      <c r="N629" s="19"/>
      <c r="O629" s="19"/>
      <c r="P629" s="19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</row>
    <row r="630" spans="1:28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9"/>
      <c r="N630" s="19"/>
      <c r="O630" s="19"/>
      <c r="P630" s="19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</row>
    <row r="631" spans="1:28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9"/>
      <c r="N631" s="19"/>
      <c r="O631" s="19"/>
      <c r="P631" s="19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</row>
    <row r="632" spans="1:28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9"/>
      <c r="N632" s="19"/>
      <c r="O632" s="19"/>
      <c r="P632" s="19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</row>
    <row r="633" spans="1:28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9"/>
      <c r="N633" s="19"/>
      <c r="O633" s="19"/>
      <c r="P633" s="19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</row>
    <row r="634" spans="1:28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9"/>
      <c r="N634" s="19"/>
      <c r="O634" s="19"/>
      <c r="P634" s="19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</row>
    <row r="635" spans="1:28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9"/>
      <c r="N635" s="19"/>
      <c r="O635" s="19"/>
      <c r="P635" s="19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</row>
    <row r="636" spans="1:28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9"/>
      <c r="N636" s="19"/>
      <c r="O636" s="19"/>
      <c r="P636" s="19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</row>
    <row r="637" spans="1:28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9"/>
      <c r="N637" s="19"/>
      <c r="O637" s="19"/>
      <c r="P637" s="19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</row>
    <row r="638" spans="1:28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9"/>
      <c r="N638" s="19"/>
      <c r="O638" s="19"/>
      <c r="P638" s="19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</row>
    <row r="639" spans="1:28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9"/>
      <c r="N639" s="19"/>
      <c r="O639" s="19"/>
      <c r="P639" s="19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</row>
    <row r="640" spans="1:28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9"/>
      <c r="N640" s="19"/>
      <c r="O640" s="19"/>
      <c r="P640" s="19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</row>
    <row r="641" spans="1:28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9"/>
      <c r="N641" s="19"/>
      <c r="O641" s="19"/>
      <c r="P641" s="19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</row>
    <row r="642" spans="1:28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9"/>
      <c r="N642" s="19"/>
      <c r="O642" s="19"/>
      <c r="P642" s="19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</row>
    <row r="643" spans="1:28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9"/>
      <c r="N643" s="19"/>
      <c r="O643" s="19"/>
      <c r="P643" s="19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</row>
    <row r="644" spans="1:28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9"/>
      <c r="N644" s="19"/>
      <c r="O644" s="19"/>
      <c r="P644" s="19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</row>
    <row r="645" spans="1:28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9"/>
      <c r="N645" s="19"/>
      <c r="O645" s="19"/>
      <c r="P645" s="19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</row>
    <row r="646" spans="1:28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9"/>
      <c r="N646" s="19"/>
      <c r="O646" s="19"/>
      <c r="P646" s="19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</row>
    <row r="647" spans="1:28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9"/>
      <c r="N647" s="19"/>
      <c r="O647" s="19"/>
      <c r="P647" s="19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</row>
    <row r="648" spans="1:28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9"/>
      <c r="N648" s="19"/>
      <c r="O648" s="19"/>
      <c r="P648" s="19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</row>
    <row r="649" spans="1:28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9"/>
      <c r="N649" s="19"/>
      <c r="O649" s="19"/>
      <c r="P649" s="19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</row>
    <row r="650" spans="1:28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9"/>
      <c r="N650" s="19"/>
      <c r="O650" s="19"/>
      <c r="P650" s="19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</row>
    <row r="651" spans="1:28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9"/>
      <c r="N651" s="19"/>
      <c r="O651" s="19"/>
      <c r="P651" s="19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</row>
    <row r="652" spans="1:28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9"/>
      <c r="N652" s="19"/>
      <c r="O652" s="19"/>
      <c r="P652" s="19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</row>
    <row r="653" spans="1:28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9"/>
      <c r="N653" s="19"/>
      <c r="O653" s="19"/>
      <c r="P653" s="19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</row>
    <row r="654" spans="1:28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9"/>
      <c r="N654" s="19"/>
      <c r="O654" s="19"/>
      <c r="P654" s="19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</row>
    <row r="655" spans="1:28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9"/>
      <c r="N655" s="19"/>
      <c r="O655" s="19"/>
      <c r="P655" s="19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</row>
    <row r="656" spans="1:28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9"/>
      <c r="N656" s="19"/>
      <c r="O656" s="19"/>
      <c r="P656" s="19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</row>
    <row r="657" spans="1:28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9"/>
      <c r="N657" s="19"/>
      <c r="O657" s="19"/>
      <c r="P657" s="19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</row>
    <row r="658" spans="1:28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9"/>
      <c r="N658" s="19"/>
      <c r="O658" s="19"/>
      <c r="P658" s="19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</row>
    <row r="659" spans="1:28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9"/>
      <c r="N659" s="19"/>
      <c r="O659" s="19"/>
      <c r="P659" s="19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</row>
    <row r="660" spans="1:28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9"/>
      <c r="N660" s="19"/>
      <c r="O660" s="19"/>
      <c r="P660" s="19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</row>
    <row r="661" spans="1:28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9"/>
      <c r="N661" s="19"/>
      <c r="O661" s="19"/>
      <c r="P661" s="19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</row>
    <row r="662" spans="1:28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9"/>
      <c r="N662" s="19"/>
      <c r="O662" s="19"/>
      <c r="P662" s="19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</row>
    <row r="663" spans="1:28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9"/>
      <c r="N663" s="19"/>
      <c r="O663" s="19"/>
      <c r="P663" s="19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</row>
    <row r="664" spans="1:28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9"/>
      <c r="N664" s="19"/>
      <c r="O664" s="19"/>
      <c r="P664" s="19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</row>
    <row r="665" spans="1:28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9"/>
      <c r="N665" s="19"/>
      <c r="O665" s="19"/>
      <c r="P665" s="19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</row>
    <row r="666" spans="1:28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9"/>
      <c r="N666" s="19"/>
      <c r="O666" s="19"/>
      <c r="P666" s="19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</row>
    <row r="667" spans="1:28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9"/>
      <c r="N667" s="19"/>
      <c r="O667" s="19"/>
      <c r="P667" s="19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</row>
    <row r="668" spans="1:28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9"/>
      <c r="N668" s="19"/>
      <c r="O668" s="19"/>
      <c r="P668" s="19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</row>
    <row r="669" spans="1:28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9"/>
      <c r="N669" s="19"/>
      <c r="O669" s="19"/>
      <c r="P669" s="19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</row>
    <row r="670" spans="1:28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9"/>
      <c r="N670" s="19"/>
      <c r="O670" s="19"/>
      <c r="P670" s="19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</row>
    <row r="671" spans="1:28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9"/>
      <c r="N671" s="19"/>
      <c r="O671" s="19"/>
      <c r="P671" s="19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</row>
    <row r="672" spans="1:28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9"/>
      <c r="N672" s="19"/>
      <c r="O672" s="19"/>
      <c r="P672" s="19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</row>
    <row r="673" spans="1:28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9"/>
      <c r="N673" s="19"/>
      <c r="O673" s="19"/>
      <c r="P673" s="19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</row>
    <row r="674" spans="1:28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9"/>
      <c r="N674" s="19"/>
      <c r="O674" s="19"/>
      <c r="P674" s="19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</row>
    <row r="675" spans="1:28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9"/>
      <c r="N675" s="19"/>
      <c r="O675" s="19"/>
      <c r="P675" s="19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</row>
    <row r="676" spans="1:28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9"/>
      <c r="N676" s="19"/>
      <c r="O676" s="19"/>
      <c r="P676" s="19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</row>
    <row r="677" spans="1:28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9"/>
      <c r="N677" s="19"/>
      <c r="O677" s="19"/>
      <c r="P677" s="19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</row>
    <row r="678" spans="1:28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9"/>
      <c r="N678" s="19"/>
      <c r="O678" s="19"/>
      <c r="P678" s="19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</row>
    <row r="679" spans="1:28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9"/>
      <c r="N679" s="19"/>
      <c r="O679" s="19"/>
      <c r="P679" s="19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</row>
    <row r="680" spans="1:28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9"/>
      <c r="N680" s="19"/>
      <c r="O680" s="19"/>
      <c r="P680" s="19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</row>
    <row r="681" spans="1:28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9"/>
      <c r="N681" s="19"/>
      <c r="O681" s="19"/>
      <c r="P681" s="19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</row>
    <row r="682" spans="1:28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9"/>
      <c r="N682" s="19"/>
      <c r="O682" s="19"/>
      <c r="P682" s="19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</row>
    <row r="683" spans="1:28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9"/>
      <c r="N683" s="19"/>
      <c r="O683" s="19"/>
      <c r="P683" s="19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</row>
    <row r="684" spans="1:28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9"/>
      <c r="N684" s="19"/>
      <c r="O684" s="19"/>
      <c r="P684" s="19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</row>
    <row r="685" spans="1:28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9"/>
      <c r="N685" s="19"/>
      <c r="O685" s="19"/>
      <c r="P685" s="19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</row>
    <row r="686" spans="1:28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9"/>
      <c r="N686" s="19"/>
      <c r="O686" s="19"/>
      <c r="P686" s="19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</row>
    <row r="687" spans="1:28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9"/>
      <c r="N687" s="19"/>
      <c r="O687" s="19"/>
      <c r="P687" s="19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</row>
    <row r="688" spans="1:28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9"/>
      <c r="N688" s="19"/>
      <c r="O688" s="19"/>
      <c r="P688" s="19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</row>
    <row r="689" spans="1:28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9"/>
      <c r="N689" s="19"/>
      <c r="O689" s="19"/>
      <c r="P689" s="19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</row>
    <row r="690" spans="1:28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9"/>
      <c r="N690" s="19"/>
      <c r="O690" s="19"/>
      <c r="P690" s="19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</row>
    <row r="691" spans="1:28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9"/>
      <c r="N691" s="19"/>
      <c r="O691" s="19"/>
      <c r="P691" s="19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</row>
    <row r="692" spans="1:28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9"/>
      <c r="N692" s="19"/>
      <c r="O692" s="19"/>
      <c r="P692" s="19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</row>
    <row r="693" spans="1:28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9"/>
      <c r="N693" s="19"/>
      <c r="O693" s="19"/>
      <c r="P693" s="19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</row>
    <row r="694" spans="1:28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9"/>
      <c r="N694" s="19"/>
      <c r="O694" s="19"/>
      <c r="P694" s="19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</row>
    <row r="695" spans="1:28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9"/>
      <c r="N695" s="19"/>
      <c r="O695" s="19"/>
      <c r="P695" s="19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</row>
    <row r="696" spans="1:28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9"/>
      <c r="N696" s="19"/>
      <c r="O696" s="19"/>
      <c r="P696" s="19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</row>
    <row r="697" spans="1:28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9"/>
      <c r="N697" s="19"/>
      <c r="O697" s="19"/>
      <c r="P697" s="19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</row>
    <row r="698" spans="1:28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9"/>
      <c r="N698" s="19"/>
      <c r="O698" s="19"/>
      <c r="P698" s="19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</row>
    <row r="699" spans="1:28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9"/>
      <c r="N699" s="19"/>
      <c r="O699" s="19"/>
      <c r="P699" s="19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</row>
    <row r="700" spans="1:28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9"/>
      <c r="N700" s="19"/>
      <c r="O700" s="19"/>
      <c r="P700" s="19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</row>
    <row r="701" spans="1:28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9"/>
      <c r="N701" s="19"/>
      <c r="O701" s="19"/>
      <c r="P701" s="19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</row>
    <row r="702" spans="1:28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9"/>
      <c r="N702" s="19"/>
      <c r="O702" s="19"/>
      <c r="P702" s="19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</row>
    <row r="703" spans="1:28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9"/>
      <c r="N703" s="19"/>
      <c r="O703" s="19"/>
      <c r="P703" s="19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</row>
    <row r="704" spans="1:28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9"/>
      <c r="N704" s="19"/>
      <c r="O704" s="19"/>
      <c r="P704" s="19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</row>
    <row r="705" spans="1:28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9"/>
      <c r="N705" s="19"/>
      <c r="O705" s="19"/>
      <c r="P705" s="19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</row>
    <row r="706" spans="1:28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9"/>
      <c r="N706" s="19"/>
      <c r="O706" s="19"/>
      <c r="P706" s="19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</row>
    <row r="707" spans="1:28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9"/>
      <c r="N707" s="19"/>
      <c r="O707" s="19"/>
      <c r="P707" s="19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</row>
    <row r="708" spans="1:28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9"/>
      <c r="N708" s="19"/>
      <c r="O708" s="19"/>
      <c r="P708" s="19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</row>
    <row r="709" spans="1:28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9"/>
      <c r="N709" s="19"/>
      <c r="O709" s="19"/>
      <c r="P709" s="19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</row>
    <row r="710" spans="1:28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9"/>
      <c r="N710" s="19"/>
      <c r="O710" s="19"/>
      <c r="P710" s="19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</row>
    <row r="711" spans="1:28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9"/>
      <c r="M711" s="19"/>
      <c r="N711" s="19"/>
      <c r="O711" s="19"/>
      <c r="P711" s="19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</row>
  </sheetData>
  <mergeCells count="257">
    <mergeCell ref="M3:M4"/>
    <mergeCell ref="O3:O4"/>
    <mergeCell ref="F2:F4"/>
    <mergeCell ref="G2:G4"/>
    <mergeCell ref="H2:H4"/>
    <mergeCell ref="Q2:AB3"/>
    <mergeCell ref="C14:E14"/>
    <mergeCell ref="C15:E15"/>
    <mergeCell ref="C16:E16"/>
    <mergeCell ref="P3:P4"/>
    <mergeCell ref="C5:E5"/>
    <mergeCell ref="C6:E6"/>
    <mergeCell ref="C7:E7"/>
    <mergeCell ref="B2:E4"/>
    <mergeCell ref="I2:I4"/>
    <mergeCell ref="J2:L2"/>
    <mergeCell ref="M2:P2"/>
    <mergeCell ref="J3:J4"/>
    <mergeCell ref="K3:K4"/>
    <mergeCell ref="L3:L4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50:E50"/>
    <mergeCell ref="C51:E51"/>
    <mergeCell ref="C52:E52"/>
    <mergeCell ref="C53:E53"/>
    <mergeCell ref="C54:E54"/>
    <mergeCell ref="C55:E55"/>
    <mergeCell ref="C44:E44"/>
    <mergeCell ref="C45:E45"/>
    <mergeCell ref="D46:E46"/>
    <mergeCell ref="D47:E47"/>
    <mergeCell ref="C48:E48"/>
    <mergeCell ref="C49:E49"/>
    <mergeCell ref="C62:E62"/>
    <mergeCell ref="C63:E63"/>
    <mergeCell ref="C64:E64"/>
    <mergeCell ref="C65:E65"/>
    <mergeCell ref="D66:E66"/>
    <mergeCell ref="D67:E67"/>
    <mergeCell ref="C56:E56"/>
    <mergeCell ref="C57:E57"/>
    <mergeCell ref="C58:E58"/>
    <mergeCell ref="C59:E59"/>
    <mergeCell ref="C60:E60"/>
    <mergeCell ref="C61:E61"/>
    <mergeCell ref="C74:E74"/>
    <mergeCell ref="C75:E75"/>
    <mergeCell ref="D76:E76"/>
    <mergeCell ref="D77:E77"/>
    <mergeCell ref="C78:E78"/>
    <mergeCell ref="C79:E79"/>
    <mergeCell ref="D68:E68"/>
    <mergeCell ref="C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C80:E80"/>
    <mergeCell ref="C81:E81"/>
    <mergeCell ref="C82:E82"/>
    <mergeCell ref="D83:E83"/>
    <mergeCell ref="D84:E84"/>
    <mergeCell ref="D85:E85"/>
    <mergeCell ref="D98:E98"/>
    <mergeCell ref="D99:E99"/>
    <mergeCell ref="D100:E100"/>
    <mergeCell ref="D101:E101"/>
    <mergeCell ref="D102:E102"/>
    <mergeCell ref="D103:E103"/>
    <mergeCell ref="D92:E92"/>
    <mergeCell ref="C93:E93"/>
    <mergeCell ref="D94:E94"/>
    <mergeCell ref="D95:E95"/>
    <mergeCell ref="D96:E96"/>
    <mergeCell ref="D97:E97"/>
    <mergeCell ref="D110:E110"/>
    <mergeCell ref="D111:E111"/>
    <mergeCell ref="D112:E112"/>
    <mergeCell ref="D114:E114"/>
    <mergeCell ref="D115:E115"/>
    <mergeCell ref="C116:E116"/>
    <mergeCell ref="C104:E104"/>
    <mergeCell ref="D105:E105"/>
    <mergeCell ref="D106:E106"/>
    <mergeCell ref="D107:E107"/>
    <mergeCell ref="D108:E108"/>
    <mergeCell ref="D109:E109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C119:E119"/>
    <mergeCell ref="D120:E120"/>
    <mergeCell ref="D121:E121"/>
    <mergeCell ref="D122:E122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C131:E131"/>
    <mergeCell ref="C132:E132"/>
    <mergeCell ref="C133:E133"/>
    <mergeCell ref="C134:E134"/>
    <mergeCell ref="C147:E147"/>
    <mergeCell ref="C148:E148"/>
    <mergeCell ref="D149:E149"/>
    <mergeCell ref="D150:E150"/>
    <mergeCell ref="C151:E151"/>
    <mergeCell ref="C152:E152"/>
    <mergeCell ref="D141:E141"/>
    <mergeCell ref="D142:E142"/>
    <mergeCell ref="D143:E143"/>
    <mergeCell ref="D144:E144"/>
    <mergeCell ref="C145:E145"/>
    <mergeCell ref="C146:E146"/>
    <mergeCell ref="C159:E159"/>
    <mergeCell ref="C160:E160"/>
    <mergeCell ref="C161:E161"/>
    <mergeCell ref="C162:E162"/>
    <mergeCell ref="C163:E163"/>
    <mergeCell ref="D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C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C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C196:E196"/>
    <mergeCell ref="D197:E197"/>
    <mergeCell ref="D198:E198"/>
    <mergeCell ref="C199:E199"/>
    <mergeCell ref="D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C211:E211"/>
    <mergeCell ref="C212:E212"/>
    <mergeCell ref="D201:E201"/>
    <mergeCell ref="D202:E202"/>
    <mergeCell ref="D203:E203"/>
    <mergeCell ref="D204:E204"/>
    <mergeCell ref="D205:E205"/>
    <mergeCell ref="D206:E206"/>
    <mergeCell ref="D219:E219"/>
    <mergeCell ref="D220:E220"/>
    <mergeCell ref="D221:E221"/>
    <mergeCell ref="D222:E222"/>
    <mergeCell ref="D223:E223"/>
    <mergeCell ref="C224:E224"/>
    <mergeCell ref="C213:E213"/>
    <mergeCell ref="D214:E214"/>
    <mergeCell ref="D215:E215"/>
    <mergeCell ref="D216:E216"/>
    <mergeCell ref="D217:E217"/>
    <mergeCell ref="D218:E218"/>
    <mergeCell ref="C243:E243"/>
    <mergeCell ref="C244:E244"/>
    <mergeCell ref="C245:E245"/>
    <mergeCell ref="C246:E246"/>
    <mergeCell ref="B247:E247"/>
    <mergeCell ref="N3:N4"/>
    <mergeCell ref="C237:E237"/>
    <mergeCell ref="C238:E238"/>
    <mergeCell ref="C239:E239"/>
    <mergeCell ref="C240:E240"/>
    <mergeCell ref="C241:E241"/>
    <mergeCell ref="C242:E242"/>
    <mergeCell ref="D231:E231"/>
    <mergeCell ref="D232:E232"/>
    <mergeCell ref="D233:E233"/>
    <mergeCell ref="D234:E234"/>
    <mergeCell ref="C235:E235"/>
    <mergeCell ref="C236:E236"/>
    <mergeCell ref="C225:E225"/>
    <mergeCell ref="C226:E226"/>
    <mergeCell ref="D227:E227"/>
    <mergeCell ref="D228:E228"/>
    <mergeCell ref="D229:E229"/>
    <mergeCell ref="C230:E230"/>
  </mergeCells>
  <pageMargins left="0.25" right="0.25" top="0.75" bottom="0.75" header="0.3" footer="0.3"/>
  <pageSetup paperSize="9" scale="48" orientation="landscape" r:id="rId1"/>
  <headerFooter>
    <oddHeader>&amp;C&amp;"Times New Roman,Félkövér"&amp;12Támogatás
Kiadások - 2016.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BreakPreview" zoomScale="60" zoomScaleNormal="100" workbookViewId="0">
      <selection activeCell="H24" sqref="H24"/>
    </sheetView>
  </sheetViews>
  <sheetFormatPr defaultColWidth="9" defaultRowHeight="15" x14ac:dyDescent="0.25"/>
  <cols>
    <col min="1" max="1" width="2.7109375" style="174" customWidth="1"/>
    <col min="2" max="5" width="11.5703125" style="175" customWidth="1"/>
    <col min="6" max="6" width="13.140625" style="175" customWidth="1"/>
    <col min="7" max="7" width="11.85546875" style="175" bestFit="1" customWidth="1"/>
    <col min="8" max="8" width="12.5703125" style="174" bestFit="1" customWidth="1"/>
    <col min="9" max="9" width="11" style="174" customWidth="1"/>
    <col min="10" max="10" width="11.140625" style="174" customWidth="1"/>
    <col min="11" max="11" width="13.7109375" style="174" customWidth="1"/>
    <col min="12" max="12" width="11.28515625" style="174" customWidth="1"/>
    <col min="13" max="14" width="9.7109375" style="174" bestFit="1" customWidth="1"/>
    <col min="15" max="15" width="11.85546875" style="174" customWidth="1"/>
    <col min="16" max="16" width="9.7109375" style="174" bestFit="1" customWidth="1"/>
    <col min="17" max="17" width="11.42578125" style="174" bestFit="1" customWidth="1"/>
    <col min="18" max="18" width="12" style="174" customWidth="1"/>
    <col min="19" max="19" width="11.42578125" style="174" bestFit="1" customWidth="1"/>
    <col min="20" max="20" width="9.7109375" style="174" bestFit="1" customWidth="1"/>
    <col min="21" max="21" width="11.85546875" style="174" bestFit="1" customWidth="1"/>
    <col min="22" max="16384" width="9" style="174"/>
  </cols>
  <sheetData>
    <row r="1" spans="1:21" ht="15.75" thickBot="1" x14ac:dyDescent="0.3">
      <c r="U1" s="364" t="s">
        <v>1113</v>
      </c>
    </row>
    <row r="2" spans="1:21" ht="15" customHeight="1" x14ac:dyDescent="0.25">
      <c r="A2" s="587" t="s">
        <v>0</v>
      </c>
      <c r="B2" s="588"/>
      <c r="C2" s="591" t="s">
        <v>1154</v>
      </c>
      <c r="D2" s="591" t="s">
        <v>1237</v>
      </c>
      <c r="E2" s="591" t="s">
        <v>1240</v>
      </c>
      <c r="F2" s="577" t="s">
        <v>1246</v>
      </c>
      <c r="G2" s="579" t="s">
        <v>1247</v>
      </c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1"/>
    </row>
    <row r="3" spans="1:21" ht="51.75" thickBot="1" x14ac:dyDescent="0.3">
      <c r="A3" s="589"/>
      <c r="B3" s="590"/>
      <c r="C3" s="592"/>
      <c r="D3" s="592"/>
      <c r="E3" s="592"/>
      <c r="F3" s="578"/>
      <c r="G3" s="373" t="s">
        <v>1251</v>
      </c>
      <c r="H3" s="374" t="s">
        <v>1141</v>
      </c>
      <c r="I3" s="375" t="s">
        <v>1142</v>
      </c>
      <c r="J3" s="375" t="s">
        <v>1143</v>
      </c>
      <c r="K3" s="375" t="s">
        <v>1162</v>
      </c>
      <c r="L3" s="375" t="s">
        <v>1163</v>
      </c>
      <c r="M3" s="375" t="s">
        <v>1144</v>
      </c>
      <c r="N3" s="375" t="s">
        <v>1164</v>
      </c>
      <c r="O3" s="375" t="s">
        <v>1217</v>
      </c>
      <c r="P3" s="375" t="s">
        <v>1146</v>
      </c>
      <c r="Q3" s="375" t="s">
        <v>1147</v>
      </c>
      <c r="R3" s="375" t="s">
        <v>1148</v>
      </c>
      <c r="S3" s="375" t="s">
        <v>1152</v>
      </c>
      <c r="T3" s="376" t="s">
        <v>1153</v>
      </c>
      <c r="U3" s="377" t="s">
        <v>1155</v>
      </c>
    </row>
    <row r="4" spans="1:21" ht="25.5" x14ac:dyDescent="0.25">
      <c r="A4" s="582" t="s">
        <v>1149</v>
      </c>
      <c r="B4" s="360" t="s">
        <v>123</v>
      </c>
      <c r="C4" s="381">
        <f>Bevételek!F5+Bevételek!F92+Bevételek!F122+Bevételek!F178</f>
        <v>22490276</v>
      </c>
      <c r="D4" s="381">
        <f>Bevételek!G5+Bevételek!G92+Bevételek!G122+Bevételek!G178</f>
        <v>27958756</v>
      </c>
      <c r="E4" s="381">
        <f>Bevételek!H5+Bevételek!H92+Bevételek!H122+Bevételek!H178</f>
        <v>28269764</v>
      </c>
      <c r="F4" s="533">
        <f>Bevételek!I5+Bevételek!I92+Bevételek!I122+Bevételek!I178</f>
        <v>28721570</v>
      </c>
      <c r="G4" s="378">
        <f>SUM(H4:U4)</f>
        <v>27012000</v>
      </c>
      <c r="H4" s="366">
        <f>(Bevételek!K5+Bevételek!K92+Bevételek!K122+Bevételek!K178)</f>
        <v>856711</v>
      </c>
      <c r="I4" s="237">
        <f>(Bevételek!L5+Bevételek!L92+Bevételek!L122+Bevételek!L178)</f>
        <v>2610</v>
      </c>
      <c r="J4" s="237">
        <f>(Bevételek!M5+Bevételek!M92+Bevételek!M122+Bevételek!M178)</f>
        <v>907719</v>
      </c>
      <c r="K4" s="237">
        <f>(Bevételek!N5+Bevételek!N92+Bevételek!N122+Bevételek!N178)</f>
        <v>14740529</v>
      </c>
      <c r="L4" s="237">
        <f>(Bevételek!O5+Bevételek!O92+Bevételek!O122+Bevételek!O178)</f>
        <v>0</v>
      </c>
      <c r="M4" s="237"/>
      <c r="N4" s="237"/>
      <c r="O4" s="237">
        <f>(Bevételek!P5+Bevételek!P92+Bevételek!P122+Bevételek!P178)</f>
        <v>63870</v>
      </c>
      <c r="P4" s="237">
        <f>(Bevételek!Q5+Bevételek!Q92+Bevételek!Q122+Bevételek!Q178)</f>
        <v>35200</v>
      </c>
      <c r="Q4" s="237"/>
      <c r="R4" s="237"/>
      <c r="S4" s="237"/>
      <c r="T4" s="238"/>
      <c r="U4" s="239">
        <f>(Bevételek!R5+Bevételek!R92+Bevételek!R122+Bevételek!R178)</f>
        <v>10405361</v>
      </c>
    </row>
    <row r="5" spans="1:21" s="176" customFormat="1" ht="25.5" x14ac:dyDescent="0.25">
      <c r="A5" s="583"/>
      <c r="B5" s="361" t="s">
        <v>153</v>
      </c>
      <c r="C5" s="382">
        <f>Bevételek!F56+Bevételek!F168+Bevételek!F204</f>
        <v>0</v>
      </c>
      <c r="D5" s="382">
        <f>Bevételek!G56+Bevételek!G168+Bevételek!G204</f>
        <v>2784000</v>
      </c>
      <c r="E5" s="382">
        <f>Bevételek!H56+Bevételek!H168+Bevételek!H204</f>
        <v>3050746</v>
      </c>
      <c r="F5" s="534">
        <f>Bevételek!I56+Bevételek!I168+Bevételek!I204</f>
        <v>3050746</v>
      </c>
      <c r="G5" s="379">
        <f t="shared" ref="G5:G7" si="0">SUM(H5:U5)</f>
        <v>3050746</v>
      </c>
      <c r="H5" s="367">
        <f>(Bevételek!K56+Bevételek!K168+Bevételek!K204)</f>
        <v>0</v>
      </c>
      <c r="I5" s="240">
        <f>(Bevételek!L56+Bevételek!L168+Bevételek!L204)</f>
        <v>0</v>
      </c>
      <c r="J5" s="240">
        <f>(Bevételek!M56+Bevételek!M168+Bevételek!M204)</f>
        <v>3050746</v>
      </c>
      <c r="K5" s="240">
        <f>(Bevételek!N56+Bevételek!N168+Bevételek!N204)</f>
        <v>0</v>
      </c>
      <c r="L5" s="240">
        <f>(Bevételek!O56+Bevételek!O168+Bevételek!O204)</f>
        <v>0</v>
      </c>
      <c r="M5" s="240"/>
      <c r="N5" s="240"/>
      <c r="O5" s="240">
        <f>(Bevételek!P56+Bevételek!P168+Bevételek!P204)</f>
        <v>0</v>
      </c>
      <c r="P5" s="240">
        <f>(Bevételek!Q56+Bevételek!Q168+Bevételek!Q204)</f>
        <v>0</v>
      </c>
      <c r="Q5" s="240"/>
      <c r="R5" s="240"/>
      <c r="S5" s="240"/>
      <c r="T5" s="241"/>
      <c r="U5" s="242">
        <f>(Bevételek!R56+Bevételek!R168+Bevételek!R204)</f>
        <v>0</v>
      </c>
    </row>
    <row r="6" spans="1:21" ht="25.5" x14ac:dyDescent="0.25">
      <c r="A6" s="583"/>
      <c r="B6" s="361" t="s">
        <v>855</v>
      </c>
      <c r="C6" s="382">
        <f>Bevételek!F244</f>
        <v>2684727</v>
      </c>
      <c r="D6" s="382">
        <f>Bevételek!G244</f>
        <v>2720000</v>
      </c>
      <c r="E6" s="382">
        <f>Bevételek!H244</f>
        <v>2720000</v>
      </c>
      <c r="F6" s="534">
        <f>Bevételek!I244</f>
        <v>2720000</v>
      </c>
      <c r="G6" s="379">
        <f t="shared" si="0"/>
        <v>2720000</v>
      </c>
      <c r="H6" s="367">
        <f>Bevételek!K244</f>
        <v>0</v>
      </c>
      <c r="I6" s="240">
        <f>Bevételek!L244</f>
        <v>0</v>
      </c>
      <c r="J6" s="240">
        <f>Bevételek!M244</f>
        <v>0</v>
      </c>
      <c r="K6" s="240">
        <f>Bevételek!N244</f>
        <v>0</v>
      </c>
      <c r="L6" s="240">
        <f>Bevételek!O244</f>
        <v>2720000</v>
      </c>
      <c r="M6" s="240"/>
      <c r="N6" s="240"/>
      <c r="O6" s="240">
        <f>Bevételek!P244</f>
        <v>0</v>
      </c>
      <c r="P6" s="240">
        <f>Bevételek!Q244</f>
        <v>0</v>
      </c>
      <c r="Q6" s="240"/>
      <c r="R6" s="240"/>
      <c r="S6" s="240"/>
      <c r="T6" s="241"/>
      <c r="U6" s="242">
        <f>Bevételek!R244</f>
        <v>0</v>
      </c>
    </row>
    <row r="7" spans="1:21" ht="25.5" x14ac:dyDescent="0.25">
      <c r="A7" s="583"/>
      <c r="B7" s="361" t="s">
        <v>226</v>
      </c>
      <c r="C7" s="382">
        <f>Bevételek!F230-Bevételek!F244</f>
        <v>0</v>
      </c>
      <c r="D7" s="382">
        <f>Bevételek!G230-Bevételek!G244</f>
        <v>0</v>
      </c>
      <c r="E7" s="382">
        <f>Bevételek!H230-Bevételek!H244</f>
        <v>0</v>
      </c>
      <c r="F7" s="534">
        <f>Bevételek!I230-Bevételek!I244</f>
        <v>549172</v>
      </c>
      <c r="G7" s="379">
        <f t="shared" si="0"/>
        <v>549172</v>
      </c>
      <c r="H7" s="367">
        <f>(Bevételek!K230-Bevételek!K244)</f>
        <v>0</v>
      </c>
      <c r="I7" s="240">
        <f>(Bevételek!L230-Bevételek!L244)</f>
        <v>0</v>
      </c>
      <c r="J7" s="240">
        <f>(Bevételek!M230-Bevételek!M244)</f>
        <v>0</v>
      </c>
      <c r="K7" s="240">
        <f>(Bevételek!N230-Bevételek!N244)</f>
        <v>549172</v>
      </c>
      <c r="L7" s="240">
        <f>(Bevételek!O230-Bevételek!O244)</f>
        <v>0</v>
      </c>
      <c r="M7" s="240"/>
      <c r="N7" s="240"/>
      <c r="O7" s="240">
        <f>(Bevételek!P230-Bevételek!P244)</f>
        <v>0</v>
      </c>
      <c r="P7" s="240">
        <f>(Bevételek!Q230-Bevételek!Q244)</f>
        <v>0</v>
      </c>
      <c r="Q7" s="240"/>
      <c r="R7" s="240"/>
      <c r="S7" s="240"/>
      <c r="T7" s="241"/>
      <c r="U7" s="242">
        <f>(Bevételek!R230-Bevételek!R244)</f>
        <v>0</v>
      </c>
    </row>
    <row r="8" spans="1:21" s="177" customFormat="1" ht="16.5" thickBot="1" x14ac:dyDescent="0.3">
      <c r="A8" s="584"/>
      <c r="B8" s="362" t="s">
        <v>856</v>
      </c>
      <c r="C8" s="243">
        <f t="shared" ref="C8:G8" si="1">SUM(C4:C7)</f>
        <v>25175003</v>
      </c>
      <c r="D8" s="243">
        <f t="shared" ref="D8:F8" si="2">SUM(D4:D7)</f>
        <v>33462756</v>
      </c>
      <c r="E8" s="243">
        <f t="shared" si="2"/>
        <v>34040510</v>
      </c>
      <c r="F8" s="245">
        <f t="shared" si="2"/>
        <v>35041488</v>
      </c>
      <c r="G8" s="371">
        <f t="shared" si="1"/>
        <v>33331918</v>
      </c>
      <c r="H8" s="368">
        <f>SUM(H4:H7)</f>
        <v>856711</v>
      </c>
      <c r="I8" s="243">
        <f t="shared" ref="I8:U8" si="3">SUM(I4:I7)</f>
        <v>2610</v>
      </c>
      <c r="J8" s="243">
        <f t="shared" si="3"/>
        <v>3958465</v>
      </c>
      <c r="K8" s="243">
        <f t="shared" si="3"/>
        <v>15289701</v>
      </c>
      <c r="L8" s="243">
        <f t="shared" si="3"/>
        <v>2720000</v>
      </c>
      <c r="M8" s="243">
        <f t="shared" si="3"/>
        <v>0</v>
      </c>
      <c r="N8" s="243">
        <f t="shared" si="3"/>
        <v>0</v>
      </c>
      <c r="O8" s="243">
        <f t="shared" si="3"/>
        <v>63870</v>
      </c>
      <c r="P8" s="243">
        <f t="shared" si="3"/>
        <v>35200</v>
      </c>
      <c r="Q8" s="243">
        <f t="shared" si="3"/>
        <v>0</v>
      </c>
      <c r="R8" s="243">
        <f t="shared" si="3"/>
        <v>0</v>
      </c>
      <c r="S8" s="243">
        <f t="shared" si="3"/>
        <v>0</v>
      </c>
      <c r="T8" s="244">
        <f t="shared" ref="T8" si="4">SUM(T4:T7)</f>
        <v>0</v>
      </c>
      <c r="U8" s="245">
        <f t="shared" si="3"/>
        <v>10405361</v>
      </c>
    </row>
    <row r="9" spans="1:21" ht="25.5" x14ac:dyDescent="0.25">
      <c r="A9" s="583" t="s">
        <v>1150</v>
      </c>
      <c r="B9" s="363" t="s">
        <v>857</v>
      </c>
      <c r="C9" s="383">
        <f>Kiadások!F5+Kiadások!F24+Kiadások!F32+Kiadások!F59+Kiadások!F74</f>
        <v>21017000</v>
      </c>
      <c r="D9" s="383">
        <f>Kiadások!G5+Kiadások!G24+Kiadások!G32+Kiadások!G59+Kiadások!G74</f>
        <v>29641798</v>
      </c>
      <c r="E9" s="383">
        <f>Kiadások!H5+Kiadások!H24+Kiadások!H32+Kiadások!H59+Kiadások!H74</f>
        <v>29865752</v>
      </c>
      <c r="F9" s="535">
        <f>Kiadások!I5+Kiadások!I24+Kiadások!I32+Kiadások!I59+Kiadások!I74</f>
        <v>30639166</v>
      </c>
      <c r="G9" s="380">
        <f t="shared" ref="G9:G11" si="5">SUM(H9:U9)</f>
        <v>20349766</v>
      </c>
      <c r="H9" s="369">
        <f>(Igazgatás!L5+Igazgatás!L24+Igazgatás!L32+Igazgatás!L86+Igazgatás!L101)</f>
        <v>11340825</v>
      </c>
      <c r="I9" s="246">
        <f>Községgazd!M5+Községgazd!M24+Községgazd!M32+Községgazd!M70+Községgazd!M85</f>
        <v>81165</v>
      </c>
      <c r="J9" s="246">
        <f>Vagyongazd!L5+Vagyongazd!L24+Vagyongazd!L32+Vagyongazd!L59+Vagyongazd!L74</f>
        <v>0</v>
      </c>
      <c r="K9" s="246">
        <f>Támogatás!M5+Támogatás!M24+Támogatás!M32+Támogatás!M59+Támogatás!M74</f>
        <v>0</v>
      </c>
      <c r="L9" s="246">
        <f>Támogatás!N5+Támogatás!N24+Támogatás!N32+Támogatás!N59+Támogatás!N74</f>
        <v>1489035</v>
      </c>
      <c r="M9" s="246">
        <f>Közút!L5+Közút!L24+Közút!L32+Közút!L59+Közút!L74</f>
        <v>200428</v>
      </c>
      <c r="N9" s="246">
        <f>Községgazd!N5+Községgazd!N24+Községgazd!N32+Községgazd!N70+Községgazd!N85</f>
        <v>899622</v>
      </c>
      <c r="O9" s="246">
        <f>Községgazd!O5+Községgazd!O24+Községgazd!O32+Községgazd!O70+Községgazd!O85</f>
        <v>2696492</v>
      </c>
      <c r="P9" s="246">
        <f>Sport!L5+Sport!L24+Sport!L32+Sport!L61+Sport!L76</f>
        <v>171333</v>
      </c>
      <c r="Q9" s="246">
        <f>Közművelődés!M5+Közművelődés!M34+Közművelődés!M48+Közművelődés!M93+Közművelődés!M108</f>
        <v>1487712</v>
      </c>
      <c r="R9" s="246">
        <f>Közművelődés!N5+Közművelődés!N34+Közművelődés!N48+Közművelődés!N93+Közművelődés!N108</f>
        <v>1563835</v>
      </c>
      <c r="S9" s="246">
        <f>Támogatás!O5+Támogatás!O24+Támogatás!O32+Támogatás!O59+Támogatás!O74</f>
        <v>0</v>
      </c>
      <c r="T9" s="246">
        <f>Támogatás!P5+Támogatás!P24+Támogatás!P32+Támogatás!P59+Támogatás!P74</f>
        <v>419319</v>
      </c>
      <c r="U9" s="247"/>
    </row>
    <row r="10" spans="1:21" ht="25.5" x14ac:dyDescent="0.25">
      <c r="A10" s="583"/>
      <c r="B10" s="361" t="s">
        <v>858</v>
      </c>
      <c r="C10" s="382">
        <f>Kiadások!F145+Kiadások!F155+Kiadások!F160</f>
        <v>2028000</v>
      </c>
      <c r="D10" s="382">
        <f>Kiadások!G145+Kiadások!G155+Kiadások!G160</f>
        <v>3289952</v>
      </c>
      <c r="E10" s="382">
        <f>Kiadások!H145+Kiadások!H155+Kiadások!H160</f>
        <v>3643752</v>
      </c>
      <c r="F10" s="534">
        <f>Kiadások!I145+Kiadások!I155+Kiadások!I160</f>
        <v>3871316</v>
      </c>
      <c r="G10" s="379">
        <f t="shared" si="5"/>
        <v>2397174</v>
      </c>
      <c r="H10" s="367">
        <f>(Igazgatás!L189+Igazgatás!L203+Igazgatás!L208)</f>
        <v>501925</v>
      </c>
      <c r="I10" s="240">
        <f>Községgazd!M156+Községgazd!M166+Községgazd!M171</f>
        <v>177800</v>
      </c>
      <c r="J10" s="240">
        <f>Vagyongazd!L145+Vagyongazd!L155+Vagyongazd!L161</f>
        <v>0</v>
      </c>
      <c r="K10" s="240">
        <f>Támogatás!M146+Támogatás!M156+Támogatás!M161</f>
        <v>0</v>
      </c>
      <c r="L10" s="240">
        <f>Támogatás!N146+Támogatás!N156+Támogatás!N161</f>
        <v>0</v>
      </c>
      <c r="M10" s="240">
        <f>Közút!L145+Közút!L155+Közút!L160</f>
        <v>254000</v>
      </c>
      <c r="N10" s="240">
        <f>Községgazd!N156+Községgazd!N166+Községgazd!N171</f>
        <v>0</v>
      </c>
      <c r="O10" s="240">
        <f>Községgazd!O156+Községgazd!O166+Községgazd!O171</f>
        <v>29000</v>
      </c>
      <c r="P10" s="240">
        <f>Sport!L147+Sport!L157+Sport!L162</f>
        <v>0</v>
      </c>
      <c r="Q10" s="240">
        <f>Közművelődés!M179+Közművelődés!M193+Közművelődés!M202</f>
        <v>390815</v>
      </c>
      <c r="R10" s="240">
        <f>Közművelődés!N179+Közművelődés!N193+Közművelődés!N202</f>
        <v>1043634</v>
      </c>
      <c r="S10" s="240">
        <f>Támogatás!O146+Támogatás!O156+Támogatás!O161</f>
        <v>0</v>
      </c>
      <c r="T10" s="240">
        <f>Támogatás!P146+Támogatás!P156+Támogatás!P161</f>
        <v>0</v>
      </c>
      <c r="U10" s="242"/>
    </row>
    <row r="11" spans="1:21" ht="25.5" x14ac:dyDescent="0.25">
      <c r="A11" s="583"/>
      <c r="B11" s="361" t="s">
        <v>553</v>
      </c>
      <c r="C11" s="382">
        <f>Kiadások!F223</f>
        <v>2130003</v>
      </c>
      <c r="D11" s="382">
        <f>Kiadások!G223</f>
        <v>531006</v>
      </c>
      <c r="E11" s="382">
        <f>Kiadások!H223</f>
        <v>531006</v>
      </c>
      <c r="F11" s="534">
        <f>Kiadások!I223</f>
        <v>531006</v>
      </c>
      <c r="G11" s="379">
        <f t="shared" si="5"/>
        <v>531006</v>
      </c>
      <c r="H11" s="367">
        <f>Igazgatás!L271</f>
        <v>0</v>
      </c>
      <c r="I11" s="240">
        <f>Községgazd!M234</f>
        <v>0</v>
      </c>
      <c r="J11" s="240">
        <f>Vagyongazd!L224</f>
        <v>0</v>
      </c>
      <c r="K11" s="240">
        <f>Támogatás!M224</f>
        <v>531006</v>
      </c>
      <c r="L11" s="240">
        <f>Támogatás!N224</f>
        <v>0</v>
      </c>
      <c r="M11" s="240">
        <f>Közút!L223</f>
        <v>0</v>
      </c>
      <c r="N11" s="240">
        <f>Községgazd!N234</f>
        <v>0</v>
      </c>
      <c r="O11" s="240">
        <f>Községgazd!O234</f>
        <v>0</v>
      </c>
      <c r="P11" s="240">
        <f>Sport!L225</f>
        <v>0</v>
      </c>
      <c r="Q11" s="240">
        <f>Közművelődés!M265</f>
        <v>0</v>
      </c>
      <c r="R11" s="240">
        <f>Közművelődés!N265</f>
        <v>0</v>
      </c>
      <c r="S11" s="240">
        <f>Támogatás!O224</f>
        <v>0</v>
      </c>
      <c r="T11" s="240">
        <f>Támogatás!P224</f>
        <v>0</v>
      </c>
      <c r="U11" s="242"/>
    </row>
    <row r="12" spans="1:21" s="178" customFormat="1" ht="16.5" thickBot="1" x14ac:dyDescent="0.3">
      <c r="A12" s="584"/>
      <c r="B12" s="362" t="s">
        <v>856</v>
      </c>
      <c r="C12" s="243">
        <f t="shared" ref="C12:G12" si="6">SUM(C9:C11)</f>
        <v>25175003</v>
      </c>
      <c r="D12" s="243">
        <f t="shared" ref="D12:F12" si="7">SUM(D9:D11)</f>
        <v>33462756</v>
      </c>
      <c r="E12" s="243">
        <f t="shared" si="7"/>
        <v>34040510</v>
      </c>
      <c r="F12" s="245">
        <f t="shared" si="7"/>
        <v>35041488</v>
      </c>
      <c r="G12" s="371">
        <f t="shared" si="6"/>
        <v>23277946</v>
      </c>
      <c r="H12" s="368">
        <f>SUM(H9:H11)</f>
        <v>11842750</v>
      </c>
      <c r="I12" s="243">
        <f t="shared" ref="I12:U12" si="8">SUM(I9:I11)</f>
        <v>258965</v>
      </c>
      <c r="J12" s="243">
        <f t="shared" si="8"/>
        <v>0</v>
      </c>
      <c r="K12" s="243">
        <f t="shared" si="8"/>
        <v>531006</v>
      </c>
      <c r="L12" s="243">
        <f t="shared" si="8"/>
        <v>1489035</v>
      </c>
      <c r="M12" s="243">
        <f t="shared" si="8"/>
        <v>454428</v>
      </c>
      <c r="N12" s="243">
        <f t="shared" si="8"/>
        <v>899622</v>
      </c>
      <c r="O12" s="243">
        <f t="shared" si="8"/>
        <v>2725492</v>
      </c>
      <c r="P12" s="243">
        <f t="shared" si="8"/>
        <v>171333</v>
      </c>
      <c r="Q12" s="243">
        <f t="shared" si="8"/>
        <v>1878527</v>
      </c>
      <c r="R12" s="243">
        <f t="shared" si="8"/>
        <v>2607469</v>
      </c>
      <c r="S12" s="243">
        <f t="shared" si="8"/>
        <v>0</v>
      </c>
      <c r="T12" s="244">
        <f t="shared" ref="T12" si="9">SUM(T9:T11)</f>
        <v>419319</v>
      </c>
      <c r="U12" s="245">
        <f t="shared" si="8"/>
        <v>0</v>
      </c>
    </row>
    <row r="13" spans="1:21" s="180" customFormat="1" ht="15" customHeight="1" thickBot="1" x14ac:dyDescent="0.3">
      <c r="A13" s="585" t="s">
        <v>1151</v>
      </c>
      <c r="B13" s="586"/>
      <c r="C13" s="179">
        <f t="shared" ref="C13:G13" si="10">C8-C12</f>
        <v>0</v>
      </c>
      <c r="D13" s="179">
        <f t="shared" ref="D13:F13" si="11">D8-D12</f>
        <v>0</v>
      </c>
      <c r="E13" s="179">
        <f t="shared" si="11"/>
        <v>0</v>
      </c>
      <c r="F13" s="365">
        <f t="shared" si="11"/>
        <v>0</v>
      </c>
      <c r="G13" s="372">
        <f t="shared" si="10"/>
        <v>10053972</v>
      </c>
      <c r="H13" s="370">
        <f>H8-H12</f>
        <v>-10986039</v>
      </c>
      <c r="I13" s="179">
        <f t="shared" ref="I13:U13" si="12">I8-I12</f>
        <v>-256355</v>
      </c>
      <c r="J13" s="179">
        <f t="shared" si="12"/>
        <v>3958465</v>
      </c>
      <c r="K13" s="179">
        <f t="shared" si="12"/>
        <v>14758695</v>
      </c>
      <c r="L13" s="179">
        <f t="shared" si="12"/>
        <v>1230965</v>
      </c>
      <c r="M13" s="179">
        <f t="shared" si="12"/>
        <v>-454428</v>
      </c>
      <c r="N13" s="179">
        <f t="shared" si="12"/>
        <v>-899622</v>
      </c>
      <c r="O13" s="179">
        <f t="shared" si="12"/>
        <v>-2661622</v>
      </c>
      <c r="P13" s="179">
        <f t="shared" si="12"/>
        <v>-136133</v>
      </c>
      <c r="Q13" s="179">
        <f t="shared" si="12"/>
        <v>-1878527</v>
      </c>
      <c r="R13" s="179">
        <f t="shared" si="12"/>
        <v>-2607469</v>
      </c>
      <c r="S13" s="179">
        <f t="shared" si="12"/>
        <v>0</v>
      </c>
      <c r="T13" s="232">
        <f t="shared" ref="T13" si="13">T8-T12</f>
        <v>-419319</v>
      </c>
      <c r="U13" s="365">
        <f t="shared" si="12"/>
        <v>10405361</v>
      </c>
    </row>
    <row r="14" spans="1:21" ht="15" customHeight="1" x14ac:dyDescent="0.25">
      <c r="A14" s="181"/>
      <c r="B14" s="182"/>
      <c r="C14" s="182"/>
      <c r="D14" s="182"/>
      <c r="E14" s="182"/>
      <c r="F14" s="182"/>
      <c r="G14" s="182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</row>
    <row r="15" spans="1:21" ht="15" customHeight="1" x14ac:dyDescent="0.25">
      <c r="A15" s="181"/>
      <c r="B15" s="182"/>
      <c r="C15" s="182"/>
      <c r="D15" s="182"/>
      <c r="E15" s="182"/>
      <c r="F15" s="182"/>
      <c r="G15" s="182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s="180" customFormat="1" ht="15" customHeight="1" x14ac:dyDescent="0.25">
      <c r="A16" s="181"/>
      <c r="B16" s="182"/>
      <c r="C16" s="182"/>
      <c r="D16" s="182"/>
      <c r="E16" s="182"/>
      <c r="F16" s="182"/>
      <c r="G16" s="182"/>
      <c r="H16" s="181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5">
      <c r="A17" s="181"/>
      <c r="B17" s="182"/>
      <c r="C17" s="182"/>
      <c r="D17" s="182"/>
      <c r="E17" s="182"/>
      <c r="F17" s="182"/>
      <c r="G17" s="182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1:21" ht="15" customHeight="1" x14ac:dyDescent="0.25">
      <c r="A18" s="181"/>
      <c r="B18" s="182"/>
      <c r="C18" s="182"/>
      <c r="D18" s="182"/>
      <c r="E18" s="182"/>
      <c r="F18" s="182"/>
      <c r="G18" s="182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</row>
    <row r="19" spans="1:21" ht="15" customHeight="1" x14ac:dyDescent="0.25">
      <c r="A19" s="181"/>
      <c r="B19" s="182"/>
      <c r="C19" s="182"/>
      <c r="D19" s="182"/>
      <c r="E19" s="182"/>
      <c r="F19" s="182"/>
      <c r="G19" s="182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</row>
    <row r="20" spans="1:21" s="176" customFormat="1" ht="15" customHeight="1" x14ac:dyDescent="0.25">
      <c r="A20" s="181"/>
      <c r="B20" s="182"/>
      <c r="C20" s="182"/>
      <c r="D20" s="182"/>
      <c r="E20" s="182"/>
      <c r="F20" s="182"/>
      <c r="G20" s="182"/>
      <c r="H20" s="181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1:21" ht="15" customHeight="1" x14ac:dyDescent="0.25">
      <c r="A21" s="181"/>
      <c r="B21" s="182"/>
      <c r="C21" s="182"/>
      <c r="D21" s="182"/>
      <c r="E21" s="182"/>
      <c r="F21" s="182"/>
      <c r="G21" s="182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</row>
    <row r="22" spans="1:21" ht="15" customHeight="1" x14ac:dyDescent="0.25">
      <c r="A22" s="181"/>
      <c r="B22" s="182"/>
      <c r="C22" s="182"/>
      <c r="D22" s="182"/>
      <c r="E22" s="182"/>
      <c r="F22" s="182"/>
      <c r="G22" s="182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</row>
    <row r="23" spans="1:21" ht="15" customHeight="1" x14ac:dyDescent="0.25"/>
    <row r="24" spans="1:21" ht="15" customHeight="1" x14ac:dyDescent="0.25"/>
    <row r="26" spans="1:21" s="176" customFormat="1" x14ac:dyDescent="0.25">
      <c r="A26" s="174"/>
      <c r="B26" s="175"/>
      <c r="C26" s="175"/>
      <c r="D26" s="175"/>
      <c r="E26" s="175"/>
      <c r="F26" s="175"/>
      <c r="G26" s="175"/>
      <c r="H26" s="174"/>
    </row>
  </sheetData>
  <mergeCells count="9">
    <mergeCell ref="F2:F3"/>
    <mergeCell ref="G2:U2"/>
    <mergeCell ref="A4:A8"/>
    <mergeCell ref="A9:A12"/>
    <mergeCell ref="A13:B13"/>
    <mergeCell ref="A2:B3"/>
    <mergeCell ref="C2:C3"/>
    <mergeCell ref="E2:E3"/>
    <mergeCell ref="D2:D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442"/>
  <sheetViews>
    <sheetView view="pageBreakPreview" zoomScale="60" zoomScaleNormal="100" workbookViewId="0">
      <pane xSplit="5" ySplit="4" topLeftCell="M5" activePane="bottomRight" state="frozen"/>
      <selection pane="topRight" activeCell="F1" sqref="F1"/>
      <selection pane="bottomLeft" activeCell="A5" sqref="A5"/>
      <selection pane="bottomRight" activeCell="T142" sqref="T142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10" width="14.28515625" style="12" customWidth="1"/>
    <col min="11" max="12" width="9.28515625" style="12" customWidth="1"/>
    <col min="13" max="13" width="11.140625" style="12" customWidth="1"/>
    <col min="14" max="14" width="15.42578125" style="12" customWidth="1"/>
    <col min="15" max="15" width="13.5703125" style="12" customWidth="1"/>
    <col min="16" max="16" width="12.85546875" style="12" customWidth="1"/>
    <col min="17" max="17" width="8.5703125" style="12" customWidth="1"/>
    <col min="18" max="30" width="13.140625" style="12" customWidth="1"/>
    <col min="31" max="31" width="7.42578125" style="54" customWidth="1"/>
    <col min="32" max="16384" width="9.140625" style="18"/>
  </cols>
  <sheetData>
    <row r="1" spans="1:33" ht="15.75" thickBot="1" x14ac:dyDescent="0.3">
      <c r="AD1" s="11" t="s">
        <v>1113</v>
      </c>
    </row>
    <row r="2" spans="1:33" ht="15" customHeight="1" x14ac:dyDescent="0.25">
      <c r="B2" s="637" t="s">
        <v>0</v>
      </c>
      <c r="C2" s="641"/>
      <c r="D2" s="641"/>
      <c r="E2" s="641"/>
      <c r="F2" s="640" t="s">
        <v>1154</v>
      </c>
      <c r="G2" s="637" t="s">
        <v>1237</v>
      </c>
      <c r="H2" s="637" t="s">
        <v>1240</v>
      </c>
      <c r="I2" s="637" t="s">
        <v>1246</v>
      </c>
      <c r="J2" s="650" t="s">
        <v>1243</v>
      </c>
      <c r="K2" s="653" t="s">
        <v>1247</v>
      </c>
      <c r="L2" s="654"/>
      <c r="M2" s="654"/>
      <c r="N2" s="654"/>
      <c r="O2" s="654"/>
      <c r="P2" s="654"/>
      <c r="Q2" s="654"/>
      <c r="R2" s="655"/>
      <c r="S2" s="640" t="s">
        <v>1248</v>
      </c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2"/>
      <c r="AE2" s="55"/>
    </row>
    <row r="3" spans="1:33" ht="15" customHeight="1" x14ac:dyDescent="0.25">
      <c r="B3" s="638"/>
      <c r="C3" s="646"/>
      <c r="D3" s="646"/>
      <c r="E3" s="646"/>
      <c r="F3" s="648"/>
      <c r="G3" s="638"/>
      <c r="H3" s="638"/>
      <c r="I3" s="638"/>
      <c r="J3" s="651"/>
      <c r="K3" s="656" t="s">
        <v>1141</v>
      </c>
      <c r="L3" s="634" t="s">
        <v>1142</v>
      </c>
      <c r="M3" s="634" t="s">
        <v>1143</v>
      </c>
      <c r="N3" s="634" t="s">
        <v>1252</v>
      </c>
      <c r="O3" s="634" t="s">
        <v>1163</v>
      </c>
      <c r="P3" s="632" t="s">
        <v>1232</v>
      </c>
      <c r="Q3" s="632" t="s">
        <v>1146</v>
      </c>
      <c r="R3" s="635" t="s">
        <v>1155</v>
      </c>
      <c r="S3" s="643"/>
      <c r="T3" s="644"/>
      <c r="U3" s="644"/>
      <c r="V3" s="644"/>
      <c r="W3" s="644"/>
      <c r="X3" s="644"/>
      <c r="Y3" s="644"/>
      <c r="Z3" s="644"/>
      <c r="AA3" s="644"/>
      <c r="AB3" s="644"/>
      <c r="AC3" s="644"/>
      <c r="AD3" s="645"/>
      <c r="AE3" s="55"/>
    </row>
    <row r="4" spans="1:33" ht="28.5" customHeight="1" thickBot="1" x14ac:dyDescent="0.3">
      <c r="B4" s="639"/>
      <c r="C4" s="647"/>
      <c r="D4" s="647"/>
      <c r="E4" s="647"/>
      <c r="F4" s="649"/>
      <c r="G4" s="639"/>
      <c r="H4" s="639"/>
      <c r="I4" s="639"/>
      <c r="J4" s="652"/>
      <c r="K4" s="657"/>
      <c r="L4" s="633"/>
      <c r="M4" s="633"/>
      <c r="N4" s="633"/>
      <c r="O4" s="633"/>
      <c r="P4" s="633"/>
      <c r="Q4" s="633"/>
      <c r="R4" s="636"/>
      <c r="S4" s="144" t="s">
        <v>878</v>
      </c>
      <c r="T4" s="71" t="s">
        <v>879</v>
      </c>
      <c r="U4" s="71" t="s">
        <v>880</v>
      </c>
      <c r="V4" s="91" t="s">
        <v>881</v>
      </c>
      <c r="W4" s="91" t="s">
        <v>882</v>
      </c>
      <c r="X4" s="91" t="s">
        <v>883</v>
      </c>
      <c r="Y4" s="91" t="s">
        <v>884</v>
      </c>
      <c r="Z4" s="91" t="s">
        <v>885</v>
      </c>
      <c r="AA4" s="385" t="s">
        <v>886</v>
      </c>
      <c r="AB4" s="91" t="s">
        <v>887</v>
      </c>
      <c r="AC4" s="451" t="s">
        <v>888</v>
      </c>
      <c r="AD4" s="72" t="s">
        <v>889</v>
      </c>
      <c r="AE4" s="55"/>
    </row>
    <row r="5" spans="1:33" ht="15.75" thickBot="1" x14ac:dyDescent="0.3">
      <c r="B5" s="92" t="s">
        <v>1</v>
      </c>
      <c r="C5" s="630" t="s">
        <v>2</v>
      </c>
      <c r="D5" s="630"/>
      <c r="E5" s="617"/>
      <c r="F5" s="93">
        <f t="shared" ref="F5:AD5" si="0">F6+F20+F21+F22+F33+F44</f>
        <v>13275276</v>
      </c>
      <c r="G5" s="455">
        <f t="shared" si="0"/>
        <v>13770350</v>
      </c>
      <c r="H5" s="455">
        <f t="shared" ref="H5" si="1">H6+H20+H21+H22+H33+H44</f>
        <v>15112022</v>
      </c>
      <c r="I5" s="455">
        <f t="shared" si="0"/>
        <v>15132249</v>
      </c>
      <c r="J5" s="94">
        <f t="shared" ref="J5:R5" si="2">J6+J20+J21+J22+J33+J44</f>
        <v>15132249</v>
      </c>
      <c r="K5" s="95">
        <f t="shared" si="2"/>
        <v>391720</v>
      </c>
      <c r="L5" s="98">
        <f t="shared" ref="L5:N5" si="3">L6+L20+L21+L22+L33+L44</f>
        <v>0</v>
      </c>
      <c r="M5" s="98">
        <f t="shared" si="3"/>
        <v>0</v>
      </c>
      <c r="N5" s="98">
        <f t="shared" si="3"/>
        <v>14740529</v>
      </c>
      <c r="O5" s="96">
        <f t="shared" si="2"/>
        <v>0</v>
      </c>
      <c r="P5" s="99">
        <f t="shared" ref="P5:Q5" si="4">P6+P20+P21+P22+P33+P44</f>
        <v>0</v>
      </c>
      <c r="Q5" s="99">
        <f t="shared" si="4"/>
        <v>0</v>
      </c>
      <c r="R5" s="97">
        <f t="shared" si="2"/>
        <v>0</v>
      </c>
      <c r="S5" s="95">
        <f t="shared" si="0"/>
        <v>1075983</v>
      </c>
      <c r="T5" s="96">
        <f t="shared" si="0"/>
        <v>1062013</v>
      </c>
      <c r="U5" s="96">
        <f t="shared" si="0"/>
        <v>1062013</v>
      </c>
      <c r="V5" s="96">
        <f t="shared" si="0"/>
        <v>2033092</v>
      </c>
      <c r="W5" s="96">
        <f t="shared" si="0"/>
        <v>1075729</v>
      </c>
      <c r="X5" s="96">
        <f t="shared" ref="X5" si="5">X6+X20+X21+X22+X33+X44</f>
        <v>1075729</v>
      </c>
      <c r="Y5" s="96">
        <f t="shared" si="0"/>
        <v>1856044</v>
      </c>
      <c r="Z5" s="96">
        <f t="shared" si="0"/>
        <v>1179771</v>
      </c>
      <c r="AA5" s="99">
        <f t="shared" si="0"/>
        <v>1179771</v>
      </c>
      <c r="AB5" s="96">
        <f t="shared" si="0"/>
        <v>1179771</v>
      </c>
      <c r="AC5" s="98">
        <f t="shared" si="0"/>
        <v>1179771</v>
      </c>
      <c r="AD5" s="100">
        <f t="shared" si="0"/>
        <v>1172562</v>
      </c>
      <c r="AE5" s="56"/>
      <c r="AG5" s="253"/>
    </row>
    <row r="6" spans="1:33" s="19" customFormat="1" x14ac:dyDescent="0.25">
      <c r="A6" s="140"/>
      <c r="B6" s="137" t="s">
        <v>1001</v>
      </c>
      <c r="C6" s="621" t="s">
        <v>3</v>
      </c>
      <c r="D6" s="622"/>
      <c r="E6" s="622"/>
      <c r="F6" s="129">
        <f t="shared" ref="F6:AD6" si="6">F7+F15+F16+F17+F18+F19</f>
        <v>13275276</v>
      </c>
      <c r="G6" s="456">
        <f t="shared" si="6"/>
        <v>13378630</v>
      </c>
      <c r="H6" s="456">
        <f t="shared" ref="H6" si="7">H7+H15+H16+H17+H18+H19</f>
        <v>14720302</v>
      </c>
      <c r="I6" s="456">
        <f t="shared" si="6"/>
        <v>14740529</v>
      </c>
      <c r="J6" s="130">
        <f t="shared" ref="J6:R6" si="8">J7+J15+J16+J17+J18+J19</f>
        <v>14740529</v>
      </c>
      <c r="K6" s="131">
        <f t="shared" si="8"/>
        <v>0</v>
      </c>
      <c r="L6" s="134">
        <f t="shared" ref="L6:N6" si="9">L7+L15+L16+L17+L18+L19</f>
        <v>0</v>
      </c>
      <c r="M6" s="134">
        <f t="shared" si="9"/>
        <v>0</v>
      </c>
      <c r="N6" s="134">
        <f t="shared" si="9"/>
        <v>14740529</v>
      </c>
      <c r="O6" s="132">
        <f t="shared" si="8"/>
        <v>0</v>
      </c>
      <c r="P6" s="135">
        <f t="shared" ref="P6:Q6" si="10">P7+P15+P16+P17+P18+P19</f>
        <v>0</v>
      </c>
      <c r="Q6" s="135">
        <f t="shared" si="10"/>
        <v>0</v>
      </c>
      <c r="R6" s="133">
        <f t="shared" si="8"/>
        <v>0</v>
      </c>
      <c r="S6" s="131">
        <f t="shared" si="6"/>
        <v>1075983</v>
      </c>
      <c r="T6" s="132">
        <f t="shared" si="6"/>
        <v>1062013</v>
      </c>
      <c r="U6" s="132">
        <f t="shared" si="6"/>
        <v>1062013</v>
      </c>
      <c r="V6" s="132">
        <f t="shared" si="6"/>
        <v>1641372</v>
      </c>
      <c r="W6" s="132">
        <f t="shared" si="6"/>
        <v>1075729</v>
      </c>
      <c r="X6" s="132">
        <f t="shared" ref="X6" si="11">X7+X15+X16+X17+X18+X19</f>
        <v>1075729</v>
      </c>
      <c r="Y6" s="132">
        <f t="shared" si="6"/>
        <v>1856044</v>
      </c>
      <c r="Z6" s="132">
        <f t="shared" si="6"/>
        <v>1179771</v>
      </c>
      <c r="AA6" s="135">
        <f t="shared" si="6"/>
        <v>1179771</v>
      </c>
      <c r="AB6" s="132">
        <f t="shared" si="6"/>
        <v>1179771</v>
      </c>
      <c r="AC6" s="134">
        <f t="shared" si="6"/>
        <v>1179771</v>
      </c>
      <c r="AD6" s="136">
        <f t="shared" si="6"/>
        <v>1172562</v>
      </c>
      <c r="AE6" s="56"/>
      <c r="AG6" s="253"/>
    </row>
    <row r="7" spans="1:33" x14ac:dyDescent="0.25">
      <c r="A7" s="140" t="s">
        <v>4</v>
      </c>
      <c r="B7" s="57" t="s">
        <v>1002</v>
      </c>
      <c r="C7" s="235"/>
      <c r="D7" s="606" t="s">
        <v>5</v>
      </c>
      <c r="E7" s="606"/>
      <c r="F7" s="86">
        <f>SUM(F8:F14)</f>
        <v>9201283</v>
      </c>
      <c r="G7" s="457">
        <f t="shared" ref="G7:I7" si="12">SUM(G8:G14)</f>
        <v>9984654</v>
      </c>
      <c r="H7" s="457">
        <f t="shared" ref="H7" si="13">SUM(H8:H14)</f>
        <v>11285178</v>
      </c>
      <c r="I7" s="457">
        <f t="shared" si="12"/>
        <v>11285178</v>
      </c>
      <c r="J7" s="88">
        <f t="shared" ref="J7:AD7" si="14">SUM(J8:J14)</f>
        <v>11285178</v>
      </c>
      <c r="K7" s="83">
        <f t="shared" si="14"/>
        <v>0</v>
      </c>
      <c r="L7" s="44">
        <f t="shared" si="14"/>
        <v>0</v>
      </c>
      <c r="M7" s="44">
        <f t="shared" si="14"/>
        <v>0</v>
      </c>
      <c r="N7" s="44">
        <f t="shared" si="14"/>
        <v>11285178</v>
      </c>
      <c r="O7" s="13">
        <f t="shared" si="14"/>
        <v>0</v>
      </c>
      <c r="P7" s="90">
        <f t="shared" ref="P7:Q7" si="15">SUM(P8:P14)</f>
        <v>0</v>
      </c>
      <c r="Q7" s="90">
        <f t="shared" si="15"/>
        <v>0</v>
      </c>
      <c r="R7" s="84">
        <f t="shared" si="14"/>
        <v>0</v>
      </c>
      <c r="S7" s="83">
        <f t="shared" si="14"/>
        <v>811625</v>
      </c>
      <c r="T7" s="13">
        <f t="shared" si="14"/>
        <v>797655</v>
      </c>
      <c r="U7" s="13">
        <f t="shared" si="14"/>
        <v>797655</v>
      </c>
      <c r="V7" s="13">
        <f t="shared" si="14"/>
        <v>1196482</v>
      </c>
      <c r="W7" s="13">
        <f t="shared" si="14"/>
        <v>797655</v>
      </c>
      <c r="X7" s="13">
        <f t="shared" ref="X7" si="16">SUM(X8:X14)</f>
        <v>797655</v>
      </c>
      <c r="Y7" s="13">
        <f t="shared" si="14"/>
        <v>1577970</v>
      </c>
      <c r="Z7" s="13">
        <f t="shared" si="14"/>
        <v>901697</v>
      </c>
      <c r="AA7" s="90">
        <f t="shared" si="14"/>
        <v>901697</v>
      </c>
      <c r="AB7" s="13">
        <f t="shared" si="14"/>
        <v>901697</v>
      </c>
      <c r="AC7" s="44">
        <f t="shared" si="14"/>
        <v>901697</v>
      </c>
      <c r="AD7" s="47">
        <f t="shared" si="14"/>
        <v>901693</v>
      </c>
      <c r="AE7" s="60"/>
      <c r="AF7" s="253"/>
      <c r="AG7" s="253"/>
    </row>
    <row r="8" spans="1:33" x14ac:dyDescent="0.25">
      <c r="B8" s="59"/>
      <c r="C8" s="234"/>
      <c r="D8" s="233"/>
      <c r="E8" s="233" t="s">
        <v>1165</v>
      </c>
      <c r="F8" s="85">
        <v>1139544</v>
      </c>
      <c r="G8" s="458">
        <v>1139544</v>
      </c>
      <c r="H8" s="458">
        <v>1139544</v>
      </c>
      <c r="I8" s="458">
        <v>1139544</v>
      </c>
      <c r="J8" s="87">
        <f>SUM(S8:AD8)</f>
        <v>1139544</v>
      </c>
      <c r="K8" s="81"/>
      <c r="L8" s="43"/>
      <c r="M8" s="43"/>
      <c r="N8" s="43">
        <f>J8</f>
        <v>1139544</v>
      </c>
      <c r="O8" s="1"/>
      <c r="P8" s="89"/>
      <c r="Q8" s="89"/>
      <c r="R8" s="82"/>
      <c r="S8" s="81">
        <v>94962</v>
      </c>
      <c r="T8" s="1">
        <v>94962</v>
      </c>
      <c r="U8" s="1">
        <v>94962</v>
      </c>
      <c r="V8" s="1">
        <v>94962</v>
      </c>
      <c r="W8" s="1">
        <v>94962</v>
      </c>
      <c r="X8" s="1">
        <v>94962</v>
      </c>
      <c r="Y8" s="1">
        <v>187860</v>
      </c>
      <c r="Z8" s="1">
        <v>76382</v>
      </c>
      <c r="AA8" s="89">
        <v>76382</v>
      </c>
      <c r="AB8" s="1">
        <v>76382</v>
      </c>
      <c r="AC8" s="43">
        <v>76382</v>
      </c>
      <c r="AD8" s="46">
        <v>76384</v>
      </c>
      <c r="AE8" s="60"/>
      <c r="AF8" s="253"/>
      <c r="AG8" s="253"/>
    </row>
    <row r="9" spans="1:33" x14ac:dyDescent="0.25">
      <c r="B9" s="59"/>
      <c r="C9" s="234"/>
      <c r="D9" s="233"/>
      <c r="E9" s="233" t="s">
        <v>1166</v>
      </c>
      <c r="F9" s="85">
        <v>1503996</v>
      </c>
      <c r="G9" s="458">
        <v>1503996</v>
      </c>
      <c r="H9" s="458">
        <v>1503996</v>
      </c>
      <c r="I9" s="458">
        <v>1503996</v>
      </c>
      <c r="J9" s="87">
        <f t="shared" ref="J9:J18" si="17">SUM(S9:AD9)</f>
        <v>1503996</v>
      </c>
      <c r="K9" s="81"/>
      <c r="L9" s="43"/>
      <c r="M9" s="43"/>
      <c r="N9" s="43">
        <f t="shared" ref="N9:N14" si="18">J9</f>
        <v>1503996</v>
      </c>
      <c r="O9" s="1"/>
      <c r="P9" s="89"/>
      <c r="Q9" s="89"/>
      <c r="R9" s="82"/>
      <c r="S9" s="81">
        <v>125333</v>
      </c>
      <c r="T9" s="1">
        <v>125333</v>
      </c>
      <c r="U9" s="1">
        <v>125333</v>
      </c>
      <c r="V9" s="1">
        <v>125333</v>
      </c>
      <c r="W9" s="1">
        <v>125333</v>
      </c>
      <c r="X9" s="1">
        <v>125333</v>
      </c>
      <c r="Y9" s="1">
        <v>247940</v>
      </c>
      <c r="Z9" s="1">
        <v>100811</v>
      </c>
      <c r="AA9" s="89">
        <v>100811</v>
      </c>
      <c r="AB9" s="1">
        <v>100811</v>
      </c>
      <c r="AC9" s="43">
        <v>100811</v>
      </c>
      <c r="AD9" s="46">
        <v>100814</v>
      </c>
      <c r="AE9" s="60"/>
      <c r="AF9" s="253"/>
      <c r="AG9" s="253"/>
    </row>
    <row r="10" spans="1:33" x14ac:dyDescent="0.25">
      <c r="B10" s="59"/>
      <c r="C10" s="234"/>
      <c r="D10" s="233"/>
      <c r="E10" s="233" t="s">
        <v>1167</v>
      </c>
      <c r="F10" s="85">
        <v>99996</v>
      </c>
      <c r="G10" s="458">
        <v>100000</v>
      </c>
      <c r="H10" s="458">
        <v>100000</v>
      </c>
      <c r="I10" s="458">
        <v>100000</v>
      </c>
      <c r="J10" s="87">
        <f t="shared" si="17"/>
        <v>100000</v>
      </c>
      <c r="K10" s="81"/>
      <c r="L10" s="43"/>
      <c r="M10" s="43"/>
      <c r="N10" s="43">
        <f t="shared" si="18"/>
        <v>100000</v>
      </c>
      <c r="O10" s="1"/>
      <c r="P10" s="89"/>
      <c r="Q10" s="89"/>
      <c r="R10" s="82"/>
      <c r="S10" s="81">
        <v>8337</v>
      </c>
      <c r="T10" s="1">
        <v>8333</v>
      </c>
      <c r="U10" s="1">
        <v>8333</v>
      </c>
      <c r="V10" s="1">
        <v>8333</v>
      </c>
      <c r="W10" s="1">
        <v>8333</v>
      </c>
      <c r="X10" s="1">
        <v>8333</v>
      </c>
      <c r="Y10" s="1">
        <v>16485</v>
      </c>
      <c r="Z10" s="1">
        <v>6702</v>
      </c>
      <c r="AA10" s="89">
        <v>6702</v>
      </c>
      <c r="AB10" s="1">
        <v>6702</v>
      </c>
      <c r="AC10" s="43">
        <v>6702</v>
      </c>
      <c r="AD10" s="46">
        <v>6705</v>
      </c>
      <c r="AE10" s="60"/>
      <c r="AF10" s="253"/>
      <c r="AG10" s="253"/>
    </row>
    <row r="11" spans="1:33" x14ac:dyDescent="0.25">
      <c r="B11" s="59"/>
      <c r="C11" s="234"/>
      <c r="D11" s="233"/>
      <c r="E11" s="233" t="s">
        <v>1168</v>
      </c>
      <c r="F11" s="85">
        <v>860328</v>
      </c>
      <c r="G11" s="458">
        <v>860328</v>
      </c>
      <c r="H11" s="458">
        <v>860328</v>
      </c>
      <c r="I11" s="458">
        <v>860328</v>
      </c>
      <c r="J11" s="87">
        <f t="shared" si="17"/>
        <v>860328</v>
      </c>
      <c r="K11" s="81"/>
      <c r="L11" s="43"/>
      <c r="M11" s="43"/>
      <c r="N11" s="43">
        <f t="shared" si="18"/>
        <v>860328</v>
      </c>
      <c r="O11" s="1"/>
      <c r="P11" s="89"/>
      <c r="Q11" s="89"/>
      <c r="R11" s="82"/>
      <c r="S11" s="81">
        <v>71694</v>
      </c>
      <c r="T11" s="1">
        <v>71694</v>
      </c>
      <c r="U11" s="1">
        <v>71694</v>
      </c>
      <c r="V11" s="1">
        <v>71694</v>
      </c>
      <c r="W11" s="1">
        <v>71694</v>
      </c>
      <c r="X11" s="1">
        <v>71694</v>
      </c>
      <c r="Y11" s="1">
        <v>141830</v>
      </c>
      <c r="Z11" s="1">
        <v>57666</v>
      </c>
      <c r="AA11" s="89">
        <v>57666</v>
      </c>
      <c r="AB11" s="1">
        <v>57666</v>
      </c>
      <c r="AC11" s="43">
        <v>57666</v>
      </c>
      <c r="AD11" s="46">
        <v>57670</v>
      </c>
      <c r="AE11" s="60"/>
      <c r="AF11" s="253"/>
      <c r="AG11" s="253"/>
    </row>
    <row r="12" spans="1:33" x14ac:dyDescent="0.25">
      <c r="B12" s="59"/>
      <c r="C12" s="234"/>
      <c r="D12" s="233"/>
      <c r="E12" s="233" t="s">
        <v>1169</v>
      </c>
      <c r="F12" s="85">
        <v>5531119</v>
      </c>
      <c r="G12" s="458">
        <v>6300516</v>
      </c>
      <c r="H12" s="458">
        <v>7601040</v>
      </c>
      <c r="I12" s="458">
        <v>7601040</v>
      </c>
      <c r="J12" s="87">
        <f t="shared" si="17"/>
        <v>7601040</v>
      </c>
      <c r="K12" s="81"/>
      <c r="L12" s="43"/>
      <c r="M12" s="43"/>
      <c r="N12" s="43">
        <f t="shared" si="18"/>
        <v>7601040</v>
      </c>
      <c r="O12" s="1"/>
      <c r="P12" s="89"/>
      <c r="Q12" s="89"/>
      <c r="R12" s="82"/>
      <c r="S12" s="81">
        <v>491804</v>
      </c>
      <c r="T12" s="1">
        <v>491808</v>
      </c>
      <c r="U12" s="1">
        <v>491808</v>
      </c>
      <c r="V12" s="1">
        <f>848793+41842</f>
        <v>890635</v>
      </c>
      <c r="W12" s="1">
        <v>491808</v>
      </c>
      <c r="X12" s="1">
        <v>491808</v>
      </c>
      <c r="Y12" s="1">
        <v>972925</v>
      </c>
      <c r="Z12" s="1">
        <v>655692</v>
      </c>
      <c r="AA12" s="89">
        <v>655692</v>
      </c>
      <c r="AB12" s="1">
        <v>655692</v>
      </c>
      <c r="AC12" s="43">
        <v>655692</v>
      </c>
      <c r="AD12" s="46">
        <v>655676</v>
      </c>
      <c r="AE12" s="60"/>
      <c r="AF12" s="253"/>
      <c r="AG12" s="253"/>
    </row>
    <row r="13" spans="1:33" x14ac:dyDescent="0.25">
      <c r="B13" s="59"/>
      <c r="C13" s="234"/>
      <c r="D13" s="233"/>
      <c r="E13" s="233" t="s">
        <v>1170</v>
      </c>
      <c r="F13" s="85">
        <v>66300</v>
      </c>
      <c r="G13" s="458">
        <v>66300</v>
      </c>
      <c r="H13" s="458">
        <v>66300</v>
      </c>
      <c r="I13" s="458">
        <v>66300</v>
      </c>
      <c r="J13" s="87">
        <f t="shared" si="17"/>
        <v>66300</v>
      </c>
      <c r="K13" s="81"/>
      <c r="L13" s="43"/>
      <c r="M13" s="43"/>
      <c r="N13" s="43">
        <f t="shared" si="18"/>
        <v>66300</v>
      </c>
      <c r="O13" s="1"/>
      <c r="P13" s="89"/>
      <c r="Q13" s="89"/>
      <c r="R13" s="82"/>
      <c r="S13" s="81">
        <v>5525</v>
      </c>
      <c r="T13" s="1">
        <v>5525</v>
      </c>
      <c r="U13" s="1">
        <v>5525</v>
      </c>
      <c r="V13" s="1">
        <v>5525</v>
      </c>
      <c r="W13" s="1">
        <v>5525</v>
      </c>
      <c r="X13" s="1">
        <v>5525</v>
      </c>
      <c r="Y13" s="1">
        <v>10930</v>
      </c>
      <c r="Z13" s="1">
        <v>4444</v>
      </c>
      <c r="AA13" s="89">
        <v>4444</v>
      </c>
      <c r="AB13" s="1">
        <v>4444</v>
      </c>
      <c r="AC13" s="43">
        <v>4444</v>
      </c>
      <c r="AD13" s="46">
        <v>4444</v>
      </c>
      <c r="AE13" s="60"/>
      <c r="AF13" s="253"/>
      <c r="AG13" s="253"/>
    </row>
    <row r="14" spans="1:33" x14ac:dyDescent="0.25">
      <c r="B14" s="59"/>
      <c r="C14" s="234"/>
      <c r="D14" s="233"/>
      <c r="E14" s="318" t="s">
        <v>1221</v>
      </c>
      <c r="F14" s="85">
        <v>0</v>
      </c>
      <c r="G14" s="458">
        <v>13970</v>
      </c>
      <c r="H14" s="458">
        <v>13970</v>
      </c>
      <c r="I14" s="458">
        <v>13970</v>
      </c>
      <c r="J14" s="87">
        <f t="shared" si="17"/>
        <v>13970</v>
      </c>
      <c r="K14" s="81"/>
      <c r="L14" s="43"/>
      <c r="M14" s="43"/>
      <c r="N14" s="43">
        <f t="shared" si="18"/>
        <v>13970</v>
      </c>
      <c r="O14" s="1"/>
      <c r="P14" s="89"/>
      <c r="Q14" s="89"/>
      <c r="R14" s="82"/>
      <c r="S14" s="81">
        <v>13970</v>
      </c>
      <c r="T14" s="1"/>
      <c r="U14" s="1"/>
      <c r="V14" s="1"/>
      <c r="W14" s="1"/>
      <c r="X14" s="1"/>
      <c r="Y14" s="1"/>
      <c r="Z14" s="1"/>
      <c r="AA14" s="89"/>
      <c r="AB14" s="1"/>
      <c r="AC14" s="43"/>
      <c r="AD14" s="46"/>
      <c r="AE14" s="60"/>
      <c r="AF14" s="253"/>
      <c r="AG14" s="253"/>
    </row>
    <row r="15" spans="1:33" hidden="1" x14ac:dyDescent="0.25">
      <c r="A15" s="140" t="s">
        <v>6</v>
      </c>
      <c r="B15" s="57" t="s">
        <v>1003</v>
      </c>
      <c r="C15" s="235"/>
      <c r="D15" s="606" t="s">
        <v>1075</v>
      </c>
      <c r="E15" s="606"/>
      <c r="F15" s="86"/>
      <c r="G15" s="457">
        <v>0</v>
      </c>
      <c r="H15" s="457">
        <v>0</v>
      </c>
      <c r="I15" s="457">
        <v>0</v>
      </c>
      <c r="J15" s="88">
        <f t="shared" si="17"/>
        <v>0</v>
      </c>
      <c r="K15" s="83"/>
      <c r="L15" s="44"/>
      <c r="M15" s="44"/>
      <c r="N15" s="44"/>
      <c r="O15" s="13"/>
      <c r="P15" s="90"/>
      <c r="Q15" s="90"/>
      <c r="R15" s="84"/>
      <c r="S15" s="83"/>
      <c r="T15" s="13"/>
      <c r="U15" s="13"/>
      <c r="V15" s="13"/>
      <c r="W15" s="13"/>
      <c r="X15" s="13"/>
      <c r="Y15" s="13"/>
      <c r="Z15" s="13"/>
      <c r="AA15" s="90"/>
      <c r="AB15" s="13"/>
      <c r="AC15" s="44"/>
      <c r="AD15" s="47"/>
      <c r="AE15" s="60"/>
      <c r="AF15" s="253"/>
      <c r="AG15" s="253"/>
    </row>
    <row r="16" spans="1:33" ht="25.5" customHeight="1" x14ac:dyDescent="0.25">
      <c r="A16" s="140" t="s">
        <v>7</v>
      </c>
      <c r="B16" s="57" t="s">
        <v>1004</v>
      </c>
      <c r="C16" s="235"/>
      <c r="D16" s="631" t="s">
        <v>8</v>
      </c>
      <c r="E16" s="631"/>
      <c r="F16" s="86">
        <v>2104475</v>
      </c>
      <c r="G16" s="457">
        <v>2104475</v>
      </c>
      <c r="H16" s="457">
        <v>2104475</v>
      </c>
      <c r="I16" s="457">
        <v>2104475</v>
      </c>
      <c r="J16" s="88">
        <f t="shared" si="17"/>
        <v>2104475</v>
      </c>
      <c r="K16" s="83"/>
      <c r="L16" s="44"/>
      <c r="M16" s="44"/>
      <c r="N16" s="44">
        <f t="shared" ref="N16:N18" si="19">J16</f>
        <v>2104475</v>
      </c>
      <c r="O16" s="13"/>
      <c r="P16" s="90"/>
      <c r="Q16" s="90"/>
      <c r="R16" s="84"/>
      <c r="S16" s="83">
        <v>168358</v>
      </c>
      <c r="T16" s="13">
        <v>168358</v>
      </c>
      <c r="U16" s="13">
        <v>168358</v>
      </c>
      <c r="V16" s="13">
        <v>252537</v>
      </c>
      <c r="W16" s="13">
        <v>168358</v>
      </c>
      <c r="X16" s="13">
        <v>168358</v>
      </c>
      <c r="Y16" s="13">
        <v>168358</v>
      </c>
      <c r="Z16" s="13">
        <v>168358</v>
      </c>
      <c r="AA16" s="90">
        <v>168358</v>
      </c>
      <c r="AB16" s="13">
        <v>168358</v>
      </c>
      <c r="AC16" s="44">
        <v>168358</v>
      </c>
      <c r="AD16" s="47">
        <v>168358</v>
      </c>
      <c r="AE16" s="60"/>
      <c r="AF16" s="253"/>
      <c r="AG16" s="253"/>
    </row>
    <row r="17" spans="1:33" x14ac:dyDescent="0.25">
      <c r="A17" s="140" t="s">
        <v>9</v>
      </c>
      <c r="B17" s="57" t="s">
        <v>1005</v>
      </c>
      <c r="C17" s="235"/>
      <c r="D17" s="606" t="s">
        <v>10</v>
      </c>
      <c r="E17" s="606"/>
      <c r="F17" s="86">
        <v>1200000</v>
      </c>
      <c r="G17" s="457">
        <v>1200000</v>
      </c>
      <c r="H17" s="457">
        <v>1200000</v>
      </c>
      <c r="I17" s="457">
        <v>1200000</v>
      </c>
      <c r="J17" s="88">
        <f t="shared" si="17"/>
        <v>1200000</v>
      </c>
      <c r="K17" s="83"/>
      <c r="L17" s="44"/>
      <c r="M17" s="44"/>
      <c r="N17" s="44">
        <f t="shared" si="19"/>
        <v>1200000</v>
      </c>
      <c r="O17" s="13"/>
      <c r="P17" s="90"/>
      <c r="Q17" s="90"/>
      <c r="R17" s="84"/>
      <c r="S17" s="83">
        <v>96000</v>
      </c>
      <c r="T17" s="13">
        <v>96000</v>
      </c>
      <c r="U17" s="13">
        <v>96000</v>
      </c>
      <c r="V17" s="13">
        <v>144000</v>
      </c>
      <c r="W17" s="13">
        <v>96000</v>
      </c>
      <c r="X17" s="13">
        <v>96000</v>
      </c>
      <c r="Y17" s="13">
        <v>96000</v>
      </c>
      <c r="Z17" s="13">
        <v>96000</v>
      </c>
      <c r="AA17" s="90">
        <v>96000</v>
      </c>
      <c r="AB17" s="13">
        <v>96000</v>
      </c>
      <c r="AC17" s="44">
        <v>96000</v>
      </c>
      <c r="AD17" s="47">
        <v>96000</v>
      </c>
      <c r="AE17" s="60"/>
      <c r="AF17" s="253"/>
      <c r="AG17" s="253"/>
    </row>
    <row r="18" spans="1:33" x14ac:dyDescent="0.25">
      <c r="A18" s="140" t="s">
        <v>11</v>
      </c>
      <c r="B18" s="57" t="s">
        <v>1006</v>
      </c>
      <c r="C18" s="235"/>
      <c r="D18" s="606" t="s">
        <v>1076</v>
      </c>
      <c r="E18" s="606"/>
      <c r="F18" s="86">
        <v>769518</v>
      </c>
      <c r="G18" s="457">
        <v>89501</v>
      </c>
      <c r="H18" s="457">
        <v>130649</v>
      </c>
      <c r="I18" s="457">
        <v>150876</v>
      </c>
      <c r="J18" s="88">
        <f t="shared" si="17"/>
        <v>150876</v>
      </c>
      <c r="K18" s="83"/>
      <c r="L18" s="44"/>
      <c r="M18" s="44"/>
      <c r="N18" s="44">
        <f t="shared" si="19"/>
        <v>150876</v>
      </c>
      <c r="O18" s="13"/>
      <c r="P18" s="90"/>
      <c r="Q18" s="90"/>
      <c r="R18" s="84"/>
      <c r="S18" s="342"/>
      <c r="T18" s="13"/>
      <c r="U18" s="13"/>
      <c r="V18" s="13">
        <v>48353</v>
      </c>
      <c r="W18" s="13">
        <v>13716</v>
      </c>
      <c r="X18" s="13">
        <v>13716</v>
      </c>
      <c r="Y18" s="13">
        <v>13716</v>
      </c>
      <c r="Z18" s="13">
        <v>13716</v>
      </c>
      <c r="AA18" s="90">
        <v>13716</v>
      </c>
      <c r="AB18" s="13">
        <v>13716</v>
      </c>
      <c r="AC18" s="44">
        <v>13716</v>
      </c>
      <c r="AD18" s="47">
        <v>6511</v>
      </c>
      <c r="AE18" s="60"/>
      <c r="AF18" s="253"/>
      <c r="AG18" s="253"/>
    </row>
    <row r="19" spans="1:33" hidden="1" x14ac:dyDescent="0.25">
      <c r="A19" s="140" t="s">
        <v>12</v>
      </c>
      <c r="B19" s="57" t="s">
        <v>1007</v>
      </c>
      <c r="C19" s="235"/>
      <c r="D19" s="606" t="s">
        <v>13</v>
      </c>
      <c r="E19" s="606"/>
      <c r="F19" s="86"/>
      <c r="G19" s="457"/>
      <c r="H19" s="457"/>
      <c r="I19" s="457"/>
      <c r="J19" s="88"/>
      <c r="K19" s="83"/>
      <c r="L19" s="44"/>
      <c r="M19" s="44"/>
      <c r="N19" s="44"/>
      <c r="O19" s="13"/>
      <c r="P19" s="90"/>
      <c r="Q19" s="90"/>
      <c r="R19" s="84"/>
      <c r="S19" s="83"/>
      <c r="T19" s="13"/>
      <c r="U19" s="13"/>
      <c r="V19" s="13"/>
      <c r="W19" s="13"/>
      <c r="X19" s="13"/>
      <c r="Y19" s="13"/>
      <c r="Z19" s="13"/>
      <c r="AA19" s="90"/>
      <c r="AB19" s="13"/>
      <c r="AC19" s="44"/>
      <c r="AD19" s="47"/>
      <c r="AE19" s="60"/>
      <c r="AF19" s="253"/>
      <c r="AG19" s="253"/>
    </row>
    <row r="20" spans="1:33" s="19" customFormat="1" hidden="1" x14ac:dyDescent="0.25">
      <c r="A20" s="140" t="s">
        <v>14</v>
      </c>
      <c r="B20" s="101" t="s">
        <v>1008</v>
      </c>
      <c r="C20" s="597" t="s">
        <v>672</v>
      </c>
      <c r="D20" s="598"/>
      <c r="E20" s="598"/>
      <c r="F20" s="102"/>
      <c r="G20" s="459"/>
      <c r="H20" s="459"/>
      <c r="I20" s="459"/>
      <c r="J20" s="103"/>
      <c r="K20" s="104"/>
      <c r="L20" s="107"/>
      <c r="M20" s="107"/>
      <c r="N20" s="107"/>
      <c r="O20" s="105"/>
      <c r="P20" s="108"/>
      <c r="Q20" s="108"/>
      <c r="R20" s="106"/>
      <c r="S20" s="104"/>
      <c r="T20" s="105"/>
      <c r="U20" s="105"/>
      <c r="V20" s="105"/>
      <c r="W20" s="105"/>
      <c r="X20" s="105"/>
      <c r="Y20" s="105"/>
      <c r="Z20" s="105"/>
      <c r="AA20" s="108"/>
      <c r="AB20" s="105"/>
      <c r="AC20" s="107"/>
      <c r="AD20" s="109"/>
      <c r="AE20" s="56"/>
      <c r="AF20" s="253"/>
      <c r="AG20" s="253"/>
    </row>
    <row r="21" spans="1:33" s="19" customFormat="1" ht="25.5" hidden="1" customHeight="1" x14ac:dyDescent="0.25">
      <c r="A21" s="140" t="s">
        <v>15</v>
      </c>
      <c r="B21" s="101" t="s">
        <v>1009</v>
      </c>
      <c r="C21" s="615" t="s">
        <v>621</v>
      </c>
      <c r="D21" s="616"/>
      <c r="E21" s="616"/>
      <c r="F21" s="102"/>
      <c r="G21" s="459"/>
      <c r="H21" s="459"/>
      <c r="I21" s="459"/>
      <c r="J21" s="103"/>
      <c r="K21" s="104"/>
      <c r="L21" s="107"/>
      <c r="M21" s="107"/>
      <c r="N21" s="107"/>
      <c r="O21" s="105"/>
      <c r="P21" s="108"/>
      <c r="Q21" s="108"/>
      <c r="R21" s="106"/>
      <c r="S21" s="104"/>
      <c r="T21" s="105"/>
      <c r="U21" s="105"/>
      <c r="V21" s="105"/>
      <c r="W21" s="105"/>
      <c r="X21" s="105"/>
      <c r="Y21" s="105"/>
      <c r="Z21" s="105"/>
      <c r="AA21" s="108"/>
      <c r="AB21" s="105"/>
      <c r="AC21" s="107"/>
      <c r="AD21" s="109"/>
      <c r="AE21" s="56"/>
      <c r="AF21" s="253"/>
      <c r="AG21" s="253"/>
    </row>
    <row r="22" spans="1:33" s="19" customFormat="1" ht="25.5" hidden="1" customHeight="1" x14ac:dyDescent="0.25">
      <c r="A22" s="140" t="s">
        <v>16</v>
      </c>
      <c r="B22" s="101" t="s">
        <v>1010</v>
      </c>
      <c r="C22" s="615" t="s">
        <v>893</v>
      </c>
      <c r="D22" s="616"/>
      <c r="E22" s="616"/>
      <c r="F22" s="102">
        <f>F23+F24+F25+F26+F27+F28+F29+F30+F31+F32</f>
        <v>0</v>
      </c>
      <c r="G22" s="459">
        <f t="shared" ref="G22:I22" si="20">G23+G24+G25+G26+G27+G28+G29+G30+G31+G32</f>
        <v>0</v>
      </c>
      <c r="H22" s="459">
        <f t="shared" ref="H22" si="21">H23+H24+H25+H26+H27+H28+H29+H30+H31+H32</f>
        <v>0</v>
      </c>
      <c r="I22" s="459">
        <f t="shared" si="20"/>
        <v>0</v>
      </c>
      <c r="J22" s="103">
        <f t="shared" ref="J22:R22" si="22">J23+J24+J25+J26+J27+J28+J29+J30+J31+J32</f>
        <v>0</v>
      </c>
      <c r="K22" s="104">
        <f t="shared" si="22"/>
        <v>0</v>
      </c>
      <c r="L22" s="107">
        <f t="shared" ref="L22:N22" si="23">L23+L24+L25+L26+L27+L28+L29+L30+L31+L32</f>
        <v>0</v>
      </c>
      <c r="M22" s="107">
        <f t="shared" si="23"/>
        <v>0</v>
      </c>
      <c r="N22" s="107">
        <f t="shared" si="23"/>
        <v>0</v>
      </c>
      <c r="O22" s="105">
        <f t="shared" si="22"/>
        <v>0</v>
      </c>
      <c r="P22" s="108">
        <f t="shared" ref="P22:Q22" si="24">P23+P24+P25+P26+P27+P28+P29+P30+P31+P32</f>
        <v>0</v>
      </c>
      <c r="Q22" s="108">
        <f t="shared" si="24"/>
        <v>0</v>
      </c>
      <c r="R22" s="106">
        <f t="shared" si="22"/>
        <v>0</v>
      </c>
      <c r="S22" s="104">
        <f t="shared" ref="S22:AD22" si="25">S23+S24+S25+S26+S27+S28+S29+S30+S31+S32</f>
        <v>0</v>
      </c>
      <c r="T22" s="105">
        <f t="shared" si="25"/>
        <v>0</v>
      </c>
      <c r="U22" s="105">
        <f t="shared" si="25"/>
        <v>0</v>
      </c>
      <c r="V22" s="105">
        <f t="shared" si="25"/>
        <v>0</v>
      </c>
      <c r="W22" s="105">
        <f t="shared" si="25"/>
        <v>0</v>
      </c>
      <c r="X22" s="105">
        <f t="shared" ref="X22" si="26">X23+X24+X25+X26+X27+X28+X29+X30+X31+X32</f>
        <v>0</v>
      </c>
      <c r="Y22" s="105">
        <f t="shared" si="25"/>
        <v>0</v>
      </c>
      <c r="Z22" s="105">
        <f t="shared" si="25"/>
        <v>0</v>
      </c>
      <c r="AA22" s="108">
        <f t="shared" si="25"/>
        <v>0</v>
      </c>
      <c r="AB22" s="105">
        <f t="shared" si="25"/>
        <v>0</v>
      </c>
      <c r="AC22" s="107">
        <f t="shared" si="25"/>
        <v>0</v>
      </c>
      <c r="AD22" s="109">
        <f t="shared" si="25"/>
        <v>0</v>
      </c>
      <c r="AE22" s="56"/>
      <c r="AF22" s="253"/>
      <c r="AG22" s="253"/>
    </row>
    <row r="23" spans="1:33" ht="25.5" hidden="1" customHeight="1" x14ac:dyDescent="0.25">
      <c r="A23" s="140" t="s">
        <v>17</v>
      </c>
      <c r="B23" s="59"/>
      <c r="C23" s="51"/>
      <c r="D23" s="607" t="s">
        <v>728</v>
      </c>
      <c r="E23" s="607"/>
      <c r="F23" s="85"/>
      <c r="G23" s="458"/>
      <c r="H23" s="458"/>
      <c r="I23" s="458"/>
      <c r="J23" s="87"/>
      <c r="K23" s="81"/>
      <c r="L23" s="43"/>
      <c r="M23" s="43"/>
      <c r="N23" s="43"/>
      <c r="O23" s="1"/>
      <c r="P23" s="89"/>
      <c r="Q23" s="89"/>
      <c r="R23" s="82"/>
      <c r="S23" s="81"/>
      <c r="T23" s="1"/>
      <c r="U23" s="1"/>
      <c r="V23" s="1"/>
      <c r="W23" s="1"/>
      <c r="X23" s="1"/>
      <c r="Y23" s="1"/>
      <c r="Z23" s="1"/>
      <c r="AA23" s="89"/>
      <c r="AB23" s="1"/>
      <c r="AC23" s="43"/>
      <c r="AD23" s="46"/>
      <c r="AE23" s="60"/>
      <c r="AF23" s="253"/>
      <c r="AG23" s="253"/>
    </row>
    <row r="24" spans="1:33" hidden="1" x14ac:dyDescent="0.25">
      <c r="A24" s="140" t="s">
        <v>18</v>
      </c>
      <c r="B24" s="59"/>
      <c r="C24" s="51"/>
      <c r="D24" s="603" t="s">
        <v>752</v>
      </c>
      <c r="E24" s="603"/>
      <c r="F24" s="85"/>
      <c r="G24" s="458"/>
      <c r="H24" s="458"/>
      <c r="I24" s="458"/>
      <c r="J24" s="87"/>
      <c r="K24" s="81"/>
      <c r="L24" s="43"/>
      <c r="M24" s="43"/>
      <c r="N24" s="43"/>
      <c r="O24" s="1"/>
      <c r="P24" s="89"/>
      <c r="Q24" s="89"/>
      <c r="R24" s="82"/>
      <c r="S24" s="81"/>
      <c r="T24" s="1"/>
      <c r="U24" s="1"/>
      <c r="V24" s="1"/>
      <c r="W24" s="1"/>
      <c r="X24" s="1"/>
      <c r="Y24" s="1"/>
      <c r="Z24" s="1"/>
      <c r="AA24" s="89"/>
      <c r="AB24" s="1"/>
      <c r="AC24" s="43"/>
      <c r="AD24" s="46"/>
      <c r="AE24" s="60"/>
      <c r="AF24" s="253"/>
      <c r="AG24" s="253"/>
    </row>
    <row r="25" spans="1:33" hidden="1" x14ac:dyDescent="0.25">
      <c r="A25" s="140" t="s">
        <v>19</v>
      </c>
      <c r="B25" s="59"/>
      <c r="C25" s="51"/>
      <c r="D25" s="603" t="s">
        <v>729</v>
      </c>
      <c r="E25" s="603"/>
      <c r="F25" s="85"/>
      <c r="G25" s="458"/>
      <c r="H25" s="458"/>
      <c r="I25" s="458"/>
      <c r="J25" s="87"/>
      <c r="K25" s="81"/>
      <c r="L25" s="43"/>
      <c r="M25" s="43"/>
      <c r="N25" s="43"/>
      <c r="O25" s="1"/>
      <c r="P25" s="89"/>
      <c r="Q25" s="89"/>
      <c r="R25" s="82"/>
      <c r="S25" s="81"/>
      <c r="T25" s="1"/>
      <c r="U25" s="1"/>
      <c r="V25" s="1"/>
      <c r="W25" s="1"/>
      <c r="X25" s="1"/>
      <c r="Y25" s="1"/>
      <c r="Z25" s="1"/>
      <c r="AA25" s="89"/>
      <c r="AB25" s="1"/>
      <c r="AC25" s="43"/>
      <c r="AD25" s="46"/>
      <c r="AE25" s="60"/>
      <c r="AF25" s="253"/>
      <c r="AG25" s="253"/>
    </row>
    <row r="26" spans="1:33" ht="25.5" hidden="1" customHeight="1" x14ac:dyDescent="0.25">
      <c r="A26" s="140" t="s">
        <v>20</v>
      </c>
      <c r="B26" s="59"/>
      <c r="C26" s="51"/>
      <c r="D26" s="607" t="s">
        <v>730</v>
      </c>
      <c r="E26" s="607"/>
      <c r="F26" s="85"/>
      <c r="G26" s="458"/>
      <c r="H26" s="458"/>
      <c r="I26" s="458"/>
      <c r="J26" s="87"/>
      <c r="K26" s="81"/>
      <c r="L26" s="43"/>
      <c r="M26" s="43"/>
      <c r="N26" s="43"/>
      <c r="O26" s="1"/>
      <c r="P26" s="89"/>
      <c r="Q26" s="89"/>
      <c r="R26" s="82"/>
      <c r="S26" s="81"/>
      <c r="T26" s="1"/>
      <c r="U26" s="1"/>
      <c r="V26" s="1"/>
      <c r="W26" s="1"/>
      <c r="X26" s="1"/>
      <c r="Y26" s="1"/>
      <c r="Z26" s="1"/>
      <c r="AA26" s="89"/>
      <c r="AB26" s="1"/>
      <c r="AC26" s="43"/>
      <c r="AD26" s="46"/>
      <c r="AE26" s="60"/>
      <c r="AF26" s="253"/>
      <c r="AG26" s="253"/>
    </row>
    <row r="27" spans="1:33" hidden="1" x14ac:dyDescent="0.25">
      <c r="A27" s="140" t="s">
        <v>21</v>
      </c>
      <c r="B27" s="59"/>
      <c r="C27" s="51"/>
      <c r="D27" s="603" t="s">
        <v>731</v>
      </c>
      <c r="E27" s="603"/>
      <c r="F27" s="85"/>
      <c r="G27" s="458"/>
      <c r="H27" s="458"/>
      <c r="I27" s="458"/>
      <c r="J27" s="87"/>
      <c r="K27" s="81"/>
      <c r="L27" s="43"/>
      <c r="M27" s="43"/>
      <c r="N27" s="43"/>
      <c r="O27" s="1"/>
      <c r="P27" s="89"/>
      <c r="Q27" s="89"/>
      <c r="R27" s="82"/>
      <c r="S27" s="81"/>
      <c r="T27" s="1"/>
      <c r="U27" s="1"/>
      <c r="V27" s="1"/>
      <c r="W27" s="1"/>
      <c r="X27" s="1"/>
      <c r="Y27" s="1"/>
      <c r="Z27" s="1"/>
      <c r="AA27" s="89"/>
      <c r="AB27" s="1"/>
      <c r="AC27" s="43"/>
      <c r="AD27" s="46"/>
      <c r="AE27" s="60"/>
      <c r="AF27" s="253"/>
      <c r="AG27" s="253"/>
    </row>
    <row r="28" spans="1:33" hidden="1" x14ac:dyDescent="0.25">
      <c r="A28" s="140" t="s">
        <v>22</v>
      </c>
      <c r="B28" s="59"/>
      <c r="C28" s="51"/>
      <c r="D28" s="603" t="s">
        <v>1077</v>
      </c>
      <c r="E28" s="603"/>
      <c r="F28" s="85"/>
      <c r="G28" s="458"/>
      <c r="H28" s="458"/>
      <c r="I28" s="458"/>
      <c r="J28" s="87"/>
      <c r="K28" s="81"/>
      <c r="L28" s="43"/>
      <c r="M28" s="43"/>
      <c r="N28" s="43"/>
      <c r="O28" s="1"/>
      <c r="P28" s="89"/>
      <c r="Q28" s="89"/>
      <c r="R28" s="82"/>
      <c r="S28" s="81"/>
      <c r="T28" s="1"/>
      <c r="U28" s="1"/>
      <c r="V28" s="1"/>
      <c r="W28" s="1"/>
      <c r="X28" s="1"/>
      <c r="Y28" s="1"/>
      <c r="Z28" s="1"/>
      <c r="AA28" s="89"/>
      <c r="AB28" s="1"/>
      <c r="AC28" s="43"/>
      <c r="AD28" s="46"/>
      <c r="AE28" s="60"/>
      <c r="AF28" s="253"/>
      <c r="AG28" s="253"/>
    </row>
    <row r="29" spans="1:33" ht="25.5" hidden="1" customHeight="1" x14ac:dyDescent="0.25">
      <c r="A29" s="140" t="s">
        <v>23</v>
      </c>
      <c r="B29" s="59"/>
      <c r="C29" s="51"/>
      <c r="D29" s="607" t="s">
        <v>732</v>
      </c>
      <c r="E29" s="607"/>
      <c r="F29" s="85"/>
      <c r="G29" s="458"/>
      <c r="H29" s="458"/>
      <c r="I29" s="458"/>
      <c r="J29" s="87"/>
      <c r="K29" s="81"/>
      <c r="L29" s="43"/>
      <c r="M29" s="43"/>
      <c r="N29" s="43"/>
      <c r="O29" s="1"/>
      <c r="P29" s="89"/>
      <c r="Q29" s="89"/>
      <c r="R29" s="82"/>
      <c r="S29" s="81"/>
      <c r="T29" s="1"/>
      <c r="U29" s="1"/>
      <c r="V29" s="1"/>
      <c r="W29" s="1"/>
      <c r="X29" s="1"/>
      <c r="Y29" s="1"/>
      <c r="Z29" s="1"/>
      <c r="AA29" s="89"/>
      <c r="AB29" s="1"/>
      <c r="AC29" s="43"/>
      <c r="AD29" s="46"/>
      <c r="AE29" s="60"/>
      <c r="AF29" s="253"/>
      <c r="AG29" s="253"/>
    </row>
    <row r="30" spans="1:33" ht="25.5" hidden="1" customHeight="1" x14ac:dyDescent="0.25">
      <c r="A30" s="140" t="s">
        <v>24</v>
      </c>
      <c r="B30" s="59"/>
      <c r="C30" s="51"/>
      <c r="D30" s="607" t="s">
        <v>733</v>
      </c>
      <c r="E30" s="607"/>
      <c r="F30" s="85"/>
      <c r="G30" s="458"/>
      <c r="H30" s="458"/>
      <c r="I30" s="458"/>
      <c r="J30" s="87"/>
      <c r="K30" s="81"/>
      <c r="L30" s="43"/>
      <c r="M30" s="43"/>
      <c r="N30" s="43"/>
      <c r="O30" s="1"/>
      <c r="P30" s="89"/>
      <c r="Q30" s="89"/>
      <c r="R30" s="82"/>
      <c r="S30" s="81"/>
      <c r="T30" s="1"/>
      <c r="U30" s="1"/>
      <c r="V30" s="1"/>
      <c r="W30" s="1"/>
      <c r="X30" s="1"/>
      <c r="Y30" s="1"/>
      <c r="Z30" s="1"/>
      <c r="AA30" s="89"/>
      <c r="AB30" s="1"/>
      <c r="AC30" s="43"/>
      <c r="AD30" s="46"/>
      <c r="AE30" s="60"/>
      <c r="AF30" s="253"/>
      <c r="AG30" s="253"/>
    </row>
    <row r="31" spans="1:33" ht="25.5" hidden="1" customHeight="1" x14ac:dyDescent="0.25">
      <c r="A31" s="140" t="s">
        <v>25</v>
      </c>
      <c r="B31" s="59"/>
      <c r="C31" s="51"/>
      <c r="D31" s="607" t="s">
        <v>734</v>
      </c>
      <c r="E31" s="607"/>
      <c r="F31" s="85"/>
      <c r="G31" s="458"/>
      <c r="H31" s="458"/>
      <c r="I31" s="458"/>
      <c r="J31" s="87"/>
      <c r="K31" s="81"/>
      <c r="L31" s="43"/>
      <c r="M31" s="43"/>
      <c r="N31" s="43"/>
      <c r="O31" s="1"/>
      <c r="P31" s="89"/>
      <c r="Q31" s="89"/>
      <c r="R31" s="82"/>
      <c r="S31" s="81"/>
      <c r="T31" s="1"/>
      <c r="U31" s="1"/>
      <c r="V31" s="1"/>
      <c r="W31" s="1"/>
      <c r="X31" s="1"/>
      <c r="Y31" s="1"/>
      <c r="Z31" s="1"/>
      <c r="AA31" s="89"/>
      <c r="AB31" s="1"/>
      <c r="AC31" s="43"/>
      <c r="AD31" s="46"/>
      <c r="AE31" s="60"/>
      <c r="AF31" s="253"/>
      <c r="AG31" s="253"/>
    </row>
    <row r="32" spans="1:33" ht="25.5" hidden="1" customHeight="1" x14ac:dyDescent="0.25">
      <c r="A32" s="140" t="s">
        <v>26</v>
      </c>
      <c r="B32" s="59"/>
      <c r="C32" s="51"/>
      <c r="D32" s="607" t="s">
        <v>735</v>
      </c>
      <c r="E32" s="607"/>
      <c r="F32" s="85"/>
      <c r="G32" s="458"/>
      <c r="H32" s="458"/>
      <c r="I32" s="458"/>
      <c r="J32" s="87"/>
      <c r="K32" s="81"/>
      <c r="L32" s="43"/>
      <c r="M32" s="43"/>
      <c r="N32" s="43"/>
      <c r="O32" s="1"/>
      <c r="P32" s="89"/>
      <c r="Q32" s="89"/>
      <c r="R32" s="82"/>
      <c r="S32" s="81"/>
      <c r="T32" s="1"/>
      <c r="U32" s="1"/>
      <c r="V32" s="1"/>
      <c r="W32" s="1"/>
      <c r="X32" s="1"/>
      <c r="Y32" s="1"/>
      <c r="Z32" s="1"/>
      <c r="AA32" s="89"/>
      <c r="AB32" s="1"/>
      <c r="AC32" s="43"/>
      <c r="AD32" s="46"/>
      <c r="AE32" s="60"/>
      <c r="AF32" s="253"/>
      <c r="AG32" s="253"/>
    </row>
    <row r="33" spans="1:33" s="19" customFormat="1" hidden="1" x14ac:dyDescent="0.25">
      <c r="A33" s="140" t="s">
        <v>27</v>
      </c>
      <c r="B33" s="101" t="s">
        <v>1011</v>
      </c>
      <c r="C33" s="615" t="s">
        <v>1078</v>
      </c>
      <c r="D33" s="616"/>
      <c r="E33" s="616"/>
      <c r="F33" s="102">
        <f>F34+F35+F36+F37+F38+F39+F40+F41+F42+F43</f>
        <v>0</v>
      </c>
      <c r="G33" s="459">
        <f t="shared" ref="G33:I33" si="27">G34+G35+G36+G37+G38+G39+G40+G41+G42+G43</f>
        <v>0</v>
      </c>
      <c r="H33" s="459">
        <f t="shared" ref="H33" si="28">H34+H35+H36+H37+H38+H39+H40+H41+H42+H43</f>
        <v>0</v>
      </c>
      <c r="I33" s="459">
        <f t="shared" si="27"/>
        <v>0</v>
      </c>
      <c r="J33" s="103">
        <f t="shared" ref="J33:R33" si="29">J34+J35+J36+J37+J38+J39+J40+J41+J42+J43</f>
        <v>0</v>
      </c>
      <c r="K33" s="104">
        <f t="shared" si="29"/>
        <v>0</v>
      </c>
      <c r="L33" s="107">
        <f t="shared" ref="L33:N33" si="30">L34+L35+L36+L37+L38+L39+L40+L41+L42+L43</f>
        <v>0</v>
      </c>
      <c r="M33" s="107">
        <f t="shared" si="30"/>
        <v>0</v>
      </c>
      <c r="N33" s="107">
        <f t="shared" si="30"/>
        <v>0</v>
      </c>
      <c r="O33" s="105">
        <f t="shared" si="29"/>
        <v>0</v>
      </c>
      <c r="P33" s="108">
        <f t="shared" ref="P33:Q33" si="31">P34+P35+P36+P37+P38+P39+P40+P41+P42+P43</f>
        <v>0</v>
      </c>
      <c r="Q33" s="108">
        <f t="shared" si="31"/>
        <v>0</v>
      </c>
      <c r="R33" s="106">
        <f t="shared" si="29"/>
        <v>0</v>
      </c>
      <c r="S33" s="104">
        <f t="shared" ref="S33:AD33" si="32">S34+S35+S36+S37+S38+S39+S40+S41+S42+S43</f>
        <v>0</v>
      </c>
      <c r="T33" s="105">
        <f t="shared" si="32"/>
        <v>0</v>
      </c>
      <c r="U33" s="105">
        <f t="shared" si="32"/>
        <v>0</v>
      </c>
      <c r="V33" s="105">
        <f t="shared" si="32"/>
        <v>0</v>
      </c>
      <c r="W33" s="105">
        <f t="shared" si="32"/>
        <v>0</v>
      </c>
      <c r="X33" s="105">
        <f t="shared" ref="X33" si="33">X34+X35+X36+X37+X38+X39+X40+X41+X42+X43</f>
        <v>0</v>
      </c>
      <c r="Y33" s="105">
        <f t="shared" si="32"/>
        <v>0</v>
      </c>
      <c r="Z33" s="105">
        <f t="shared" si="32"/>
        <v>0</v>
      </c>
      <c r="AA33" s="108">
        <f t="shared" si="32"/>
        <v>0</v>
      </c>
      <c r="AB33" s="105">
        <f t="shared" si="32"/>
        <v>0</v>
      </c>
      <c r="AC33" s="107">
        <f t="shared" si="32"/>
        <v>0</v>
      </c>
      <c r="AD33" s="109">
        <f t="shared" si="32"/>
        <v>0</v>
      </c>
      <c r="AE33" s="56"/>
      <c r="AF33" s="253"/>
      <c r="AG33" s="253"/>
    </row>
    <row r="34" spans="1:33" ht="25.5" hidden="1" customHeight="1" x14ac:dyDescent="0.25">
      <c r="A34" s="140" t="s">
        <v>28</v>
      </c>
      <c r="B34" s="59"/>
      <c r="C34" s="51"/>
      <c r="D34" s="607" t="s">
        <v>736</v>
      </c>
      <c r="E34" s="607"/>
      <c r="F34" s="85"/>
      <c r="G34" s="458"/>
      <c r="H34" s="458"/>
      <c r="I34" s="458"/>
      <c r="J34" s="87"/>
      <c r="K34" s="81"/>
      <c r="L34" s="43"/>
      <c r="M34" s="43"/>
      <c r="N34" s="43"/>
      <c r="O34" s="1"/>
      <c r="P34" s="89"/>
      <c r="Q34" s="89"/>
      <c r="R34" s="82"/>
      <c r="S34" s="81"/>
      <c r="T34" s="1"/>
      <c r="U34" s="1"/>
      <c r="V34" s="1"/>
      <c r="W34" s="1"/>
      <c r="X34" s="1"/>
      <c r="Y34" s="1"/>
      <c r="Z34" s="1"/>
      <c r="AA34" s="89"/>
      <c r="AB34" s="1"/>
      <c r="AC34" s="43"/>
      <c r="AD34" s="46"/>
      <c r="AE34" s="60"/>
      <c r="AF34" s="253"/>
      <c r="AG34" s="253"/>
    </row>
    <row r="35" spans="1:33" ht="25.5" hidden="1" customHeight="1" x14ac:dyDescent="0.25">
      <c r="A35" s="140" t="s">
        <v>29</v>
      </c>
      <c r="B35" s="59"/>
      <c r="C35" s="51"/>
      <c r="D35" s="607" t="s">
        <v>740</v>
      </c>
      <c r="E35" s="607"/>
      <c r="F35" s="85"/>
      <c r="G35" s="458"/>
      <c r="H35" s="458"/>
      <c r="I35" s="458"/>
      <c r="J35" s="87"/>
      <c r="K35" s="81"/>
      <c r="L35" s="43"/>
      <c r="M35" s="43"/>
      <c r="N35" s="43"/>
      <c r="O35" s="1"/>
      <c r="P35" s="89"/>
      <c r="Q35" s="89"/>
      <c r="R35" s="82"/>
      <c r="S35" s="81"/>
      <c r="T35" s="1"/>
      <c r="U35" s="1"/>
      <c r="V35" s="1"/>
      <c r="W35" s="1"/>
      <c r="X35" s="1"/>
      <c r="Y35" s="1"/>
      <c r="Z35" s="1"/>
      <c r="AA35" s="89"/>
      <c r="AB35" s="1"/>
      <c r="AC35" s="43"/>
      <c r="AD35" s="46"/>
      <c r="AE35" s="60"/>
      <c r="AF35" s="253"/>
      <c r="AG35" s="253"/>
    </row>
    <row r="36" spans="1:33" hidden="1" x14ac:dyDescent="0.25">
      <c r="A36" s="140" t="s">
        <v>30</v>
      </c>
      <c r="B36" s="59"/>
      <c r="C36" s="51"/>
      <c r="D36" s="607" t="s">
        <v>1080</v>
      </c>
      <c r="E36" s="607"/>
      <c r="F36" s="85"/>
      <c r="G36" s="458"/>
      <c r="H36" s="458"/>
      <c r="I36" s="458"/>
      <c r="J36" s="87"/>
      <c r="K36" s="81"/>
      <c r="L36" s="43"/>
      <c r="M36" s="43"/>
      <c r="N36" s="43"/>
      <c r="O36" s="1"/>
      <c r="P36" s="89"/>
      <c r="Q36" s="89"/>
      <c r="R36" s="82"/>
      <c r="S36" s="81"/>
      <c r="T36" s="1"/>
      <c r="U36" s="1"/>
      <c r="V36" s="1"/>
      <c r="W36" s="1"/>
      <c r="X36" s="1"/>
      <c r="Y36" s="1"/>
      <c r="Z36" s="1"/>
      <c r="AA36" s="89"/>
      <c r="AB36" s="1"/>
      <c r="AC36" s="43"/>
      <c r="AD36" s="46"/>
      <c r="AE36" s="60"/>
      <c r="AF36" s="253"/>
      <c r="AG36" s="253"/>
    </row>
    <row r="37" spans="1:33" ht="25.5" hidden="1" customHeight="1" x14ac:dyDescent="0.25">
      <c r="A37" s="140" t="s">
        <v>31</v>
      </c>
      <c r="B37" s="59"/>
      <c r="C37" s="51"/>
      <c r="D37" s="607" t="s">
        <v>748</v>
      </c>
      <c r="E37" s="607"/>
      <c r="F37" s="85"/>
      <c r="G37" s="458"/>
      <c r="H37" s="458"/>
      <c r="I37" s="458"/>
      <c r="J37" s="87"/>
      <c r="K37" s="81"/>
      <c r="L37" s="43"/>
      <c r="M37" s="43"/>
      <c r="N37" s="43"/>
      <c r="O37" s="1"/>
      <c r="P37" s="89"/>
      <c r="Q37" s="89"/>
      <c r="R37" s="82"/>
      <c r="S37" s="81"/>
      <c r="T37" s="1"/>
      <c r="U37" s="1"/>
      <c r="V37" s="1"/>
      <c r="W37" s="1"/>
      <c r="X37" s="1"/>
      <c r="Y37" s="1"/>
      <c r="Z37" s="1"/>
      <c r="AA37" s="89"/>
      <c r="AB37" s="1"/>
      <c r="AC37" s="43"/>
      <c r="AD37" s="46"/>
      <c r="AE37" s="60"/>
      <c r="AF37" s="253"/>
      <c r="AG37" s="253"/>
    </row>
    <row r="38" spans="1:33" hidden="1" x14ac:dyDescent="0.25">
      <c r="A38" s="140" t="s">
        <v>32</v>
      </c>
      <c r="B38" s="59"/>
      <c r="C38" s="51"/>
      <c r="D38" s="603" t="s">
        <v>1079</v>
      </c>
      <c r="E38" s="603"/>
      <c r="F38" s="85"/>
      <c r="G38" s="458"/>
      <c r="H38" s="458"/>
      <c r="I38" s="458"/>
      <c r="J38" s="87"/>
      <c r="K38" s="81"/>
      <c r="L38" s="43"/>
      <c r="M38" s="43"/>
      <c r="N38" s="43"/>
      <c r="O38" s="1"/>
      <c r="P38" s="89"/>
      <c r="Q38" s="89"/>
      <c r="R38" s="82"/>
      <c r="S38" s="81"/>
      <c r="T38" s="1"/>
      <c r="U38" s="1"/>
      <c r="V38" s="1"/>
      <c r="W38" s="1"/>
      <c r="X38" s="1"/>
      <c r="Y38" s="1"/>
      <c r="Z38" s="1"/>
      <c r="AA38" s="89"/>
      <c r="AB38" s="1"/>
      <c r="AC38" s="43"/>
      <c r="AD38" s="46"/>
      <c r="AE38" s="60"/>
      <c r="AF38" s="253"/>
      <c r="AG38" s="253"/>
    </row>
    <row r="39" spans="1:33" ht="25.5" hidden="1" customHeight="1" x14ac:dyDescent="0.25">
      <c r="A39" s="140" t="s">
        <v>33</v>
      </c>
      <c r="B39" s="59"/>
      <c r="C39" s="51"/>
      <c r="D39" s="607" t="s">
        <v>753</v>
      </c>
      <c r="E39" s="607"/>
      <c r="F39" s="85"/>
      <c r="G39" s="458"/>
      <c r="H39" s="458"/>
      <c r="I39" s="458"/>
      <c r="J39" s="87"/>
      <c r="K39" s="81"/>
      <c r="L39" s="43"/>
      <c r="M39" s="43"/>
      <c r="N39" s="43"/>
      <c r="O39" s="1"/>
      <c r="P39" s="89"/>
      <c r="Q39" s="89"/>
      <c r="R39" s="82"/>
      <c r="S39" s="81"/>
      <c r="T39" s="1"/>
      <c r="U39" s="1"/>
      <c r="V39" s="1"/>
      <c r="W39" s="1"/>
      <c r="X39" s="1"/>
      <c r="Y39" s="1"/>
      <c r="Z39" s="1"/>
      <c r="AA39" s="89"/>
      <c r="AB39" s="1"/>
      <c r="AC39" s="43"/>
      <c r="AD39" s="46"/>
      <c r="AE39" s="60"/>
      <c r="AF39" s="253"/>
      <c r="AG39" s="253"/>
    </row>
    <row r="40" spans="1:33" ht="25.5" hidden="1" customHeight="1" x14ac:dyDescent="0.25">
      <c r="A40" s="140" t="s">
        <v>34</v>
      </c>
      <c r="B40" s="59"/>
      <c r="C40" s="51"/>
      <c r="D40" s="607" t="s">
        <v>757</v>
      </c>
      <c r="E40" s="607"/>
      <c r="F40" s="85"/>
      <c r="G40" s="458"/>
      <c r="H40" s="458"/>
      <c r="I40" s="458"/>
      <c r="J40" s="87"/>
      <c r="K40" s="81"/>
      <c r="L40" s="43"/>
      <c r="M40" s="43"/>
      <c r="N40" s="43"/>
      <c r="O40" s="1"/>
      <c r="P40" s="89"/>
      <c r="Q40" s="89"/>
      <c r="R40" s="82"/>
      <c r="S40" s="81"/>
      <c r="T40" s="1"/>
      <c r="U40" s="1"/>
      <c r="V40" s="1"/>
      <c r="W40" s="1"/>
      <c r="X40" s="1"/>
      <c r="Y40" s="1"/>
      <c r="Z40" s="1"/>
      <c r="AA40" s="89"/>
      <c r="AB40" s="1"/>
      <c r="AC40" s="43"/>
      <c r="AD40" s="46"/>
      <c r="AE40" s="60"/>
      <c r="AF40" s="253"/>
      <c r="AG40" s="253"/>
    </row>
    <row r="41" spans="1:33" ht="25.5" hidden="1" customHeight="1" x14ac:dyDescent="0.25">
      <c r="A41" s="140" t="s">
        <v>35</v>
      </c>
      <c r="B41" s="59"/>
      <c r="C41" s="51"/>
      <c r="D41" s="607" t="s">
        <v>762</v>
      </c>
      <c r="E41" s="607"/>
      <c r="F41" s="85"/>
      <c r="G41" s="458"/>
      <c r="H41" s="458"/>
      <c r="I41" s="458"/>
      <c r="J41" s="87"/>
      <c r="K41" s="81"/>
      <c r="L41" s="43"/>
      <c r="M41" s="43"/>
      <c r="N41" s="43"/>
      <c r="O41" s="1"/>
      <c r="P41" s="89"/>
      <c r="Q41" s="89"/>
      <c r="R41" s="82"/>
      <c r="S41" s="81"/>
      <c r="T41" s="1"/>
      <c r="U41" s="1"/>
      <c r="V41" s="1"/>
      <c r="W41" s="1"/>
      <c r="X41" s="1"/>
      <c r="Y41" s="1"/>
      <c r="Z41" s="1"/>
      <c r="AA41" s="89"/>
      <c r="AB41" s="1"/>
      <c r="AC41" s="43"/>
      <c r="AD41" s="46"/>
      <c r="AE41" s="60"/>
      <c r="AF41" s="253"/>
      <c r="AG41" s="253"/>
    </row>
    <row r="42" spans="1:33" ht="25.5" hidden="1" customHeight="1" x14ac:dyDescent="0.25">
      <c r="A42" s="140" t="s">
        <v>36</v>
      </c>
      <c r="B42" s="59"/>
      <c r="C42" s="51"/>
      <c r="D42" s="607" t="s">
        <v>766</v>
      </c>
      <c r="E42" s="607"/>
      <c r="F42" s="85"/>
      <c r="G42" s="458"/>
      <c r="H42" s="458"/>
      <c r="I42" s="458"/>
      <c r="J42" s="87"/>
      <c r="K42" s="81"/>
      <c r="L42" s="43"/>
      <c r="M42" s="43"/>
      <c r="N42" s="43"/>
      <c r="O42" s="1"/>
      <c r="P42" s="89"/>
      <c r="Q42" s="89"/>
      <c r="R42" s="82"/>
      <c r="S42" s="81"/>
      <c r="T42" s="1"/>
      <c r="U42" s="1"/>
      <c r="V42" s="1"/>
      <c r="W42" s="1"/>
      <c r="X42" s="1"/>
      <c r="Y42" s="1"/>
      <c r="Z42" s="1"/>
      <c r="AA42" s="89"/>
      <c r="AB42" s="1"/>
      <c r="AC42" s="43"/>
      <c r="AD42" s="46"/>
      <c r="AE42" s="60"/>
      <c r="AF42" s="253"/>
      <c r="AG42" s="253"/>
    </row>
    <row r="43" spans="1:33" ht="25.5" hidden="1" customHeight="1" x14ac:dyDescent="0.25">
      <c r="A43" s="140" t="s">
        <v>37</v>
      </c>
      <c r="B43" s="59"/>
      <c r="C43" s="51"/>
      <c r="D43" s="607" t="s">
        <v>771</v>
      </c>
      <c r="E43" s="607"/>
      <c r="F43" s="85"/>
      <c r="G43" s="458"/>
      <c r="H43" s="458"/>
      <c r="I43" s="458"/>
      <c r="J43" s="87"/>
      <c r="K43" s="81"/>
      <c r="L43" s="43"/>
      <c r="M43" s="43"/>
      <c r="N43" s="43"/>
      <c r="O43" s="1"/>
      <c r="P43" s="89"/>
      <c r="Q43" s="89"/>
      <c r="R43" s="82"/>
      <c r="S43" s="81"/>
      <c r="T43" s="1"/>
      <c r="U43" s="1"/>
      <c r="V43" s="1"/>
      <c r="W43" s="1"/>
      <c r="X43" s="1"/>
      <c r="Y43" s="1"/>
      <c r="Z43" s="1"/>
      <c r="AA43" s="89"/>
      <c r="AB43" s="1"/>
      <c r="AC43" s="43"/>
      <c r="AD43" s="46"/>
      <c r="AE43" s="60"/>
      <c r="AF43" s="253"/>
      <c r="AG43" s="253"/>
    </row>
    <row r="44" spans="1:33" s="19" customFormat="1" x14ac:dyDescent="0.25">
      <c r="A44" s="140" t="s">
        <v>38</v>
      </c>
      <c r="B44" s="101" t="s">
        <v>1012</v>
      </c>
      <c r="C44" s="597" t="s">
        <v>39</v>
      </c>
      <c r="D44" s="598"/>
      <c r="E44" s="598"/>
      <c r="F44" s="102">
        <f>F45+F46+F47+F48+F49+F50+F51+F53+F54+F55</f>
        <v>0</v>
      </c>
      <c r="G44" s="459">
        <f t="shared" ref="G44:I44" si="34">G45+G46+G47+G48+G49+G50+G51+G53+G54+G55</f>
        <v>391720</v>
      </c>
      <c r="H44" s="459">
        <f t="shared" ref="H44" si="35">H45+H46+H47+H48+H49+H50+H51+H53+H54+H55</f>
        <v>391720</v>
      </c>
      <c r="I44" s="459">
        <f t="shared" si="34"/>
        <v>391720</v>
      </c>
      <c r="J44" s="103">
        <f t="shared" ref="J44:R44" si="36">J45+J46+J47+J48+J49+J50+J51+J53+J54+J55</f>
        <v>391720</v>
      </c>
      <c r="K44" s="104">
        <f t="shared" si="36"/>
        <v>391720</v>
      </c>
      <c r="L44" s="107">
        <f t="shared" ref="L44:N44" si="37">L45+L46+L47+L48+L49+L50+L51+L53+L54+L55</f>
        <v>0</v>
      </c>
      <c r="M44" s="107">
        <f t="shared" si="37"/>
        <v>0</v>
      </c>
      <c r="N44" s="107">
        <f t="shared" si="37"/>
        <v>0</v>
      </c>
      <c r="O44" s="105">
        <f t="shared" si="36"/>
        <v>0</v>
      </c>
      <c r="P44" s="108">
        <f t="shared" ref="P44:Q44" si="38">P45+P46+P47+P48+P49+P50+P51+P53+P54+P55</f>
        <v>0</v>
      </c>
      <c r="Q44" s="108">
        <f t="shared" si="38"/>
        <v>0</v>
      </c>
      <c r="R44" s="106">
        <f t="shared" si="36"/>
        <v>0</v>
      </c>
      <c r="S44" s="104">
        <f t="shared" ref="S44:AD44" si="39">S45+S46+S47+S48+S49+S50+S51+S53+S54+S55</f>
        <v>0</v>
      </c>
      <c r="T44" s="105">
        <f t="shared" si="39"/>
        <v>0</v>
      </c>
      <c r="U44" s="105">
        <f t="shared" si="39"/>
        <v>0</v>
      </c>
      <c r="V44" s="105">
        <f t="shared" si="39"/>
        <v>391720</v>
      </c>
      <c r="W44" s="105">
        <f t="shared" si="39"/>
        <v>0</v>
      </c>
      <c r="X44" s="105">
        <f t="shared" ref="X44" si="40">X45+X46+X47+X48+X49+X50+X51+X53+X54+X55</f>
        <v>0</v>
      </c>
      <c r="Y44" s="105">
        <f t="shared" si="39"/>
        <v>0</v>
      </c>
      <c r="Z44" s="105">
        <f t="shared" si="39"/>
        <v>0</v>
      </c>
      <c r="AA44" s="108">
        <f t="shared" si="39"/>
        <v>0</v>
      </c>
      <c r="AB44" s="105">
        <f t="shared" si="39"/>
        <v>0</v>
      </c>
      <c r="AC44" s="107">
        <f t="shared" si="39"/>
        <v>0</v>
      </c>
      <c r="AD44" s="109">
        <f t="shared" si="39"/>
        <v>0</v>
      </c>
      <c r="AE44" s="56"/>
      <c r="AF44" s="253"/>
      <c r="AG44" s="253"/>
    </row>
    <row r="45" spans="1:33" hidden="1" x14ac:dyDescent="0.25">
      <c r="A45" s="140" t="s">
        <v>40</v>
      </c>
      <c r="B45" s="59"/>
      <c r="C45" s="51"/>
      <c r="D45" s="603" t="s">
        <v>737</v>
      </c>
      <c r="E45" s="603"/>
      <c r="F45" s="85"/>
      <c r="G45" s="458"/>
      <c r="H45" s="458"/>
      <c r="I45" s="458"/>
      <c r="J45" s="87"/>
      <c r="K45" s="81"/>
      <c r="L45" s="43"/>
      <c r="M45" s="43"/>
      <c r="N45" s="43"/>
      <c r="O45" s="1"/>
      <c r="P45" s="89"/>
      <c r="Q45" s="89"/>
      <c r="R45" s="82"/>
      <c r="S45" s="81"/>
      <c r="T45" s="1"/>
      <c r="U45" s="1"/>
      <c r="V45" s="1"/>
      <c r="W45" s="1"/>
      <c r="X45" s="1"/>
      <c r="Y45" s="1"/>
      <c r="Z45" s="1"/>
      <c r="AA45" s="89"/>
      <c r="AB45" s="1"/>
      <c r="AC45" s="43"/>
      <c r="AD45" s="46"/>
      <c r="AE45" s="60"/>
      <c r="AF45" s="253"/>
    </row>
    <row r="46" spans="1:33" hidden="1" x14ac:dyDescent="0.25">
      <c r="A46" s="140" t="s">
        <v>41</v>
      </c>
      <c r="B46" s="59"/>
      <c r="C46" s="51"/>
      <c r="D46" s="603" t="s">
        <v>741</v>
      </c>
      <c r="E46" s="603"/>
      <c r="F46" s="85"/>
      <c r="G46" s="458"/>
      <c r="H46" s="458"/>
      <c r="I46" s="458"/>
      <c r="J46" s="87"/>
      <c r="K46" s="81"/>
      <c r="L46" s="43"/>
      <c r="M46" s="43"/>
      <c r="N46" s="43"/>
      <c r="O46" s="1"/>
      <c r="P46" s="89"/>
      <c r="Q46" s="89"/>
      <c r="R46" s="82"/>
      <c r="S46" s="81"/>
      <c r="T46" s="1"/>
      <c r="U46" s="1"/>
      <c r="V46" s="1"/>
      <c r="W46" s="1"/>
      <c r="X46" s="1"/>
      <c r="Y46" s="1"/>
      <c r="Z46" s="1"/>
      <c r="AA46" s="89"/>
      <c r="AB46" s="1"/>
      <c r="AC46" s="43"/>
      <c r="AD46" s="46"/>
      <c r="AE46" s="60"/>
      <c r="AF46" s="253"/>
    </row>
    <row r="47" spans="1:33" hidden="1" x14ac:dyDescent="0.25">
      <c r="A47" s="140" t="s">
        <v>42</v>
      </c>
      <c r="B47" s="59"/>
      <c r="C47" s="51"/>
      <c r="D47" s="603" t="s">
        <v>744</v>
      </c>
      <c r="E47" s="603"/>
      <c r="F47" s="85"/>
      <c r="G47" s="458"/>
      <c r="H47" s="458"/>
      <c r="I47" s="458"/>
      <c r="J47" s="87"/>
      <c r="K47" s="81"/>
      <c r="L47" s="43"/>
      <c r="M47" s="43"/>
      <c r="N47" s="43"/>
      <c r="O47" s="1"/>
      <c r="P47" s="89"/>
      <c r="Q47" s="89"/>
      <c r="R47" s="82"/>
      <c r="S47" s="81"/>
      <c r="T47" s="1"/>
      <c r="U47" s="1"/>
      <c r="V47" s="1"/>
      <c r="W47" s="1"/>
      <c r="X47" s="1"/>
      <c r="Y47" s="1"/>
      <c r="Z47" s="1"/>
      <c r="AA47" s="89"/>
      <c r="AB47" s="1"/>
      <c r="AC47" s="43"/>
      <c r="AD47" s="46"/>
      <c r="AE47" s="60"/>
      <c r="AF47" s="253"/>
    </row>
    <row r="48" spans="1:33" hidden="1" x14ac:dyDescent="0.25">
      <c r="A48" s="140" t="s">
        <v>43</v>
      </c>
      <c r="B48" s="59"/>
      <c r="C48" s="51"/>
      <c r="D48" s="603" t="s">
        <v>749</v>
      </c>
      <c r="E48" s="603"/>
      <c r="F48" s="85"/>
      <c r="G48" s="458"/>
      <c r="H48" s="458"/>
      <c r="I48" s="458"/>
      <c r="J48" s="87"/>
      <c r="K48" s="81"/>
      <c r="L48" s="43"/>
      <c r="M48" s="43"/>
      <c r="N48" s="43"/>
      <c r="O48" s="1"/>
      <c r="P48" s="89"/>
      <c r="Q48" s="89"/>
      <c r="R48" s="82"/>
      <c r="S48" s="81"/>
      <c r="T48" s="1"/>
      <c r="U48" s="1"/>
      <c r="V48" s="1"/>
      <c r="W48" s="1"/>
      <c r="X48" s="1"/>
      <c r="Y48" s="1"/>
      <c r="Z48" s="1"/>
      <c r="AA48" s="89"/>
      <c r="AB48" s="1"/>
      <c r="AC48" s="43"/>
      <c r="AD48" s="46"/>
      <c r="AE48" s="60"/>
      <c r="AF48" s="253"/>
    </row>
    <row r="49" spans="1:32" hidden="1" x14ac:dyDescent="0.25">
      <c r="A49" s="140" t="s">
        <v>44</v>
      </c>
      <c r="B49" s="59"/>
      <c r="C49" s="51"/>
      <c r="D49" s="603" t="s">
        <v>673</v>
      </c>
      <c r="E49" s="603"/>
      <c r="F49" s="85"/>
      <c r="G49" s="458"/>
      <c r="H49" s="458"/>
      <c r="I49" s="458"/>
      <c r="J49" s="87"/>
      <c r="K49" s="81"/>
      <c r="L49" s="43"/>
      <c r="M49" s="43"/>
      <c r="N49" s="43"/>
      <c r="O49" s="1"/>
      <c r="P49" s="89"/>
      <c r="Q49" s="89"/>
      <c r="R49" s="82"/>
      <c r="S49" s="81"/>
      <c r="T49" s="1"/>
      <c r="U49" s="1"/>
      <c r="V49" s="1"/>
      <c r="W49" s="1"/>
      <c r="X49" s="1"/>
      <c r="Y49" s="1"/>
      <c r="Z49" s="1"/>
      <c r="AA49" s="89"/>
      <c r="AB49" s="1"/>
      <c r="AC49" s="43"/>
      <c r="AD49" s="46"/>
      <c r="AE49" s="60"/>
      <c r="AF49" s="253"/>
    </row>
    <row r="50" spans="1:32" hidden="1" x14ac:dyDescent="0.25">
      <c r="A50" s="140" t="s">
        <v>45</v>
      </c>
      <c r="B50" s="59"/>
      <c r="C50" s="51"/>
      <c r="D50" s="603" t="s">
        <v>754</v>
      </c>
      <c r="E50" s="603"/>
      <c r="F50" s="85"/>
      <c r="G50" s="458"/>
      <c r="H50" s="458"/>
      <c r="I50" s="458"/>
      <c r="J50" s="87"/>
      <c r="K50" s="81"/>
      <c r="L50" s="43"/>
      <c r="M50" s="43"/>
      <c r="N50" s="43"/>
      <c r="O50" s="1"/>
      <c r="P50" s="89"/>
      <c r="Q50" s="89"/>
      <c r="R50" s="82"/>
      <c r="S50" s="81"/>
      <c r="T50" s="1"/>
      <c r="U50" s="1"/>
      <c r="V50" s="1"/>
      <c r="W50" s="1"/>
      <c r="X50" s="1"/>
      <c r="Y50" s="1"/>
      <c r="Z50" s="1"/>
      <c r="AA50" s="89"/>
      <c r="AB50" s="1"/>
      <c r="AC50" s="43"/>
      <c r="AD50" s="46"/>
      <c r="AE50" s="60"/>
      <c r="AF50" s="253"/>
    </row>
    <row r="51" spans="1:32" ht="25.5" customHeight="1" x14ac:dyDescent="0.25">
      <c r="A51" s="140" t="s">
        <v>46</v>
      </c>
      <c r="B51" s="257"/>
      <c r="C51" s="297"/>
      <c r="D51" s="629" t="s">
        <v>758</v>
      </c>
      <c r="E51" s="629"/>
      <c r="F51" s="298">
        <f>F52</f>
        <v>0</v>
      </c>
      <c r="G51" s="460">
        <f t="shared" ref="G51:AD51" si="41">G52</f>
        <v>391720</v>
      </c>
      <c r="H51" s="460">
        <f t="shared" si="41"/>
        <v>391720</v>
      </c>
      <c r="I51" s="460">
        <f t="shared" si="41"/>
        <v>391720</v>
      </c>
      <c r="J51" s="299">
        <f t="shared" si="41"/>
        <v>391720</v>
      </c>
      <c r="K51" s="284">
        <f t="shared" si="41"/>
        <v>391720</v>
      </c>
      <c r="L51" s="261">
        <f t="shared" si="41"/>
        <v>0</v>
      </c>
      <c r="M51" s="261">
        <f t="shared" si="41"/>
        <v>0</v>
      </c>
      <c r="N51" s="261">
        <f t="shared" si="41"/>
        <v>0</v>
      </c>
      <c r="O51" s="262">
        <f t="shared" si="41"/>
        <v>0</v>
      </c>
      <c r="P51" s="263">
        <f t="shared" si="41"/>
        <v>0</v>
      </c>
      <c r="Q51" s="263">
        <f t="shared" si="41"/>
        <v>0</v>
      </c>
      <c r="R51" s="285">
        <f t="shared" si="41"/>
        <v>0</v>
      </c>
      <c r="S51" s="284">
        <f t="shared" si="41"/>
        <v>0</v>
      </c>
      <c r="T51" s="262">
        <f t="shared" si="41"/>
        <v>0</v>
      </c>
      <c r="U51" s="262">
        <f t="shared" si="41"/>
        <v>0</v>
      </c>
      <c r="V51" s="262">
        <f t="shared" si="41"/>
        <v>391720</v>
      </c>
      <c r="W51" s="262">
        <f t="shared" si="41"/>
        <v>0</v>
      </c>
      <c r="X51" s="262">
        <f t="shared" si="41"/>
        <v>0</v>
      </c>
      <c r="Y51" s="262">
        <f t="shared" si="41"/>
        <v>0</v>
      </c>
      <c r="Z51" s="262">
        <f t="shared" si="41"/>
        <v>0</v>
      </c>
      <c r="AA51" s="263">
        <f t="shared" si="41"/>
        <v>0</v>
      </c>
      <c r="AB51" s="262">
        <f t="shared" si="41"/>
        <v>0</v>
      </c>
      <c r="AC51" s="261">
        <f t="shared" si="41"/>
        <v>0</v>
      </c>
      <c r="AD51" s="264">
        <f t="shared" si="41"/>
        <v>0</v>
      </c>
      <c r="AE51" s="60"/>
      <c r="AF51" s="253"/>
    </row>
    <row r="52" spans="1:32" ht="15.75" thickBot="1" x14ac:dyDescent="0.3">
      <c r="B52" s="59"/>
      <c r="C52" s="295"/>
      <c r="D52" s="290"/>
      <c r="E52" s="290" t="s">
        <v>1220</v>
      </c>
      <c r="F52" s="85">
        <v>0</v>
      </c>
      <c r="G52" s="458">
        <v>391720</v>
      </c>
      <c r="H52" s="458">
        <v>391720</v>
      </c>
      <c r="I52" s="458">
        <v>391720</v>
      </c>
      <c r="J52" s="87">
        <f>SUM(S52:AD52)</f>
        <v>391720</v>
      </c>
      <c r="K52" s="81">
        <f>J52</f>
        <v>391720</v>
      </c>
      <c r="L52" s="43"/>
      <c r="M52" s="43"/>
      <c r="N52" s="43"/>
      <c r="O52" s="1"/>
      <c r="P52" s="89"/>
      <c r="Q52" s="89"/>
      <c r="R52" s="82"/>
      <c r="S52" s="81"/>
      <c r="T52" s="1"/>
      <c r="U52" s="1"/>
      <c r="V52" s="1">
        <v>391720</v>
      </c>
      <c r="W52" s="1"/>
      <c r="X52" s="1"/>
      <c r="Y52" s="1"/>
      <c r="Z52" s="1"/>
      <c r="AA52" s="89"/>
      <c r="AB52" s="1"/>
      <c r="AC52" s="43"/>
      <c r="AD52" s="46"/>
      <c r="AE52" s="60"/>
      <c r="AF52" s="253"/>
    </row>
    <row r="53" spans="1:32" ht="15.75" hidden="1" thickBot="1" x14ac:dyDescent="0.3">
      <c r="A53" s="140" t="s">
        <v>47</v>
      </c>
      <c r="B53" s="59"/>
      <c r="C53" s="51"/>
      <c r="D53" s="603" t="s">
        <v>763</v>
      </c>
      <c r="E53" s="603"/>
      <c r="F53" s="85"/>
      <c r="G53" s="458"/>
      <c r="H53" s="458"/>
      <c r="I53" s="458"/>
      <c r="J53" s="87"/>
      <c r="K53" s="81"/>
      <c r="L53" s="43"/>
      <c r="M53" s="43"/>
      <c r="N53" s="43"/>
      <c r="O53" s="1"/>
      <c r="P53" s="89"/>
      <c r="Q53" s="89"/>
      <c r="R53" s="82"/>
      <c r="S53" s="81"/>
      <c r="T53" s="1"/>
      <c r="U53" s="1"/>
      <c r="V53" s="1"/>
      <c r="W53" s="1"/>
      <c r="X53" s="1"/>
      <c r="Y53" s="1"/>
      <c r="Z53" s="1"/>
      <c r="AA53" s="89"/>
      <c r="AB53" s="1"/>
      <c r="AC53" s="43"/>
      <c r="AD53" s="46"/>
      <c r="AE53" s="60"/>
      <c r="AF53" s="253"/>
    </row>
    <row r="54" spans="1:32" ht="25.5" hidden="1" customHeight="1" x14ac:dyDescent="0.25">
      <c r="A54" s="140" t="s">
        <v>48</v>
      </c>
      <c r="B54" s="59"/>
      <c r="C54" s="51"/>
      <c r="D54" s="607" t="s">
        <v>767</v>
      </c>
      <c r="E54" s="607"/>
      <c r="F54" s="85"/>
      <c r="G54" s="458"/>
      <c r="H54" s="458"/>
      <c r="I54" s="458"/>
      <c r="J54" s="87"/>
      <c r="K54" s="81"/>
      <c r="L54" s="43"/>
      <c r="M54" s="43"/>
      <c r="N54" s="43"/>
      <c r="O54" s="1"/>
      <c r="P54" s="89"/>
      <c r="Q54" s="89"/>
      <c r="R54" s="82"/>
      <c r="S54" s="81"/>
      <c r="T54" s="1"/>
      <c r="U54" s="1"/>
      <c r="V54" s="1"/>
      <c r="W54" s="1"/>
      <c r="X54" s="1"/>
      <c r="Y54" s="1"/>
      <c r="Z54" s="1"/>
      <c r="AA54" s="89"/>
      <c r="AB54" s="1"/>
      <c r="AC54" s="43"/>
      <c r="AD54" s="46"/>
      <c r="AE54" s="60"/>
      <c r="AF54" s="253"/>
    </row>
    <row r="55" spans="1:32" ht="25.5" hidden="1" customHeight="1" thickBot="1" x14ac:dyDescent="0.3">
      <c r="A55" s="140" t="s">
        <v>49</v>
      </c>
      <c r="B55" s="61"/>
      <c r="C55" s="52"/>
      <c r="D55" s="628" t="s">
        <v>772</v>
      </c>
      <c r="E55" s="628"/>
      <c r="F55" s="85"/>
      <c r="G55" s="458"/>
      <c r="H55" s="458"/>
      <c r="I55" s="458"/>
      <c r="J55" s="87"/>
      <c r="K55" s="81"/>
      <c r="L55" s="43"/>
      <c r="M55" s="43"/>
      <c r="N55" s="43"/>
      <c r="O55" s="1"/>
      <c r="P55" s="89"/>
      <c r="Q55" s="89"/>
      <c r="R55" s="82"/>
      <c r="S55" s="81"/>
      <c r="T55" s="1"/>
      <c r="U55" s="1"/>
      <c r="V55" s="1"/>
      <c r="W55" s="1"/>
      <c r="X55" s="1"/>
      <c r="Y55" s="1"/>
      <c r="Z55" s="1"/>
      <c r="AA55" s="89"/>
      <c r="AB55" s="1"/>
      <c r="AC55" s="43"/>
      <c r="AD55" s="46"/>
      <c r="AE55" s="60"/>
      <c r="AF55" s="253"/>
    </row>
    <row r="56" spans="1:32" ht="15.75" thickBot="1" x14ac:dyDescent="0.3">
      <c r="B56" s="110" t="s">
        <v>50</v>
      </c>
      <c r="C56" s="630" t="s">
        <v>51</v>
      </c>
      <c r="D56" s="630"/>
      <c r="E56" s="617"/>
      <c r="F56" s="93">
        <f>F57+F58+F59+F70+F81</f>
        <v>0</v>
      </c>
      <c r="G56" s="455">
        <f t="shared" ref="G56:I56" si="42">G57+G58+G59+G70+G81</f>
        <v>0</v>
      </c>
      <c r="H56" s="455">
        <f t="shared" ref="H56" si="43">H57+H58+H59+H70+H81</f>
        <v>0</v>
      </c>
      <c r="I56" s="455">
        <f t="shared" si="42"/>
        <v>0</v>
      </c>
      <c r="J56" s="94">
        <f t="shared" ref="J56:R56" si="44">J57+J58+J59+J70+J81</f>
        <v>0</v>
      </c>
      <c r="K56" s="95">
        <f t="shared" si="44"/>
        <v>0</v>
      </c>
      <c r="L56" s="98">
        <f t="shared" ref="L56:N56" si="45">L57+L58+L59+L70+L81</f>
        <v>0</v>
      </c>
      <c r="M56" s="98">
        <f t="shared" si="45"/>
        <v>0</v>
      </c>
      <c r="N56" s="98">
        <f t="shared" si="45"/>
        <v>0</v>
      </c>
      <c r="O56" s="96">
        <f t="shared" si="44"/>
        <v>0</v>
      </c>
      <c r="P56" s="99">
        <f t="shared" ref="P56:Q56" si="46">P57+P58+P59+P70+P81</f>
        <v>0</v>
      </c>
      <c r="Q56" s="99">
        <f t="shared" si="46"/>
        <v>0</v>
      </c>
      <c r="R56" s="97">
        <f t="shared" si="44"/>
        <v>0</v>
      </c>
      <c r="S56" s="95">
        <f t="shared" ref="S56:AD56" si="47">S57+S58+S59+S70+S81</f>
        <v>0</v>
      </c>
      <c r="T56" s="96">
        <f t="shared" si="47"/>
        <v>0</v>
      </c>
      <c r="U56" s="96">
        <f t="shared" si="47"/>
        <v>0</v>
      </c>
      <c r="V56" s="96">
        <f t="shared" si="47"/>
        <v>0</v>
      </c>
      <c r="W56" s="96">
        <f t="shared" si="47"/>
        <v>0</v>
      </c>
      <c r="X56" s="96">
        <f t="shared" ref="X56" si="48">X57+X58+X59+X70+X81</f>
        <v>0</v>
      </c>
      <c r="Y56" s="96">
        <f t="shared" si="47"/>
        <v>0</v>
      </c>
      <c r="Z56" s="96">
        <f t="shared" si="47"/>
        <v>0</v>
      </c>
      <c r="AA56" s="99">
        <f t="shared" si="47"/>
        <v>0</v>
      </c>
      <c r="AB56" s="96">
        <f t="shared" si="47"/>
        <v>0</v>
      </c>
      <c r="AC56" s="98">
        <f t="shared" si="47"/>
        <v>0</v>
      </c>
      <c r="AD56" s="100">
        <f t="shared" si="47"/>
        <v>0</v>
      </c>
      <c r="AE56" s="56"/>
      <c r="AF56" s="253"/>
    </row>
    <row r="57" spans="1:32" s="19" customFormat="1" ht="15.75" hidden="1" thickBot="1" x14ac:dyDescent="0.3">
      <c r="A57" s="140" t="s">
        <v>52</v>
      </c>
      <c r="B57" s="128" t="s">
        <v>1013</v>
      </c>
      <c r="C57" s="621" t="s">
        <v>674</v>
      </c>
      <c r="D57" s="622"/>
      <c r="E57" s="622"/>
      <c r="F57" s="102"/>
      <c r="G57" s="459"/>
      <c r="H57" s="459"/>
      <c r="I57" s="459"/>
      <c r="J57" s="103"/>
      <c r="K57" s="104"/>
      <c r="L57" s="107"/>
      <c r="M57" s="107"/>
      <c r="N57" s="107"/>
      <c r="O57" s="105"/>
      <c r="P57" s="108"/>
      <c r="Q57" s="108"/>
      <c r="R57" s="106"/>
      <c r="S57" s="104"/>
      <c r="T57" s="105"/>
      <c r="U57" s="105"/>
      <c r="V57" s="105"/>
      <c r="W57" s="105"/>
      <c r="X57" s="105"/>
      <c r="Y57" s="105"/>
      <c r="Z57" s="105"/>
      <c r="AA57" s="108"/>
      <c r="AB57" s="105"/>
      <c r="AC57" s="107"/>
      <c r="AD57" s="109"/>
      <c r="AE57" s="56"/>
      <c r="AF57" s="253"/>
    </row>
    <row r="58" spans="1:32" s="19" customFormat="1" ht="25.5" hidden="1" customHeight="1" x14ac:dyDescent="0.25">
      <c r="A58" s="140" t="s">
        <v>53</v>
      </c>
      <c r="B58" s="101" t="s">
        <v>1014</v>
      </c>
      <c r="C58" s="615" t="s">
        <v>54</v>
      </c>
      <c r="D58" s="616"/>
      <c r="E58" s="616"/>
      <c r="F58" s="102"/>
      <c r="G58" s="459"/>
      <c r="H58" s="459"/>
      <c r="I58" s="459"/>
      <c r="J58" s="103"/>
      <c r="K58" s="104"/>
      <c r="L58" s="107"/>
      <c r="M58" s="107"/>
      <c r="N58" s="107"/>
      <c r="O58" s="105"/>
      <c r="P58" s="108"/>
      <c r="Q58" s="108"/>
      <c r="R58" s="106"/>
      <c r="S58" s="104"/>
      <c r="T58" s="105"/>
      <c r="U58" s="105"/>
      <c r="V58" s="105"/>
      <c r="W58" s="105"/>
      <c r="X58" s="105"/>
      <c r="Y58" s="105"/>
      <c r="Z58" s="105"/>
      <c r="AA58" s="108"/>
      <c r="AB58" s="105"/>
      <c r="AC58" s="107"/>
      <c r="AD58" s="109"/>
      <c r="AE58" s="56"/>
      <c r="AF58" s="253"/>
    </row>
    <row r="59" spans="1:32" s="19" customFormat="1" ht="25.5" hidden="1" customHeight="1" x14ac:dyDescent="0.25">
      <c r="A59" s="140" t="s">
        <v>55</v>
      </c>
      <c r="B59" s="101" t="s">
        <v>1015</v>
      </c>
      <c r="C59" s="615" t="s">
        <v>56</v>
      </c>
      <c r="D59" s="616"/>
      <c r="E59" s="616"/>
      <c r="F59" s="102">
        <f>F60+F61+F62+F63+F64+F65+F66+F67+F68+F69</f>
        <v>0</v>
      </c>
      <c r="G59" s="459">
        <f t="shared" ref="G59:I59" si="49">G60+G61+G62+G63+G64+G65+G66+G67+G68+G69</f>
        <v>0</v>
      </c>
      <c r="H59" s="459">
        <f t="shared" ref="H59" si="50">H60+H61+H62+H63+H64+H65+H66+H67+H68+H69</f>
        <v>0</v>
      </c>
      <c r="I59" s="459">
        <f t="shared" si="49"/>
        <v>0</v>
      </c>
      <c r="J59" s="103">
        <f t="shared" ref="J59:R59" si="51">J60+J61+J62+J63+J64+J65+J66+J67+J68+J69</f>
        <v>0</v>
      </c>
      <c r="K59" s="104">
        <f t="shared" si="51"/>
        <v>0</v>
      </c>
      <c r="L59" s="107">
        <f t="shared" ref="L59:N59" si="52">L60+L61+L62+L63+L64+L65+L66+L67+L68+L69</f>
        <v>0</v>
      </c>
      <c r="M59" s="107">
        <f t="shared" si="52"/>
        <v>0</v>
      </c>
      <c r="N59" s="107">
        <f t="shared" si="52"/>
        <v>0</v>
      </c>
      <c r="O59" s="105">
        <f t="shared" si="51"/>
        <v>0</v>
      </c>
      <c r="P59" s="108">
        <f t="shared" ref="P59:Q59" si="53">P60+P61+P62+P63+P64+P65+P66+P67+P68+P69</f>
        <v>0</v>
      </c>
      <c r="Q59" s="108">
        <f t="shared" si="53"/>
        <v>0</v>
      </c>
      <c r="R59" s="106">
        <f t="shared" si="51"/>
        <v>0</v>
      </c>
      <c r="S59" s="104">
        <f t="shared" ref="S59:AD59" si="54">S60+S61+S62+S63+S64+S65+S66+S67+S68+S69</f>
        <v>0</v>
      </c>
      <c r="T59" s="105">
        <f t="shared" si="54"/>
        <v>0</v>
      </c>
      <c r="U59" s="105">
        <f t="shared" si="54"/>
        <v>0</v>
      </c>
      <c r="V59" s="105">
        <f t="shared" si="54"/>
        <v>0</v>
      </c>
      <c r="W59" s="105">
        <f t="shared" si="54"/>
        <v>0</v>
      </c>
      <c r="X59" s="105">
        <f t="shared" ref="X59" si="55">X60+X61+X62+X63+X64+X65+X66+X67+X68+X69</f>
        <v>0</v>
      </c>
      <c r="Y59" s="105">
        <f t="shared" si="54"/>
        <v>0</v>
      </c>
      <c r="Z59" s="105">
        <f t="shared" si="54"/>
        <v>0</v>
      </c>
      <c r="AA59" s="108">
        <f t="shared" si="54"/>
        <v>0</v>
      </c>
      <c r="AB59" s="105">
        <f t="shared" si="54"/>
        <v>0</v>
      </c>
      <c r="AC59" s="107">
        <f t="shared" si="54"/>
        <v>0</v>
      </c>
      <c r="AD59" s="109">
        <f t="shared" si="54"/>
        <v>0</v>
      </c>
      <c r="AE59" s="56"/>
      <c r="AF59" s="253"/>
    </row>
    <row r="60" spans="1:32" ht="15.75" hidden="1" thickBot="1" x14ac:dyDescent="0.3">
      <c r="A60" s="140" t="s">
        <v>57</v>
      </c>
      <c r="B60" s="59"/>
      <c r="C60" s="51"/>
      <c r="D60" s="603" t="s">
        <v>1081</v>
      </c>
      <c r="E60" s="603"/>
      <c r="F60" s="85"/>
      <c r="G60" s="458"/>
      <c r="H60" s="458"/>
      <c r="I60" s="458"/>
      <c r="J60" s="87"/>
      <c r="K60" s="81"/>
      <c r="L60" s="43"/>
      <c r="M60" s="43"/>
      <c r="N60" s="43"/>
      <c r="O60" s="1"/>
      <c r="P60" s="89"/>
      <c r="Q60" s="89"/>
      <c r="R60" s="82"/>
      <c r="S60" s="81"/>
      <c r="T60" s="1"/>
      <c r="U60" s="1"/>
      <c r="V60" s="1"/>
      <c r="W60" s="1"/>
      <c r="X60" s="1"/>
      <c r="Y60" s="1"/>
      <c r="Z60" s="1"/>
      <c r="AA60" s="89"/>
      <c r="AB60" s="1"/>
      <c r="AC60" s="43"/>
      <c r="AD60" s="46"/>
      <c r="AE60" s="60"/>
      <c r="AF60" s="253"/>
    </row>
    <row r="61" spans="1:32" ht="15.75" hidden="1" thickBot="1" x14ac:dyDescent="0.3">
      <c r="A61" s="140" t="s">
        <v>58</v>
      </c>
      <c r="B61" s="59"/>
      <c r="C61" s="51"/>
      <c r="D61" s="603" t="s">
        <v>1082</v>
      </c>
      <c r="E61" s="603"/>
      <c r="F61" s="85"/>
      <c r="G61" s="458"/>
      <c r="H61" s="458"/>
      <c r="I61" s="458"/>
      <c r="J61" s="87"/>
      <c r="K61" s="81"/>
      <c r="L61" s="43"/>
      <c r="M61" s="43"/>
      <c r="N61" s="43"/>
      <c r="O61" s="1"/>
      <c r="P61" s="89"/>
      <c r="Q61" s="89"/>
      <c r="R61" s="82"/>
      <c r="S61" s="81"/>
      <c r="T61" s="1"/>
      <c r="U61" s="1"/>
      <c r="V61" s="1"/>
      <c r="W61" s="1"/>
      <c r="X61" s="1"/>
      <c r="Y61" s="1"/>
      <c r="Z61" s="1"/>
      <c r="AA61" s="89"/>
      <c r="AB61" s="1"/>
      <c r="AC61" s="43"/>
      <c r="AD61" s="46"/>
      <c r="AE61" s="60"/>
      <c r="AF61" s="253"/>
    </row>
    <row r="62" spans="1:32" ht="15.75" hidden="1" thickBot="1" x14ac:dyDescent="0.3">
      <c r="A62" s="140" t="s">
        <v>59</v>
      </c>
      <c r="B62" s="59"/>
      <c r="C62" s="51"/>
      <c r="D62" s="603" t="s">
        <v>745</v>
      </c>
      <c r="E62" s="603"/>
      <c r="F62" s="85"/>
      <c r="G62" s="458"/>
      <c r="H62" s="458"/>
      <c r="I62" s="458"/>
      <c r="J62" s="87"/>
      <c r="K62" s="81"/>
      <c r="L62" s="43"/>
      <c r="M62" s="43"/>
      <c r="N62" s="43"/>
      <c r="O62" s="1"/>
      <c r="P62" s="89"/>
      <c r="Q62" s="89"/>
      <c r="R62" s="82"/>
      <c r="S62" s="81"/>
      <c r="T62" s="1"/>
      <c r="U62" s="1"/>
      <c r="V62" s="1"/>
      <c r="W62" s="1"/>
      <c r="X62" s="1"/>
      <c r="Y62" s="1"/>
      <c r="Z62" s="1"/>
      <c r="AA62" s="89"/>
      <c r="AB62" s="1"/>
      <c r="AC62" s="43"/>
      <c r="AD62" s="46"/>
      <c r="AE62" s="60"/>
      <c r="AF62" s="253"/>
    </row>
    <row r="63" spans="1:32" ht="25.5" hidden="1" customHeight="1" x14ac:dyDescent="0.25">
      <c r="A63" s="140" t="s">
        <v>60</v>
      </c>
      <c r="B63" s="59"/>
      <c r="C63" s="51"/>
      <c r="D63" s="607" t="s">
        <v>750</v>
      </c>
      <c r="E63" s="607"/>
      <c r="F63" s="85"/>
      <c r="G63" s="458"/>
      <c r="H63" s="458"/>
      <c r="I63" s="458"/>
      <c r="J63" s="87"/>
      <c r="K63" s="81"/>
      <c r="L63" s="43"/>
      <c r="M63" s="43"/>
      <c r="N63" s="43"/>
      <c r="O63" s="1"/>
      <c r="P63" s="89"/>
      <c r="Q63" s="89"/>
      <c r="R63" s="82"/>
      <c r="S63" s="81"/>
      <c r="T63" s="1"/>
      <c r="U63" s="1"/>
      <c r="V63" s="1"/>
      <c r="W63" s="1"/>
      <c r="X63" s="1"/>
      <c r="Y63" s="1"/>
      <c r="Z63" s="1"/>
      <c r="AA63" s="89"/>
      <c r="AB63" s="1"/>
      <c r="AC63" s="43"/>
      <c r="AD63" s="46"/>
      <c r="AE63" s="60"/>
      <c r="AF63" s="253"/>
    </row>
    <row r="64" spans="1:32" ht="15.75" hidden="1" thickBot="1" x14ac:dyDescent="0.3">
      <c r="A64" s="140" t="s">
        <v>61</v>
      </c>
      <c r="B64" s="59"/>
      <c r="C64" s="51"/>
      <c r="D64" s="603" t="s">
        <v>675</v>
      </c>
      <c r="E64" s="603"/>
      <c r="F64" s="85"/>
      <c r="G64" s="458"/>
      <c r="H64" s="458"/>
      <c r="I64" s="458"/>
      <c r="J64" s="87"/>
      <c r="K64" s="81"/>
      <c r="L64" s="43"/>
      <c r="M64" s="43"/>
      <c r="N64" s="43"/>
      <c r="O64" s="1"/>
      <c r="P64" s="89"/>
      <c r="Q64" s="89"/>
      <c r="R64" s="82"/>
      <c r="S64" s="81"/>
      <c r="T64" s="1"/>
      <c r="U64" s="1"/>
      <c r="V64" s="1"/>
      <c r="W64" s="1"/>
      <c r="X64" s="1"/>
      <c r="Y64" s="1"/>
      <c r="Z64" s="1"/>
      <c r="AA64" s="89"/>
      <c r="AB64" s="1"/>
      <c r="AC64" s="43"/>
      <c r="AD64" s="46"/>
      <c r="AE64" s="60"/>
      <c r="AF64" s="253"/>
    </row>
    <row r="65" spans="1:32" ht="15.75" hidden="1" thickBot="1" x14ac:dyDescent="0.3">
      <c r="A65" s="140" t="s">
        <v>62</v>
      </c>
      <c r="B65" s="59"/>
      <c r="C65" s="51"/>
      <c r="D65" s="603" t="s">
        <v>1083</v>
      </c>
      <c r="E65" s="603"/>
      <c r="F65" s="85"/>
      <c r="G65" s="458"/>
      <c r="H65" s="458"/>
      <c r="I65" s="458"/>
      <c r="J65" s="87"/>
      <c r="K65" s="81"/>
      <c r="L65" s="43"/>
      <c r="M65" s="43"/>
      <c r="N65" s="43"/>
      <c r="O65" s="1"/>
      <c r="P65" s="89"/>
      <c r="Q65" s="89"/>
      <c r="R65" s="82"/>
      <c r="S65" s="81"/>
      <c r="T65" s="1"/>
      <c r="U65" s="1"/>
      <c r="V65" s="1"/>
      <c r="W65" s="1"/>
      <c r="X65" s="1"/>
      <c r="Y65" s="1"/>
      <c r="Z65" s="1"/>
      <c r="AA65" s="89"/>
      <c r="AB65" s="1"/>
      <c r="AC65" s="43"/>
      <c r="AD65" s="46"/>
      <c r="AE65" s="60"/>
      <c r="AF65" s="253"/>
    </row>
    <row r="66" spans="1:32" ht="25.5" hidden="1" customHeight="1" x14ac:dyDescent="0.25">
      <c r="A66" s="140" t="s">
        <v>63</v>
      </c>
      <c r="B66" s="59"/>
      <c r="C66" s="51"/>
      <c r="D66" s="607" t="s">
        <v>759</v>
      </c>
      <c r="E66" s="607"/>
      <c r="F66" s="85"/>
      <c r="G66" s="458"/>
      <c r="H66" s="458"/>
      <c r="I66" s="458"/>
      <c r="J66" s="87"/>
      <c r="K66" s="81"/>
      <c r="L66" s="43"/>
      <c r="M66" s="43"/>
      <c r="N66" s="43"/>
      <c r="O66" s="1"/>
      <c r="P66" s="89"/>
      <c r="Q66" s="89"/>
      <c r="R66" s="82"/>
      <c r="S66" s="81"/>
      <c r="T66" s="1"/>
      <c r="U66" s="1"/>
      <c r="V66" s="1"/>
      <c r="W66" s="1"/>
      <c r="X66" s="1"/>
      <c r="Y66" s="1"/>
      <c r="Z66" s="1"/>
      <c r="AA66" s="89"/>
      <c r="AB66" s="1"/>
      <c r="AC66" s="43"/>
      <c r="AD66" s="46"/>
      <c r="AE66" s="60"/>
      <c r="AF66" s="253"/>
    </row>
    <row r="67" spans="1:32" ht="25.5" hidden="1" customHeight="1" x14ac:dyDescent="0.25">
      <c r="A67" s="140" t="s">
        <v>64</v>
      </c>
      <c r="B67" s="59"/>
      <c r="C67" s="51"/>
      <c r="D67" s="607" t="s">
        <v>764</v>
      </c>
      <c r="E67" s="607"/>
      <c r="F67" s="85"/>
      <c r="G67" s="458"/>
      <c r="H67" s="458"/>
      <c r="I67" s="458"/>
      <c r="J67" s="87"/>
      <c r="K67" s="81"/>
      <c r="L67" s="43"/>
      <c r="M67" s="43"/>
      <c r="N67" s="43"/>
      <c r="O67" s="1"/>
      <c r="P67" s="89"/>
      <c r="Q67" s="89"/>
      <c r="R67" s="82"/>
      <c r="S67" s="81"/>
      <c r="T67" s="1"/>
      <c r="U67" s="1"/>
      <c r="V67" s="1"/>
      <c r="W67" s="1"/>
      <c r="X67" s="1"/>
      <c r="Y67" s="1"/>
      <c r="Z67" s="1"/>
      <c r="AA67" s="89"/>
      <c r="AB67" s="1"/>
      <c r="AC67" s="43"/>
      <c r="AD67" s="46"/>
      <c r="AE67" s="60"/>
      <c r="AF67" s="253"/>
    </row>
    <row r="68" spans="1:32" ht="25.5" hidden="1" customHeight="1" x14ac:dyDescent="0.25">
      <c r="A68" s="140" t="s">
        <v>65</v>
      </c>
      <c r="B68" s="59"/>
      <c r="C68" s="51"/>
      <c r="D68" s="607" t="s">
        <v>768</v>
      </c>
      <c r="E68" s="607"/>
      <c r="F68" s="85"/>
      <c r="G68" s="458"/>
      <c r="H68" s="458"/>
      <c r="I68" s="458"/>
      <c r="J68" s="87"/>
      <c r="K68" s="81"/>
      <c r="L68" s="43"/>
      <c r="M68" s="43"/>
      <c r="N68" s="43"/>
      <c r="O68" s="1"/>
      <c r="P68" s="89"/>
      <c r="Q68" s="89"/>
      <c r="R68" s="82"/>
      <c r="S68" s="81"/>
      <c r="T68" s="1"/>
      <c r="U68" s="1"/>
      <c r="V68" s="1"/>
      <c r="W68" s="1"/>
      <c r="X68" s="1"/>
      <c r="Y68" s="1"/>
      <c r="Z68" s="1"/>
      <c r="AA68" s="89"/>
      <c r="AB68" s="1"/>
      <c r="AC68" s="43"/>
      <c r="AD68" s="46"/>
      <c r="AE68" s="60"/>
      <c r="AF68" s="253"/>
    </row>
    <row r="69" spans="1:32" ht="25.5" hidden="1" customHeight="1" x14ac:dyDescent="0.25">
      <c r="A69" s="140" t="s">
        <v>66</v>
      </c>
      <c r="B69" s="59"/>
      <c r="C69" s="51"/>
      <c r="D69" s="607" t="s">
        <v>773</v>
      </c>
      <c r="E69" s="607"/>
      <c r="F69" s="85"/>
      <c r="G69" s="458"/>
      <c r="H69" s="458"/>
      <c r="I69" s="458"/>
      <c r="J69" s="87"/>
      <c r="K69" s="81"/>
      <c r="L69" s="43"/>
      <c r="M69" s="43"/>
      <c r="N69" s="43"/>
      <c r="O69" s="1"/>
      <c r="P69" s="89"/>
      <c r="Q69" s="89"/>
      <c r="R69" s="82"/>
      <c r="S69" s="81"/>
      <c r="T69" s="1"/>
      <c r="U69" s="1"/>
      <c r="V69" s="1"/>
      <c r="W69" s="1"/>
      <c r="X69" s="1"/>
      <c r="Y69" s="1"/>
      <c r="Z69" s="1"/>
      <c r="AA69" s="89"/>
      <c r="AB69" s="1"/>
      <c r="AC69" s="43"/>
      <c r="AD69" s="46"/>
      <c r="AE69" s="60"/>
      <c r="AF69" s="253"/>
    </row>
    <row r="70" spans="1:32" s="19" customFormat="1" ht="25.5" hidden="1" customHeight="1" x14ac:dyDescent="0.25">
      <c r="A70" s="140" t="s">
        <v>67</v>
      </c>
      <c r="B70" s="101" t="s">
        <v>1016</v>
      </c>
      <c r="C70" s="615" t="s">
        <v>68</v>
      </c>
      <c r="D70" s="616"/>
      <c r="E70" s="616"/>
      <c r="F70" s="102">
        <f>F71+F72+F73+F74+F75+F76+F77+F78+F79+F80</f>
        <v>0</v>
      </c>
      <c r="G70" s="459">
        <f t="shared" ref="G70:I70" si="56">G71+G72+G73+G74+G75+G76+G77+G78+G79+G80</f>
        <v>0</v>
      </c>
      <c r="H70" s="459">
        <f t="shared" ref="H70" si="57">H71+H72+H73+H74+H75+H76+H77+H78+H79+H80</f>
        <v>0</v>
      </c>
      <c r="I70" s="459">
        <f t="shared" si="56"/>
        <v>0</v>
      </c>
      <c r="J70" s="103">
        <f t="shared" ref="J70:R70" si="58">J71+J72+J73+J74+J75+J76+J77+J78+J79+J80</f>
        <v>0</v>
      </c>
      <c r="K70" s="104">
        <f t="shared" si="58"/>
        <v>0</v>
      </c>
      <c r="L70" s="107">
        <f t="shared" ref="L70:N70" si="59">L71+L72+L73+L74+L75+L76+L77+L78+L79+L80</f>
        <v>0</v>
      </c>
      <c r="M70" s="107">
        <f t="shared" si="59"/>
        <v>0</v>
      </c>
      <c r="N70" s="107">
        <f t="shared" si="59"/>
        <v>0</v>
      </c>
      <c r="O70" s="105">
        <f t="shared" si="58"/>
        <v>0</v>
      </c>
      <c r="P70" s="108">
        <f t="shared" ref="P70:Q70" si="60">P71+P72+P73+P74+P75+P76+P77+P78+P79+P80</f>
        <v>0</v>
      </c>
      <c r="Q70" s="108">
        <f t="shared" si="60"/>
        <v>0</v>
      </c>
      <c r="R70" s="106">
        <f t="shared" si="58"/>
        <v>0</v>
      </c>
      <c r="S70" s="104">
        <f t="shared" ref="S70:AD70" si="61">S71+S72+S73+S74+S75+S76+S77+S78+S79+S80</f>
        <v>0</v>
      </c>
      <c r="T70" s="105">
        <f t="shared" si="61"/>
        <v>0</v>
      </c>
      <c r="U70" s="105">
        <f t="shared" si="61"/>
        <v>0</v>
      </c>
      <c r="V70" s="105">
        <f t="shared" si="61"/>
        <v>0</v>
      </c>
      <c r="W70" s="105">
        <f t="shared" si="61"/>
        <v>0</v>
      </c>
      <c r="X70" s="105">
        <f t="shared" ref="X70" si="62">X71+X72+X73+X74+X75+X76+X77+X78+X79+X80</f>
        <v>0</v>
      </c>
      <c r="Y70" s="105">
        <f t="shared" si="61"/>
        <v>0</v>
      </c>
      <c r="Z70" s="105">
        <f t="shared" si="61"/>
        <v>0</v>
      </c>
      <c r="AA70" s="108">
        <f t="shared" si="61"/>
        <v>0</v>
      </c>
      <c r="AB70" s="105">
        <f t="shared" si="61"/>
        <v>0</v>
      </c>
      <c r="AC70" s="107">
        <f t="shared" si="61"/>
        <v>0</v>
      </c>
      <c r="AD70" s="109">
        <f t="shared" si="61"/>
        <v>0</v>
      </c>
      <c r="AE70" s="56"/>
      <c r="AF70" s="253"/>
    </row>
    <row r="71" spans="1:32" ht="25.5" hidden="1" customHeight="1" x14ac:dyDescent="0.25">
      <c r="A71" s="140" t="s">
        <v>69</v>
      </c>
      <c r="B71" s="59"/>
      <c r="C71" s="51"/>
      <c r="D71" s="607" t="s">
        <v>738</v>
      </c>
      <c r="E71" s="607"/>
      <c r="F71" s="85"/>
      <c r="G71" s="458"/>
      <c r="H71" s="458"/>
      <c r="I71" s="458"/>
      <c r="J71" s="87"/>
      <c r="K71" s="81"/>
      <c r="L71" s="43"/>
      <c r="M71" s="43"/>
      <c r="N71" s="43"/>
      <c r="O71" s="1"/>
      <c r="P71" s="89"/>
      <c r="Q71" s="89"/>
      <c r="R71" s="82"/>
      <c r="S71" s="81"/>
      <c r="T71" s="1"/>
      <c r="U71" s="1"/>
      <c r="V71" s="1"/>
      <c r="W71" s="1"/>
      <c r="X71" s="1"/>
      <c r="Y71" s="1"/>
      <c r="Z71" s="1"/>
      <c r="AA71" s="89"/>
      <c r="AB71" s="1"/>
      <c r="AC71" s="43"/>
      <c r="AD71" s="46"/>
      <c r="AE71" s="60"/>
      <c r="AF71" s="253"/>
    </row>
    <row r="72" spans="1:32" ht="25.5" hidden="1" customHeight="1" x14ac:dyDescent="0.25">
      <c r="A72" s="140" t="s">
        <v>70</v>
      </c>
      <c r="B72" s="59"/>
      <c r="C72" s="51"/>
      <c r="D72" s="607" t="s">
        <v>742</v>
      </c>
      <c r="E72" s="607"/>
      <c r="F72" s="85"/>
      <c r="G72" s="458"/>
      <c r="H72" s="458"/>
      <c r="I72" s="458"/>
      <c r="J72" s="87"/>
      <c r="K72" s="81"/>
      <c r="L72" s="43"/>
      <c r="M72" s="43"/>
      <c r="N72" s="43"/>
      <c r="O72" s="1"/>
      <c r="P72" s="89"/>
      <c r="Q72" s="89"/>
      <c r="R72" s="82"/>
      <c r="S72" s="81"/>
      <c r="T72" s="1"/>
      <c r="U72" s="1"/>
      <c r="V72" s="1"/>
      <c r="W72" s="1"/>
      <c r="X72" s="1"/>
      <c r="Y72" s="1"/>
      <c r="Z72" s="1"/>
      <c r="AA72" s="89"/>
      <c r="AB72" s="1"/>
      <c r="AC72" s="43"/>
      <c r="AD72" s="46"/>
      <c r="AE72" s="60"/>
      <c r="AF72" s="253"/>
    </row>
    <row r="73" spans="1:32" ht="25.5" hidden="1" customHeight="1" x14ac:dyDescent="0.25">
      <c r="A73" s="140" t="s">
        <v>71</v>
      </c>
      <c r="B73" s="59"/>
      <c r="C73" s="51"/>
      <c r="D73" s="607" t="s">
        <v>746</v>
      </c>
      <c r="E73" s="607"/>
      <c r="F73" s="85"/>
      <c r="G73" s="458"/>
      <c r="H73" s="458"/>
      <c r="I73" s="458"/>
      <c r="J73" s="87"/>
      <c r="K73" s="81"/>
      <c r="L73" s="43"/>
      <c r="M73" s="43"/>
      <c r="N73" s="43"/>
      <c r="O73" s="1"/>
      <c r="P73" s="89"/>
      <c r="Q73" s="89"/>
      <c r="R73" s="82"/>
      <c r="S73" s="81"/>
      <c r="T73" s="1"/>
      <c r="U73" s="1"/>
      <c r="V73" s="1"/>
      <c r="W73" s="1"/>
      <c r="X73" s="1"/>
      <c r="Y73" s="1"/>
      <c r="Z73" s="1"/>
      <c r="AA73" s="89"/>
      <c r="AB73" s="1"/>
      <c r="AC73" s="43"/>
      <c r="AD73" s="46"/>
      <c r="AE73" s="60"/>
      <c r="AF73" s="253"/>
    </row>
    <row r="74" spans="1:32" ht="25.5" hidden="1" customHeight="1" x14ac:dyDescent="0.25">
      <c r="A74" s="140" t="s">
        <v>72</v>
      </c>
      <c r="B74" s="59"/>
      <c r="C74" s="51"/>
      <c r="D74" s="607" t="s">
        <v>751</v>
      </c>
      <c r="E74" s="607"/>
      <c r="F74" s="85"/>
      <c r="G74" s="458"/>
      <c r="H74" s="458"/>
      <c r="I74" s="458"/>
      <c r="J74" s="87"/>
      <c r="K74" s="81"/>
      <c r="L74" s="43"/>
      <c r="M74" s="43"/>
      <c r="N74" s="43"/>
      <c r="O74" s="1"/>
      <c r="P74" s="89"/>
      <c r="Q74" s="89"/>
      <c r="R74" s="82"/>
      <c r="S74" s="81"/>
      <c r="T74" s="1"/>
      <c r="U74" s="1"/>
      <c r="V74" s="1"/>
      <c r="W74" s="1"/>
      <c r="X74" s="1"/>
      <c r="Y74" s="1"/>
      <c r="Z74" s="1"/>
      <c r="AA74" s="89"/>
      <c r="AB74" s="1"/>
      <c r="AC74" s="43"/>
      <c r="AD74" s="46"/>
      <c r="AE74" s="60"/>
      <c r="AF74" s="253"/>
    </row>
    <row r="75" spans="1:32" ht="25.5" hidden="1" customHeight="1" x14ac:dyDescent="0.25">
      <c r="A75" s="140" t="s">
        <v>73</v>
      </c>
      <c r="B75" s="59"/>
      <c r="C75" s="51"/>
      <c r="D75" s="607" t="s">
        <v>676</v>
      </c>
      <c r="E75" s="607"/>
      <c r="F75" s="85"/>
      <c r="G75" s="458"/>
      <c r="H75" s="458"/>
      <c r="I75" s="458"/>
      <c r="J75" s="87"/>
      <c r="K75" s="81"/>
      <c r="L75" s="43"/>
      <c r="M75" s="43"/>
      <c r="N75" s="43"/>
      <c r="O75" s="1"/>
      <c r="P75" s="89"/>
      <c r="Q75" s="89"/>
      <c r="R75" s="82"/>
      <c r="S75" s="81"/>
      <c r="T75" s="1"/>
      <c r="U75" s="1"/>
      <c r="V75" s="1"/>
      <c r="W75" s="1"/>
      <c r="X75" s="1"/>
      <c r="Y75" s="1"/>
      <c r="Z75" s="1"/>
      <c r="AA75" s="89"/>
      <c r="AB75" s="1"/>
      <c r="AC75" s="43"/>
      <c r="AD75" s="46"/>
      <c r="AE75" s="60"/>
      <c r="AF75" s="253"/>
    </row>
    <row r="76" spans="1:32" ht="25.5" hidden="1" customHeight="1" x14ac:dyDescent="0.25">
      <c r="A76" s="140" t="s">
        <v>74</v>
      </c>
      <c r="B76" s="59"/>
      <c r="C76" s="51"/>
      <c r="D76" s="607" t="s">
        <v>755</v>
      </c>
      <c r="E76" s="607"/>
      <c r="F76" s="85"/>
      <c r="G76" s="458"/>
      <c r="H76" s="458"/>
      <c r="I76" s="458"/>
      <c r="J76" s="87"/>
      <c r="K76" s="81"/>
      <c r="L76" s="43"/>
      <c r="M76" s="43"/>
      <c r="N76" s="43"/>
      <c r="O76" s="1"/>
      <c r="P76" s="89"/>
      <c r="Q76" s="89"/>
      <c r="R76" s="82"/>
      <c r="S76" s="81"/>
      <c r="T76" s="1"/>
      <c r="U76" s="1"/>
      <c r="V76" s="1"/>
      <c r="W76" s="1"/>
      <c r="X76" s="1"/>
      <c r="Y76" s="1"/>
      <c r="Z76" s="1"/>
      <c r="AA76" s="89"/>
      <c r="AB76" s="1"/>
      <c r="AC76" s="43"/>
      <c r="AD76" s="46"/>
      <c r="AE76" s="60"/>
      <c r="AF76" s="253"/>
    </row>
    <row r="77" spans="1:32" ht="25.5" hidden="1" customHeight="1" x14ac:dyDescent="0.25">
      <c r="A77" s="140" t="s">
        <v>75</v>
      </c>
      <c r="B77" s="59"/>
      <c r="C77" s="51"/>
      <c r="D77" s="607" t="s">
        <v>760</v>
      </c>
      <c r="E77" s="607"/>
      <c r="F77" s="85"/>
      <c r="G77" s="458"/>
      <c r="H77" s="458"/>
      <c r="I77" s="458"/>
      <c r="J77" s="87"/>
      <c r="K77" s="81"/>
      <c r="L77" s="43"/>
      <c r="M77" s="43"/>
      <c r="N77" s="43"/>
      <c r="O77" s="1"/>
      <c r="P77" s="89"/>
      <c r="Q77" s="89"/>
      <c r="R77" s="82"/>
      <c r="S77" s="81"/>
      <c r="T77" s="1"/>
      <c r="U77" s="1"/>
      <c r="V77" s="1"/>
      <c r="W77" s="1"/>
      <c r="X77" s="1"/>
      <c r="Y77" s="1"/>
      <c r="Z77" s="1"/>
      <c r="AA77" s="89"/>
      <c r="AB77" s="1"/>
      <c r="AC77" s="43"/>
      <c r="AD77" s="46"/>
      <c r="AE77" s="60"/>
      <c r="AF77" s="253"/>
    </row>
    <row r="78" spans="1:32" ht="25.5" hidden="1" customHeight="1" x14ac:dyDescent="0.25">
      <c r="A78" s="140" t="s">
        <v>76</v>
      </c>
      <c r="B78" s="59"/>
      <c r="C78" s="51"/>
      <c r="D78" s="607" t="s">
        <v>765</v>
      </c>
      <c r="E78" s="607"/>
      <c r="F78" s="85"/>
      <c r="G78" s="458"/>
      <c r="H78" s="458"/>
      <c r="I78" s="458"/>
      <c r="J78" s="87"/>
      <c r="K78" s="81"/>
      <c r="L78" s="43"/>
      <c r="M78" s="43"/>
      <c r="N78" s="43"/>
      <c r="O78" s="1"/>
      <c r="P78" s="89"/>
      <c r="Q78" s="89"/>
      <c r="R78" s="82"/>
      <c r="S78" s="81"/>
      <c r="T78" s="1"/>
      <c r="U78" s="1"/>
      <c r="V78" s="1"/>
      <c r="W78" s="1"/>
      <c r="X78" s="1"/>
      <c r="Y78" s="1"/>
      <c r="Z78" s="1"/>
      <c r="AA78" s="89"/>
      <c r="AB78" s="1"/>
      <c r="AC78" s="43"/>
      <c r="AD78" s="46"/>
      <c r="AE78" s="60"/>
      <c r="AF78" s="253"/>
    </row>
    <row r="79" spans="1:32" ht="25.5" hidden="1" customHeight="1" x14ac:dyDescent="0.25">
      <c r="A79" s="140" t="s">
        <v>77</v>
      </c>
      <c r="B79" s="59"/>
      <c r="C79" s="51"/>
      <c r="D79" s="607" t="s">
        <v>769</v>
      </c>
      <c r="E79" s="607"/>
      <c r="F79" s="85"/>
      <c r="G79" s="458"/>
      <c r="H79" s="458"/>
      <c r="I79" s="458"/>
      <c r="J79" s="87"/>
      <c r="K79" s="81"/>
      <c r="L79" s="43"/>
      <c r="M79" s="43"/>
      <c r="N79" s="43"/>
      <c r="O79" s="1"/>
      <c r="P79" s="89"/>
      <c r="Q79" s="89"/>
      <c r="R79" s="82"/>
      <c r="S79" s="81"/>
      <c r="T79" s="1"/>
      <c r="U79" s="1"/>
      <c r="V79" s="1"/>
      <c r="W79" s="1"/>
      <c r="X79" s="1"/>
      <c r="Y79" s="1"/>
      <c r="Z79" s="1"/>
      <c r="AA79" s="89"/>
      <c r="AB79" s="1"/>
      <c r="AC79" s="43"/>
      <c r="AD79" s="46"/>
      <c r="AE79" s="60"/>
      <c r="AF79" s="253"/>
    </row>
    <row r="80" spans="1:32" ht="25.5" hidden="1" customHeight="1" x14ac:dyDescent="0.25">
      <c r="A80" s="140" t="s">
        <v>78</v>
      </c>
      <c r="B80" s="59"/>
      <c r="C80" s="51"/>
      <c r="D80" s="607" t="s">
        <v>774</v>
      </c>
      <c r="E80" s="607"/>
      <c r="F80" s="85"/>
      <c r="G80" s="458"/>
      <c r="H80" s="458"/>
      <c r="I80" s="458"/>
      <c r="J80" s="87"/>
      <c r="K80" s="81"/>
      <c r="L80" s="43"/>
      <c r="M80" s="43"/>
      <c r="N80" s="43"/>
      <c r="O80" s="1"/>
      <c r="P80" s="89"/>
      <c r="Q80" s="89"/>
      <c r="R80" s="82"/>
      <c r="S80" s="81"/>
      <c r="T80" s="1"/>
      <c r="U80" s="1"/>
      <c r="V80" s="1"/>
      <c r="W80" s="1"/>
      <c r="X80" s="1"/>
      <c r="Y80" s="1"/>
      <c r="Z80" s="1"/>
      <c r="AA80" s="89"/>
      <c r="AB80" s="1"/>
      <c r="AC80" s="43"/>
      <c r="AD80" s="46"/>
      <c r="AE80" s="60"/>
      <c r="AF80" s="253"/>
    </row>
    <row r="81" spans="1:32" s="19" customFormat="1" ht="15.75" hidden="1" thickBot="1" x14ac:dyDescent="0.3">
      <c r="A81" s="140" t="s">
        <v>79</v>
      </c>
      <c r="B81" s="101" t="s">
        <v>1017</v>
      </c>
      <c r="C81" s="597" t="s">
        <v>1084</v>
      </c>
      <c r="D81" s="598"/>
      <c r="E81" s="598"/>
      <c r="F81" s="102">
        <f>F82+F83+F84+F85+F86+F87+F88+F89+F90+F91</f>
        <v>0</v>
      </c>
      <c r="G81" s="459">
        <f t="shared" ref="G81:I81" si="63">G82+G83+G84+G85+G86+G87+G88+G89+G90+G91</f>
        <v>0</v>
      </c>
      <c r="H81" s="459">
        <f t="shared" ref="H81" si="64">H82+H83+H84+H85+H86+H87+H88+H89+H90+H91</f>
        <v>0</v>
      </c>
      <c r="I81" s="459">
        <f t="shared" si="63"/>
        <v>0</v>
      </c>
      <c r="J81" s="103">
        <f t="shared" ref="J81:R81" si="65">J82+J83+J84+J85+J86+J87+J88+J89+J90+J91</f>
        <v>0</v>
      </c>
      <c r="K81" s="104">
        <f t="shared" si="65"/>
        <v>0</v>
      </c>
      <c r="L81" s="107">
        <f t="shared" ref="L81:N81" si="66">L82+L83+L84+L85+L86+L87+L88+L89+L90+L91</f>
        <v>0</v>
      </c>
      <c r="M81" s="107">
        <f t="shared" si="66"/>
        <v>0</v>
      </c>
      <c r="N81" s="107">
        <f t="shared" si="66"/>
        <v>0</v>
      </c>
      <c r="O81" s="105">
        <f t="shared" si="65"/>
        <v>0</v>
      </c>
      <c r="P81" s="108">
        <f t="shared" ref="P81:Q81" si="67">P82+P83+P84+P85+P86+P87+P88+P89+P90+P91</f>
        <v>0</v>
      </c>
      <c r="Q81" s="108">
        <f t="shared" si="67"/>
        <v>0</v>
      </c>
      <c r="R81" s="106">
        <f t="shared" si="65"/>
        <v>0</v>
      </c>
      <c r="S81" s="104">
        <f t="shared" ref="S81:AD81" si="68">S82+S83+S84+S85+S86+S87+S88+S89+S90+S91</f>
        <v>0</v>
      </c>
      <c r="T81" s="105">
        <f t="shared" si="68"/>
        <v>0</v>
      </c>
      <c r="U81" s="105">
        <f t="shared" si="68"/>
        <v>0</v>
      </c>
      <c r="V81" s="105">
        <f t="shared" si="68"/>
        <v>0</v>
      </c>
      <c r="W81" s="105">
        <f t="shared" si="68"/>
        <v>0</v>
      </c>
      <c r="X81" s="105">
        <f t="shared" ref="X81" si="69">X82+X83+X84+X85+X86+X87+X88+X89+X90+X91</f>
        <v>0</v>
      </c>
      <c r="Y81" s="105">
        <f t="shared" si="68"/>
        <v>0</v>
      </c>
      <c r="Z81" s="105">
        <f t="shared" si="68"/>
        <v>0</v>
      </c>
      <c r="AA81" s="108">
        <f t="shared" si="68"/>
        <v>0</v>
      </c>
      <c r="AB81" s="105">
        <f t="shared" si="68"/>
        <v>0</v>
      </c>
      <c r="AC81" s="107">
        <f t="shared" si="68"/>
        <v>0</v>
      </c>
      <c r="AD81" s="109">
        <f t="shared" si="68"/>
        <v>0</v>
      </c>
      <c r="AE81" s="56"/>
      <c r="AF81" s="253"/>
    </row>
    <row r="82" spans="1:32" ht="15.75" hidden="1" thickBot="1" x14ac:dyDescent="0.3">
      <c r="A82" s="140" t="s">
        <v>80</v>
      </c>
      <c r="B82" s="59"/>
      <c r="C82" s="51"/>
      <c r="D82" s="603" t="s">
        <v>739</v>
      </c>
      <c r="E82" s="603"/>
      <c r="F82" s="85"/>
      <c r="G82" s="458"/>
      <c r="H82" s="458"/>
      <c r="I82" s="458"/>
      <c r="J82" s="87"/>
      <c r="K82" s="81"/>
      <c r="L82" s="43"/>
      <c r="M82" s="43"/>
      <c r="N82" s="43"/>
      <c r="O82" s="1"/>
      <c r="P82" s="89"/>
      <c r="Q82" s="89"/>
      <c r="R82" s="82"/>
      <c r="S82" s="81"/>
      <c r="T82" s="1"/>
      <c r="U82" s="1"/>
      <c r="V82" s="1"/>
      <c r="W82" s="1"/>
      <c r="X82" s="1"/>
      <c r="Y82" s="1"/>
      <c r="Z82" s="1"/>
      <c r="AA82" s="89"/>
      <c r="AB82" s="1"/>
      <c r="AC82" s="43"/>
      <c r="AD82" s="46"/>
      <c r="AE82" s="60"/>
      <c r="AF82" s="253"/>
    </row>
    <row r="83" spans="1:32" ht="15.75" hidden="1" thickBot="1" x14ac:dyDescent="0.3">
      <c r="A83" s="140" t="s">
        <v>81</v>
      </c>
      <c r="B83" s="59"/>
      <c r="C83" s="51"/>
      <c r="D83" s="603" t="s">
        <v>743</v>
      </c>
      <c r="E83" s="603"/>
      <c r="F83" s="85"/>
      <c r="G83" s="458"/>
      <c r="H83" s="458"/>
      <c r="I83" s="458"/>
      <c r="J83" s="87"/>
      <c r="K83" s="81"/>
      <c r="L83" s="43"/>
      <c r="M83" s="43"/>
      <c r="N83" s="43"/>
      <c r="O83" s="1"/>
      <c r="P83" s="89"/>
      <c r="Q83" s="89"/>
      <c r="R83" s="82"/>
      <c r="S83" s="81"/>
      <c r="T83" s="1"/>
      <c r="U83" s="1"/>
      <c r="V83" s="1"/>
      <c r="W83" s="1"/>
      <c r="X83" s="1"/>
      <c r="Y83" s="1"/>
      <c r="Z83" s="1"/>
      <c r="AA83" s="89"/>
      <c r="AB83" s="1"/>
      <c r="AC83" s="43"/>
      <c r="AD83" s="46"/>
      <c r="AE83" s="60"/>
      <c r="AF83" s="253"/>
    </row>
    <row r="84" spans="1:32" ht="15.75" hidden="1" thickBot="1" x14ac:dyDescent="0.3">
      <c r="A84" s="140" t="s">
        <v>82</v>
      </c>
      <c r="B84" s="59"/>
      <c r="C84" s="51"/>
      <c r="D84" s="603" t="s">
        <v>747</v>
      </c>
      <c r="E84" s="603"/>
      <c r="F84" s="85"/>
      <c r="G84" s="458"/>
      <c r="H84" s="458"/>
      <c r="I84" s="458"/>
      <c r="J84" s="87"/>
      <c r="K84" s="81"/>
      <c r="L84" s="43"/>
      <c r="M84" s="43"/>
      <c r="N84" s="43"/>
      <c r="O84" s="1"/>
      <c r="P84" s="89"/>
      <c r="Q84" s="89"/>
      <c r="R84" s="82"/>
      <c r="S84" s="81"/>
      <c r="T84" s="1"/>
      <c r="U84" s="1"/>
      <c r="V84" s="1"/>
      <c r="W84" s="1"/>
      <c r="X84" s="1"/>
      <c r="Y84" s="1"/>
      <c r="Z84" s="1"/>
      <c r="AA84" s="89"/>
      <c r="AB84" s="1"/>
      <c r="AC84" s="43"/>
      <c r="AD84" s="46"/>
      <c r="AE84" s="60"/>
      <c r="AF84" s="253"/>
    </row>
    <row r="85" spans="1:32" ht="15.75" hidden="1" thickBot="1" x14ac:dyDescent="0.3">
      <c r="A85" s="140" t="s">
        <v>83</v>
      </c>
      <c r="B85" s="59"/>
      <c r="C85" s="51"/>
      <c r="D85" s="603" t="s">
        <v>1085</v>
      </c>
      <c r="E85" s="603"/>
      <c r="F85" s="85"/>
      <c r="G85" s="458"/>
      <c r="H85" s="458"/>
      <c r="I85" s="458"/>
      <c r="J85" s="87"/>
      <c r="K85" s="81"/>
      <c r="L85" s="43"/>
      <c r="M85" s="43"/>
      <c r="N85" s="43"/>
      <c r="O85" s="1"/>
      <c r="P85" s="89"/>
      <c r="Q85" s="89"/>
      <c r="R85" s="82"/>
      <c r="S85" s="81"/>
      <c r="T85" s="1"/>
      <c r="U85" s="1"/>
      <c r="V85" s="1"/>
      <c r="W85" s="1"/>
      <c r="X85" s="1"/>
      <c r="Y85" s="1"/>
      <c r="Z85" s="1"/>
      <c r="AA85" s="89"/>
      <c r="AB85" s="1"/>
      <c r="AC85" s="43"/>
      <c r="AD85" s="46"/>
      <c r="AE85" s="60"/>
      <c r="AF85" s="253"/>
    </row>
    <row r="86" spans="1:32" ht="15.75" hidden="1" thickBot="1" x14ac:dyDescent="0.3">
      <c r="A86" s="140" t="s">
        <v>84</v>
      </c>
      <c r="B86" s="59"/>
      <c r="C86" s="51"/>
      <c r="D86" s="603" t="s">
        <v>677</v>
      </c>
      <c r="E86" s="603"/>
      <c r="F86" s="85"/>
      <c r="G86" s="458"/>
      <c r="H86" s="458"/>
      <c r="I86" s="458"/>
      <c r="J86" s="87"/>
      <c r="K86" s="81"/>
      <c r="L86" s="43"/>
      <c r="M86" s="43"/>
      <c r="N86" s="43"/>
      <c r="O86" s="1"/>
      <c r="P86" s="89"/>
      <c r="Q86" s="89"/>
      <c r="R86" s="82"/>
      <c r="S86" s="81"/>
      <c r="T86" s="1"/>
      <c r="U86" s="1"/>
      <c r="V86" s="1"/>
      <c r="W86" s="1"/>
      <c r="X86" s="1"/>
      <c r="Y86" s="1"/>
      <c r="Z86" s="1"/>
      <c r="AA86" s="89"/>
      <c r="AB86" s="1"/>
      <c r="AC86" s="43"/>
      <c r="AD86" s="46"/>
      <c r="AE86" s="60"/>
      <c r="AF86" s="253"/>
    </row>
    <row r="87" spans="1:32" ht="15.75" hidden="1" thickBot="1" x14ac:dyDescent="0.3">
      <c r="A87" s="140" t="s">
        <v>85</v>
      </c>
      <c r="B87" s="59"/>
      <c r="C87" s="51"/>
      <c r="D87" s="603" t="s">
        <v>756</v>
      </c>
      <c r="E87" s="603"/>
      <c r="F87" s="85"/>
      <c r="G87" s="458"/>
      <c r="H87" s="458"/>
      <c r="I87" s="458"/>
      <c r="J87" s="87"/>
      <c r="K87" s="81"/>
      <c r="L87" s="43"/>
      <c r="M87" s="43"/>
      <c r="N87" s="43"/>
      <c r="O87" s="1"/>
      <c r="P87" s="89"/>
      <c r="Q87" s="89"/>
      <c r="R87" s="82"/>
      <c r="S87" s="81"/>
      <c r="T87" s="1"/>
      <c r="U87" s="1"/>
      <c r="V87" s="1"/>
      <c r="W87" s="1"/>
      <c r="X87" s="1"/>
      <c r="Y87" s="1"/>
      <c r="Z87" s="1"/>
      <c r="AA87" s="89"/>
      <c r="AB87" s="1"/>
      <c r="AC87" s="43"/>
      <c r="AD87" s="46"/>
      <c r="AE87" s="60"/>
      <c r="AF87" s="253"/>
    </row>
    <row r="88" spans="1:32" ht="25.5" hidden="1" customHeight="1" x14ac:dyDescent="0.25">
      <c r="A88" s="140" t="s">
        <v>86</v>
      </c>
      <c r="B88" s="59"/>
      <c r="C88" s="51"/>
      <c r="D88" s="607" t="s">
        <v>761</v>
      </c>
      <c r="E88" s="607"/>
      <c r="F88" s="85"/>
      <c r="G88" s="458"/>
      <c r="H88" s="458"/>
      <c r="I88" s="458"/>
      <c r="J88" s="87"/>
      <c r="K88" s="81"/>
      <c r="L88" s="43"/>
      <c r="M88" s="43"/>
      <c r="N88" s="43"/>
      <c r="O88" s="1"/>
      <c r="P88" s="89"/>
      <c r="Q88" s="89"/>
      <c r="R88" s="82"/>
      <c r="S88" s="81"/>
      <c r="T88" s="1"/>
      <c r="U88" s="1"/>
      <c r="V88" s="1"/>
      <c r="W88" s="1"/>
      <c r="X88" s="1"/>
      <c r="Y88" s="1"/>
      <c r="Z88" s="1"/>
      <c r="AA88" s="89"/>
      <c r="AB88" s="1"/>
      <c r="AC88" s="43"/>
      <c r="AD88" s="46"/>
      <c r="AE88" s="60"/>
      <c r="AF88" s="253"/>
    </row>
    <row r="89" spans="1:32" ht="15.75" hidden="1" thickBot="1" x14ac:dyDescent="0.3">
      <c r="A89" s="140" t="s">
        <v>87</v>
      </c>
      <c r="B89" s="59"/>
      <c r="C89" s="51"/>
      <c r="D89" s="603" t="s">
        <v>1086</v>
      </c>
      <c r="E89" s="603"/>
      <c r="F89" s="85"/>
      <c r="G89" s="458"/>
      <c r="H89" s="458"/>
      <c r="I89" s="458"/>
      <c r="J89" s="87"/>
      <c r="K89" s="81"/>
      <c r="L89" s="43"/>
      <c r="M89" s="43"/>
      <c r="N89" s="43"/>
      <c r="O89" s="1"/>
      <c r="P89" s="89"/>
      <c r="Q89" s="89"/>
      <c r="R89" s="82"/>
      <c r="S89" s="81"/>
      <c r="T89" s="1"/>
      <c r="U89" s="1"/>
      <c r="V89" s="1"/>
      <c r="W89" s="1"/>
      <c r="X89" s="1"/>
      <c r="Y89" s="1"/>
      <c r="Z89" s="1"/>
      <c r="AA89" s="89"/>
      <c r="AB89" s="1"/>
      <c r="AC89" s="43"/>
      <c r="AD89" s="46"/>
      <c r="AE89" s="60"/>
      <c r="AF89" s="253"/>
    </row>
    <row r="90" spans="1:32" ht="25.5" hidden="1" customHeight="1" x14ac:dyDescent="0.25">
      <c r="A90" s="140" t="s">
        <v>88</v>
      </c>
      <c r="B90" s="59"/>
      <c r="C90" s="51"/>
      <c r="D90" s="607" t="s">
        <v>770</v>
      </c>
      <c r="E90" s="607"/>
      <c r="F90" s="85"/>
      <c r="G90" s="458"/>
      <c r="H90" s="458"/>
      <c r="I90" s="458"/>
      <c r="J90" s="87"/>
      <c r="K90" s="81"/>
      <c r="L90" s="43"/>
      <c r="M90" s="43"/>
      <c r="N90" s="43"/>
      <c r="O90" s="1"/>
      <c r="P90" s="89"/>
      <c r="Q90" s="89"/>
      <c r="R90" s="82"/>
      <c r="S90" s="81"/>
      <c r="T90" s="1"/>
      <c r="U90" s="1"/>
      <c r="V90" s="1"/>
      <c r="W90" s="1"/>
      <c r="X90" s="1"/>
      <c r="Y90" s="1"/>
      <c r="Z90" s="1"/>
      <c r="AA90" s="89"/>
      <c r="AB90" s="1"/>
      <c r="AC90" s="43"/>
      <c r="AD90" s="46"/>
      <c r="AE90" s="60"/>
      <c r="AF90" s="253"/>
    </row>
    <row r="91" spans="1:32" ht="25.5" hidden="1" customHeight="1" thickBot="1" x14ac:dyDescent="0.3">
      <c r="A91" s="140" t="s">
        <v>89</v>
      </c>
      <c r="B91" s="61"/>
      <c r="C91" s="52"/>
      <c r="D91" s="628" t="s">
        <v>775</v>
      </c>
      <c r="E91" s="628"/>
      <c r="F91" s="85"/>
      <c r="G91" s="458"/>
      <c r="H91" s="458"/>
      <c r="I91" s="458"/>
      <c r="J91" s="87"/>
      <c r="K91" s="81"/>
      <c r="L91" s="43"/>
      <c r="M91" s="43"/>
      <c r="N91" s="43"/>
      <c r="O91" s="1"/>
      <c r="P91" s="89"/>
      <c r="Q91" s="89"/>
      <c r="R91" s="82"/>
      <c r="S91" s="81"/>
      <c r="T91" s="1"/>
      <c r="U91" s="1"/>
      <c r="V91" s="1"/>
      <c r="W91" s="1"/>
      <c r="X91" s="1"/>
      <c r="Y91" s="1"/>
      <c r="Z91" s="1"/>
      <c r="AA91" s="89"/>
      <c r="AB91" s="1"/>
      <c r="AC91" s="43"/>
      <c r="AD91" s="46"/>
      <c r="AE91" s="60"/>
      <c r="AF91" s="253"/>
    </row>
    <row r="92" spans="1:32" ht="15.75" thickBot="1" x14ac:dyDescent="0.3">
      <c r="B92" s="110" t="s">
        <v>90</v>
      </c>
      <c r="C92" s="617" t="s">
        <v>91</v>
      </c>
      <c r="D92" s="618"/>
      <c r="E92" s="618"/>
      <c r="F92" s="93">
        <f t="shared" ref="F92:AD92" si="70">F93+F95+F101+F109</f>
        <v>8227000</v>
      </c>
      <c r="G92" s="455">
        <f>G93+G95+G101+G109</f>
        <v>12945758</v>
      </c>
      <c r="H92" s="455">
        <f>H93+H95+H101+H109</f>
        <v>11918201</v>
      </c>
      <c r="I92" s="455">
        <f>I93+I95+I101+I109</f>
        <v>12073541</v>
      </c>
      <c r="J92" s="94">
        <f>J93+J95+J101+J109</f>
        <v>10405361</v>
      </c>
      <c r="K92" s="95">
        <f t="shared" si="70"/>
        <v>0</v>
      </c>
      <c r="L92" s="98">
        <f t="shared" si="70"/>
        <v>0</v>
      </c>
      <c r="M92" s="98">
        <f t="shared" si="70"/>
        <v>0</v>
      </c>
      <c r="N92" s="98">
        <f t="shared" si="70"/>
        <v>0</v>
      </c>
      <c r="O92" s="96">
        <f t="shared" si="70"/>
        <v>0</v>
      </c>
      <c r="P92" s="99">
        <f t="shared" ref="P92:Q92" si="71">P93+P95+P101+P109</f>
        <v>0</v>
      </c>
      <c r="Q92" s="99">
        <f t="shared" si="71"/>
        <v>0</v>
      </c>
      <c r="R92" s="97">
        <f t="shared" si="70"/>
        <v>10405361</v>
      </c>
      <c r="S92" s="95">
        <f t="shared" si="70"/>
        <v>539013</v>
      </c>
      <c r="T92" s="96">
        <f t="shared" si="70"/>
        <v>351684</v>
      </c>
      <c r="U92" s="96">
        <f t="shared" si="70"/>
        <v>2375655</v>
      </c>
      <c r="V92" s="96">
        <f t="shared" si="70"/>
        <v>375989</v>
      </c>
      <c r="W92" s="96">
        <f t="shared" si="70"/>
        <v>182524</v>
      </c>
      <c r="X92" s="96">
        <f t="shared" ref="X92" si="72">X93+X95+X101+X109</f>
        <v>1110272</v>
      </c>
      <c r="Y92" s="96">
        <f t="shared" si="70"/>
        <v>824150</v>
      </c>
      <c r="Z92" s="96">
        <f t="shared" si="70"/>
        <v>638748</v>
      </c>
      <c r="AA92" s="99">
        <f t="shared" si="70"/>
        <v>3319862</v>
      </c>
      <c r="AB92" s="96">
        <f t="shared" si="70"/>
        <v>229813</v>
      </c>
      <c r="AC92" s="98">
        <f t="shared" si="70"/>
        <v>207963</v>
      </c>
      <c r="AD92" s="100">
        <f t="shared" si="70"/>
        <v>249688</v>
      </c>
      <c r="AE92" s="56"/>
      <c r="AF92" s="253"/>
    </row>
    <row r="93" spans="1:32" s="19" customFormat="1" hidden="1" x14ac:dyDescent="0.25">
      <c r="A93" s="140"/>
      <c r="B93" s="128" t="s">
        <v>1018</v>
      </c>
      <c r="C93" s="621" t="s">
        <v>92</v>
      </c>
      <c r="D93" s="622"/>
      <c r="E93" s="622"/>
      <c r="F93" s="129">
        <f>F94</f>
        <v>0</v>
      </c>
      <c r="G93" s="456">
        <f t="shared" ref="G93:R93" si="73">G94</f>
        <v>0</v>
      </c>
      <c r="H93" s="456">
        <f t="shared" si="73"/>
        <v>0</v>
      </c>
      <c r="I93" s="456">
        <f t="shared" si="73"/>
        <v>0</v>
      </c>
      <c r="J93" s="130">
        <f t="shared" si="73"/>
        <v>0</v>
      </c>
      <c r="K93" s="131">
        <f t="shared" si="73"/>
        <v>0</v>
      </c>
      <c r="L93" s="134">
        <f t="shared" si="73"/>
        <v>0</v>
      </c>
      <c r="M93" s="134">
        <f t="shared" si="73"/>
        <v>0</v>
      </c>
      <c r="N93" s="134">
        <f t="shared" si="73"/>
        <v>0</v>
      </c>
      <c r="O93" s="132">
        <f t="shared" si="73"/>
        <v>0</v>
      </c>
      <c r="P93" s="135">
        <f t="shared" si="73"/>
        <v>0</v>
      </c>
      <c r="Q93" s="135">
        <f t="shared" si="73"/>
        <v>0</v>
      </c>
      <c r="R93" s="133">
        <f t="shared" si="73"/>
        <v>0</v>
      </c>
      <c r="S93" s="131">
        <f t="shared" ref="S93:AD93" si="74">S94</f>
        <v>0</v>
      </c>
      <c r="T93" s="132">
        <f t="shared" si="74"/>
        <v>0</v>
      </c>
      <c r="U93" s="132">
        <f t="shared" si="74"/>
        <v>0</v>
      </c>
      <c r="V93" s="132">
        <f t="shared" si="74"/>
        <v>0</v>
      </c>
      <c r="W93" s="132">
        <f t="shared" si="74"/>
        <v>0</v>
      </c>
      <c r="X93" s="132">
        <f t="shared" si="74"/>
        <v>0</v>
      </c>
      <c r="Y93" s="132">
        <f t="shared" si="74"/>
        <v>0</v>
      </c>
      <c r="Z93" s="132">
        <f t="shared" si="74"/>
        <v>0</v>
      </c>
      <c r="AA93" s="135">
        <f t="shared" si="74"/>
        <v>0</v>
      </c>
      <c r="AB93" s="132">
        <f t="shared" si="74"/>
        <v>0</v>
      </c>
      <c r="AC93" s="134">
        <f t="shared" si="74"/>
        <v>0</v>
      </c>
      <c r="AD93" s="136">
        <f t="shared" si="74"/>
        <v>0</v>
      </c>
      <c r="AE93" s="56"/>
      <c r="AF93" s="253"/>
    </row>
    <row r="94" spans="1:32" hidden="1" x14ac:dyDescent="0.25">
      <c r="A94" s="140" t="s">
        <v>93</v>
      </c>
      <c r="B94" s="59" t="s">
        <v>1019</v>
      </c>
      <c r="C94" s="2"/>
      <c r="D94" s="603" t="s">
        <v>586</v>
      </c>
      <c r="E94" s="603"/>
      <c r="F94" s="85"/>
      <c r="G94" s="458"/>
      <c r="H94" s="458"/>
      <c r="I94" s="458"/>
      <c r="J94" s="87"/>
      <c r="K94" s="81"/>
      <c r="L94" s="43"/>
      <c r="M94" s="43"/>
      <c r="N94" s="43"/>
      <c r="O94" s="1"/>
      <c r="P94" s="89"/>
      <c r="Q94" s="89"/>
      <c r="R94" s="82"/>
      <c r="S94" s="81"/>
      <c r="T94" s="1"/>
      <c r="U94" s="1"/>
      <c r="V94" s="1"/>
      <c r="W94" s="1"/>
      <c r="X94" s="1"/>
      <c r="Y94" s="1"/>
      <c r="Z94" s="1"/>
      <c r="AA94" s="89"/>
      <c r="AB94" s="1"/>
      <c r="AC94" s="43"/>
      <c r="AD94" s="46"/>
      <c r="AE94" s="60"/>
      <c r="AF94" s="253"/>
    </row>
    <row r="95" spans="1:32" s="19" customFormat="1" x14ac:dyDescent="0.25">
      <c r="A95" s="140" t="s">
        <v>94</v>
      </c>
      <c r="B95" s="101" t="s">
        <v>1020</v>
      </c>
      <c r="C95" s="613" t="s">
        <v>95</v>
      </c>
      <c r="D95" s="614"/>
      <c r="E95" s="614"/>
      <c r="F95" s="102">
        <f>F96+F97+F98+F99+F100</f>
        <v>3992000</v>
      </c>
      <c r="G95" s="459">
        <f>G96+G97+G98+G99+G100</f>
        <v>4199966</v>
      </c>
      <c r="H95" s="459">
        <f>H96+H97+H98+H99+H100</f>
        <v>4359010</v>
      </c>
      <c r="I95" s="459">
        <f>I96+I97+I98+I99+I100</f>
        <v>4405360</v>
      </c>
      <c r="J95" s="103">
        <f>J96+J97+J98+J99+J100</f>
        <v>3739570</v>
      </c>
      <c r="K95" s="104">
        <f t="shared" ref="K95:R95" si="75">K96+K97+K98+K99+K100</f>
        <v>0</v>
      </c>
      <c r="L95" s="107">
        <f t="shared" ref="L95:N95" si="76">L96+L97+L98+L99+L100</f>
        <v>0</v>
      </c>
      <c r="M95" s="107">
        <f t="shared" si="76"/>
        <v>0</v>
      </c>
      <c r="N95" s="107">
        <f t="shared" si="76"/>
        <v>0</v>
      </c>
      <c r="O95" s="105">
        <f t="shared" si="75"/>
        <v>0</v>
      </c>
      <c r="P95" s="108">
        <f t="shared" ref="P95:Q95" si="77">P96+P97+P98+P99+P100</f>
        <v>0</v>
      </c>
      <c r="Q95" s="108">
        <f t="shared" si="77"/>
        <v>0</v>
      </c>
      <c r="R95" s="106">
        <f t="shared" si="75"/>
        <v>3739570</v>
      </c>
      <c r="S95" s="104">
        <f t="shared" ref="S95:AD95" si="78">S96+S97+S98+S99+S100</f>
        <v>0</v>
      </c>
      <c r="T95" s="105">
        <f t="shared" si="78"/>
        <v>75000</v>
      </c>
      <c r="U95" s="105">
        <f t="shared" si="78"/>
        <v>981950</v>
      </c>
      <c r="V95" s="105">
        <f t="shared" si="78"/>
        <v>209050</v>
      </c>
      <c r="W95" s="105">
        <f t="shared" si="78"/>
        <v>99877</v>
      </c>
      <c r="X95" s="105">
        <f t="shared" ref="X95" si="79">X96+X97+X98+X99+X100</f>
        <v>496150</v>
      </c>
      <c r="Y95" s="105">
        <f t="shared" si="78"/>
        <v>519410</v>
      </c>
      <c r="Z95" s="105">
        <f t="shared" si="78"/>
        <v>229730</v>
      </c>
      <c r="AA95" s="108">
        <f t="shared" si="78"/>
        <v>909798</v>
      </c>
      <c r="AB95" s="105">
        <f t="shared" si="78"/>
        <v>81835</v>
      </c>
      <c r="AC95" s="107">
        <f t="shared" si="78"/>
        <v>54685</v>
      </c>
      <c r="AD95" s="109">
        <f t="shared" si="78"/>
        <v>82085</v>
      </c>
      <c r="AE95" s="56"/>
      <c r="AF95" s="253"/>
    </row>
    <row r="96" spans="1:32" hidden="1" x14ac:dyDescent="0.25">
      <c r="A96" s="140" t="s">
        <v>96</v>
      </c>
      <c r="B96" s="59"/>
      <c r="C96" s="2"/>
      <c r="D96" s="603" t="s">
        <v>587</v>
      </c>
      <c r="E96" s="603"/>
      <c r="F96" s="85"/>
      <c r="G96" s="458"/>
      <c r="H96" s="458"/>
      <c r="I96" s="458"/>
      <c r="J96" s="87"/>
      <c r="K96" s="81"/>
      <c r="L96" s="43"/>
      <c r="M96" s="43"/>
      <c r="N96" s="43"/>
      <c r="O96" s="1"/>
      <c r="P96" s="89"/>
      <c r="Q96" s="89"/>
      <c r="R96" s="82"/>
      <c r="S96" s="81"/>
      <c r="T96" s="1"/>
      <c r="U96" s="1"/>
      <c r="V96" s="1"/>
      <c r="W96" s="1"/>
      <c r="X96" s="1"/>
      <c r="Y96" s="1"/>
      <c r="Z96" s="1"/>
      <c r="AA96" s="89"/>
      <c r="AB96" s="1"/>
      <c r="AC96" s="43"/>
      <c r="AD96" s="46"/>
      <c r="AE96" s="60"/>
      <c r="AF96" s="253"/>
    </row>
    <row r="97" spans="1:33" hidden="1" x14ac:dyDescent="0.25">
      <c r="A97" s="140" t="s">
        <v>97</v>
      </c>
      <c r="B97" s="59"/>
      <c r="C97" s="2"/>
      <c r="D97" s="603" t="s">
        <v>588</v>
      </c>
      <c r="E97" s="603"/>
      <c r="F97" s="85"/>
      <c r="G97" s="458"/>
      <c r="H97" s="458"/>
      <c r="I97" s="458"/>
      <c r="J97" s="87"/>
      <c r="K97" s="81"/>
      <c r="L97" s="43"/>
      <c r="M97" s="43"/>
      <c r="N97" s="43"/>
      <c r="O97" s="1"/>
      <c r="P97" s="89"/>
      <c r="Q97" s="89"/>
      <c r="R97" s="82"/>
      <c r="S97" s="81"/>
      <c r="T97" s="1"/>
      <c r="U97" s="1"/>
      <c r="V97" s="1"/>
      <c r="W97" s="1"/>
      <c r="X97" s="1"/>
      <c r="Y97" s="1"/>
      <c r="Z97" s="1"/>
      <c r="AA97" s="89"/>
      <c r="AB97" s="1"/>
      <c r="AC97" s="43"/>
      <c r="AD97" s="46"/>
      <c r="AE97" s="60"/>
      <c r="AF97" s="253"/>
    </row>
    <row r="98" spans="1:33" x14ac:dyDescent="0.25">
      <c r="A98" s="140" t="s">
        <v>98</v>
      </c>
      <c r="B98" s="59"/>
      <c r="C98" s="2"/>
      <c r="D98" s="603" t="s">
        <v>589</v>
      </c>
      <c r="E98" s="603"/>
      <c r="F98" s="85">
        <v>4000</v>
      </c>
      <c r="G98" s="458">
        <v>0</v>
      </c>
      <c r="H98" s="458">
        <v>0</v>
      </c>
      <c r="I98" s="458">
        <v>0</v>
      </c>
      <c r="J98" s="87">
        <f t="shared" ref="J98:J100" si="80">SUM(S98:AD98)</f>
        <v>0</v>
      </c>
      <c r="K98" s="81"/>
      <c r="L98" s="43"/>
      <c r="M98" s="43"/>
      <c r="N98" s="43"/>
      <c r="O98" s="1"/>
      <c r="P98" s="89"/>
      <c r="Q98" s="89"/>
      <c r="R98" s="82">
        <f t="shared" ref="R98:R100" si="81">J98</f>
        <v>0</v>
      </c>
      <c r="S98" s="81"/>
      <c r="T98" s="1"/>
      <c r="U98" s="1"/>
      <c r="V98" s="1"/>
      <c r="W98" s="1"/>
      <c r="X98" s="1"/>
      <c r="Y98" s="1"/>
      <c r="Z98" s="1"/>
      <c r="AA98" s="89"/>
      <c r="AB98" s="1"/>
      <c r="AC98" s="43"/>
      <c r="AD98" s="46"/>
      <c r="AE98" s="60"/>
      <c r="AF98" s="253"/>
    </row>
    <row r="99" spans="1:33" x14ac:dyDescent="0.25">
      <c r="A99" s="140" t="s">
        <v>99</v>
      </c>
      <c r="B99" s="59"/>
      <c r="C99" s="2"/>
      <c r="D99" s="603" t="s">
        <v>590</v>
      </c>
      <c r="E99" s="603"/>
      <c r="F99" s="85">
        <v>2200000</v>
      </c>
      <c r="G99" s="458">
        <v>4199966</v>
      </c>
      <c r="H99" s="458">
        <v>4359010</v>
      </c>
      <c r="I99" s="458">
        <v>4405360</v>
      </c>
      <c r="J99" s="87">
        <f t="shared" si="80"/>
        <v>3739570</v>
      </c>
      <c r="K99" s="81"/>
      <c r="L99" s="43"/>
      <c r="M99" s="43"/>
      <c r="N99" s="43"/>
      <c r="O99" s="1"/>
      <c r="P99" s="89"/>
      <c r="Q99" s="89"/>
      <c r="R99" s="82">
        <f t="shared" si="81"/>
        <v>3739570</v>
      </c>
      <c r="S99" s="81"/>
      <c r="T99" s="1">
        <v>75000</v>
      </c>
      <c r="U99" s="1">
        <v>981950</v>
      </c>
      <c r="V99" s="1">
        <v>209050</v>
      </c>
      <c r="W99" s="1">
        <v>99877</v>
      </c>
      <c r="X99" s="1">
        <v>496150</v>
      </c>
      <c r="Y99" s="1">
        <v>519410</v>
      </c>
      <c r="Z99" s="1">
        <v>229730</v>
      </c>
      <c r="AA99" s="89">
        <v>909798</v>
      </c>
      <c r="AB99" s="1">
        <v>81835</v>
      </c>
      <c r="AC99" s="43">
        <v>54685</v>
      </c>
      <c r="AD99" s="46">
        <v>82085</v>
      </c>
      <c r="AE99" s="60"/>
      <c r="AF99" s="253"/>
      <c r="AG99" s="253"/>
    </row>
    <row r="100" spans="1:33" x14ac:dyDescent="0.25">
      <c r="A100" s="140" t="s">
        <v>1110</v>
      </c>
      <c r="B100" s="59"/>
      <c r="C100" s="2"/>
      <c r="D100" s="603" t="s">
        <v>1171</v>
      </c>
      <c r="E100" s="603"/>
      <c r="F100" s="85">
        <v>1788000</v>
      </c>
      <c r="G100" s="458">
        <v>0</v>
      </c>
      <c r="H100" s="458">
        <v>0</v>
      </c>
      <c r="I100" s="458">
        <v>0</v>
      </c>
      <c r="J100" s="87">
        <f t="shared" si="80"/>
        <v>0</v>
      </c>
      <c r="K100" s="81"/>
      <c r="L100" s="43"/>
      <c r="M100" s="43"/>
      <c r="N100" s="43"/>
      <c r="O100" s="1"/>
      <c r="P100" s="89"/>
      <c r="Q100" s="89"/>
      <c r="R100" s="82">
        <f t="shared" si="81"/>
        <v>0</v>
      </c>
      <c r="S100" s="81"/>
      <c r="T100" s="1"/>
      <c r="U100" s="1"/>
      <c r="V100" s="1"/>
      <c r="W100" s="1"/>
      <c r="X100" s="1"/>
      <c r="Y100" s="1"/>
      <c r="Z100" s="1"/>
      <c r="AA100" s="89"/>
      <c r="AB100" s="1"/>
      <c r="AC100" s="43"/>
      <c r="AD100" s="46"/>
      <c r="AE100" s="60"/>
      <c r="AF100" s="253"/>
      <c r="AG100" s="253"/>
    </row>
    <row r="101" spans="1:33" s="19" customFormat="1" x14ac:dyDescent="0.25">
      <c r="A101" s="140" t="s">
        <v>100</v>
      </c>
      <c r="B101" s="101" t="s">
        <v>1021</v>
      </c>
      <c r="C101" s="613" t="s">
        <v>101</v>
      </c>
      <c r="D101" s="614"/>
      <c r="E101" s="614"/>
      <c r="F101" s="102">
        <f t="shared" ref="F101:AD101" si="82">F102+F103+F104+F105</f>
        <v>4223000</v>
      </c>
      <c r="G101" s="459">
        <f>G102+G103+G104+G105</f>
        <v>6475754</v>
      </c>
      <c r="H101" s="459">
        <f>H102+H103+H104+H105</f>
        <v>5675321</v>
      </c>
      <c r="I101" s="459">
        <f>I102+I103+I104+I105</f>
        <v>6362414</v>
      </c>
      <c r="J101" s="103">
        <f>J102+J103+J104+J105</f>
        <v>5515038</v>
      </c>
      <c r="K101" s="104">
        <f t="shared" si="82"/>
        <v>0</v>
      </c>
      <c r="L101" s="107">
        <f t="shared" si="82"/>
        <v>0</v>
      </c>
      <c r="M101" s="107">
        <f t="shared" si="82"/>
        <v>0</v>
      </c>
      <c r="N101" s="107">
        <f t="shared" si="82"/>
        <v>0</v>
      </c>
      <c r="O101" s="105">
        <f t="shared" si="82"/>
        <v>0</v>
      </c>
      <c r="P101" s="108">
        <f t="shared" ref="P101:Q101" si="83">P102+P103+P104+P105</f>
        <v>0</v>
      </c>
      <c r="Q101" s="108">
        <f t="shared" si="83"/>
        <v>0</v>
      </c>
      <c r="R101" s="106">
        <f t="shared" si="82"/>
        <v>5515038</v>
      </c>
      <c r="S101" s="104">
        <f t="shared" si="82"/>
        <v>527474</v>
      </c>
      <c r="T101" s="105">
        <f t="shared" si="82"/>
        <v>275276</v>
      </c>
      <c r="U101" s="105">
        <f t="shared" si="82"/>
        <v>1379706</v>
      </c>
      <c r="V101" s="105">
        <f t="shared" si="82"/>
        <v>166685</v>
      </c>
      <c r="W101" s="105">
        <f t="shared" si="82"/>
        <v>43947</v>
      </c>
      <c r="X101" s="105">
        <f t="shared" ref="X101" si="84">X102+X103+X104+X105</f>
        <v>609122</v>
      </c>
      <c r="Y101" s="105">
        <f t="shared" si="82"/>
        <v>294400</v>
      </c>
      <c r="Z101" s="105">
        <f t="shared" si="82"/>
        <v>155576</v>
      </c>
      <c r="AA101" s="108">
        <f t="shared" si="82"/>
        <v>1693684</v>
      </c>
      <c r="AB101" s="105">
        <f t="shared" si="82"/>
        <v>131079</v>
      </c>
      <c r="AC101" s="107">
        <f t="shared" si="82"/>
        <v>82089</v>
      </c>
      <c r="AD101" s="109">
        <f t="shared" si="82"/>
        <v>156000</v>
      </c>
      <c r="AE101" s="56"/>
      <c r="AF101" s="253"/>
      <c r="AG101" s="253"/>
    </row>
    <row r="102" spans="1:33" x14ac:dyDescent="0.25">
      <c r="A102" s="140" t="s">
        <v>102</v>
      </c>
      <c r="B102" s="59"/>
      <c r="C102" s="2"/>
      <c r="D102" s="603" t="s">
        <v>678</v>
      </c>
      <c r="E102" s="603"/>
      <c r="F102" s="85">
        <v>2717000</v>
      </c>
      <c r="G102" s="458">
        <v>4838099</v>
      </c>
      <c r="H102" s="458">
        <v>3979318</v>
      </c>
      <c r="I102" s="458">
        <v>4754430</v>
      </c>
      <c r="J102" s="87">
        <f t="shared" ref="J102:J104" si="85">SUM(S102:AD102)</f>
        <v>4056656</v>
      </c>
      <c r="K102" s="81"/>
      <c r="L102" s="43"/>
      <c r="M102" s="43"/>
      <c r="N102" s="43"/>
      <c r="O102" s="1"/>
      <c r="P102" s="89"/>
      <c r="Q102" s="89"/>
      <c r="R102" s="82">
        <f t="shared" ref="R102:R104" si="86">J102</f>
        <v>4056656</v>
      </c>
      <c r="S102" s="81">
        <v>516600</v>
      </c>
      <c r="T102" s="1">
        <v>124266</v>
      </c>
      <c r="U102" s="1">
        <v>860200</v>
      </c>
      <c r="V102" s="1"/>
      <c r="W102" s="1">
        <v>244068</v>
      </c>
      <c r="X102" s="1">
        <v>556429</v>
      </c>
      <c r="Y102" s="1">
        <v>153478</v>
      </c>
      <c r="Z102" s="1">
        <v>86900</v>
      </c>
      <c r="AA102" s="89">
        <v>1294515</v>
      </c>
      <c r="AB102" s="1">
        <v>43250</v>
      </c>
      <c r="AC102" s="43">
        <v>41550</v>
      </c>
      <c r="AD102" s="46">
        <v>135400</v>
      </c>
      <c r="AE102" s="60"/>
      <c r="AF102" s="253"/>
      <c r="AG102" s="253"/>
    </row>
    <row r="103" spans="1:33" x14ac:dyDescent="0.25">
      <c r="A103" s="140" t="s">
        <v>103</v>
      </c>
      <c r="B103" s="59"/>
      <c r="C103" s="2"/>
      <c r="D103" s="603" t="s">
        <v>679</v>
      </c>
      <c r="E103" s="603"/>
      <c r="F103" s="85">
        <v>0</v>
      </c>
      <c r="G103" s="458">
        <v>4600</v>
      </c>
      <c r="H103" s="458">
        <v>4600</v>
      </c>
      <c r="I103" s="458">
        <v>4600</v>
      </c>
      <c r="J103" s="87">
        <f t="shared" si="85"/>
        <v>4600</v>
      </c>
      <c r="K103" s="81"/>
      <c r="L103" s="43"/>
      <c r="M103" s="43"/>
      <c r="N103" s="43"/>
      <c r="O103" s="1"/>
      <c r="P103" s="89"/>
      <c r="Q103" s="89"/>
      <c r="R103" s="82">
        <f t="shared" si="86"/>
        <v>4600</v>
      </c>
      <c r="S103" s="343"/>
      <c r="T103" s="1"/>
      <c r="U103" s="1">
        <v>4600</v>
      </c>
      <c r="V103" s="1"/>
      <c r="W103" s="1"/>
      <c r="X103" s="1"/>
      <c r="Y103" s="1"/>
      <c r="Z103" s="1"/>
      <c r="AA103" s="89"/>
      <c r="AB103" s="1"/>
      <c r="AC103" s="43"/>
      <c r="AD103" s="46"/>
      <c r="AE103" s="60"/>
      <c r="AF103" s="253"/>
      <c r="AG103" s="253"/>
    </row>
    <row r="104" spans="1:33" s="42" customFormat="1" x14ac:dyDescent="0.25">
      <c r="A104" s="140" t="s">
        <v>104</v>
      </c>
      <c r="B104" s="57" t="s">
        <v>1022</v>
      </c>
      <c r="C104" s="601" t="s">
        <v>680</v>
      </c>
      <c r="D104" s="602"/>
      <c r="E104" s="602"/>
      <c r="F104" s="86">
        <v>1505000</v>
      </c>
      <c r="G104" s="457">
        <v>1505000</v>
      </c>
      <c r="H104" s="457">
        <v>1505000</v>
      </c>
      <c r="I104" s="457">
        <v>1432459</v>
      </c>
      <c r="J104" s="88">
        <f t="shared" si="85"/>
        <v>1315207</v>
      </c>
      <c r="K104" s="83"/>
      <c r="L104" s="44"/>
      <c r="M104" s="44"/>
      <c r="N104" s="44"/>
      <c r="O104" s="13"/>
      <c r="P104" s="90"/>
      <c r="Q104" s="90"/>
      <c r="R104" s="84">
        <f t="shared" si="86"/>
        <v>1315207</v>
      </c>
      <c r="S104" s="83">
        <v>5374</v>
      </c>
      <c r="T104" s="13">
        <v>151010</v>
      </c>
      <c r="U104" s="13">
        <v>504906</v>
      </c>
      <c r="V104" s="13">
        <v>166685</v>
      </c>
      <c r="W104" s="13">
        <v>-177196</v>
      </c>
      <c r="X104" s="13">
        <v>34693</v>
      </c>
      <c r="Y104" s="13">
        <v>100422</v>
      </c>
      <c r="Z104" s="13">
        <v>55176</v>
      </c>
      <c r="AA104" s="90">
        <v>349919</v>
      </c>
      <c r="AB104" s="13">
        <v>83329</v>
      </c>
      <c r="AC104" s="44">
        <v>33789</v>
      </c>
      <c r="AD104" s="47">
        <v>7100</v>
      </c>
      <c r="AE104" s="58"/>
      <c r="AF104" s="253"/>
      <c r="AG104" s="253"/>
    </row>
    <row r="105" spans="1:33" s="42" customFormat="1" x14ac:dyDescent="0.25">
      <c r="A105" s="140" t="s">
        <v>105</v>
      </c>
      <c r="B105" s="57" t="s">
        <v>1023</v>
      </c>
      <c r="C105" s="605" t="s">
        <v>106</v>
      </c>
      <c r="D105" s="606"/>
      <c r="E105" s="606"/>
      <c r="F105" s="86">
        <f>F106+F107+F108</f>
        <v>1000</v>
      </c>
      <c r="G105" s="457">
        <f t="shared" ref="G105:I105" si="87">G106+G107+G108</f>
        <v>128055</v>
      </c>
      <c r="H105" s="457">
        <f t="shared" ref="H105" si="88">H106+H107+H108</f>
        <v>186403</v>
      </c>
      <c r="I105" s="457">
        <f t="shared" si="87"/>
        <v>170925</v>
      </c>
      <c r="J105" s="88">
        <f t="shared" ref="J105:R105" si="89">J106+J107+J108</f>
        <v>138575</v>
      </c>
      <c r="K105" s="83">
        <f t="shared" si="89"/>
        <v>0</v>
      </c>
      <c r="L105" s="44">
        <f t="shared" ref="L105:N105" si="90">L106+L107+L108</f>
        <v>0</v>
      </c>
      <c r="M105" s="44">
        <f t="shared" si="90"/>
        <v>0</v>
      </c>
      <c r="N105" s="44">
        <f t="shared" si="90"/>
        <v>0</v>
      </c>
      <c r="O105" s="13">
        <f t="shared" si="89"/>
        <v>0</v>
      </c>
      <c r="P105" s="90">
        <f t="shared" ref="P105:Q105" si="91">P106+P107+P108</f>
        <v>0</v>
      </c>
      <c r="Q105" s="90">
        <f t="shared" si="91"/>
        <v>0</v>
      </c>
      <c r="R105" s="84">
        <f t="shared" si="89"/>
        <v>138575</v>
      </c>
      <c r="S105" s="83">
        <f t="shared" ref="S105:AD105" si="92">S106+S107+S108</f>
        <v>5500</v>
      </c>
      <c r="T105" s="13">
        <f t="shared" si="92"/>
        <v>0</v>
      </c>
      <c r="U105" s="13">
        <f t="shared" si="92"/>
        <v>10000</v>
      </c>
      <c r="V105" s="13">
        <f t="shared" si="92"/>
        <v>0</v>
      </c>
      <c r="W105" s="13">
        <f t="shared" si="92"/>
        <v>-22925</v>
      </c>
      <c r="X105" s="13">
        <f t="shared" ref="X105" si="93">X106+X107+X108</f>
        <v>18000</v>
      </c>
      <c r="Y105" s="13">
        <f t="shared" si="92"/>
        <v>40500</v>
      </c>
      <c r="Z105" s="13">
        <f t="shared" si="92"/>
        <v>13500</v>
      </c>
      <c r="AA105" s="90">
        <f t="shared" si="92"/>
        <v>49250</v>
      </c>
      <c r="AB105" s="13">
        <f t="shared" si="92"/>
        <v>4500</v>
      </c>
      <c r="AC105" s="44">
        <f t="shared" si="92"/>
        <v>6750</v>
      </c>
      <c r="AD105" s="47">
        <f t="shared" si="92"/>
        <v>13500</v>
      </c>
      <c r="AE105" s="58"/>
      <c r="AF105" s="253"/>
      <c r="AG105" s="253"/>
    </row>
    <row r="106" spans="1:33" hidden="1" x14ac:dyDescent="0.25">
      <c r="A106" s="140" t="s">
        <v>107</v>
      </c>
      <c r="B106" s="59"/>
      <c r="C106" s="2"/>
      <c r="D106" s="603" t="s">
        <v>591</v>
      </c>
      <c r="E106" s="603"/>
      <c r="F106" s="85"/>
      <c r="G106" s="458"/>
      <c r="H106" s="458"/>
      <c r="I106" s="458"/>
      <c r="J106" s="87"/>
      <c r="K106" s="81"/>
      <c r="L106" s="43"/>
      <c r="M106" s="43"/>
      <c r="N106" s="43"/>
      <c r="O106" s="1"/>
      <c r="P106" s="89"/>
      <c r="Q106" s="89"/>
      <c r="R106" s="82"/>
      <c r="S106" s="81"/>
      <c r="T106" s="1"/>
      <c r="U106" s="1"/>
      <c r="V106" s="1"/>
      <c r="W106" s="1"/>
      <c r="X106" s="1"/>
      <c r="Y106" s="1"/>
      <c r="Z106" s="1"/>
      <c r="AA106" s="89"/>
      <c r="AB106" s="1"/>
      <c r="AC106" s="43"/>
      <c r="AD106" s="46"/>
      <c r="AE106" s="60"/>
      <c r="AF106" s="253"/>
      <c r="AG106" s="253"/>
    </row>
    <row r="107" spans="1:33" hidden="1" x14ac:dyDescent="0.25">
      <c r="A107" s="140" t="s">
        <v>108</v>
      </c>
      <c r="B107" s="59"/>
      <c r="C107" s="2"/>
      <c r="D107" s="603" t="s">
        <v>592</v>
      </c>
      <c r="E107" s="603"/>
      <c r="F107" s="85"/>
      <c r="G107" s="458"/>
      <c r="H107" s="458"/>
      <c r="I107" s="458"/>
      <c r="J107" s="87"/>
      <c r="K107" s="81"/>
      <c r="L107" s="43"/>
      <c r="M107" s="43"/>
      <c r="N107" s="43"/>
      <c r="O107" s="1"/>
      <c r="P107" s="89"/>
      <c r="Q107" s="89"/>
      <c r="R107" s="82"/>
      <c r="S107" s="81"/>
      <c r="T107" s="1"/>
      <c r="U107" s="1"/>
      <c r="V107" s="1"/>
      <c r="W107" s="1"/>
      <c r="X107" s="1"/>
      <c r="Y107" s="1"/>
      <c r="Z107" s="1"/>
      <c r="AA107" s="89"/>
      <c r="AB107" s="1"/>
      <c r="AC107" s="43"/>
      <c r="AD107" s="46"/>
      <c r="AE107" s="60"/>
      <c r="AF107" s="253"/>
      <c r="AG107" s="253"/>
    </row>
    <row r="108" spans="1:33" x14ac:dyDescent="0.25">
      <c r="A108" s="140" t="s">
        <v>109</v>
      </c>
      <c r="B108" s="59"/>
      <c r="C108" s="2"/>
      <c r="D108" s="603" t="s">
        <v>681</v>
      </c>
      <c r="E108" s="603"/>
      <c r="F108" s="85">
        <v>1000</v>
      </c>
      <c r="G108" s="458">
        <v>128055</v>
      </c>
      <c r="H108" s="458">
        <v>186403</v>
      </c>
      <c r="I108" s="458">
        <v>170925</v>
      </c>
      <c r="J108" s="87">
        <f>SUM(S108:AD108)</f>
        <v>138575</v>
      </c>
      <c r="K108" s="81"/>
      <c r="L108" s="43"/>
      <c r="M108" s="43"/>
      <c r="N108" s="43"/>
      <c r="O108" s="1"/>
      <c r="P108" s="89"/>
      <c r="Q108" s="89"/>
      <c r="R108" s="82">
        <f>J108</f>
        <v>138575</v>
      </c>
      <c r="S108" s="81">
        <f>1000+4500</f>
        <v>5500</v>
      </c>
      <c r="T108" s="1"/>
      <c r="U108" s="1">
        <v>10000</v>
      </c>
      <c r="V108" s="1"/>
      <c r="W108" s="1">
        <v>-22925</v>
      </c>
      <c r="X108" s="1">
        <v>18000</v>
      </c>
      <c r="Y108" s="1">
        <v>40500</v>
      </c>
      <c r="Z108" s="1">
        <v>13500</v>
      </c>
      <c r="AA108" s="89">
        <v>49250</v>
      </c>
      <c r="AB108" s="1">
        <v>4500</v>
      </c>
      <c r="AC108" s="43">
        <v>6750</v>
      </c>
      <c r="AD108" s="46">
        <v>13500</v>
      </c>
      <c r="AE108" s="60"/>
      <c r="AF108" s="253"/>
      <c r="AG108" s="253"/>
    </row>
    <row r="109" spans="1:33" s="19" customFormat="1" x14ac:dyDescent="0.25">
      <c r="A109" s="140" t="s">
        <v>110</v>
      </c>
      <c r="B109" s="101" t="s">
        <v>1024</v>
      </c>
      <c r="C109" s="613" t="s">
        <v>111</v>
      </c>
      <c r="D109" s="614"/>
      <c r="E109" s="614"/>
      <c r="F109" s="102">
        <f>F110+F111+F112+F113+F114+F115+F116+F117+F118+F119+F120+F121</f>
        <v>12000</v>
      </c>
      <c r="G109" s="459">
        <f t="shared" ref="G109:I109" si="94">G110+G111+G112+G113+G114+G115+G116+G117+G118+G119+G120+G121</f>
        <v>2270038</v>
      </c>
      <c r="H109" s="459">
        <f t="shared" ref="H109" si="95">H110+H111+H112+H113+H114+H115+H116+H117+H118+H119+H120+H121</f>
        <v>1883870</v>
      </c>
      <c r="I109" s="459">
        <f t="shared" si="94"/>
        <v>1305767</v>
      </c>
      <c r="J109" s="103">
        <f t="shared" ref="J109:AD109" si="96">J110+J111+J112+J113+J114+J115+J116+J117+J118+J119+J120+J121</f>
        <v>1150753</v>
      </c>
      <c r="K109" s="104">
        <f t="shared" si="96"/>
        <v>0</v>
      </c>
      <c r="L109" s="107">
        <f t="shared" si="96"/>
        <v>0</v>
      </c>
      <c r="M109" s="107">
        <f t="shared" si="96"/>
        <v>0</v>
      </c>
      <c r="N109" s="107">
        <f t="shared" si="96"/>
        <v>0</v>
      </c>
      <c r="O109" s="105">
        <f t="shared" si="96"/>
        <v>0</v>
      </c>
      <c r="P109" s="108">
        <f t="shared" si="96"/>
        <v>0</v>
      </c>
      <c r="Q109" s="108">
        <f t="shared" si="96"/>
        <v>0</v>
      </c>
      <c r="R109" s="106">
        <f t="shared" si="96"/>
        <v>1150753</v>
      </c>
      <c r="S109" s="104">
        <f t="shared" si="96"/>
        <v>11539</v>
      </c>
      <c r="T109" s="105">
        <f t="shared" si="96"/>
        <v>1408</v>
      </c>
      <c r="U109" s="105">
        <f t="shared" si="96"/>
        <v>13999</v>
      </c>
      <c r="V109" s="105">
        <f t="shared" si="96"/>
        <v>254</v>
      </c>
      <c r="W109" s="105">
        <f t="shared" si="96"/>
        <v>38700</v>
      </c>
      <c r="X109" s="105">
        <f t="shared" si="96"/>
        <v>5000</v>
      </c>
      <c r="Y109" s="105">
        <f t="shared" si="96"/>
        <v>10340</v>
      </c>
      <c r="Z109" s="105">
        <f t="shared" si="96"/>
        <v>253442</v>
      </c>
      <c r="AA109" s="108">
        <f t="shared" si="96"/>
        <v>716380</v>
      </c>
      <c r="AB109" s="105">
        <f t="shared" si="96"/>
        <v>16899</v>
      </c>
      <c r="AC109" s="107">
        <f t="shared" si="96"/>
        <v>71189</v>
      </c>
      <c r="AD109" s="109">
        <f t="shared" si="96"/>
        <v>11603</v>
      </c>
      <c r="AE109" s="56"/>
      <c r="AF109" s="253"/>
      <c r="AG109" s="253"/>
    </row>
    <row r="110" spans="1:33" hidden="1" x14ac:dyDescent="0.25">
      <c r="A110" s="140" t="s">
        <v>112</v>
      </c>
      <c r="B110" s="59"/>
      <c r="C110" s="2"/>
      <c r="D110" s="603" t="s">
        <v>593</v>
      </c>
      <c r="E110" s="603"/>
      <c r="F110" s="85"/>
      <c r="G110" s="458"/>
      <c r="H110" s="458"/>
      <c r="I110" s="458"/>
      <c r="J110" s="87"/>
      <c r="K110" s="81"/>
      <c r="L110" s="43"/>
      <c r="M110" s="43"/>
      <c r="N110" s="43"/>
      <c r="O110" s="1"/>
      <c r="P110" s="89"/>
      <c r="Q110" s="89"/>
      <c r="R110" s="82"/>
      <c r="S110" s="81"/>
      <c r="T110" s="1"/>
      <c r="U110" s="1"/>
      <c r="V110" s="1"/>
      <c r="W110" s="1"/>
      <c r="X110" s="1"/>
      <c r="Y110" s="1"/>
      <c r="Z110" s="1"/>
      <c r="AA110" s="89"/>
      <c r="AB110" s="1"/>
      <c r="AC110" s="43"/>
      <c r="AD110" s="46"/>
      <c r="AE110" s="60"/>
      <c r="AF110" s="253"/>
      <c r="AG110" s="253">
        <f t="shared" ref="AG110:AG118" si="97">AF110-J110</f>
        <v>0</v>
      </c>
    </row>
    <row r="111" spans="1:33" hidden="1" x14ac:dyDescent="0.25">
      <c r="A111" s="140" t="s">
        <v>113</v>
      </c>
      <c r="B111" s="59"/>
      <c r="C111" s="2"/>
      <c r="D111" s="603" t="s">
        <v>594</v>
      </c>
      <c r="E111" s="603"/>
      <c r="F111" s="85"/>
      <c r="G111" s="458"/>
      <c r="H111" s="458"/>
      <c r="I111" s="458"/>
      <c r="J111" s="87"/>
      <c r="K111" s="81"/>
      <c r="L111" s="43"/>
      <c r="M111" s="43"/>
      <c r="N111" s="43"/>
      <c r="O111" s="1"/>
      <c r="P111" s="89"/>
      <c r="Q111" s="89"/>
      <c r="R111" s="82"/>
      <c r="S111" s="81"/>
      <c r="T111" s="1"/>
      <c r="U111" s="1"/>
      <c r="V111" s="1"/>
      <c r="W111" s="1"/>
      <c r="X111" s="1"/>
      <c r="Y111" s="1"/>
      <c r="Z111" s="1"/>
      <c r="AA111" s="89"/>
      <c r="AB111" s="1"/>
      <c r="AC111" s="43"/>
      <c r="AD111" s="46"/>
      <c r="AE111" s="60"/>
      <c r="AF111" s="253"/>
      <c r="AG111" s="253">
        <f t="shared" si="97"/>
        <v>0</v>
      </c>
    </row>
    <row r="112" spans="1:33" hidden="1" x14ac:dyDescent="0.25">
      <c r="A112" s="140" t="s">
        <v>114</v>
      </c>
      <c r="B112" s="59"/>
      <c r="C112" s="2"/>
      <c r="D112" s="603" t="s">
        <v>595</v>
      </c>
      <c r="E112" s="603"/>
      <c r="F112" s="85"/>
      <c r="G112" s="458"/>
      <c r="H112" s="458"/>
      <c r="I112" s="458"/>
      <c r="J112" s="87"/>
      <c r="K112" s="81"/>
      <c r="L112" s="43"/>
      <c r="M112" s="43"/>
      <c r="N112" s="43"/>
      <c r="O112" s="1"/>
      <c r="P112" s="89"/>
      <c r="Q112" s="89"/>
      <c r="R112" s="82"/>
      <c r="S112" s="81"/>
      <c r="T112" s="1"/>
      <c r="U112" s="1"/>
      <c r="V112" s="1"/>
      <c r="W112" s="1"/>
      <c r="X112" s="1"/>
      <c r="Y112" s="1"/>
      <c r="Z112" s="1"/>
      <c r="AA112" s="89"/>
      <c r="AB112" s="1"/>
      <c r="AC112" s="43"/>
      <c r="AD112" s="46"/>
      <c r="AE112" s="60"/>
      <c r="AF112" s="253"/>
      <c r="AG112" s="253">
        <f t="shared" si="97"/>
        <v>0</v>
      </c>
    </row>
    <row r="113" spans="1:33" hidden="1" x14ac:dyDescent="0.25">
      <c r="A113" s="140" t="s">
        <v>115</v>
      </c>
      <c r="B113" s="59"/>
      <c r="C113" s="2"/>
      <c r="D113" s="603" t="s">
        <v>596</v>
      </c>
      <c r="E113" s="603"/>
      <c r="F113" s="85"/>
      <c r="G113" s="458"/>
      <c r="H113" s="458"/>
      <c r="I113" s="458"/>
      <c r="J113" s="87"/>
      <c r="K113" s="81"/>
      <c r="L113" s="43"/>
      <c r="M113" s="43"/>
      <c r="N113" s="43"/>
      <c r="O113" s="1"/>
      <c r="P113" s="89"/>
      <c r="Q113" s="89"/>
      <c r="R113" s="82"/>
      <c r="S113" s="81"/>
      <c r="T113" s="1"/>
      <c r="U113" s="1"/>
      <c r="V113" s="1"/>
      <c r="W113" s="1"/>
      <c r="X113" s="1"/>
      <c r="Y113" s="1"/>
      <c r="Z113" s="1"/>
      <c r="AA113" s="89"/>
      <c r="AB113" s="1"/>
      <c r="AC113" s="43"/>
      <c r="AD113" s="46"/>
      <c r="AE113" s="60"/>
      <c r="AF113" s="253"/>
      <c r="AG113" s="253">
        <f t="shared" si="97"/>
        <v>0</v>
      </c>
    </row>
    <row r="114" spans="1:33" hidden="1" x14ac:dyDescent="0.25">
      <c r="A114" s="140" t="s">
        <v>116</v>
      </c>
      <c r="B114" s="59"/>
      <c r="C114" s="2"/>
      <c r="D114" s="603" t="s">
        <v>597</v>
      </c>
      <c r="E114" s="603"/>
      <c r="F114" s="85"/>
      <c r="G114" s="458"/>
      <c r="H114" s="458"/>
      <c r="I114" s="458"/>
      <c r="J114" s="87"/>
      <c r="K114" s="81"/>
      <c r="L114" s="43"/>
      <c r="M114" s="43"/>
      <c r="N114" s="43"/>
      <c r="O114" s="1"/>
      <c r="P114" s="89"/>
      <c r="Q114" s="89"/>
      <c r="R114" s="82"/>
      <c r="S114" s="81"/>
      <c r="T114" s="1"/>
      <c r="U114" s="1"/>
      <c r="V114" s="1"/>
      <c r="W114" s="1"/>
      <c r="X114" s="1"/>
      <c r="Y114" s="1"/>
      <c r="Z114" s="1"/>
      <c r="AA114" s="89"/>
      <c r="AB114" s="1"/>
      <c r="AC114" s="43"/>
      <c r="AD114" s="46"/>
      <c r="AE114" s="60"/>
      <c r="AF114" s="253"/>
      <c r="AG114" s="253">
        <f t="shared" si="97"/>
        <v>0</v>
      </c>
    </row>
    <row r="115" spans="1:33" hidden="1" x14ac:dyDescent="0.25">
      <c r="A115" s="140" t="s">
        <v>117</v>
      </c>
      <c r="B115" s="59"/>
      <c r="C115" s="2"/>
      <c r="D115" s="603" t="s">
        <v>598</v>
      </c>
      <c r="E115" s="603"/>
      <c r="F115" s="85"/>
      <c r="G115" s="458"/>
      <c r="H115" s="458"/>
      <c r="I115" s="458"/>
      <c r="J115" s="87"/>
      <c r="K115" s="81"/>
      <c r="L115" s="43"/>
      <c r="M115" s="43"/>
      <c r="N115" s="43"/>
      <c r="O115" s="1"/>
      <c r="P115" s="89"/>
      <c r="Q115" s="89"/>
      <c r="R115" s="82"/>
      <c r="S115" s="81"/>
      <c r="T115" s="1"/>
      <c r="U115" s="1"/>
      <c r="V115" s="1"/>
      <c r="W115" s="1"/>
      <c r="X115" s="1"/>
      <c r="Y115" s="1"/>
      <c r="Z115" s="1"/>
      <c r="AA115" s="89"/>
      <c r="AB115" s="1"/>
      <c r="AC115" s="43"/>
      <c r="AD115" s="46"/>
      <c r="AE115" s="60"/>
      <c r="AF115" s="253"/>
      <c r="AG115" s="253">
        <f t="shared" si="97"/>
        <v>0</v>
      </c>
    </row>
    <row r="116" spans="1:33" hidden="1" x14ac:dyDescent="0.25">
      <c r="A116" s="140" t="s">
        <v>118</v>
      </c>
      <c r="B116" s="59"/>
      <c r="C116" s="2"/>
      <c r="D116" s="603" t="s">
        <v>599</v>
      </c>
      <c r="E116" s="603"/>
      <c r="F116" s="85"/>
      <c r="G116" s="458"/>
      <c r="H116" s="458"/>
      <c r="I116" s="458"/>
      <c r="J116" s="87"/>
      <c r="K116" s="81"/>
      <c r="L116" s="43"/>
      <c r="M116" s="43"/>
      <c r="N116" s="43"/>
      <c r="O116" s="1"/>
      <c r="P116" s="89"/>
      <c r="Q116" s="89"/>
      <c r="R116" s="82"/>
      <c r="S116" s="81"/>
      <c r="T116" s="1"/>
      <c r="U116" s="1"/>
      <c r="V116" s="1"/>
      <c r="W116" s="1"/>
      <c r="X116" s="1"/>
      <c r="Y116" s="1"/>
      <c r="Z116" s="1"/>
      <c r="AA116" s="89"/>
      <c r="AB116" s="1"/>
      <c r="AC116" s="43"/>
      <c r="AD116" s="46"/>
      <c r="AE116" s="60"/>
      <c r="AF116" s="253"/>
      <c r="AG116" s="253">
        <f t="shared" si="97"/>
        <v>0</v>
      </c>
    </row>
    <row r="117" spans="1:33" hidden="1" x14ac:dyDescent="0.25">
      <c r="A117" s="140" t="s">
        <v>119</v>
      </c>
      <c r="B117" s="59"/>
      <c r="C117" s="2"/>
      <c r="D117" s="603" t="s">
        <v>600</v>
      </c>
      <c r="E117" s="603"/>
      <c r="F117" s="85"/>
      <c r="G117" s="458"/>
      <c r="H117" s="458"/>
      <c r="I117" s="458"/>
      <c r="J117" s="87"/>
      <c r="K117" s="81"/>
      <c r="L117" s="43"/>
      <c r="M117" s="43"/>
      <c r="N117" s="43"/>
      <c r="O117" s="1"/>
      <c r="P117" s="89"/>
      <c r="Q117" s="89"/>
      <c r="R117" s="82"/>
      <c r="S117" s="81"/>
      <c r="T117" s="1"/>
      <c r="U117" s="1"/>
      <c r="V117" s="1"/>
      <c r="W117" s="1"/>
      <c r="X117" s="1"/>
      <c r="Y117" s="1"/>
      <c r="Z117" s="1"/>
      <c r="AA117" s="89"/>
      <c r="AB117" s="1"/>
      <c r="AC117" s="43"/>
      <c r="AD117" s="46"/>
      <c r="AE117" s="60"/>
      <c r="AF117" s="253"/>
      <c r="AG117" s="253">
        <f t="shared" si="97"/>
        <v>0</v>
      </c>
    </row>
    <row r="118" spans="1:33" hidden="1" x14ac:dyDescent="0.25">
      <c r="A118" s="140" t="s">
        <v>120</v>
      </c>
      <c r="B118" s="59"/>
      <c r="C118" s="2"/>
      <c r="D118" s="603" t="s">
        <v>601</v>
      </c>
      <c r="E118" s="603"/>
      <c r="F118" s="85"/>
      <c r="G118" s="458"/>
      <c r="H118" s="458"/>
      <c r="I118" s="458"/>
      <c r="J118" s="87"/>
      <c r="K118" s="81"/>
      <c r="L118" s="43"/>
      <c r="M118" s="43"/>
      <c r="N118" s="43"/>
      <c r="O118" s="1"/>
      <c r="P118" s="89"/>
      <c r="Q118" s="89"/>
      <c r="R118" s="82"/>
      <c r="S118" s="81"/>
      <c r="T118" s="1"/>
      <c r="U118" s="1"/>
      <c r="V118" s="1"/>
      <c r="W118" s="1"/>
      <c r="X118" s="1"/>
      <c r="Y118" s="1"/>
      <c r="Z118" s="1"/>
      <c r="AA118" s="89"/>
      <c r="AB118" s="1"/>
      <c r="AC118" s="43"/>
      <c r="AD118" s="46"/>
      <c r="AE118" s="60"/>
      <c r="AF118" s="253"/>
      <c r="AG118" s="253">
        <f t="shared" si="97"/>
        <v>0</v>
      </c>
    </row>
    <row r="119" spans="1:33" hidden="1" x14ac:dyDescent="0.25">
      <c r="A119" s="140" t="s">
        <v>1233</v>
      </c>
      <c r="B119" s="61"/>
      <c r="C119" s="21"/>
      <c r="D119" s="603" t="s">
        <v>1235</v>
      </c>
      <c r="E119" s="627"/>
      <c r="F119" s="85"/>
      <c r="G119" s="458"/>
      <c r="H119" s="458"/>
      <c r="I119" s="458"/>
      <c r="J119" s="87"/>
      <c r="K119" s="81"/>
      <c r="L119" s="43"/>
      <c r="M119" s="43"/>
      <c r="N119" s="43"/>
      <c r="O119" s="1"/>
      <c r="P119" s="89"/>
      <c r="Q119" s="89"/>
      <c r="R119" s="82"/>
      <c r="S119" s="81"/>
      <c r="T119" s="1"/>
      <c r="U119" s="1"/>
      <c r="V119" s="1"/>
      <c r="W119" s="1"/>
      <c r="X119" s="1"/>
      <c r="Y119" s="1"/>
      <c r="Z119" s="1"/>
      <c r="AA119" s="89"/>
      <c r="AB119" s="1"/>
      <c r="AC119" s="43"/>
      <c r="AD119" s="46"/>
      <c r="AE119" s="60"/>
      <c r="AF119" s="253"/>
      <c r="AG119" s="253"/>
    </row>
    <row r="120" spans="1:33" x14ac:dyDescent="0.25">
      <c r="A120" s="140" t="s">
        <v>1234</v>
      </c>
      <c r="B120" s="61"/>
      <c r="C120" s="21"/>
      <c r="D120" s="603" t="s">
        <v>1236</v>
      </c>
      <c r="E120" s="627"/>
      <c r="F120" s="85">
        <v>0</v>
      </c>
      <c r="G120" s="458">
        <v>1788000</v>
      </c>
      <c r="H120" s="458">
        <v>1788000</v>
      </c>
      <c r="I120" s="458">
        <v>1195998</v>
      </c>
      <c r="J120" s="87">
        <f>SUM(S120:AD120)</f>
        <v>1040984</v>
      </c>
      <c r="K120" s="81"/>
      <c r="L120" s="43"/>
      <c r="M120" s="43"/>
      <c r="N120" s="43"/>
      <c r="O120" s="1"/>
      <c r="P120" s="89"/>
      <c r="Q120" s="89"/>
      <c r="R120" s="82">
        <f>J120</f>
        <v>1040984</v>
      </c>
      <c r="S120" s="81"/>
      <c r="T120" s="1"/>
      <c r="U120" s="1"/>
      <c r="V120" s="1"/>
      <c r="W120" s="1"/>
      <c r="X120" s="1"/>
      <c r="Y120" s="1"/>
      <c r="Z120" s="1">
        <v>252416</v>
      </c>
      <c r="AA120" s="89">
        <v>716380</v>
      </c>
      <c r="AB120" s="1">
        <v>3295</v>
      </c>
      <c r="AC120" s="43">
        <v>57290</v>
      </c>
      <c r="AD120" s="46">
        <v>11603</v>
      </c>
      <c r="AE120" s="60"/>
      <c r="AF120" s="253"/>
      <c r="AG120" s="253"/>
    </row>
    <row r="121" spans="1:33" ht="15.75" thickBot="1" x14ac:dyDescent="0.3">
      <c r="A121" s="140" t="s">
        <v>121</v>
      </c>
      <c r="B121" s="61"/>
      <c r="C121" s="21"/>
      <c r="D121" s="608" t="s">
        <v>602</v>
      </c>
      <c r="E121" s="608"/>
      <c r="F121" s="85">
        <v>12000</v>
      </c>
      <c r="G121" s="458">
        <v>482038</v>
      </c>
      <c r="H121" s="458">
        <v>95870</v>
      </c>
      <c r="I121" s="458">
        <v>109769</v>
      </c>
      <c r="J121" s="87">
        <f>SUM(S121:AD121)</f>
        <v>109769</v>
      </c>
      <c r="K121" s="81"/>
      <c r="L121" s="43"/>
      <c r="M121" s="43"/>
      <c r="N121" s="43"/>
      <c r="O121" s="1"/>
      <c r="P121" s="89"/>
      <c r="Q121" s="89"/>
      <c r="R121" s="82">
        <f>J121</f>
        <v>109769</v>
      </c>
      <c r="S121" s="81">
        <v>11539</v>
      </c>
      <c r="T121" s="1">
        <v>1408</v>
      </c>
      <c r="U121" s="1">
        <v>13999</v>
      </c>
      <c r="V121" s="1">
        <v>254</v>
      </c>
      <c r="W121" s="1">
        <v>38700</v>
      </c>
      <c r="X121" s="1">
        <v>5000</v>
      </c>
      <c r="Y121" s="1">
        <v>10340</v>
      </c>
      <c r="Z121" s="1">
        <v>1026</v>
      </c>
      <c r="AA121" s="89"/>
      <c r="AB121" s="1">
        <v>13604</v>
      </c>
      <c r="AC121" s="43">
        <v>13899</v>
      </c>
      <c r="AD121" s="46"/>
      <c r="AE121" s="60"/>
      <c r="AF121" s="253"/>
      <c r="AG121" s="253"/>
    </row>
    <row r="122" spans="1:33" ht="15.75" thickBot="1" x14ac:dyDescent="0.3">
      <c r="B122" s="110" t="s">
        <v>122</v>
      </c>
      <c r="C122" s="609" t="s">
        <v>123</v>
      </c>
      <c r="D122" s="610"/>
      <c r="E122" s="610"/>
      <c r="F122" s="93">
        <f t="shared" ref="F122:AD122" si="98">F123+F124+F133+F142+F150+F151+F152+F153+F157+F163+F164</f>
        <v>988000</v>
      </c>
      <c r="G122" s="455">
        <f t="shared" ref="G122:I122" si="99">G123+G124+G133+G142+G150+G151+G152+G153+G157+G163+G164</f>
        <v>1242648</v>
      </c>
      <c r="H122" s="455">
        <f t="shared" ref="H122" si="100">H123+H124+H133+H142+H150+H151+H152+H153+H157+H163+H164</f>
        <v>1239541</v>
      </c>
      <c r="I122" s="455">
        <f t="shared" si="99"/>
        <v>1515780</v>
      </c>
      <c r="J122" s="94">
        <f t="shared" si="98"/>
        <v>1474390</v>
      </c>
      <c r="K122" s="95">
        <f t="shared" si="98"/>
        <v>464991</v>
      </c>
      <c r="L122" s="98">
        <f t="shared" si="98"/>
        <v>2610</v>
      </c>
      <c r="M122" s="98">
        <f t="shared" si="98"/>
        <v>907719</v>
      </c>
      <c r="N122" s="98">
        <f t="shared" si="98"/>
        <v>0</v>
      </c>
      <c r="O122" s="96">
        <f t="shared" si="98"/>
        <v>0</v>
      </c>
      <c r="P122" s="99">
        <f t="shared" si="98"/>
        <v>63870</v>
      </c>
      <c r="Q122" s="99">
        <f t="shared" si="98"/>
        <v>35200</v>
      </c>
      <c r="R122" s="97">
        <f t="shared" si="98"/>
        <v>0</v>
      </c>
      <c r="S122" s="95">
        <f t="shared" si="98"/>
        <v>417114</v>
      </c>
      <c r="T122" s="96">
        <f t="shared" si="98"/>
        <v>101936</v>
      </c>
      <c r="U122" s="96">
        <f t="shared" si="98"/>
        <v>130261</v>
      </c>
      <c r="V122" s="96">
        <f t="shared" si="98"/>
        <v>84151</v>
      </c>
      <c r="W122" s="96">
        <f t="shared" si="98"/>
        <v>102495</v>
      </c>
      <c r="X122" s="96">
        <f t="shared" ref="X122" si="101">X123+X124+X133+X142+X150+X151+X152+X153+X157+X163+X164</f>
        <v>80147</v>
      </c>
      <c r="Y122" s="96">
        <f t="shared" si="98"/>
        <v>0</v>
      </c>
      <c r="Z122" s="96">
        <f t="shared" si="98"/>
        <v>247669</v>
      </c>
      <c r="AA122" s="99">
        <f t="shared" si="98"/>
        <v>16509</v>
      </c>
      <c r="AB122" s="96">
        <f t="shared" si="98"/>
        <v>6840</v>
      </c>
      <c r="AC122" s="98">
        <f t="shared" si="98"/>
        <v>52234</v>
      </c>
      <c r="AD122" s="100">
        <f t="shared" si="98"/>
        <v>235034</v>
      </c>
      <c r="AE122" s="56"/>
      <c r="AF122" s="253"/>
    </row>
    <row r="123" spans="1:33" s="42" customFormat="1" hidden="1" x14ac:dyDescent="0.25">
      <c r="A123" s="140" t="s">
        <v>124</v>
      </c>
      <c r="B123" s="138" t="s">
        <v>1025</v>
      </c>
      <c r="C123" s="625" t="s">
        <v>682</v>
      </c>
      <c r="D123" s="626"/>
      <c r="E123" s="626"/>
      <c r="F123" s="120"/>
      <c r="G123" s="461"/>
      <c r="H123" s="461"/>
      <c r="I123" s="461"/>
      <c r="J123" s="121"/>
      <c r="K123" s="122"/>
      <c r="L123" s="125"/>
      <c r="M123" s="125"/>
      <c r="N123" s="125"/>
      <c r="O123" s="123"/>
      <c r="P123" s="126"/>
      <c r="Q123" s="126"/>
      <c r="R123" s="124"/>
      <c r="S123" s="122"/>
      <c r="T123" s="123"/>
      <c r="U123" s="123"/>
      <c r="V123" s="123"/>
      <c r="W123" s="123"/>
      <c r="X123" s="123"/>
      <c r="Y123" s="123"/>
      <c r="Z123" s="123"/>
      <c r="AA123" s="126"/>
      <c r="AB123" s="123"/>
      <c r="AC123" s="125"/>
      <c r="AD123" s="127"/>
      <c r="AE123" s="58"/>
      <c r="AF123" s="253"/>
    </row>
    <row r="124" spans="1:33" s="42" customFormat="1" x14ac:dyDescent="0.25">
      <c r="A124" s="140" t="s">
        <v>125</v>
      </c>
      <c r="B124" s="119" t="s">
        <v>1026</v>
      </c>
      <c r="C124" s="623" t="s">
        <v>126</v>
      </c>
      <c r="D124" s="624"/>
      <c r="E124" s="624"/>
      <c r="F124" s="120">
        <f>F125+F126+F127</f>
        <v>32000</v>
      </c>
      <c r="G124" s="461">
        <f t="shared" ref="G124:I124" si="102">G125+G126+G127</f>
        <v>112520</v>
      </c>
      <c r="H124" s="461">
        <f t="shared" ref="H124" si="103">H125+H126+H127</f>
        <v>121860</v>
      </c>
      <c r="I124" s="461">
        <f t="shared" si="102"/>
        <v>163429</v>
      </c>
      <c r="J124" s="121">
        <f t="shared" ref="J124:R124" si="104">J125+J126+J127</f>
        <v>130149</v>
      </c>
      <c r="K124" s="122">
        <f t="shared" si="104"/>
        <v>88568</v>
      </c>
      <c r="L124" s="125">
        <f t="shared" ref="L124:N124" si="105">L125+L126+L127</f>
        <v>0</v>
      </c>
      <c r="M124" s="125">
        <f t="shared" si="105"/>
        <v>6381</v>
      </c>
      <c r="N124" s="125">
        <f t="shared" si="105"/>
        <v>0</v>
      </c>
      <c r="O124" s="123">
        <f t="shared" si="104"/>
        <v>0</v>
      </c>
      <c r="P124" s="126">
        <f t="shared" ref="P124:Q124" si="106">P125+P126+P127</f>
        <v>0</v>
      </c>
      <c r="Q124" s="126">
        <f t="shared" si="106"/>
        <v>35200</v>
      </c>
      <c r="R124" s="124">
        <f t="shared" si="104"/>
        <v>0</v>
      </c>
      <c r="S124" s="122">
        <f t="shared" ref="S124:AD124" si="107">S125+S126+S127</f>
        <v>32320</v>
      </c>
      <c r="T124" s="123">
        <f t="shared" si="107"/>
        <v>0</v>
      </c>
      <c r="U124" s="123">
        <f t="shared" si="107"/>
        <v>50200</v>
      </c>
      <c r="V124" s="123">
        <f t="shared" si="107"/>
        <v>0</v>
      </c>
      <c r="W124" s="123">
        <f t="shared" si="107"/>
        <v>15000</v>
      </c>
      <c r="X124" s="123">
        <f t="shared" ref="X124" si="108">X125+X126+X127</f>
        <v>15000</v>
      </c>
      <c r="Y124" s="123">
        <f t="shared" si="107"/>
        <v>0</v>
      </c>
      <c r="Z124" s="123">
        <f t="shared" si="107"/>
        <v>0</v>
      </c>
      <c r="AA124" s="126">
        <f t="shared" si="107"/>
        <v>2500</v>
      </c>
      <c r="AB124" s="123">
        <f t="shared" si="107"/>
        <v>6840</v>
      </c>
      <c r="AC124" s="125">
        <f t="shared" si="107"/>
        <v>6381</v>
      </c>
      <c r="AD124" s="127">
        <f t="shared" si="107"/>
        <v>1908</v>
      </c>
      <c r="AE124" s="58"/>
      <c r="AF124" s="253"/>
    </row>
    <row r="125" spans="1:33" hidden="1" x14ac:dyDescent="0.25">
      <c r="A125" s="140" t="s">
        <v>127</v>
      </c>
      <c r="B125" s="59"/>
      <c r="C125" s="2"/>
      <c r="D125" s="603" t="s">
        <v>603</v>
      </c>
      <c r="E125" s="603"/>
      <c r="F125" s="85"/>
      <c r="G125" s="458"/>
      <c r="H125" s="458"/>
      <c r="I125" s="458"/>
      <c r="J125" s="87"/>
      <c r="K125" s="81"/>
      <c r="L125" s="43"/>
      <c r="M125" s="43"/>
      <c r="N125" s="43"/>
      <c r="O125" s="1"/>
      <c r="P125" s="89"/>
      <c r="Q125" s="89"/>
      <c r="R125" s="82"/>
      <c r="S125" s="81"/>
      <c r="T125" s="1"/>
      <c r="U125" s="1"/>
      <c r="V125" s="1"/>
      <c r="W125" s="1"/>
      <c r="X125" s="1"/>
      <c r="Y125" s="1"/>
      <c r="Z125" s="1"/>
      <c r="AA125" s="89"/>
      <c r="AB125" s="1"/>
      <c r="AC125" s="43"/>
      <c r="AD125" s="46"/>
      <c r="AE125" s="60"/>
      <c r="AF125" s="253"/>
    </row>
    <row r="126" spans="1:33" s="42" customFormat="1" x14ac:dyDescent="0.25">
      <c r="A126" s="140" t="s">
        <v>128</v>
      </c>
      <c r="B126" s="57"/>
      <c r="C126" s="236"/>
      <c r="D126" s="606" t="s">
        <v>604</v>
      </c>
      <c r="E126" s="606"/>
      <c r="F126" s="86">
        <v>32000</v>
      </c>
      <c r="G126" s="457">
        <v>0</v>
      </c>
      <c r="H126" s="457">
        <v>0</v>
      </c>
      <c r="I126" s="457">
        <v>0</v>
      </c>
      <c r="J126" s="88">
        <f>SUM(S126:AD126)</f>
        <v>0</v>
      </c>
      <c r="K126" s="83"/>
      <c r="L126" s="44"/>
      <c r="M126" s="44"/>
      <c r="N126" s="44"/>
      <c r="O126" s="13"/>
      <c r="P126" s="90"/>
      <c r="Q126" s="90"/>
      <c r="R126" s="84"/>
      <c r="S126" s="83"/>
      <c r="T126" s="13"/>
      <c r="U126" s="13"/>
      <c r="V126" s="13"/>
      <c r="W126" s="13"/>
      <c r="X126" s="13"/>
      <c r="Y126" s="13"/>
      <c r="Z126" s="13"/>
      <c r="AA126" s="90"/>
      <c r="AB126" s="13"/>
      <c r="AC126" s="44"/>
      <c r="AD126" s="47"/>
      <c r="AE126" s="58"/>
      <c r="AF126" s="317"/>
    </row>
    <row r="127" spans="1:33" s="42" customFormat="1" x14ac:dyDescent="0.25">
      <c r="A127" s="140" t="s">
        <v>129</v>
      </c>
      <c r="B127" s="57"/>
      <c r="C127" s="236"/>
      <c r="D127" s="606" t="s">
        <v>683</v>
      </c>
      <c r="E127" s="606"/>
      <c r="F127" s="86">
        <f>SUM(F128:F132)</f>
        <v>0</v>
      </c>
      <c r="G127" s="457">
        <f t="shared" ref="G127:I127" si="109">SUM(G128:G132)</f>
        <v>112520</v>
      </c>
      <c r="H127" s="457">
        <f t="shared" ref="H127" si="110">SUM(H128:H132)</f>
        <v>121860</v>
      </c>
      <c r="I127" s="457">
        <f t="shared" si="109"/>
        <v>163429</v>
      </c>
      <c r="J127" s="88">
        <f t="shared" ref="J127:AD127" si="111">SUM(J128:J132)</f>
        <v>130149</v>
      </c>
      <c r="K127" s="83">
        <f t="shared" si="111"/>
        <v>88568</v>
      </c>
      <c r="L127" s="44">
        <f t="shared" si="111"/>
        <v>0</v>
      </c>
      <c r="M127" s="44">
        <f t="shared" si="111"/>
        <v>6381</v>
      </c>
      <c r="N127" s="44">
        <f t="shared" si="111"/>
        <v>0</v>
      </c>
      <c r="O127" s="13">
        <f t="shared" si="111"/>
        <v>0</v>
      </c>
      <c r="P127" s="90">
        <f t="shared" ref="P127" si="112">SUM(P128:P132)</f>
        <v>0</v>
      </c>
      <c r="Q127" s="90">
        <f t="shared" si="111"/>
        <v>35200</v>
      </c>
      <c r="R127" s="84">
        <f t="shared" si="111"/>
        <v>0</v>
      </c>
      <c r="S127" s="83">
        <f t="shared" si="111"/>
        <v>32320</v>
      </c>
      <c r="T127" s="13">
        <f t="shared" si="111"/>
        <v>0</v>
      </c>
      <c r="U127" s="13">
        <f t="shared" si="111"/>
        <v>50200</v>
      </c>
      <c r="V127" s="13">
        <f t="shared" si="111"/>
        <v>0</v>
      </c>
      <c r="W127" s="13">
        <f t="shared" si="111"/>
        <v>15000</v>
      </c>
      <c r="X127" s="13">
        <f t="shared" ref="X127" si="113">SUM(X128:X132)</f>
        <v>15000</v>
      </c>
      <c r="Y127" s="13">
        <f t="shared" si="111"/>
        <v>0</v>
      </c>
      <c r="Z127" s="13">
        <f t="shared" si="111"/>
        <v>0</v>
      </c>
      <c r="AA127" s="90">
        <f t="shared" si="111"/>
        <v>2500</v>
      </c>
      <c r="AB127" s="13">
        <f t="shared" si="111"/>
        <v>6840</v>
      </c>
      <c r="AC127" s="44">
        <f t="shared" si="111"/>
        <v>6381</v>
      </c>
      <c r="AD127" s="47">
        <f t="shared" si="111"/>
        <v>1908</v>
      </c>
      <c r="AE127" s="58"/>
      <c r="AF127" s="317"/>
    </row>
    <row r="128" spans="1:33" x14ac:dyDescent="0.25">
      <c r="B128" s="59"/>
      <c r="C128" s="2"/>
      <c r="D128" s="337"/>
      <c r="E128" s="450" t="s">
        <v>1241</v>
      </c>
      <c r="F128" s="85">
        <v>0</v>
      </c>
      <c r="G128" s="458">
        <v>0</v>
      </c>
      <c r="H128" s="458">
        <v>0</v>
      </c>
      <c r="I128" s="458">
        <v>6381</v>
      </c>
      <c r="J128" s="87">
        <f t="shared" ref="J128:J132" si="114">SUM(S128:AD128)</f>
        <v>6381</v>
      </c>
      <c r="K128" s="81"/>
      <c r="L128" s="43"/>
      <c r="M128" s="43">
        <f>J128</f>
        <v>6381</v>
      </c>
      <c r="N128" s="43"/>
      <c r="O128" s="1"/>
      <c r="P128" s="89"/>
      <c r="Q128" s="89"/>
      <c r="R128" s="82"/>
      <c r="S128" s="81"/>
      <c r="T128" s="1"/>
      <c r="U128" s="1"/>
      <c r="V128" s="1"/>
      <c r="W128" s="1"/>
      <c r="X128" s="1"/>
      <c r="Y128" s="1"/>
      <c r="Z128" s="1"/>
      <c r="AA128" s="89"/>
      <c r="AB128" s="1"/>
      <c r="AC128" s="43">
        <v>6381</v>
      </c>
      <c r="AD128" s="46"/>
      <c r="AE128" s="60"/>
      <c r="AF128" s="253"/>
    </row>
    <row r="129" spans="1:32" x14ac:dyDescent="0.25">
      <c r="B129" s="59"/>
      <c r="C129" s="2"/>
      <c r="D129" s="450"/>
      <c r="E129" s="450" t="s">
        <v>1222</v>
      </c>
      <c r="F129" s="85">
        <v>0</v>
      </c>
      <c r="G129" s="458">
        <v>32320</v>
      </c>
      <c r="H129" s="458">
        <v>39160</v>
      </c>
      <c r="I129" s="458">
        <v>72440</v>
      </c>
      <c r="J129" s="87">
        <f t="shared" si="114"/>
        <v>39160</v>
      </c>
      <c r="K129" s="81">
        <f>J129</f>
        <v>39160</v>
      </c>
      <c r="L129" s="43"/>
      <c r="M129" s="43"/>
      <c r="N129" s="43"/>
      <c r="O129" s="1"/>
      <c r="P129" s="89"/>
      <c r="Q129" s="89"/>
      <c r="R129" s="82"/>
      <c r="S129" s="81">
        <v>32320</v>
      </c>
      <c r="T129" s="1"/>
      <c r="U129" s="1"/>
      <c r="V129" s="1"/>
      <c r="W129" s="1"/>
      <c r="X129" s="1"/>
      <c r="Y129" s="1"/>
      <c r="Z129" s="1"/>
      <c r="AA129" s="89"/>
      <c r="AB129" s="1">
        <v>6840</v>
      </c>
      <c r="AC129" s="43"/>
      <c r="AD129" s="46"/>
      <c r="AE129" s="60"/>
      <c r="AF129" s="253"/>
    </row>
    <row r="130" spans="1:32" x14ac:dyDescent="0.25">
      <c r="B130" s="59"/>
      <c r="C130" s="2"/>
      <c r="D130" s="337"/>
      <c r="E130" s="337" t="s">
        <v>1223</v>
      </c>
      <c r="F130" s="85">
        <v>0</v>
      </c>
      <c r="G130" s="458">
        <v>35200</v>
      </c>
      <c r="H130" s="458">
        <v>35200</v>
      </c>
      <c r="I130" s="458">
        <v>35200</v>
      </c>
      <c r="J130" s="87">
        <f t="shared" si="114"/>
        <v>35200</v>
      </c>
      <c r="K130" s="81"/>
      <c r="L130" s="43"/>
      <c r="M130" s="43"/>
      <c r="N130" s="43"/>
      <c r="O130" s="1"/>
      <c r="P130" s="89"/>
      <c r="Q130" s="89">
        <f>J130</f>
        <v>35200</v>
      </c>
      <c r="R130" s="82"/>
      <c r="S130" s="81"/>
      <c r="T130" s="1"/>
      <c r="U130" s="1">
        <v>35200</v>
      </c>
      <c r="V130" s="1"/>
      <c r="W130" s="1"/>
      <c r="X130" s="1"/>
      <c r="Y130" s="1"/>
      <c r="Z130" s="1"/>
      <c r="AA130" s="89"/>
      <c r="AB130" s="1"/>
      <c r="AC130" s="43"/>
      <c r="AD130" s="46"/>
      <c r="AE130" s="60"/>
      <c r="AF130" s="253"/>
    </row>
    <row r="131" spans="1:32" x14ac:dyDescent="0.25">
      <c r="B131" s="59"/>
      <c r="C131" s="2"/>
      <c r="D131" s="452"/>
      <c r="E131" s="452" t="s">
        <v>1242</v>
      </c>
      <c r="F131" s="85">
        <v>0</v>
      </c>
      <c r="G131" s="458">
        <v>0</v>
      </c>
      <c r="H131" s="458">
        <v>0</v>
      </c>
      <c r="I131" s="458">
        <v>1908</v>
      </c>
      <c r="J131" s="87">
        <f t="shared" ref="J131" si="115">SUM(S131:AD131)</f>
        <v>1908</v>
      </c>
      <c r="K131" s="81">
        <f>J131</f>
        <v>1908</v>
      </c>
      <c r="L131" s="43"/>
      <c r="M131" s="43"/>
      <c r="N131" s="43"/>
      <c r="O131" s="1"/>
      <c r="P131" s="89"/>
      <c r="Q131" s="89"/>
      <c r="R131" s="82"/>
      <c r="S131" s="81"/>
      <c r="T131" s="1"/>
      <c r="U131" s="1"/>
      <c r="V131" s="1"/>
      <c r="W131" s="1"/>
      <c r="X131" s="1"/>
      <c r="Y131" s="1"/>
      <c r="Z131" s="1"/>
      <c r="AA131" s="89"/>
      <c r="AB131" s="1"/>
      <c r="AC131" s="43"/>
      <c r="AD131" s="46">
        <v>1908</v>
      </c>
      <c r="AE131" s="60"/>
      <c r="AF131" s="253"/>
    </row>
    <row r="132" spans="1:32" x14ac:dyDescent="0.25">
      <c r="B132" s="59"/>
      <c r="C132" s="2"/>
      <c r="D132" s="337"/>
      <c r="E132" s="337" t="s">
        <v>1224</v>
      </c>
      <c r="F132" s="85">
        <v>0</v>
      </c>
      <c r="G132" s="458">
        <v>45000</v>
      </c>
      <c r="H132" s="458">
        <v>47500</v>
      </c>
      <c r="I132" s="458">
        <v>47500</v>
      </c>
      <c r="J132" s="87">
        <f t="shared" si="114"/>
        <v>47500</v>
      </c>
      <c r="K132" s="81">
        <f>J132</f>
        <v>47500</v>
      </c>
      <c r="L132" s="43"/>
      <c r="M132" s="43"/>
      <c r="N132" s="43"/>
      <c r="O132" s="1"/>
      <c r="P132" s="89"/>
      <c r="Q132" s="89"/>
      <c r="R132" s="82"/>
      <c r="S132" s="81"/>
      <c r="T132" s="1"/>
      <c r="U132" s="1">
        <v>15000</v>
      </c>
      <c r="V132" s="1"/>
      <c r="W132" s="1">
        <v>15000</v>
      </c>
      <c r="X132" s="1">
        <v>15000</v>
      </c>
      <c r="Y132" s="1"/>
      <c r="Z132" s="1"/>
      <c r="AA132" s="89">
        <v>2500</v>
      </c>
      <c r="AB132" s="1"/>
      <c r="AC132" s="43"/>
      <c r="AD132" s="46"/>
      <c r="AE132" s="60"/>
      <c r="AF132" s="253"/>
    </row>
    <row r="133" spans="1:32" s="42" customFormat="1" x14ac:dyDescent="0.25">
      <c r="A133" s="140" t="s">
        <v>130</v>
      </c>
      <c r="B133" s="119" t="s">
        <v>1027</v>
      </c>
      <c r="C133" s="623" t="s">
        <v>131</v>
      </c>
      <c r="D133" s="624"/>
      <c r="E133" s="624"/>
      <c r="F133" s="120">
        <f t="shared" ref="F133:AD133" si="116">F134+F138</f>
        <v>151000</v>
      </c>
      <c r="G133" s="461">
        <f t="shared" ref="G133:I133" si="117">G134+G138</f>
        <v>214483</v>
      </c>
      <c r="H133" s="461">
        <f t="shared" ref="H133" si="118">H134+H138</f>
        <v>192765</v>
      </c>
      <c r="I133" s="461">
        <f t="shared" si="117"/>
        <v>194143</v>
      </c>
      <c r="J133" s="121">
        <f t="shared" si="116"/>
        <v>186033</v>
      </c>
      <c r="K133" s="122">
        <f t="shared" si="116"/>
        <v>119553</v>
      </c>
      <c r="L133" s="125">
        <f t="shared" si="116"/>
        <v>2610</v>
      </c>
      <c r="M133" s="125">
        <f t="shared" si="116"/>
        <v>0</v>
      </c>
      <c r="N133" s="125">
        <f t="shared" si="116"/>
        <v>0</v>
      </c>
      <c r="O133" s="123">
        <f t="shared" si="116"/>
        <v>0</v>
      </c>
      <c r="P133" s="126">
        <f t="shared" si="116"/>
        <v>63870</v>
      </c>
      <c r="Q133" s="126">
        <f t="shared" si="116"/>
        <v>0</v>
      </c>
      <c r="R133" s="124">
        <f t="shared" si="116"/>
        <v>0</v>
      </c>
      <c r="S133" s="122">
        <f t="shared" si="116"/>
        <v>35567</v>
      </c>
      <c r="T133" s="123">
        <f t="shared" si="116"/>
        <v>1232</v>
      </c>
      <c r="U133" s="123">
        <f t="shared" si="116"/>
        <v>0</v>
      </c>
      <c r="V133" s="123">
        <f t="shared" si="116"/>
        <v>0</v>
      </c>
      <c r="W133" s="123">
        <f t="shared" si="116"/>
        <v>81814</v>
      </c>
      <c r="X133" s="123">
        <f t="shared" ref="X133" si="119">X134+X138</f>
        <v>63870</v>
      </c>
      <c r="Y133" s="123">
        <f t="shared" si="116"/>
        <v>0</v>
      </c>
      <c r="Z133" s="123">
        <f t="shared" si="116"/>
        <v>-48208</v>
      </c>
      <c r="AA133" s="126">
        <f t="shared" si="116"/>
        <v>10224</v>
      </c>
      <c r="AB133" s="123">
        <f t="shared" si="116"/>
        <v>0</v>
      </c>
      <c r="AC133" s="125">
        <f t="shared" si="116"/>
        <v>40156</v>
      </c>
      <c r="AD133" s="127">
        <f t="shared" si="116"/>
        <v>1378</v>
      </c>
      <c r="AE133" s="58"/>
      <c r="AF133" s="253"/>
    </row>
    <row r="134" spans="1:32" x14ac:dyDescent="0.25">
      <c r="A134" s="140" t="s">
        <v>132</v>
      </c>
      <c r="B134" s="57"/>
      <c r="C134" s="236"/>
      <c r="D134" s="606" t="s">
        <v>684</v>
      </c>
      <c r="E134" s="606"/>
      <c r="F134" s="86">
        <f>SUM(F135:F137)</f>
        <v>13000</v>
      </c>
      <c r="G134" s="457">
        <f t="shared" ref="G134:I134" si="120">SUM(G135:G137)</f>
        <v>76483</v>
      </c>
      <c r="H134" s="457">
        <f t="shared" ref="H134" si="121">SUM(H135:H137)</f>
        <v>42663</v>
      </c>
      <c r="I134" s="457">
        <f t="shared" si="120"/>
        <v>42663</v>
      </c>
      <c r="J134" s="88">
        <f t="shared" ref="J134:AD134" si="122">SUM(J135:J137)</f>
        <v>42663</v>
      </c>
      <c r="K134" s="83">
        <f t="shared" si="122"/>
        <v>42663</v>
      </c>
      <c r="L134" s="44">
        <f t="shared" si="122"/>
        <v>0</v>
      </c>
      <c r="M134" s="44">
        <f t="shared" si="122"/>
        <v>0</v>
      </c>
      <c r="N134" s="44">
        <f t="shared" si="122"/>
        <v>0</v>
      </c>
      <c r="O134" s="13">
        <f t="shared" si="122"/>
        <v>0</v>
      </c>
      <c r="P134" s="90">
        <f t="shared" ref="P134:Q134" si="123">SUM(P135:P137)</f>
        <v>0</v>
      </c>
      <c r="Q134" s="90">
        <f t="shared" si="123"/>
        <v>0</v>
      </c>
      <c r="R134" s="84">
        <f t="shared" si="122"/>
        <v>0</v>
      </c>
      <c r="S134" s="83">
        <f t="shared" si="122"/>
        <v>12613</v>
      </c>
      <c r="T134" s="13">
        <f t="shared" si="122"/>
        <v>0</v>
      </c>
      <c r="U134" s="13">
        <f t="shared" si="122"/>
        <v>0</v>
      </c>
      <c r="V134" s="13">
        <f t="shared" si="122"/>
        <v>0</v>
      </c>
      <c r="W134" s="13">
        <f t="shared" si="122"/>
        <v>0</v>
      </c>
      <c r="X134" s="13">
        <f t="shared" ref="X134" si="124">SUM(X135:X137)</f>
        <v>0</v>
      </c>
      <c r="Y134" s="13">
        <f t="shared" si="122"/>
        <v>0</v>
      </c>
      <c r="Z134" s="13">
        <f t="shared" si="122"/>
        <v>0</v>
      </c>
      <c r="AA134" s="90">
        <f t="shared" si="122"/>
        <v>0</v>
      </c>
      <c r="AB134" s="13">
        <f t="shared" si="122"/>
        <v>0</v>
      </c>
      <c r="AC134" s="44">
        <f t="shared" si="122"/>
        <v>30050</v>
      </c>
      <c r="AD134" s="47">
        <f t="shared" si="122"/>
        <v>0</v>
      </c>
      <c r="AE134" s="60"/>
      <c r="AF134" s="253"/>
    </row>
    <row r="135" spans="1:32" x14ac:dyDescent="0.25">
      <c r="B135" s="59"/>
      <c r="C135" s="2"/>
      <c r="D135" s="233"/>
      <c r="E135" s="233" t="s">
        <v>1226</v>
      </c>
      <c r="F135" s="85">
        <v>0</v>
      </c>
      <c r="G135" s="458">
        <v>63870</v>
      </c>
      <c r="H135" s="458">
        <v>0</v>
      </c>
      <c r="I135" s="458">
        <v>0</v>
      </c>
      <c r="J135" s="87">
        <f t="shared" ref="J135:J137" si="125">SUM(S135:AD135)</f>
        <v>0</v>
      </c>
      <c r="K135" s="81"/>
      <c r="L135" s="43"/>
      <c r="M135" s="43"/>
      <c r="N135" s="43"/>
      <c r="O135" s="1"/>
      <c r="P135" s="89">
        <f>J135</f>
        <v>0</v>
      </c>
      <c r="Q135" s="89"/>
      <c r="R135" s="82"/>
      <c r="S135" s="81"/>
      <c r="T135" s="1"/>
      <c r="U135" s="1"/>
      <c r="V135" s="1"/>
      <c r="W135" s="1"/>
      <c r="X135" s="1"/>
      <c r="Y135" s="1"/>
      <c r="Z135" s="1"/>
      <c r="AA135" s="89"/>
      <c r="AB135" s="1"/>
      <c r="AC135" s="43"/>
      <c r="AD135" s="46"/>
      <c r="AE135" s="60"/>
      <c r="AF135" s="253"/>
    </row>
    <row r="136" spans="1:32" x14ac:dyDescent="0.25">
      <c r="B136" s="59"/>
      <c r="C136" s="2"/>
      <c r="D136" s="339"/>
      <c r="E136" s="339" t="s">
        <v>1172</v>
      </c>
      <c r="F136" s="85">
        <v>3000</v>
      </c>
      <c r="G136" s="458">
        <v>2946</v>
      </c>
      <c r="H136" s="458">
        <v>17486</v>
      </c>
      <c r="I136" s="458">
        <v>17486</v>
      </c>
      <c r="J136" s="87">
        <f t="shared" si="125"/>
        <v>17486</v>
      </c>
      <c r="K136" s="81">
        <f>J136</f>
        <v>17486</v>
      </c>
      <c r="L136" s="43"/>
      <c r="M136" s="43"/>
      <c r="N136" s="43"/>
      <c r="O136" s="1"/>
      <c r="P136" s="89"/>
      <c r="Q136" s="89"/>
      <c r="R136" s="82"/>
      <c r="S136" s="81">
        <v>2946</v>
      </c>
      <c r="T136" s="1"/>
      <c r="U136" s="1"/>
      <c r="V136" s="1"/>
      <c r="W136" s="1"/>
      <c r="X136" s="1"/>
      <c r="Y136" s="1"/>
      <c r="Z136" s="1"/>
      <c r="AA136" s="89"/>
      <c r="AB136" s="1"/>
      <c r="AC136" s="43">
        <v>14540</v>
      </c>
      <c r="AD136" s="46"/>
      <c r="AE136" s="60"/>
      <c r="AF136" s="253"/>
    </row>
    <row r="137" spans="1:32" x14ac:dyDescent="0.25">
      <c r="B137" s="59"/>
      <c r="C137" s="2"/>
      <c r="D137" s="233"/>
      <c r="E137" s="233" t="s">
        <v>1173</v>
      </c>
      <c r="F137" s="85">
        <v>10000</v>
      </c>
      <c r="G137" s="458">
        <v>9667</v>
      </c>
      <c r="H137" s="458">
        <v>25177</v>
      </c>
      <c r="I137" s="458">
        <v>25177</v>
      </c>
      <c r="J137" s="87">
        <f t="shared" si="125"/>
        <v>25177</v>
      </c>
      <c r="K137" s="81">
        <f>J137</f>
        <v>25177</v>
      </c>
      <c r="L137" s="43"/>
      <c r="M137" s="43"/>
      <c r="N137" s="43"/>
      <c r="O137" s="1"/>
      <c r="P137" s="89"/>
      <c r="Q137" s="89"/>
      <c r="R137" s="82"/>
      <c r="S137" s="81">
        <v>9667</v>
      </c>
      <c r="T137" s="1"/>
      <c r="U137" s="1"/>
      <c r="V137" s="1"/>
      <c r="W137" s="1"/>
      <c r="X137" s="1"/>
      <c r="Y137" s="1"/>
      <c r="Z137" s="1"/>
      <c r="AA137" s="89"/>
      <c r="AB137" s="1"/>
      <c r="AC137" s="43">
        <f>7771+7739</f>
        <v>15510</v>
      </c>
      <c r="AD137" s="46"/>
      <c r="AE137" s="60"/>
      <c r="AF137" s="253"/>
    </row>
    <row r="138" spans="1:32" x14ac:dyDescent="0.25">
      <c r="A138" s="140" t="s">
        <v>133</v>
      </c>
      <c r="B138" s="57"/>
      <c r="C138" s="236"/>
      <c r="D138" s="606" t="s">
        <v>685</v>
      </c>
      <c r="E138" s="606"/>
      <c r="F138" s="86">
        <f t="shared" ref="F138:AD138" si="126">SUM(F139:F141)</f>
        <v>138000</v>
      </c>
      <c r="G138" s="457">
        <f t="shared" ref="G138:I138" si="127">SUM(G139:G141)</f>
        <v>138000</v>
      </c>
      <c r="H138" s="457">
        <f t="shared" ref="H138" si="128">SUM(H139:H141)</f>
        <v>150102</v>
      </c>
      <c r="I138" s="457">
        <f t="shared" si="127"/>
        <v>151480</v>
      </c>
      <c r="J138" s="88">
        <f t="shared" si="126"/>
        <v>143370</v>
      </c>
      <c r="K138" s="83">
        <f t="shared" si="126"/>
        <v>76890</v>
      </c>
      <c r="L138" s="44">
        <f t="shared" si="126"/>
        <v>2610</v>
      </c>
      <c r="M138" s="44">
        <f t="shared" si="126"/>
        <v>0</v>
      </c>
      <c r="N138" s="44">
        <f t="shared" si="126"/>
        <v>0</v>
      </c>
      <c r="O138" s="13">
        <f t="shared" si="126"/>
        <v>0</v>
      </c>
      <c r="P138" s="90">
        <f t="shared" ref="P138:Q138" si="129">SUM(P139:P141)</f>
        <v>63870</v>
      </c>
      <c r="Q138" s="90">
        <f t="shared" si="129"/>
        <v>0</v>
      </c>
      <c r="R138" s="84">
        <f t="shared" si="126"/>
        <v>0</v>
      </c>
      <c r="S138" s="83">
        <f t="shared" si="126"/>
        <v>22954</v>
      </c>
      <c r="T138" s="13">
        <f t="shared" si="126"/>
        <v>1232</v>
      </c>
      <c r="U138" s="13">
        <f t="shared" si="126"/>
        <v>0</v>
      </c>
      <c r="V138" s="13">
        <f t="shared" si="126"/>
        <v>0</v>
      </c>
      <c r="W138" s="13">
        <f t="shared" si="126"/>
        <v>81814</v>
      </c>
      <c r="X138" s="13">
        <f t="shared" ref="X138" si="130">SUM(X139:X141)</f>
        <v>63870</v>
      </c>
      <c r="Y138" s="13">
        <f t="shared" si="126"/>
        <v>0</v>
      </c>
      <c r="Z138" s="13">
        <f t="shared" si="126"/>
        <v>-48208</v>
      </c>
      <c r="AA138" s="90">
        <f t="shared" si="126"/>
        <v>10224</v>
      </c>
      <c r="AB138" s="13">
        <f t="shared" si="126"/>
        <v>0</v>
      </c>
      <c r="AC138" s="44">
        <f t="shared" si="126"/>
        <v>10106</v>
      </c>
      <c r="AD138" s="47">
        <f t="shared" si="126"/>
        <v>1378</v>
      </c>
      <c r="AE138" s="60"/>
      <c r="AF138" s="253"/>
    </row>
    <row r="139" spans="1:32" x14ac:dyDescent="0.25">
      <c r="B139" s="59"/>
      <c r="C139" s="2"/>
      <c r="D139" s="389"/>
      <c r="E139" s="389" t="s">
        <v>1226</v>
      </c>
      <c r="F139" s="85">
        <v>0</v>
      </c>
      <c r="G139" s="458">
        <v>0</v>
      </c>
      <c r="H139" s="458">
        <v>63870</v>
      </c>
      <c r="I139" s="458">
        <v>63870</v>
      </c>
      <c r="J139" s="87">
        <f t="shared" ref="J139:J141" si="131">SUM(S139:AD139)</f>
        <v>63870</v>
      </c>
      <c r="K139" s="81"/>
      <c r="L139" s="43"/>
      <c r="M139" s="43"/>
      <c r="N139" s="43"/>
      <c r="O139" s="1"/>
      <c r="P139" s="89">
        <f>J139</f>
        <v>63870</v>
      </c>
      <c r="Q139" s="89"/>
      <c r="R139" s="82"/>
      <c r="S139" s="81"/>
      <c r="T139" s="1"/>
      <c r="U139" s="1"/>
      <c r="V139" s="1"/>
      <c r="W139" s="1"/>
      <c r="X139" s="1">
        <v>63870</v>
      </c>
      <c r="Y139" s="1"/>
      <c r="Z139" s="1"/>
      <c r="AA139" s="89"/>
      <c r="AB139" s="1"/>
      <c r="AC139" s="43"/>
      <c r="AD139" s="46"/>
      <c r="AE139" s="60"/>
      <c r="AF139" s="253"/>
    </row>
    <row r="140" spans="1:32" x14ac:dyDescent="0.25">
      <c r="B140" s="59"/>
      <c r="C140" s="2"/>
      <c r="D140" s="389"/>
      <c r="E140" s="389" t="s">
        <v>1174</v>
      </c>
      <c r="F140" s="85">
        <v>53000</v>
      </c>
      <c r="G140" s="458">
        <v>53000</v>
      </c>
      <c r="H140" s="458">
        <v>1232</v>
      </c>
      <c r="I140" s="458">
        <v>2610</v>
      </c>
      <c r="J140" s="87">
        <f t="shared" si="131"/>
        <v>2610</v>
      </c>
      <c r="K140" s="81"/>
      <c r="L140" s="43">
        <f>J140</f>
        <v>2610</v>
      </c>
      <c r="M140" s="43"/>
      <c r="N140" s="43"/>
      <c r="O140" s="1"/>
      <c r="P140" s="89"/>
      <c r="Q140" s="89"/>
      <c r="R140" s="82"/>
      <c r="S140" s="81"/>
      <c r="T140" s="1">
        <v>1232</v>
      </c>
      <c r="U140" s="1"/>
      <c r="V140" s="1"/>
      <c r="W140" s="1">
        <f>50000-232</f>
        <v>49768</v>
      </c>
      <c r="X140" s="1"/>
      <c r="Y140" s="1"/>
      <c r="Z140" s="1">
        <v>-49768</v>
      </c>
      <c r="AA140" s="89"/>
      <c r="AB140" s="1"/>
      <c r="AC140" s="43"/>
      <c r="AD140" s="46">
        <v>1378</v>
      </c>
      <c r="AE140" s="60"/>
      <c r="AF140" s="253"/>
    </row>
    <row r="141" spans="1:32" x14ac:dyDescent="0.25">
      <c r="B141" s="59"/>
      <c r="C141" s="2"/>
      <c r="D141" s="233"/>
      <c r="E141" s="233" t="s">
        <v>1175</v>
      </c>
      <c r="F141" s="85">
        <v>85000</v>
      </c>
      <c r="G141" s="458">
        <v>85000</v>
      </c>
      <c r="H141" s="458">
        <v>85000</v>
      </c>
      <c r="I141" s="458">
        <v>85000</v>
      </c>
      <c r="J141" s="87">
        <f t="shared" si="131"/>
        <v>76890</v>
      </c>
      <c r="K141" s="81">
        <f>J141</f>
        <v>76890</v>
      </c>
      <c r="L141" s="43"/>
      <c r="M141" s="43"/>
      <c r="N141" s="43"/>
      <c r="O141" s="1"/>
      <c r="P141" s="89"/>
      <c r="Q141" s="89"/>
      <c r="R141" s="82"/>
      <c r="S141" s="81">
        <v>22954</v>
      </c>
      <c r="T141" s="1"/>
      <c r="U141" s="1"/>
      <c r="V141" s="1"/>
      <c r="W141" s="1">
        <v>32046</v>
      </c>
      <c r="X141" s="1"/>
      <c r="Y141" s="1"/>
      <c r="Z141" s="1">
        <v>1560</v>
      </c>
      <c r="AA141" s="89">
        <v>10224</v>
      </c>
      <c r="AB141" s="1"/>
      <c r="AC141" s="43">
        <v>10106</v>
      </c>
      <c r="AD141" s="46"/>
      <c r="AE141" s="60"/>
      <c r="AF141" s="253"/>
    </row>
    <row r="142" spans="1:32" s="42" customFormat="1" x14ac:dyDescent="0.25">
      <c r="A142" s="140" t="s">
        <v>134</v>
      </c>
      <c r="B142" s="119" t="s">
        <v>1028</v>
      </c>
      <c r="C142" s="623" t="s">
        <v>135</v>
      </c>
      <c r="D142" s="624"/>
      <c r="E142" s="624"/>
      <c r="F142" s="120">
        <f>F143+F144+F145+F146+F147+F148+F149</f>
        <v>805000</v>
      </c>
      <c r="G142" s="461">
        <f t="shared" ref="G142:I142" si="132">G143+G144+G145+G146+G147+G148+G149</f>
        <v>669590</v>
      </c>
      <c r="H142" s="461">
        <f t="shared" ref="H142" si="133">H143+H144+H145+H146+H147+H148+H149</f>
        <v>669590</v>
      </c>
      <c r="I142" s="461">
        <f t="shared" si="132"/>
        <v>901338</v>
      </c>
      <c r="J142" s="121">
        <f t="shared" ref="J142:R142" si="134">J143+J144+J145+J146+J147+J148+J149</f>
        <v>901338</v>
      </c>
      <c r="K142" s="122">
        <f t="shared" si="134"/>
        <v>0</v>
      </c>
      <c r="L142" s="125">
        <f t="shared" ref="L142:N142" si="135">L143+L144+L145+L146+L147+L148+L149</f>
        <v>0</v>
      </c>
      <c r="M142" s="125">
        <f t="shared" si="135"/>
        <v>901338</v>
      </c>
      <c r="N142" s="125">
        <f t="shared" si="135"/>
        <v>0</v>
      </c>
      <c r="O142" s="123">
        <f t="shared" si="134"/>
        <v>0</v>
      </c>
      <c r="P142" s="126">
        <f t="shared" ref="P142:Q142" si="136">P143+P144+P145+P146+P147+P148+P149</f>
        <v>0</v>
      </c>
      <c r="Q142" s="126">
        <f t="shared" si="136"/>
        <v>0</v>
      </c>
      <c r="R142" s="124">
        <f t="shared" si="134"/>
        <v>0</v>
      </c>
      <c r="S142" s="122">
        <f t="shared" ref="S142:AD142" si="137">S143+S144+S145+S146+S147+S148+S149</f>
        <v>274982</v>
      </c>
      <c r="T142" s="123">
        <f t="shared" si="137"/>
        <v>0</v>
      </c>
      <c r="U142" s="123">
        <f t="shared" si="137"/>
        <v>101592</v>
      </c>
      <c r="V142" s="123">
        <f t="shared" si="137"/>
        <v>0</v>
      </c>
      <c r="W142" s="123">
        <f t="shared" si="137"/>
        <v>0</v>
      </c>
      <c r="X142" s="123">
        <f t="shared" ref="X142" si="138">X143+X144+X145+X146+X147+X148+X149</f>
        <v>0</v>
      </c>
      <c r="Y142" s="123">
        <f t="shared" si="137"/>
        <v>0</v>
      </c>
      <c r="Z142" s="123">
        <f t="shared" si="137"/>
        <v>293016</v>
      </c>
      <c r="AA142" s="126">
        <f t="shared" si="137"/>
        <v>0</v>
      </c>
      <c r="AB142" s="123">
        <f t="shared" si="137"/>
        <v>0</v>
      </c>
      <c r="AC142" s="125">
        <f t="shared" si="137"/>
        <v>0</v>
      </c>
      <c r="AD142" s="127">
        <f t="shared" si="137"/>
        <v>231748</v>
      </c>
      <c r="AE142" s="58"/>
      <c r="AF142" s="253"/>
    </row>
    <row r="143" spans="1:32" hidden="1" x14ac:dyDescent="0.25">
      <c r="A143" s="140" t="s">
        <v>136</v>
      </c>
      <c r="B143" s="59"/>
      <c r="C143" s="2"/>
      <c r="D143" s="603" t="s">
        <v>605</v>
      </c>
      <c r="E143" s="603"/>
      <c r="F143" s="85"/>
      <c r="G143" s="458"/>
      <c r="H143" s="458"/>
      <c r="I143" s="458"/>
      <c r="J143" s="87"/>
      <c r="K143" s="81"/>
      <c r="L143" s="43"/>
      <c r="M143" s="43"/>
      <c r="N143" s="43"/>
      <c r="O143" s="1"/>
      <c r="P143" s="89"/>
      <c r="Q143" s="89"/>
      <c r="R143" s="82"/>
      <c r="S143" s="81"/>
      <c r="T143" s="1"/>
      <c r="U143" s="1"/>
      <c r="V143" s="1"/>
      <c r="W143" s="1"/>
      <c r="X143" s="1"/>
      <c r="Y143" s="1"/>
      <c r="Z143" s="1"/>
      <c r="AA143" s="89"/>
      <c r="AB143" s="1"/>
      <c r="AC143" s="43"/>
      <c r="AD143" s="46"/>
      <c r="AE143" s="60"/>
      <c r="AF143" s="253"/>
    </row>
    <row r="144" spans="1:32" ht="27" customHeight="1" x14ac:dyDescent="0.25">
      <c r="A144" s="140" t="s">
        <v>137</v>
      </c>
      <c r="B144" s="59"/>
      <c r="C144" s="2"/>
      <c r="D144" s="607" t="s">
        <v>776</v>
      </c>
      <c r="E144" s="607"/>
      <c r="F144" s="85">
        <v>670000</v>
      </c>
      <c r="G144" s="458">
        <v>644220</v>
      </c>
      <c r="H144" s="458">
        <v>644220</v>
      </c>
      <c r="I144" s="458">
        <v>867420</v>
      </c>
      <c r="J144" s="87">
        <f t="shared" ref="J144:J145" si="139">SUM(S144:AD144)</f>
        <v>867420</v>
      </c>
      <c r="K144" s="81"/>
      <c r="L144" s="43"/>
      <c r="M144" s="43">
        <f>J144</f>
        <v>867420</v>
      </c>
      <c r="N144" s="43"/>
      <c r="O144" s="1"/>
      <c r="P144" s="89"/>
      <c r="Q144" s="89"/>
      <c r="R144" s="82"/>
      <c r="S144" s="81">
        <f>263880</f>
        <v>263880</v>
      </c>
      <c r="T144" s="1"/>
      <c r="U144" s="1">
        <f>95340+2100</f>
        <v>97440</v>
      </c>
      <c r="V144" s="1"/>
      <c r="W144" s="1"/>
      <c r="X144" s="1"/>
      <c r="Y144" s="1"/>
      <c r="Z144" s="1">
        <v>282900</v>
      </c>
      <c r="AA144" s="89"/>
      <c r="AB144" s="1"/>
      <c r="AC144" s="43"/>
      <c r="AD144" s="46">
        <v>223200</v>
      </c>
      <c r="AE144" s="60"/>
      <c r="AF144" s="253"/>
    </row>
    <row r="145" spans="1:32" x14ac:dyDescent="0.25">
      <c r="A145" s="140" t="s">
        <v>138</v>
      </c>
      <c r="B145" s="59"/>
      <c r="C145" s="2"/>
      <c r="D145" s="603" t="s">
        <v>1087</v>
      </c>
      <c r="E145" s="603"/>
      <c r="F145" s="85">
        <v>28000</v>
      </c>
      <c r="G145" s="458">
        <v>25370</v>
      </c>
      <c r="H145" s="458">
        <v>25370</v>
      </c>
      <c r="I145" s="458">
        <v>33918</v>
      </c>
      <c r="J145" s="87">
        <f t="shared" si="139"/>
        <v>33918</v>
      </c>
      <c r="K145" s="81"/>
      <c r="L145" s="43"/>
      <c r="M145" s="43">
        <f>J145</f>
        <v>33918</v>
      </c>
      <c r="N145" s="43"/>
      <c r="O145" s="1"/>
      <c r="P145" s="89"/>
      <c r="Q145" s="89"/>
      <c r="R145" s="82"/>
      <c r="S145" s="81">
        <f>11102</f>
        <v>11102</v>
      </c>
      <c r="T145" s="1"/>
      <c r="U145" s="1">
        <f>4152</f>
        <v>4152</v>
      </c>
      <c r="V145" s="1"/>
      <c r="W145" s="1"/>
      <c r="X145" s="1"/>
      <c r="Y145" s="1"/>
      <c r="Z145" s="1">
        <v>10116</v>
      </c>
      <c r="AA145" s="89"/>
      <c r="AB145" s="1"/>
      <c r="AC145" s="43"/>
      <c r="AD145" s="46">
        <v>8548</v>
      </c>
      <c r="AE145" s="60"/>
      <c r="AF145" s="253"/>
    </row>
    <row r="146" spans="1:32" hidden="1" x14ac:dyDescent="0.25">
      <c r="A146" s="140" t="s">
        <v>139</v>
      </c>
      <c r="B146" s="59"/>
      <c r="C146" s="2"/>
      <c r="D146" s="603" t="s">
        <v>686</v>
      </c>
      <c r="E146" s="603"/>
      <c r="F146" s="85"/>
      <c r="G146" s="458">
        <v>0</v>
      </c>
      <c r="H146" s="458">
        <v>0</v>
      </c>
      <c r="I146" s="458">
        <v>0</v>
      </c>
      <c r="J146" s="87">
        <f>SUM(AB146:AD146)</f>
        <v>0</v>
      </c>
      <c r="K146" s="81"/>
      <c r="L146" s="43"/>
      <c r="M146" s="43"/>
      <c r="N146" s="43"/>
      <c r="O146" s="1"/>
      <c r="P146" s="89"/>
      <c r="Q146" s="89"/>
      <c r="R146" s="82"/>
      <c r="S146" s="81"/>
      <c r="T146" s="1"/>
      <c r="U146" s="1"/>
      <c r="V146" s="1"/>
      <c r="W146" s="1"/>
      <c r="X146" s="1"/>
      <c r="Y146" s="1"/>
      <c r="Z146" s="1"/>
      <c r="AA146" s="89"/>
      <c r="AB146" s="1"/>
      <c r="AC146" s="43"/>
      <c r="AD146" s="46"/>
      <c r="AE146" s="60"/>
      <c r="AF146" s="253"/>
    </row>
    <row r="147" spans="1:32" hidden="1" x14ac:dyDescent="0.25">
      <c r="A147" s="140" t="s">
        <v>140</v>
      </c>
      <c r="B147" s="59"/>
      <c r="C147" s="2"/>
      <c r="D147" s="603" t="s">
        <v>687</v>
      </c>
      <c r="E147" s="603"/>
      <c r="F147" s="85"/>
      <c r="G147" s="458">
        <v>0</v>
      </c>
      <c r="H147" s="458">
        <v>0</v>
      </c>
      <c r="I147" s="458">
        <v>0</v>
      </c>
      <c r="J147" s="87">
        <f>SUM(AB147:AD147)</f>
        <v>0</v>
      </c>
      <c r="K147" s="81"/>
      <c r="L147" s="43"/>
      <c r="M147" s="43"/>
      <c r="N147" s="43"/>
      <c r="O147" s="1"/>
      <c r="P147" s="89"/>
      <c r="Q147" s="89"/>
      <c r="R147" s="82"/>
      <c r="S147" s="81"/>
      <c r="T147" s="1"/>
      <c r="U147" s="1"/>
      <c r="V147" s="1"/>
      <c r="W147" s="1"/>
      <c r="X147" s="1"/>
      <c r="Y147" s="1"/>
      <c r="Z147" s="1"/>
      <c r="AA147" s="89"/>
      <c r="AB147" s="1"/>
      <c r="AC147" s="43"/>
      <c r="AD147" s="46"/>
      <c r="AE147" s="60"/>
      <c r="AF147" s="253"/>
    </row>
    <row r="148" spans="1:32" hidden="1" x14ac:dyDescent="0.25">
      <c r="A148" s="140" t="s">
        <v>141</v>
      </c>
      <c r="B148" s="59"/>
      <c r="C148" s="2"/>
      <c r="D148" s="603" t="s">
        <v>606</v>
      </c>
      <c r="E148" s="603"/>
      <c r="F148" s="85"/>
      <c r="G148" s="458">
        <v>0</v>
      </c>
      <c r="H148" s="458">
        <v>0</v>
      </c>
      <c r="I148" s="458">
        <v>0</v>
      </c>
      <c r="J148" s="87">
        <f>SUM(AB148:AD148)</f>
        <v>0</v>
      </c>
      <c r="K148" s="81"/>
      <c r="L148" s="43"/>
      <c r="M148" s="43"/>
      <c r="N148" s="43"/>
      <c r="O148" s="1"/>
      <c r="P148" s="89"/>
      <c r="Q148" s="89"/>
      <c r="R148" s="82"/>
      <c r="S148" s="81"/>
      <c r="T148" s="1"/>
      <c r="U148" s="1"/>
      <c r="V148" s="1"/>
      <c r="W148" s="1"/>
      <c r="X148" s="1"/>
      <c r="Y148" s="1"/>
      <c r="Z148" s="1"/>
      <c r="AA148" s="89"/>
      <c r="AB148" s="1"/>
      <c r="AC148" s="43"/>
      <c r="AD148" s="46"/>
      <c r="AE148" s="60"/>
      <c r="AF148" s="253"/>
    </row>
    <row r="149" spans="1:32" hidden="1" x14ac:dyDescent="0.25">
      <c r="A149" s="140" t="s">
        <v>142</v>
      </c>
      <c r="B149" s="59"/>
      <c r="C149" s="2"/>
      <c r="D149" s="603" t="s">
        <v>688</v>
      </c>
      <c r="E149" s="603"/>
      <c r="F149" s="85">
        <v>107000</v>
      </c>
      <c r="G149" s="458">
        <v>0</v>
      </c>
      <c r="H149" s="458">
        <v>0</v>
      </c>
      <c r="I149" s="458">
        <v>0</v>
      </c>
      <c r="J149" s="87">
        <f>SUM(AB149:AD149)</f>
        <v>0</v>
      </c>
      <c r="K149" s="81"/>
      <c r="L149" s="43"/>
      <c r="M149" s="43"/>
      <c r="N149" s="43"/>
      <c r="O149" s="1"/>
      <c r="P149" s="89"/>
      <c r="Q149" s="89"/>
      <c r="R149" s="82"/>
      <c r="S149" s="81"/>
      <c r="T149" s="1"/>
      <c r="U149" s="1"/>
      <c r="V149" s="1"/>
      <c r="W149" s="1"/>
      <c r="X149" s="1"/>
      <c r="Y149" s="1"/>
      <c r="Z149" s="1"/>
      <c r="AA149" s="89"/>
      <c r="AB149" s="1"/>
      <c r="AC149" s="43"/>
      <c r="AD149" s="46"/>
      <c r="AE149" s="60"/>
      <c r="AF149" s="253"/>
    </row>
    <row r="150" spans="1:32" s="42" customFormat="1" hidden="1" x14ac:dyDescent="0.25">
      <c r="A150" s="140" t="s">
        <v>143</v>
      </c>
      <c r="B150" s="119" t="s">
        <v>1029</v>
      </c>
      <c r="C150" s="623" t="s">
        <v>689</v>
      </c>
      <c r="D150" s="624"/>
      <c r="E150" s="624"/>
      <c r="F150" s="120"/>
      <c r="G150" s="461"/>
      <c r="H150" s="461"/>
      <c r="I150" s="461"/>
      <c r="J150" s="121"/>
      <c r="K150" s="122"/>
      <c r="L150" s="125"/>
      <c r="M150" s="125"/>
      <c r="N150" s="125"/>
      <c r="O150" s="123"/>
      <c r="P150" s="126"/>
      <c r="Q150" s="126"/>
      <c r="R150" s="124"/>
      <c r="S150" s="122"/>
      <c r="T150" s="123"/>
      <c r="U150" s="123"/>
      <c r="V150" s="123"/>
      <c r="W150" s="123"/>
      <c r="X150" s="123"/>
      <c r="Y150" s="123"/>
      <c r="Z150" s="123"/>
      <c r="AA150" s="126"/>
      <c r="AB150" s="123"/>
      <c r="AC150" s="125"/>
      <c r="AD150" s="127"/>
      <c r="AE150" s="58"/>
      <c r="AF150" s="253"/>
    </row>
    <row r="151" spans="1:32" s="42" customFormat="1" hidden="1" x14ac:dyDescent="0.25">
      <c r="A151" s="140" t="s">
        <v>144</v>
      </c>
      <c r="B151" s="119" t="s">
        <v>1030</v>
      </c>
      <c r="C151" s="623" t="s">
        <v>690</v>
      </c>
      <c r="D151" s="624"/>
      <c r="E151" s="624"/>
      <c r="F151" s="120">
        <v>0</v>
      </c>
      <c r="G151" s="461">
        <v>0</v>
      </c>
      <c r="H151" s="461">
        <f>SUM(Z151:AB151)</f>
        <v>0</v>
      </c>
      <c r="I151" s="461">
        <f>SUM(AA151:AC151)</f>
        <v>0</v>
      </c>
      <c r="J151" s="121">
        <f>SUM(AB151:AD151)</f>
        <v>0</v>
      </c>
      <c r="K151" s="122"/>
      <c r="L151" s="125"/>
      <c r="M151" s="125">
        <f>J151</f>
        <v>0</v>
      </c>
      <c r="N151" s="125"/>
      <c r="O151" s="123"/>
      <c r="P151" s="126"/>
      <c r="Q151" s="126"/>
      <c r="R151" s="124"/>
      <c r="S151" s="122">
        <f>71247+2998</f>
        <v>74245</v>
      </c>
      <c r="T151" s="123"/>
      <c r="U151" s="123">
        <f>-71247-2998</f>
        <v>-74245</v>
      </c>
      <c r="V151" s="123"/>
      <c r="W151" s="123"/>
      <c r="X151" s="123"/>
      <c r="Y151" s="123"/>
      <c r="Z151" s="123"/>
      <c r="AA151" s="126"/>
      <c r="AB151" s="123"/>
      <c r="AC151" s="125"/>
      <c r="AD151" s="127"/>
      <c r="AE151" s="58"/>
      <c r="AF151" s="253"/>
    </row>
    <row r="152" spans="1:32" s="42" customFormat="1" hidden="1" x14ac:dyDescent="0.25">
      <c r="A152" s="140" t="s">
        <v>145</v>
      </c>
      <c r="B152" s="119" t="s">
        <v>1031</v>
      </c>
      <c r="C152" s="623" t="s">
        <v>691</v>
      </c>
      <c r="D152" s="624"/>
      <c r="E152" s="624"/>
      <c r="F152" s="120"/>
      <c r="G152" s="461"/>
      <c r="H152" s="461"/>
      <c r="I152" s="461"/>
      <c r="J152" s="121"/>
      <c r="K152" s="122"/>
      <c r="L152" s="125"/>
      <c r="M152" s="125"/>
      <c r="N152" s="125"/>
      <c r="O152" s="123"/>
      <c r="P152" s="126"/>
      <c r="Q152" s="126"/>
      <c r="R152" s="124"/>
      <c r="S152" s="122"/>
      <c r="T152" s="123"/>
      <c r="U152" s="123"/>
      <c r="V152" s="123"/>
      <c r="W152" s="123"/>
      <c r="X152" s="123"/>
      <c r="Y152" s="123"/>
      <c r="Z152" s="123"/>
      <c r="AA152" s="126"/>
      <c r="AB152" s="123"/>
      <c r="AC152" s="125"/>
      <c r="AD152" s="127"/>
      <c r="AE152" s="58"/>
      <c r="AF152" s="253"/>
    </row>
    <row r="153" spans="1:32" s="42" customFormat="1" x14ac:dyDescent="0.25">
      <c r="A153" s="140" t="s">
        <v>1114</v>
      </c>
      <c r="B153" s="119" t="s">
        <v>1227</v>
      </c>
      <c r="C153" s="623" t="s">
        <v>1115</v>
      </c>
      <c r="D153" s="624"/>
      <c r="E153" s="624"/>
      <c r="F153" s="120">
        <f>F154+F155+F156</f>
        <v>0</v>
      </c>
      <c r="G153" s="461">
        <f t="shared" ref="G153:I153" si="140">G154+G155+G156</f>
        <v>12845</v>
      </c>
      <c r="H153" s="461">
        <f t="shared" ref="H153" si="141">H154+H155+H156</f>
        <v>22116</v>
      </c>
      <c r="I153" s="461">
        <f t="shared" si="140"/>
        <v>23660</v>
      </c>
      <c r="J153" s="121">
        <f t="shared" ref="J153:AD153" si="142">J154+J155+J156</f>
        <v>23660</v>
      </c>
      <c r="K153" s="122">
        <f t="shared" si="142"/>
        <v>23660</v>
      </c>
      <c r="L153" s="125">
        <f t="shared" ref="L153:N153" si="143">L154+L155+L156</f>
        <v>0</v>
      </c>
      <c r="M153" s="125">
        <f t="shared" si="143"/>
        <v>0</v>
      </c>
      <c r="N153" s="125">
        <f t="shared" si="143"/>
        <v>0</v>
      </c>
      <c r="O153" s="123">
        <f t="shared" si="142"/>
        <v>0</v>
      </c>
      <c r="P153" s="126">
        <f t="shared" ref="P153:Q153" si="144">P154+P155+P156</f>
        <v>0</v>
      </c>
      <c r="Q153" s="126">
        <f t="shared" si="144"/>
        <v>0</v>
      </c>
      <c r="R153" s="124">
        <f t="shared" si="142"/>
        <v>0</v>
      </c>
      <c r="S153" s="122">
        <f t="shared" si="142"/>
        <v>0</v>
      </c>
      <c r="T153" s="123">
        <f t="shared" si="142"/>
        <v>1644</v>
      </c>
      <c r="U153" s="123">
        <f t="shared" si="142"/>
        <v>2714</v>
      </c>
      <c r="V153" s="123">
        <f t="shared" si="142"/>
        <v>1</v>
      </c>
      <c r="W153" s="123">
        <f t="shared" si="142"/>
        <v>5681</v>
      </c>
      <c r="X153" s="123">
        <f t="shared" ref="X153" si="145">X154+X155+X156</f>
        <v>1277</v>
      </c>
      <c r="Y153" s="123">
        <f t="shared" si="142"/>
        <v>0</v>
      </c>
      <c r="Z153" s="123">
        <f t="shared" si="142"/>
        <v>2861</v>
      </c>
      <c r="AA153" s="126">
        <f t="shared" si="142"/>
        <v>3785</v>
      </c>
      <c r="AB153" s="123">
        <f t="shared" si="142"/>
        <v>0</v>
      </c>
      <c r="AC153" s="125">
        <f t="shared" si="142"/>
        <v>5697</v>
      </c>
      <c r="AD153" s="127">
        <f t="shared" si="142"/>
        <v>0</v>
      </c>
      <c r="AE153" s="58"/>
      <c r="AF153" s="253"/>
    </row>
    <row r="154" spans="1:32" hidden="1" x14ac:dyDescent="0.25">
      <c r="A154" s="140" t="s">
        <v>1117</v>
      </c>
      <c r="B154" s="59"/>
      <c r="C154" s="2"/>
      <c r="D154" s="603" t="s">
        <v>1116</v>
      </c>
      <c r="E154" s="603"/>
      <c r="F154" s="85"/>
      <c r="G154" s="458"/>
      <c r="H154" s="458"/>
      <c r="I154" s="458"/>
      <c r="J154" s="87"/>
      <c r="K154" s="81"/>
      <c r="L154" s="43"/>
      <c r="M154" s="43"/>
      <c r="N154" s="43"/>
      <c r="O154" s="1"/>
      <c r="P154" s="89"/>
      <c r="Q154" s="89"/>
      <c r="R154" s="82"/>
      <c r="S154" s="81"/>
      <c r="T154" s="1"/>
      <c r="U154" s="1"/>
      <c r="V154" s="1"/>
      <c r="W154" s="1"/>
      <c r="X154" s="1"/>
      <c r="Y154" s="1"/>
      <c r="Z154" s="1"/>
      <c r="AA154" s="89"/>
      <c r="AB154" s="1"/>
      <c r="AC154" s="43"/>
      <c r="AD154" s="46"/>
      <c r="AE154" s="60"/>
      <c r="AF154" s="253"/>
    </row>
    <row r="155" spans="1:32" hidden="1" x14ac:dyDescent="0.25">
      <c r="A155" s="140" t="s">
        <v>1118</v>
      </c>
      <c r="B155" s="59"/>
      <c r="C155" s="2"/>
      <c r="D155" s="603" t="s">
        <v>607</v>
      </c>
      <c r="E155" s="603"/>
      <c r="F155" s="85"/>
      <c r="G155" s="458"/>
      <c r="H155" s="458"/>
      <c r="I155" s="458"/>
      <c r="J155" s="87"/>
      <c r="K155" s="81"/>
      <c r="L155" s="43"/>
      <c r="M155" s="43"/>
      <c r="N155" s="43"/>
      <c r="O155" s="1"/>
      <c r="P155" s="89"/>
      <c r="Q155" s="89"/>
      <c r="R155" s="82"/>
      <c r="S155" s="81"/>
      <c r="T155" s="1"/>
      <c r="U155" s="1"/>
      <c r="V155" s="1"/>
      <c r="W155" s="1"/>
      <c r="X155" s="1"/>
      <c r="Y155" s="1"/>
      <c r="Z155" s="1"/>
      <c r="AA155" s="89"/>
      <c r="AB155" s="1"/>
      <c r="AC155" s="43"/>
      <c r="AD155" s="46"/>
      <c r="AE155" s="60"/>
      <c r="AF155" s="253"/>
    </row>
    <row r="156" spans="1:32" x14ac:dyDescent="0.25">
      <c r="A156" s="140" t="s">
        <v>1119</v>
      </c>
      <c r="B156" s="59"/>
      <c r="C156" s="2"/>
      <c r="D156" s="603" t="s">
        <v>1120</v>
      </c>
      <c r="E156" s="603"/>
      <c r="F156" s="85">
        <v>0</v>
      </c>
      <c r="G156" s="458">
        <v>12845</v>
      </c>
      <c r="H156" s="458">
        <v>22116</v>
      </c>
      <c r="I156" s="458">
        <v>23660</v>
      </c>
      <c r="J156" s="87">
        <f>SUM(S156:AD156)</f>
        <v>23660</v>
      </c>
      <c r="K156" s="81">
        <f>J156</f>
        <v>23660</v>
      </c>
      <c r="L156" s="43"/>
      <c r="M156" s="43"/>
      <c r="N156" s="43"/>
      <c r="O156" s="1"/>
      <c r="P156" s="89"/>
      <c r="Q156" s="89"/>
      <c r="R156" s="82"/>
      <c r="S156" s="81"/>
      <c r="T156" s="1">
        <v>1644</v>
      </c>
      <c r="U156" s="1">
        <v>2714</v>
      </c>
      <c r="V156" s="1">
        <v>1</v>
      </c>
      <c r="W156" s="1">
        <v>5681</v>
      </c>
      <c r="X156" s="1">
        <v>1277</v>
      </c>
      <c r="Y156" s="1"/>
      <c r="Z156" s="1">
        <v>2861</v>
      </c>
      <c r="AA156" s="89">
        <v>3785</v>
      </c>
      <c r="AB156" s="1"/>
      <c r="AC156" s="43">
        <v>5697</v>
      </c>
      <c r="AD156" s="46"/>
      <c r="AE156" s="60"/>
      <c r="AF156" s="253"/>
    </row>
    <row r="157" spans="1:32" s="42" customFormat="1" hidden="1" x14ac:dyDescent="0.25">
      <c r="A157" s="140" t="s">
        <v>1121</v>
      </c>
      <c r="B157" s="119" t="s">
        <v>1032</v>
      </c>
      <c r="C157" s="623" t="s">
        <v>1122</v>
      </c>
      <c r="D157" s="624"/>
      <c r="E157" s="624"/>
      <c r="F157" s="120">
        <f>F158+F159+F160+F161+F162</f>
        <v>0</v>
      </c>
      <c r="G157" s="461">
        <f t="shared" ref="G157:I157" si="146">G158+G159+G160+G161+G162</f>
        <v>0</v>
      </c>
      <c r="H157" s="461">
        <f t="shared" ref="H157" si="147">H158+H159+H160+H161+H162</f>
        <v>0</v>
      </c>
      <c r="I157" s="461">
        <f t="shared" si="146"/>
        <v>0</v>
      </c>
      <c r="J157" s="121">
        <f t="shared" ref="J157:R157" si="148">J158+J159+J160+J161+J162</f>
        <v>0</v>
      </c>
      <c r="K157" s="122">
        <f t="shared" si="148"/>
        <v>0</v>
      </c>
      <c r="L157" s="125">
        <f t="shared" ref="L157:N157" si="149">L158+L159+L160+L161+L162</f>
        <v>0</v>
      </c>
      <c r="M157" s="125">
        <f t="shared" si="149"/>
        <v>0</v>
      </c>
      <c r="N157" s="125">
        <f t="shared" si="149"/>
        <v>0</v>
      </c>
      <c r="O157" s="123">
        <f t="shared" si="148"/>
        <v>0</v>
      </c>
      <c r="P157" s="126">
        <f t="shared" ref="P157:Q157" si="150">P158+P159+P160+P161+P162</f>
        <v>0</v>
      </c>
      <c r="Q157" s="126">
        <f t="shared" si="150"/>
        <v>0</v>
      </c>
      <c r="R157" s="124">
        <f t="shared" si="148"/>
        <v>0</v>
      </c>
      <c r="S157" s="122">
        <f t="shared" ref="S157:AD157" si="151">S158+S159+S160+S161+S162</f>
        <v>0</v>
      </c>
      <c r="T157" s="123">
        <f t="shared" si="151"/>
        <v>0</v>
      </c>
      <c r="U157" s="123">
        <f t="shared" si="151"/>
        <v>0</v>
      </c>
      <c r="V157" s="123">
        <f t="shared" si="151"/>
        <v>0</v>
      </c>
      <c r="W157" s="123">
        <f t="shared" si="151"/>
        <v>0</v>
      </c>
      <c r="X157" s="123">
        <f t="shared" ref="X157" si="152">X158+X159+X160+X161+X162</f>
        <v>0</v>
      </c>
      <c r="Y157" s="123">
        <f t="shared" si="151"/>
        <v>0</v>
      </c>
      <c r="Z157" s="123">
        <f t="shared" si="151"/>
        <v>0</v>
      </c>
      <c r="AA157" s="126">
        <f t="shared" si="151"/>
        <v>0</v>
      </c>
      <c r="AB157" s="123">
        <f t="shared" si="151"/>
        <v>0</v>
      </c>
      <c r="AC157" s="125">
        <f t="shared" si="151"/>
        <v>0</v>
      </c>
      <c r="AD157" s="127">
        <f t="shared" si="151"/>
        <v>0</v>
      </c>
      <c r="AE157" s="58"/>
      <c r="AF157" s="253"/>
    </row>
    <row r="158" spans="1:32" hidden="1" x14ac:dyDescent="0.25">
      <c r="A158" s="140" t="s">
        <v>1123</v>
      </c>
      <c r="B158" s="59"/>
      <c r="C158" s="2"/>
      <c r="D158" s="603" t="s">
        <v>1124</v>
      </c>
      <c r="E158" s="603"/>
      <c r="F158" s="85"/>
      <c r="G158" s="458"/>
      <c r="H158" s="458"/>
      <c r="I158" s="458"/>
      <c r="J158" s="87"/>
      <c r="K158" s="81"/>
      <c r="L158" s="43"/>
      <c r="M158" s="43"/>
      <c r="N158" s="43"/>
      <c r="O158" s="1"/>
      <c r="P158" s="89"/>
      <c r="Q158" s="89"/>
      <c r="R158" s="82"/>
      <c r="S158" s="81"/>
      <c r="T158" s="1"/>
      <c r="U158" s="1"/>
      <c r="V158" s="1"/>
      <c r="W158" s="1"/>
      <c r="X158" s="1"/>
      <c r="Y158" s="1"/>
      <c r="Z158" s="1"/>
      <c r="AA158" s="89"/>
      <c r="AB158" s="1"/>
      <c r="AC158" s="43"/>
      <c r="AD158" s="46"/>
      <c r="AE158" s="60"/>
      <c r="AF158" s="253"/>
    </row>
    <row r="159" spans="1:32" hidden="1" x14ac:dyDescent="0.25">
      <c r="A159" s="140" t="s">
        <v>1125</v>
      </c>
      <c r="B159" s="59"/>
      <c r="C159" s="2"/>
      <c r="D159" s="603" t="s">
        <v>1126</v>
      </c>
      <c r="E159" s="603"/>
      <c r="F159" s="85"/>
      <c r="G159" s="458"/>
      <c r="H159" s="458"/>
      <c r="I159" s="458"/>
      <c r="J159" s="87"/>
      <c r="K159" s="81"/>
      <c r="L159" s="43"/>
      <c r="M159" s="43"/>
      <c r="N159" s="43"/>
      <c r="O159" s="1"/>
      <c r="P159" s="89"/>
      <c r="Q159" s="89"/>
      <c r="R159" s="82"/>
      <c r="S159" s="81"/>
      <c r="T159" s="1"/>
      <c r="U159" s="1"/>
      <c r="V159" s="1"/>
      <c r="W159" s="1"/>
      <c r="X159" s="1"/>
      <c r="Y159" s="1"/>
      <c r="Z159" s="1"/>
      <c r="AA159" s="89"/>
      <c r="AB159" s="1"/>
      <c r="AC159" s="43"/>
      <c r="AD159" s="46"/>
      <c r="AE159" s="60"/>
      <c r="AF159" s="253"/>
    </row>
    <row r="160" spans="1:32" hidden="1" x14ac:dyDescent="0.25">
      <c r="A160" s="140" t="s">
        <v>1127</v>
      </c>
      <c r="B160" s="59"/>
      <c r="C160" s="2"/>
      <c r="D160" s="603" t="s">
        <v>1128</v>
      </c>
      <c r="E160" s="603"/>
      <c r="F160" s="85"/>
      <c r="G160" s="458"/>
      <c r="H160" s="458"/>
      <c r="I160" s="458"/>
      <c r="J160" s="87"/>
      <c r="K160" s="81"/>
      <c r="L160" s="43"/>
      <c r="M160" s="43"/>
      <c r="N160" s="43"/>
      <c r="O160" s="1"/>
      <c r="P160" s="89"/>
      <c r="Q160" s="89"/>
      <c r="R160" s="82"/>
      <c r="S160" s="81"/>
      <c r="T160" s="1"/>
      <c r="U160" s="1"/>
      <c r="V160" s="1"/>
      <c r="W160" s="1"/>
      <c r="X160" s="1"/>
      <c r="Y160" s="1"/>
      <c r="Z160" s="1"/>
      <c r="AA160" s="89"/>
      <c r="AB160" s="1"/>
      <c r="AC160" s="43"/>
      <c r="AD160" s="46"/>
      <c r="AE160" s="60"/>
      <c r="AF160" s="253"/>
    </row>
    <row r="161" spans="1:32" hidden="1" x14ac:dyDescent="0.25">
      <c r="A161" s="140" t="s">
        <v>1129</v>
      </c>
      <c r="B161" s="59"/>
      <c r="C161" s="2"/>
      <c r="D161" s="603" t="s">
        <v>1130</v>
      </c>
      <c r="E161" s="603"/>
      <c r="F161" s="85"/>
      <c r="G161" s="458"/>
      <c r="H161" s="458"/>
      <c r="I161" s="458"/>
      <c r="J161" s="87"/>
      <c r="K161" s="81"/>
      <c r="L161" s="43"/>
      <c r="M161" s="43"/>
      <c r="N161" s="43"/>
      <c r="O161" s="1"/>
      <c r="P161" s="89"/>
      <c r="Q161" s="89"/>
      <c r="R161" s="82"/>
      <c r="S161" s="81"/>
      <c r="T161" s="1"/>
      <c r="U161" s="1"/>
      <c r="V161" s="1"/>
      <c r="W161" s="1"/>
      <c r="X161" s="1"/>
      <c r="Y161" s="1"/>
      <c r="Z161" s="1"/>
      <c r="AA161" s="89"/>
      <c r="AB161" s="1"/>
      <c r="AC161" s="43"/>
      <c r="AD161" s="46"/>
      <c r="AE161" s="60"/>
      <c r="AF161" s="253"/>
    </row>
    <row r="162" spans="1:32" hidden="1" x14ac:dyDescent="0.25">
      <c r="A162" s="140" t="s">
        <v>1131</v>
      </c>
      <c r="B162" s="59"/>
      <c r="C162" s="2"/>
      <c r="D162" s="603" t="s">
        <v>692</v>
      </c>
      <c r="E162" s="603"/>
      <c r="F162" s="85"/>
      <c r="G162" s="458"/>
      <c r="H162" s="458"/>
      <c r="I162" s="458"/>
      <c r="J162" s="87"/>
      <c r="K162" s="81"/>
      <c r="L162" s="43"/>
      <c r="M162" s="43"/>
      <c r="N162" s="43"/>
      <c r="O162" s="1"/>
      <c r="P162" s="89"/>
      <c r="Q162" s="89"/>
      <c r="R162" s="82"/>
      <c r="S162" s="81"/>
      <c r="T162" s="1"/>
      <c r="U162" s="1"/>
      <c r="V162" s="1"/>
      <c r="W162" s="1"/>
      <c r="X162" s="1"/>
      <c r="Y162" s="1"/>
      <c r="Z162" s="1"/>
      <c r="AA162" s="89"/>
      <c r="AB162" s="1"/>
      <c r="AC162" s="43"/>
      <c r="AD162" s="46"/>
      <c r="AE162" s="60"/>
      <c r="AF162" s="253"/>
    </row>
    <row r="163" spans="1:32" s="42" customFormat="1" hidden="1" x14ac:dyDescent="0.25">
      <c r="A163" s="140" t="s">
        <v>146</v>
      </c>
      <c r="B163" s="119" t="s">
        <v>1033</v>
      </c>
      <c r="C163" s="623" t="s">
        <v>693</v>
      </c>
      <c r="D163" s="624"/>
      <c r="E163" s="624"/>
      <c r="F163" s="120"/>
      <c r="G163" s="461"/>
      <c r="H163" s="461"/>
      <c r="I163" s="461"/>
      <c r="J163" s="121"/>
      <c r="K163" s="122"/>
      <c r="L163" s="125"/>
      <c r="M163" s="125"/>
      <c r="N163" s="125"/>
      <c r="O163" s="123"/>
      <c r="P163" s="126"/>
      <c r="Q163" s="126"/>
      <c r="R163" s="124"/>
      <c r="S163" s="122"/>
      <c r="T163" s="123"/>
      <c r="U163" s="123"/>
      <c r="V163" s="123"/>
      <c r="W163" s="123"/>
      <c r="X163" s="123"/>
      <c r="Y163" s="123"/>
      <c r="Z163" s="123"/>
      <c r="AA163" s="126"/>
      <c r="AB163" s="123"/>
      <c r="AC163" s="125"/>
      <c r="AD163" s="127"/>
      <c r="AE163" s="58"/>
      <c r="AF163" s="253"/>
    </row>
    <row r="164" spans="1:32" s="42" customFormat="1" x14ac:dyDescent="0.25">
      <c r="A164" s="140" t="s">
        <v>147</v>
      </c>
      <c r="B164" s="119" t="s">
        <v>1034</v>
      </c>
      <c r="C164" s="623" t="s">
        <v>148</v>
      </c>
      <c r="D164" s="624"/>
      <c r="E164" s="624"/>
      <c r="F164" s="120">
        <f>F165+F166+F167</f>
        <v>0</v>
      </c>
      <c r="G164" s="461">
        <f t="shared" ref="G164:I164" si="153">G165+G166+G167</f>
        <v>233210</v>
      </c>
      <c r="H164" s="461">
        <f t="shared" ref="H164" si="154">H165+H166+H167</f>
        <v>233210</v>
      </c>
      <c r="I164" s="461">
        <f t="shared" si="153"/>
        <v>233210</v>
      </c>
      <c r="J164" s="121">
        <f t="shared" ref="J164:R164" si="155">J165+J166+J167</f>
        <v>233210</v>
      </c>
      <c r="K164" s="122">
        <f t="shared" si="155"/>
        <v>233210</v>
      </c>
      <c r="L164" s="125">
        <f t="shared" ref="L164:N164" si="156">L165+L166+L167</f>
        <v>0</v>
      </c>
      <c r="M164" s="125">
        <f t="shared" si="156"/>
        <v>0</v>
      </c>
      <c r="N164" s="125">
        <f t="shared" si="156"/>
        <v>0</v>
      </c>
      <c r="O164" s="123">
        <f t="shared" si="155"/>
        <v>0</v>
      </c>
      <c r="P164" s="126">
        <f t="shared" ref="P164:Q164" si="157">P165+P166+P167</f>
        <v>0</v>
      </c>
      <c r="Q164" s="126">
        <f t="shared" si="157"/>
        <v>0</v>
      </c>
      <c r="R164" s="124">
        <f t="shared" si="155"/>
        <v>0</v>
      </c>
      <c r="S164" s="122">
        <f t="shared" ref="S164:AD164" si="158">S165+S166+S167</f>
        <v>0</v>
      </c>
      <c r="T164" s="123">
        <f t="shared" si="158"/>
        <v>99060</v>
      </c>
      <c r="U164" s="123">
        <f t="shared" si="158"/>
        <v>50000</v>
      </c>
      <c r="V164" s="123">
        <f t="shared" si="158"/>
        <v>84150</v>
      </c>
      <c r="W164" s="123">
        <f t="shared" si="158"/>
        <v>0</v>
      </c>
      <c r="X164" s="123">
        <f t="shared" ref="X164" si="159">X165+X166+X167</f>
        <v>0</v>
      </c>
      <c r="Y164" s="123">
        <f t="shared" si="158"/>
        <v>0</v>
      </c>
      <c r="Z164" s="123">
        <f t="shared" si="158"/>
        <v>0</v>
      </c>
      <c r="AA164" s="126">
        <f t="shared" si="158"/>
        <v>0</v>
      </c>
      <c r="AB164" s="123">
        <f t="shared" si="158"/>
        <v>0</v>
      </c>
      <c r="AC164" s="125">
        <f t="shared" si="158"/>
        <v>0</v>
      </c>
      <c r="AD164" s="127">
        <f t="shared" si="158"/>
        <v>0</v>
      </c>
      <c r="AE164" s="58"/>
      <c r="AF164" s="253"/>
    </row>
    <row r="165" spans="1:32" hidden="1" x14ac:dyDescent="0.25">
      <c r="A165" s="140" t="s">
        <v>149</v>
      </c>
      <c r="B165" s="59"/>
      <c r="C165" s="2"/>
      <c r="D165" s="603" t="s">
        <v>694</v>
      </c>
      <c r="E165" s="603"/>
      <c r="F165" s="85"/>
      <c r="G165" s="458"/>
      <c r="H165" s="458"/>
      <c r="I165" s="458"/>
      <c r="J165" s="87"/>
      <c r="K165" s="81"/>
      <c r="L165" s="43"/>
      <c r="M165" s="43"/>
      <c r="N165" s="43"/>
      <c r="O165" s="1"/>
      <c r="P165" s="89"/>
      <c r="Q165" s="89"/>
      <c r="R165" s="82"/>
      <c r="S165" s="81"/>
      <c r="T165" s="1"/>
      <c r="U165" s="1"/>
      <c r="V165" s="1"/>
      <c r="W165" s="1"/>
      <c r="X165" s="1"/>
      <c r="Y165" s="1"/>
      <c r="Z165" s="1"/>
      <c r="AA165" s="89"/>
      <c r="AB165" s="1"/>
      <c r="AC165" s="43"/>
      <c r="AD165" s="46"/>
      <c r="AE165" s="60"/>
      <c r="AF165" s="253"/>
    </row>
    <row r="166" spans="1:32" x14ac:dyDescent="0.25">
      <c r="A166" s="140" t="s">
        <v>150</v>
      </c>
      <c r="B166" s="59"/>
      <c r="C166" s="2"/>
      <c r="D166" s="603" t="s">
        <v>608</v>
      </c>
      <c r="E166" s="603"/>
      <c r="F166" s="85">
        <v>0</v>
      </c>
      <c r="G166" s="458">
        <v>149060</v>
      </c>
      <c r="H166" s="458">
        <v>149060</v>
      </c>
      <c r="I166" s="458">
        <v>149060</v>
      </c>
      <c r="J166" s="87">
        <f>SUM(S166:AD166)</f>
        <v>149060</v>
      </c>
      <c r="K166" s="81">
        <f>J166</f>
        <v>149060</v>
      </c>
      <c r="L166" s="43"/>
      <c r="M166" s="43"/>
      <c r="N166" s="43"/>
      <c r="O166" s="1"/>
      <c r="P166" s="89"/>
      <c r="Q166" s="89"/>
      <c r="R166" s="82"/>
      <c r="S166" s="81"/>
      <c r="T166" s="1">
        <v>99060</v>
      </c>
      <c r="U166" s="1">
        <v>50000</v>
      </c>
      <c r="V166" s="1"/>
      <c r="W166" s="1"/>
      <c r="X166" s="1"/>
      <c r="Y166" s="1"/>
      <c r="Z166" s="1"/>
      <c r="AA166" s="89"/>
      <c r="AB166" s="1"/>
      <c r="AC166" s="43"/>
      <c r="AD166" s="46"/>
      <c r="AE166" s="60"/>
      <c r="AF166" s="253"/>
    </row>
    <row r="167" spans="1:32" ht="15.75" thickBot="1" x14ac:dyDescent="0.3">
      <c r="A167" s="140" t="s">
        <v>151</v>
      </c>
      <c r="B167" s="61"/>
      <c r="C167" s="21"/>
      <c r="D167" s="608" t="s">
        <v>609</v>
      </c>
      <c r="E167" s="608"/>
      <c r="F167" s="85">
        <v>0</v>
      </c>
      <c r="G167" s="458">
        <v>84150</v>
      </c>
      <c r="H167" s="458">
        <v>84150</v>
      </c>
      <c r="I167" s="458">
        <v>84150</v>
      </c>
      <c r="J167" s="87">
        <f>SUM(S167:AD167)</f>
        <v>84150</v>
      </c>
      <c r="K167" s="81">
        <f>J167</f>
        <v>84150</v>
      </c>
      <c r="L167" s="43"/>
      <c r="M167" s="43"/>
      <c r="N167" s="43"/>
      <c r="O167" s="1"/>
      <c r="P167" s="89"/>
      <c r="Q167" s="89"/>
      <c r="R167" s="82"/>
      <c r="S167" s="81"/>
      <c r="T167" s="1"/>
      <c r="U167" s="1"/>
      <c r="V167" s="1">
        <v>84150</v>
      </c>
      <c r="W167" s="1"/>
      <c r="X167" s="1"/>
      <c r="Y167" s="1"/>
      <c r="Z167" s="1"/>
      <c r="AA167" s="89"/>
      <c r="AB167" s="1"/>
      <c r="AC167" s="43"/>
      <c r="AD167" s="46"/>
      <c r="AE167" s="60"/>
      <c r="AF167" s="253"/>
    </row>
    <row r="168" spans="1:32" ht="15.75" thickBot="1" x14ac:dyDescent="0.3">
      <c r="B168" s="110" t="s">
        <v>152</v>
      </c>
      <c r="C168" s="617" t="s">
        <v>153</v>
      </c>
      <c r="D168" s="618"/>
      <c r="E168" s="618"/>
      <c r="F168" s="93">
        <f>F169+F170+F173+F174+F177</f>
        <v>0</v>
      </c>
      <c r="G168" s="455">
        <f t="shared" ref="G168:I168" si="160">G169+G170+G173+G174+G177</f>
        <v>2784000</v>
      </c>
      <c r="H168" s="455">
        <f t="shared" ref="H168" si="161">H169+H170+H173+H174+H177</f>
        <v>3050746</v>
      </c>
      <c r="I168" s="455">
        <f t="shared" si="160"/>
        <v>3050746</v>
      </c>
      <c r="J168" s="94">
        <f t="shared" ref="J168:R168" si="162">J169+J170+J173+J174+J177</f>
        <v>3050746</v>
      </c>
      <c r="K168" s="95">
        <f t="shared" si="162"/>
        <v>0</v>
      </c>
      <c r="L168" s="98">
        <f t="shared" ref="L168:N168" si="163">L169+L170+L173+L174+L177</f>
        <v>0</v>
      </c>
      <c r="M168" s="98">
        <f t="shared" si="163"/>
        <v>3050746</v>
      </c>
      <c r="N168" s="98">
        <f t="shared" si="163"/>
        <v>0</v>
      </c>
      <c r="O168" s="96">
        <f t="shared" si="162"/>
        <v>0</v>
      </c>
      <c r="P168" s="99">
        <f t="shared" ref="P168:Q168" si="164">P169+P170+P173+P174+P177</f>
        <v>0</v>
      </c>
      <c r="Q168" s="99">
        <f t="shared" si="164"/>
        <v>0</v>
      </c>
      <c r="R168" s="97">
        <f t="shared" si="162"/>
        <v>0</v>
      </c>
      <c r="S168" s="95">
        <f t="shared" ref="S168:AD168" si="165">S169+S170+S173+S174+S177</f>
        <v>0</v>
      </c>
      <c r="T168" s="96">
        <f t="shared" si="165"/>
        <v>0</v>
      </c>
      <c r="U168" s="96">
        <f t="shared" si="165"/>
        <v>2784000</v>
      </c>
      <c r="V168" s="96">
        <f t="shared" si="165"/>
        <v>0</v>
      </c>
      <c r="W168" s="96">
        <f t="shared" si="165"/>
        <v>0</v>
      </c>
      <c r="X168" s="96">
        <f t="shared" ref="X168" si="166">X169+X170+X173+X174+X177</f>
        <v>0</v>
      </c>
      <c r="Y168" s="96">
        <f t="shared" si="165"/>
        <v>0</v>
      </c>
      <c r="Z168" s="96">
        <f t="shared" si="165"/>
        <v>0</v>
      </c>
      <c r="AA168" s="99">
        <f t="shared" si="165"/>
        <v>0</v>
      </c>
      <c r="AB168" s="96">
        <f t="shared" si="165"/>
        <v>266746</v>
      </c>
      <c r="AC168" s="98">
        <f t="shared" si="165"/>
        <v>0</v>
      </c>
      <c r="AD168" s="100">
        <f t="shared" si="165"/>
        <v>0</v>
      </c>
      <c r="AE168" s="56"/>
      <c r="AF168" s="253"/>
    </row>
    <row r="169" spans="1:32" s="19" customFormat="1" hidden="1" x14ac:dyDescent="0.25">
      <c r="A169" s="140" t="s">
        <v>154</v>
      </c>
      <c r="B169" s="128" t="s">
        <v>1035</v>
      </c>
      <c r="C169" s="621" t="s">
        <v>695</v>
      </c>
      <c r="D169" s="622"/>
      <c r="E169" s="622"/>
      <c r="F169" s="102"/>
      <c r="G169" s="459"/>
      <c r="H169" s="459"/>
      <c r="I169" s="459"/>
      <c r="J169" s="103"/>
      <c r="K169" s="104"/>
      <c r="L169" s="107"/>
      <c r="M169" s="107"/>
      <c r="N169" s="107"/>
      <c r="O169" s="105"/>
      <c r="P169" s="108"/>
      <c r="Q169" s="108"/>
      <c r="R169" s="106"/>
      <c r="S169" s="104"/>
      <c r="T169" s="105"/>
      <c r="U169" s="105"/>
      <c r="V169" s="105"/>
      <c r="W169" s="105"/>
      <c r="X169" s="105"/>
      <c r="Y169" s="105"/>
      <c r="Z169" s="105"/>
      <c r="AA169" s="108"/>
      <c r="AB169" s="105"/>
      <c r="AC169" s="107"/>
      <c r="AD169" s="109"/>
      <c r="AE169" s="56"/>
      <c r="AF169" s="253"/>
    </row>
    <row r="170" spans="1:32" s="19" customFormat="1" x14ac:dyDescent="0.25">
      <c r="A170" s="140" t="s">
        <v>155</v>
      </c>
      <c r="B170" s="101" t="s">
        <v>1036</v>
      </c>
      <c r="C170" s="597" t="s">
        <v>156</v>
      </c>
      <c r="D170" s="598"/>
      <c r="E170" s="598"/>
      <c r="F170" s="102">
        <f>F171+F172</f>
        <v>0</v>
      </c>
      <c r="G170" s="459">
        <f t="shared" ref="G170:I170" si="167">G171+G172</f>
        <v>2784000</v>
      </c>
      <c r="H170" s="459">
        <f t="shared" ref="H170" si="168">H171+H172</f>
        <v>3050746</v>
      </c>
      <c r="I170" s="459">
        <f t="shared" si="167"/>
        <v>3050746</v>
      </c>
      <c r="J170" s="103">
        <f t="shared" ref="J170:R170" si="169">J171+J172</f>
        <v>3050746</v>
      </c>
      <c r="K170" s="104">
        <f t="shared" si="169"/>
        <v>0</v>
      </c>
      <c r="L170" s="107">
        <f t="shared" ref="L170:N170" si="170">L171+L172</f>
        <v>0</v>
      </c>
      <c r="M170" s="107">
        <f t="shared" si="170"/>
        <v>3050746</v>
      </c>
      <c r="N170" s="107">
        <f t="shared" si="170"/>
        <v>0</v>
      </c>
      <c r="O170" s="105">
        <f t="shared" si="169"/>
        <v>0</v>
      </c>
      <c r="P170" s="108">
        <f t="shared" ref="P170:Q170" si="171">P171+P172</f>
        <v>0</v>
      </c>
      <c r="Q170" s="108">
        <f t="shared" si="171"/>
        <v>0</v>
      </c>
      <c r="R170" s="106">
        <f t="shared" si="169"/>
        <v>0</v>
      </c>
      <c r="S170" s="104">
        <f t="shared" ref="S170:AD170" si="172">S171+S172</f>
        <v>0</v>
      </c>
      <c r="T170" s="105">
        <f t="shared" si="172"/>
        <v>0</v>
      </c>
      <c r="U170" s="105">
        <f t="shared" si="172"/>
        <v>2784000</v>
      </c>
      <c r="V170" s="105">
        <f t="shared" si="172"/>
        <v>0</v>
      </c>
      <c r="W170" s="105">
        <f t="shared" si="172"/>
        <v>0</v>
      </c>
      <c r="X170" s="105">
        <f t="shared" ref="X170" si="173">X171+X172</f>
        <v>0</v>
      </c>
      <c r="Y170" s="105">
        <f t="shared" si="172"/>
        <v>0</v>
      </c>
      <c r="Z170" s="105">
        <f t="shared" si="172"/>
        <v>0</v>
      </c>
      <c r="AA170" s="108">
        <f t="shared" si="172"/>
        <v>0</v>
      </c>
      <c r="AB170" s="105">
        <f t="shared" si="172"/>
        <v>266746</v>
      </c>
      <c r="AC170" s="107">
        <f t="shared" si="172"/>
        <v>0</v>
      </c>
      <c r="AD170" s="109">
        <f t="shared" si="172"/>
        <v>0</v>
      </c>
      <c r="AE170" s="56"/>
      <c r="AF170" s="253"/>
    </row>
    <row r="171" spans="1:32" hidden="1" x14ac:dyDescent="0.25">
      <c r="A171" s="140" t="s">
        <v>157</v>
      </c>
      <c r="B171" s="59"/>
      <c r="C171" s="2"/>
      <c r="D171" s="603" t="s">
        <v>610</v>
      </c>
      <c r="E171" s="603"/>
      <c r="F171" s="85"/>
      <c r="G171" s="458"/>
      <c r="H171" s="458"/>
      <c r="I171" s="458"/>
      <c r="J171" s="87"/>
      <c r="K171" s="81"/>
      <c r="L171" s="43"/>
      <c r="M171" s="43"/>
      <c r="N171" s="43"/>
      <c r="O171" s="1"/>
      <c r="P171" s="89"/>
      <c r="Q171" s="89"/>
      <c r="R171" s="82"/>
      <c r="S171" s="81"/>
      <c r="T171" s="1"/>
      <c r="U171" s="1"/>
      <c r="V171" s="1"/>
      <c r="W171" s="1"/>
      <c r="X171" s="1"/>
      <c r="Y171" s="1"/>
      <c r="Z171" s="1"/>
      <c r="AA171" s="89"/>
      <c r="AB171" s="1"/>
      <c r="AC171" s="43"/>
      <c r="AD171" s="46"/>
      <c r="AE171" s="60"/>
      <c r="AF171" s="253"/>
    </row>
    <row r="172" spans="1:32" ht="15.75" thickBot="1" x14ac:dyDescent="0.3">
      <c r="A172" s="140" t="s">
        <v>158</v>
      </c>
      <c r="B172" s="59"/>
      <c r="C172" s="2"/>
      <c r="D172" s="603" t="s">
        <v>611</v>
      </c>
      <c r="E172" s="603"/>
      <c r="F172" s="85">
        <v>0</v>
      </c>
      <c r="G172" s="458">
        <v>2784000</v>
      </c>
      <c r="H172" s="458">
        <v>3050746</v>
      </c>
      <c r="I172" s="458">
        <v>3050746</v>
      </c>
      <c r="J172" s="87">
        <f>SUM(S172:AD172)</f>
        <v>3050746</v>
      </c>
      <c r="K172" s="81"/>
      <c r="L172" s="43"/>
      <c r="M172" s="43">
        <f>J172</f>
        <v>3050746</v>
      </c>
      <c r="N172" s="43"/>
      <c r="O172" s="1"/>
      <c r="P172" s="89"/>
      <c r="Q172" s="89"/>
      <c r="R172" s="82"/>
      <c r="S172" s="81"/>
      <c r="T172" s="1"/>
      <c r="U172" s="1">
        <v>2784000</v>
      </c>
      <c r="V172" s="1"/>
      <c r="W172" s="1"/>
      <c r="X172" s="1"/>
      <c r="Y172" s="1"/>
      <c r="Z172" s="1"/>
      <c r="AA172" s="89"/>
      <c r="AB172" s="1">
        <v>266746</v>
      </c>
      <c r="AC172" s="43"/>
      <c r="AD172" s="46"/>
      <c r="AE172" s="60"/>
      <c r="AF172" s="253"/>
    </row>
    <row r="173" spans="1:32" s="19" customFormat="1" ht="15.75" hidden="1" thickBot="1" x14ac:dyDescent="0.3">
      <c r="A173" s="140" t="s">
        <v>159</v>
      </c>
      <c r="B173" s="101" t="s">
        <v>1037</v>
      </c>
      <c r="C173" s="613" t="s">
        <v>696</v>
      </c>
      <c r="D173" s="614"/>
      <c r="E173" s="614"/>
      <c r="F173" s="102"/>
      <c r="G173" s="459"/>
      <c r="H173" s="459"/>
      <c r="I173" s="459"/>
      <c r="J173" s="103"/>
      <c r="K173" s="104"/>
      <c r="L173" s="107"/>
      <c r="M173" s="107"/>
      <c r="N173" s="107"/>
      <c r="O173" s="105"/>
      <c r="P173" s="108"/>
      <c r="Q173" s="108"/>
      <c r="R173" s="106"/>
      <c r="S173" s="104"/>
      <c r="T173" s="105"/>
      <c r="U173" s="105"/>
      <c r="V173" s="105"/>
      <c r="W173" s="105"/>
      <c r="X173" s="105"/>
      <c r="Y173" s="105"/>
      <c r="Z173" s="105"/>
      <c r="AA173" s="108"/>
      <c r="AB173" s="105"/>
      <c r="AC173" s="107"/>
      <c r="AD173" s="109"/>
      <c r="AE173" s="56"/>
      <c r="AF173" s="253"/>
    </row>
    <row r="174" spans="1:32" s="19" customFormat="1" ht="15.75" hidden="1" thickBot="1" x14ac:dyDescent="0.3">
      <c r="A174" s="140" t="s">
        <v>160</v>
      </c>
      <c r="B174" s="101" t="s">
        <v>1038</v>
      </c>
      <c r="C174" s="613" t="s">
        <v>161</v>
      </c>
      <c r="D174" s="614"/>
      <c r="E174" s="614"/>
      <c r="F174" s="102">
        <f>F175+F176</f>
        <v>0</v>
      </c>
      <c r="G174" s="459">
        <f t="shared" ref="G174:I174" si="174">G175+G176</f>
        <v>0</v>
      </c>
      <c r="H174" s="459">
        <f t="shared" ref="H174" si="175">H175+H176</f>
        <v>0</v>
      </c>
      <c r="I174" s="459">
        <f t="shared" si="174"/>
        <v>0</v>
      </c>
      <c r="J174" s="103">
        <f t="shared" ref="J174:R174" si="176">J175+J176</f>
        <v>0</v>
      </c>
      <c r="K174" s="104">
        <f t="shared" si="176"/>
        <v>0</v>
      </c>
      <c r="L174" s="107">
        <f t="shared" ref="L174:N174" si="177">L175+L176</f>
        <v>0</v>
      </c>
      <c r="M174" s="107">
        <f t="shared" si="177"/>
        <v>0</v>
      </c>
      <c r="N174" s="107">
        <f t="shared" si="177"/>
        <v>0</v>
      </c>
      <c r="O174" s="105">
        <f t="shared" si="176"/>
        <v>0</v>
      </c>
      <c r="P174" s="108">
        <f t="shared" ref="P174:Q174" si="178">P175+P176</f>
        <v>0</v>
      </c>
      <c r="Q174" s="108">
        <f t="shared" si="178"/>
        <v>0</v>
      </c>
      <c r="R174" s="106">
        <f t="shared" si="176"/>
        <v>0</v>
      </c>
      <c r="S174" s="104">
        <f t="shared" ref="S174:AD174" si="179">S175+S176</f>
        <v>0</v>
      </c>
      <c r="T174" s="105">
        <f t="shared" si="179"/>
        <v>0</v>
      </c>
      <c r="U174" s="105">
        <f t="shared" si="179"/>
        <v>0</v>
      </c>
      <c r="V174" s="105">
        <f t="shared" si="179"/>
        <v>0</v>
      </c>
      <c r="W174" s="105">
        <f t="shared" si="179"/>
        <v>0</v>
      </c>
      <c r="X174" s="105">
        <f t="shared" ref="X174" si="180">X175+X176</f>
        <v>0</v>
      </c>
      <c r="Y174" s="105">
        <f t="shared" si="179"/>
        <v>0</v>
      </c>
      <c r="Z174" s="105">
        <f t="shared" si="179"/>
        <v>0</v>
      </c>
      <c r="AA174" s="108">
        <f t="shared" si="179"/>
        <v>0</v>
      </c>
      <c r="AB174" s="105">
        <f t="shared" si="179"/>
        <v>0</v>
      </c>
      <c r="AC174" s="107">
        <f t="shared" si="179"/>
        <v>0</v>
      </c>
      <c r="AD174" s="109">
        <f t="shared" si="179"/>
        <v>0</v>
      </c>
      <c r="AE174" s="56"/>
      <c r="AF174" s="253"/>
    </row>
    <row r="175" spans="1:32" ht="15.75" hidden="1" thickBot="1" x14ac:dyDescent="0.3">
      <c r="A175" s="140" t="s">
        <v>162</v>
      </c>
      <c r="B175" s="59"/>
      <c r="C175" s="2"/>
      <c r="D175" s="603" t="s">
        <v>612</v>
      </c>
      <c r="E175" s="603"/>
      <c r="F175" s="85"/>
      <c r="G175" s="458"/>
      <c r="H175" s="458"/>
      <c r="I175" s="458"/>
      <c r="J175" s="87"/>
      <c r="K175" s="81"/>
      <c r="L175" s="43"/>
      <c r="M175" s="43"/>
      <c r="N175" s="43"/>
      <c r="O175" s="1"/>
      <c r="P175" s="89"/>
      <c r="Q175" s="89"/>
      <c r="R175" s="82"/>
      <c r="S175" s="81"/>
      <c r="T175" s="1"/>
      <c r="U175" s="1"/>
      <c r="V175" s="1"/>
      <c r="W175" s="1"/>
      <c r="X175" s="1"/>
      <c r="Y175" s="1"/>
      <c r="Z175" s="1"/>
      <c r="AA175" s="89"/>
      <c r="AB175" s="1"/>
      <c r="AC175" s="43"/>
      <c r="AD175" s="46"/>
      <c r="AE175" s="60"/>
      <c r="AF175" s="253"/>
    </row>
    <row r="176" spans="1:32" ht="15.75" hidden="1" thickBot="1" x14ac:dyDescent="0.3">
      <c r="A176" s="140" t="s">
        <v>163</v>
      </c>
      <c r="B176" s="59"/>
      <c r="C176" s="2"/>
      <c r="D176" s="603" t="s">
        <v>613</v>
      </c>
      <c r="E176" s="603"/>
      <c r="F176" s="85"/>
      <c r="G176" s="458"/>
      <c r="H176" s="458"/>
      <c r="I176" s="458"/>
      <c r="J176" s="87"/>
      <c r="K176" s="81"/>
      <c r="L176" s="43"/>
      <c r="M176" s="43"/>
      <c r="N176" s="43"/>
      <c r="O176" s="1"/>
      <c r="P176" s="89"/>
      <c r="Q176" s="89"/>
      <c r="R176" s="82"/>
      <c r="S176" s="81"/>
      <c r="T176" s="1"/>
      <c r="U176" s="1"/>
      <c r="V176" s="1"/>
      <c r="W176" s="1"/>
      <c r="X176" s="1"/>
      <c r="Y176" s="1"/>
      <c r="Z176" s="1"/>
      <c r="AA176" s="89"/>
      <c r="AB176" s="1"/>
      <c r="AC176" s="43"/>
      <c r="AD176" s="46"/>
      <c r="AE176" s="60"/>
      <c r="AF176" s="253"/>
    </row>
    <row r="177" spans="1:32" s="19" customFormat="1" ht="15.75" hidden="1" thickBot="1" x14ac:dyDescent="0.3">
      <c r="A177" s="140" t="s">
        <v>164</v>
      </c>
      <c r="B177" s="139" t="s">
        <v>1039</v>
      </c>
      <c r="C177" s="593" t="s">
        <v>697</v>
      </c>
      <c r="D177" s="594"/>
      <c r="E177" s="594"/>
      <c r="F177" s="102"/>
      <c r="G177" s="459"/>
      <c r="H177" s="459"/>
      <c r="I177" s="459"/>
      <c r="J177" s="103"/>
      <c r="K177" s="104"/>
      <c r="L177" s="107"/>
      <c r="M177" s="107"/>
      <c r="N177" s="107"/>
      <c r="O177" s="105"/>
      <c r="P177" s="108"/>
      <c r="Q177" s="108"/>
      <c r="R177" s="106"/>
      <c r="S177" s="104"/>
      <c r="T177" s="105"/>
      <c r="U177" s="105"/>
      <c r="V177" s="105"/>
      <c r="W177" s="105"/>
      <c r="X177" s="105"/>
      <c r="Y177" s="105"/>
      <c r="Z177" s="105"/>
      <c r="AA177" s="108"/>
      <c r="AB177" s="105"/>
      <c r="AC177" s="107"/>
      <c r="AD177" s="109"/>
      <c r="AE177" s="56"/>
      <c r="AF177" s="253"/>
    </row>
    <row r="178" spans="1:32" ht="15.75" hidden="1" thickBot="1" x14ac:dyDescent="0.3">
      <c r="B178" s="110" t="s">
        <v>165</v>
      </c>
      <c r="C178" s="617" t="s">
        <v>166</v>
      </c>
      <c r="D178" s="618"/>
      <c r="E178" s="618"/>
      <c r="F178" s="93">
        <f>F179+F180+F181+F182+F192</f>
        <v>0</v>
      </c>
      <c r="G178" s="455">
        <f t="shared" ref="G178:I178" si="181">G179+G180+G181+G182+G192</f>
        <v>0</v>
      </c>
      <c r="H178" s="455">
        <f t="shared" ref="H178" si="182">H179+H180+H181+H182+H192</f>
        <v>0</v>
      </c>
      <c r="I178" s="455">
        <f t="shared" si="181"/>
        <v>0</v>
      </c>
      <c r="J178" s="94">
        <f t="shared" ref="J178:R178" si="183">J179+J180+J181+J182+J192</f>
        <v>0</v>
      </c>
      <c r="K178" s="95">
        <f t="shared" si="183"/>
        <v>0</v>
      </c>
      <c r="L178" s="98">
        <f t="shared" ref="L178:N178" si="184">L179+L180+L181+L182+L192</f>
        <v>0</v>
      </c>
      <c r="M178" s="98">
        <f t="shared" si="184"/>
        <v>0</v>
      </c>
      <c r="N178" s="98">
        <f t="shared" si="184"/>
        <v>0</v>
      </c>
      <c r="O178" s="96">
        <f t="shared" si="183"/>
        <v>0</v>
      </c>
      <c r="P178" s="99">
        <f t="shared" ref="P178:Q178" si="185">P179+P180+P181+P182+P192</f>
        <v>0</v>
      </c>
      <c r="Q178" s="99">
        <f t="shared" si="185"/>
        <v>0</v>
      </c>
      <c r="R178" s="97">
        <f t="shared" si="183"/>
        <v>0</v>
      </c>
      <c r="S178" s="95">
        <f t="shared" ref="S178:AD178" si="186">S179+S180+S181+S182+S192</f>
        <v>0</v>
      </c>
      <c r="T178" s="96">
        <f t="shared" si="186"/>
        <v>0</v>
      </c>
      <c r="U178" s="96">
        <f t="shared" si="186"/>
        <v>0</v>
      </c>
      <c r="V178" s="96">
        <f t="shared" si="186"/>
        <v>0</v>
      </c>
      <c r="W178" s="96">
        <f t="shared" si="186"/>
        <v>0</v>
      </c>
      <c r="X178" s="96">
        <f t="shared" ref="X178" si="187">X179+X180+X181+X182+X192</f>
        <v>0</v>
      </c>
      <c r="Y178" s="96">
        <f t="shared" si="186"/>
        <v>0</v>
      </c>
      <c r="Z178" s="96">
        <f t="shared" si="186"/>
        <v>0</v>
      </c>
      <c r="AA178" s="99">
        <f t="shared" si="186"/>
        <v>0</v>
      </c>
      <c r="AB178" s="96">
        <f t="shared" si="186"/>
        <v>0</v>
      </c>
      <c r="AC178" s="98">
        <f t="shared" si="186"/>
        <v>0</v>
      </c>
      <c r="AD178" s="100">
        <f t="shared" si="186"/>
        <v>0</v>
      </c>
      <c r="AE178" s="56"/>
      <c r="AF178" s="253"/>
    </row>
    <row r="179" spans="1:32" s="19" customFormat="1" ht="25.5" hidden="1" customHeight="1" x14ac:dyDescent="0.25">
      <c r="A179" s="140" t="s">
        <v>167</v>
      </c>
      <c r="B179" s="101" t="s">
        <v>1040</v>
      </c>
      <c r="C179" s="615" t="s">
        <v>698</v>
      </c>
      <c r="D179" s="616"/>
      <c r="E179" s="616"/>
      <c r="F179" s="102"/>
      <c r="G179" s="459"/>
      <c r="H179" s="459"/>
      <c r="I179" s="459"/>
      <c r="J179" s="103"/>
      <c r="K179" s="104"/>
      <c r="L179" s="107"/>
      <c r="M179" s="107"/>
      <c r="N179" s="107"/>
      <c r="O179" s="105"/>
      <c r="P179" s="108"/>
      <c r="Q179" s="108"/>
      <c r="R179" s="106"/>
      <c r="S179" s="104"/>
      <c r="T179" s="105"/>
      <c r="U179" s="105"/>
      <c r="V179" s="105"/>
      <c r="W179" s="105"/>
      <c r="X179" s="105"/>
      <c r="Y179" s="105"/>
      <c r="Z179" s="105"/>
      <c r="AA179" s="108"/>
      <c r="AB179" s="105"/>
      <c r="AC179" s="107"/>
      <c r="AD179" s="109"/>
      <c r="AE179" s="56"/>
      <c r="AF179" s="253"/>
    </row>
    <row r="180" spans="1:32" s="19" customFormat="1" ht="25.5" hidden="1" customHeight="1" x14ac:dyDescent="0.25">
      <c r="A180" s="140" t="s">
        <v>168</v>
      </c>
      <c r="B180" s="101" t="s">
        <v>1041</v>
      </c>
      <c r="C180" s="615" t="s">
        <v>169</v>
      </c>
      <c r="D180" s="616"/>
      <c r="E180" s="616"/>
      <c r="F180" s="102"/>
      <c r="G180" s="459"/>
      <c r="H180" s="459"/>
      <c r="I180" s="459"/>
      <c r="J180" s="103"/>
      <c r="K180" s="104"/>
      <c r="L180" s="107"/>
      <c r="M180" s="107"/>
      <c r="N180" s="107"/>
      <c r="O180" s="105"/>
      <c r="P180" s="108"/>
      <c r="Q180" s="108"/>
      <c r="R180" s="106"/>
      <c r="S180" s="104"/>
      <c r="T180" s="105"/>
      <c r="U180" s="105"/>
      <c r="V180" s="105"/>
      <c r="W180" s="105"/>
      <c r="X180" s="105"/>
      <c r="Y180" s="105"/>
      <c r="Z180" s="105"/>
      <c r="AA180" s="108"/>
      <c r="AB180" s="105"/>
      <c r="AC180" s="107"/>
      <c r="AD180" s="109"/>
      <c r="AE180" s="56"/>
      <c r="AF180" s="253"/>
    </row>
    <row r="181" spans="1:32" s="19" customFormat="1" ht="25.5" hidden="1" customHeight="1" x14ac:dyDescent="0.25">
      <c r="A181" s="140" t="s">
        <v>170</v>
      </c>
      <c r="B181" s="101" t="s">
        <v>1042</v>
      </c>
      <c r="C181" s="615" t="s">
        <v>171</v>
      </c>
      <c r="D181" s="616"/>
      <c r="E181" s="616"/>
      <c r="F181" s="102"/>
      <c r="G181" s="459"/>
      <c r="H181" s="459"/>
      <c r="I181" s="459"/>
      <c r="J181" s="103"/>
      <c r="K181" s="104"/>
      <c r="L181" s="107"/>
      <c r="M181" s="107"/>
      <c r="N181" s="107"/>
      <c r="O181" s="105"/>
      <c r="P181" s="108"/>
      <c r="Q181" s="108"/>
      <c r="R181" s="106"/>
      <c r="S181" s="104"/>
      <c r="T181" s="105"/>
      <c r="U181" s="105"/>
      <c r="V181" s="105"/>
      <c r="W181" s="105"/>
      <c r="X181" s="105"/>
      <c r="Y181" s="105"/>
      <c r="Z181" s="105"/>
      <c r="AA181" s="108"/>
      <c r="AB181" s="105"/>
      <c r="AC181" s="107"/>
      <c r="AD181" s="109"/>
      <c r="AE181" s="56"/>
      <c r="AF181" s="253"/>
    </row>
    <row r="182" spans="1:32" s="19" customFormat="1" ht="25.5" hidden="1" customHeight="1" x14ac:dyDescent="0.25">
      <c r="A182" s="140" t="s">
        <v>172</v>
      </c>
      <c r="B182" s="101" t="s">
        <v>1043</v>
      </c>
      <c r="C182" s="615" t="s">
        <v>890</v>
      </c>
      <c r="D182" s="616"/>
      <c r="E182" s="616"/>
      <c r="F182" s="102">
        <f>F183+F184+F185+F186+F187+F188+F189+F190+F191</f>
        <v>0</v>
      </c>
      <c r="G182" s="459">
        <f t="shared" ref="G182:I182" si="188">G183+G184+G185+G186+G187+G188+G189+G190+G191</f>
        <v>0</v>
      </c>
      <c r="H182" s="459">
        <f t="shared" ref="H182" si="189">H183+H184+H185+H186+H187+H188+H189+H190+H191</f>
        <v>0</v>
      </c>
      <c r="I182" s="459">
        <f t="shared" si="188"/>
        <v>0</v>
      </c>
      <c r="J182" s="103">
        <f t="shared" ref="J182:R182" si="190">J183+J184+J185+J186+J187+J188+J189+J190+J191</f>
        <v>0</v>
      </c>
      <c r="K182" s="104">
        <f t="shared" si="190"/>
        <v>0</v>
      </c>
      <c r="L182" s="107">
        <f t="shared" ref="L182:N182" si="191">L183+L184+L185+L186+L187+L188+L189+L190+L191</f>
        <v>0</v>
      </c>
      <c r="M182" s="107">
        <f t="shared" si="191"/>
        <v>0</v>
      </c>
      <c r="N182" s="107">
        <f t="shared" si="191"/>
        <v>0</v>
      </c>
      <c r="O182" s="105">
        <f t="shared" si="190"/>
        <v>0</v>
      </c>
      <c r="P182" s="108">
        <f t="shared" ref="P182:Q182" si="192">P183+P184+P185+P186+P187+P188+P189+P190+P191</f>
        <v>0</v>
      </c>
      <c r="Q182" s="108">
        <f t="shared" si="192"/>
        <v>0</v>
      </c>
      <c r="R182" s="106">
        <f t="shared" si="190"/>
        <v>0</v>
      </c>
      <c r="S182" s="104">
        <f t="shared" ref="S182:AD182" si="193">S183+S184+S185+S186+S187+S188+S189+S190+S191</f>
        <v>0</v>
      </c>
      <c r="T182" s="105">
        <f t="shared" si="193"/>
        <v>0</v>
      </c>
      <c r="U182" s="105">
        <f t="shared" si="193"/>
        <v>0</v>
      </c>
      <c r="V182" s="105">
        <f t="shared" si="193"/>
        <v>0</v>
      </c>
      <c r="W182" s="105">
        <f t="shared" si="193"/>
        <v>0</v>
      </c>
      <c r="X182" s="105">
        <f t="shared" ref="X182" si="194">X183+X184+X185+X186+X187+X188+X189+X190+X191</f>
        <v>0</v>
      </c>
      <c r="Y182" s="105">
        <f t="shared" si="193"/>
        <v>0</v>
      </c>
      <c r="Z182" s="105">
        <f t="shared" si="193"/>
        <v>0</v>
      </c>
      <c r="AA182" s="108">
        <f t="shared" si="193"/>
        <v>0</v>
      </c>
      <c r="AB182" s="105">
        <f t="shared" si="193"/>
        <v>0</v>
      </c>
      <c r="AC182" s="107">
        <f t="shared" si="193"/>
        <v>0</v>
      </c>
      <c r="AD182" s="109">
        <f t="shared" si="193"/>
        <v>0</v>
      </c>
      <c r="AE182" s="56"/>
      <c r="AF182" s="253"/>
    </row>
    <row r="183" spans="1:32" ht="15.75" hidden="1" thickBot="1" x14ac:dyDescent="0.3">
      <c r="A183" s="140" t="s">
        <v>173</v>
      </c>
      <c r="B183" s="59"/>
      <c r="C183" s="2"/>
      <c r="D183" s="603" t="s">
        <v>699</v>
      </c>
      <c r="E183" s="603"/>
      <c r="F183" s="85"/>
      <c r="G183" s="458"/>
      <c r="H183" s="458"/>
      <c r="I183" s="458"/>
      <c r="J183" s="87"/>
      <c r="K183" s="81"/>
      <c r="L183" s="43"/>
      <c r="M183" s="43"/>
      <c r="N183" s="43"/>
      <c r="O183" s="1"/>
      <c r="P183" s="89"/>
      <c r="Q183" s="89"/>
      <c r="R183" s="82"/>
      <c r="S183" s="81"/>
      <c r="T183" s="1"/>
      <c r="U183" s="1"/>
      <c r="V183" s="1"/>
      <c r="W183" s="1"/>
      <c r="X183" s="1"/>
      <c r="Y183" s="1"/>
      <c r="Z183" s="1"/>
      <c r="AA183" s="89"/>
      <c r="AB183" s="1"/>
      <c r="AC183" s="43"/>
      <c r="AD183" s="46"/>
      <c r="AE183" s="60"/>
      <c r="AF183" s="253"/>
    </row>
    <row r="184" spans="1:32" ht="15.75" hidden="1" thickBot="1" x14ac:dyDescent="0.3">
      <c r="A184" s="140" t="s">
        <v>174</v>
      </c>
      <c r="B184" s="59"/>
      <c r="C184" s="2"/>
      <c r="D184" s="603" t="s">
        <v>701</v>
      </c>
      <c r="E184" s="603"/>
      <c r="F184" s="85"/>
      <c r="G184" s="458"/>
      <c r="H184" s="458"/>
      <c r="I184" s="458"/>
      <c r="J184" s="87"/>
      <c r="K184" s="81"/>
      <c r="L184" s="43"/>
      <c r="M184" s="43"/>
      <c r="N184" s="43"/>
      <c r="O184" s="1"/>
      <c r="P184" s="89"/>
      <c r="Q184" s="89"/>
      <c r="R184" s="82"/>
      <c r="S184" s="81"/>
      <c r="T184" s="1"/>
      <c r="U184" s="1"/>
      <c r="V184" s="1"/>
      <c r="W184" s="1"/>
      <c r="X184" s="1"/>
      <c r="Y184" s="1"/>
      <c r="Z184" s="1"/>
      <c r="AA184" s="89"/>
      <c r="AB184" s="1"/>
      <c r="AC184" s="43"/>
      <c r="AD184" s="46"/>
      <c r="AE184" s="60"/>
      <c r="AF184" s="253"/>
    </row>
    <row r="185" spans="1:32" ht="15.75" hidden="1" thickBot="1" x14ac:dyDescent="0.3">
      <c r="A185" s="140" t="s">
        <v>175</v>
      </c>
      <c r="B185" s="59"/>
      <c r="C185" s="2"/>
      <c r="D185" s="603" t="s">
        <v>702</v>
      </c>
      <c r="E185" s="603"/>
      <c r="F185" s="85"/>
      <c r="G185" s="458"/>
      <c r="H185" s="458"/>
      <c r="I185" s="458"/>
      <c r="J185" s="87"/>
      <c r="K185" s="81"/>
      <c r="L185" s="43"/>
      <c r="M185" s="43"/>
      <c r="N185" s="43"/>
      <c r="O185" s="1"/>
      <c r="P185" s="89"/>
      <c r="Q185" s="89"/>
      <c r="R185" s="82"/>
      <c r="S185" s="81"/>
      <c r="T185" s="1"/>
      <c r="U185" s="1"/>
      <c r="V185" s="1"/>
      <c r="W185" s="1"/>
      <c r="X185" s="1"/>
      <c r="Y185" s="1"/>
      <c r="Z185" s="1"/>
      <c r="AA185" s="89"/>
      <c r="AB185" s="1"/>
      <c r="AC185" s="43"/>
      <c r="AD185" s="46"/>
      <c r="AE185" s="60"/>
      <c r="AF185" s="253"/>
    </row>
    <row r="186" spans="1:32" ht="15.75" hidden="1" thickBot="1" x14ac:dyDescent="0.3">
      <c r="A186" s="140" t="s">
        <v>176</v>
      </c>
      <c r="B186" s="59"/>
      <c r="C186" s="2"/>
      <c r="D186" s="603" t="s">
        <v>700</v>
      </c>
      <c r="E186" s="603"/>
      <c r="F186" s="85"/>
      <c r="G186" s="458"/>
      <c r="H186" s="458"/>
      <c r="I186" s="458"/>
      <c r="J186" s="87"/>
      <c r="K186" s="81"/>
      <c r="L186" s="43"/>
      <c r="M186" s="43"/>
      <c r="N186" s="43"/>
      <c r="O186" s="1"/>
      <c r="P186" s="89"/>
      <c r="Q186" s="89"/>
      <c r="R186" s="82"/>
      <c r="S186" s="81"/>
      <c r="T186" s="1"/>
      <c r="U186" s="1"/>
      <c r="V186" s="1"/>
      <c r="W186" s="1"/>
      <c r="X186" s="1"/>
      <c r="Y186" s="1"/>
      <c r="Z186" s="1"/>
      <c r="AA186" s="89"/>
      <c r="AB186" s="1"/>
      <c r="AC186" s="43"/>
      <c r="AD186" s="46"/>
      <c r="AE186" s="60"/>
      <c r="AF186" s="253"/>
    </row>
    <row r="187" spans="1:32" ht="15.75" hidden="1" thickBot="1" x14ac:dyDescent="0.3">
      <c r="A187" s="140" t="s">
        <v>177</v>
      </c>
      <c r="B187" s="59"/>
      <c r="C187" s="2"/>
      <c r="D187" s="603" t="s">
        <v>703</v>
      </c>
      <c r="E187" s="603"/>
      <c r="F187" s="85"/>
      <c r="G187" s="458"/>
      <c r="H187" s="458"/>
      <c r="I187" s="458"/>
      <c r="J187" s="87"/>
      <c r="K187" s="81"/>
      <c r="L187" s="43"/>
      <c r="M187" s="43"/>
      <c r="N187" s="43"/>
      <c r="O187" s="1"/>
      <c r="P187" s="89"/>
      <c r="Q187" s="89"/>
      <c r="R187" s="82"/>
      <c r="S187" s="81"/>
      <c r="T187" s="1"/>
      <c r="U187" s="1"/>
      <c r="V187" s="1"/>
      <c r="W187" s="1"/>
      <c r="X187" s="1"/>
      <c r="Y187" s="1"/>
      <c r="Z187" s="1"/>
      <c r="AA187" s="89"/>
      <c r="AB187" s="1"/>
      <c r="AC187" s="43"/>
      <c r="AD187" s="46"/>
      <c r="AE187" s="60"/>
      <c r="AF187" s="253"/>
    </row>
    <row r="188" spans="1:32" ht="25.5" hidden="1" customHeight="1" x14ac:dyDescent="0.25">
      <c r="A188" s="140" t="s">
        <v>178</v>
      </c>
      <c r="B188" s="59"/>
      <c r="C188" s="2"/>
      <c r="D188" s="607" t="s">
        <v>777</v>
      </c>
      <c r="E188" s="607"/>
      <c r="F188" s="85"/>
      <c r="G188" s="458"/>
      <c r="H188" s="458"/>
      <c r="I188" s="458"/>
      <c r="J188" s="87"/>
      <c r="K188" s="81"/>
      <c r="L188" s="43"/>
      <c r="M188" s="43"/>
      <c r="N188" s="43"/>
      <c r="O188" s="1"/>
      <c r="P188" s="89"/>
      <c r="Q188" s="89"/>
      <c r="R188" s="82"/>
      <c r="S188" s="81"/>
      <c r="T188" s="1"/>
      <c r="U188" s="1"/>
      <c r="V188" s="1"/>
      <c r="W188" s="1"/>
      <c r="X188" s="1"/>
      <c r="Y188" s="1"/>
      <c r="Z188" s="1"/>
      <c r="AA188" s="89"/>
      <c r="AB188" s="1"/>
      <c r="AC188" s="43"/>
      <c r="AD188" s="46"/>
      <c r="AE188" s="60"/>
      <c r="AF188" s="253"/>
    </row>
    <row r="189" spans="1:32" ht="25.5" hidden="1" customHeight="1" x14ac:dyDescent="0.25">
      <c r="A189" s="140" t="s">
        <v>179</v>
      </c>
      <c r="B189" s="59"/>
      <c r="C189" s="2"/>
      <c r="D189" s="607" t="s">
        <v>778</v>
      </c>
      <c r="E189" s="607"/>
      <c r="F189" s="85"/>
      <c r="G189" s="458"/>
      <c r="H189" s="458"/>
      <c r="I189" s="458"/>
      <c r="J189" s="87"/>
      <c r="K189" s="81"/>
      <c r="L189" s="43"/>
      <c r="M189" s="43"/>
      <c r="N189" s="43"/>
      <c r="O189" s="1"/>
      <c r="P189" s="89"/>
      <c r="Q189" s="89"/>
      <c r="R189" s="82"/>
      <c r="S189" s="81"/>
      <c r="T189" s="1"/>
      <c r="U189" s="1"/>
      <c r="V189" s="1"/>
      <c r="W189" s="1"/>
      <c r="X189" s="1"/>
      <c r="Y189" s="1"/>
      <c r="Z189" s="1"/>
      <c r="AA189" s="89"/>
      <c r="AB189" s="1"/>
      <c r="AC189" s="43"/>
      <c r="AD189" s="46"/>
      <c r="AE189" s="60"/>
      <c r="AF189" s="253"/>
    </row>
    <row r="190" spans="1:32" ht="15.75" hidden="1" thickBot="1" x14ac:dyDescent="0.3">
      <c r="A190" s="140" t="s">
        <v>180</v>
      </c>
      <c r="B190" s="59"/>
      <c r="C190" s="2"/>
      <c r="D190" s="603" t="s">
        <v>704</v>
      </c>
      <c r="E190" s="603"/>
      <c r="F190" s="85"/>
      <c r="G190" s="458"/>
      <c r="H190" s="458"/>
      <c r="I190" s="458"/>
      <c r="J190" s="87"/>
      <c r="K190" s="81"/>
      <c r="L190" s="43"/>
      <c r="M190" s="43"/>
      <c r="N190" s="43"/>
      <c r="O190" s="1"/>
      <c r="P190" s="89"/>
      <c r="Q190" s="89"/>
      <c r="R190" s="82"/>
      <c r="S190" s="81"/>
      <c r="T190" s="1"/>
      <c r="U190" s="1"/>
      <c r="V190" s="1"/>
      <c r="W190" s="1"/>
      <c r="X190" s="1"/>
      <c r="Y190" s="1"/>
      <c r="Z190" s="1"/>
      <c r="AA190" s="89"/>
      <c r="AB190" s="1"/>
      <c r="AC190" s="43"/>
      <c r="AD190" s="46"/>
      <c r="AE190" s="60"/>
      <c r="AF190" s="253"/>
    </row>
    <row r="191" spans="1:32" ht="26.25" hidden="1" customHeight="1" x14ac:dyDescent="0.25">
      <c r="A191" s="140" t="s">
        <v>181</v>
      </c>
      <c r="B191" s="59"/>
      <c r="C191" s="2"/>
      <c r="D191" s="607" t="s">
        <v>779</v>
      </c>
      <c r="E191" s="607"/>
      <c r="F191" s="85"/>
      <c r="G191" s="458"/>
      <c r="H191" s="458"/>
      <c r="I191" s="458"/>
      <c r="J191" s="87"/>
      <c r="K191" s="81"/>
      <c r="L191" s="43"/>
      <c r="M191" s="43"/>
      <c r="N191" s="43"/>
      <c r="O191" s="1"/>
      <c r="P191" s="89"/>
      <c r="Q191" s="89"/>
      <c r="R191" s="82"/>
      <c r="S191" s="81"/>
      <c r="T191" s="1"/>
      <c r="U191" s="1"/>
      <c r="V191" s="1"/>
      <c r="W191" s="1"/>
      <c r="X191" s="1"/>
      <c r="Y191" s="1"/>
      <c r="Z191" s="1"/>
      <c r="AA191" s="89"/>
      <c r="AB191" s="1"/>
      <c r="AC191" s="43"/>
      <c r="AD191" s="46"/>
      <c r="AE191" s="60"/>
      <c r="AF191" s="253"/>
    </row>
    <row r="192" spans="1:32" s="19" customFormat="1" ht="15.75" hidden="1" thickBot="1" x14ac:dyDescent="0.3">
      <c r="A192" s="140" t="s">
        <v>182</v>
      </c>
      <c r="B192" s="101" t="s">
        <v>1044</v>
      </c>
      <c r="C192" s="613" t="s">
        <v>183</v>
      </c>
      <c r="D192" s="614"/>
      <c r="E192" s="614"/>
      <c r="F192" s="102">
        <f>F193+F194+F195+F196+F197+F198+F199+F200+F201+F202+F203</f>
        <v>0</v>
      </c>
      <c r="G192" s="459">
        <f t="shared" ref="G192:I192" si="195">G193+G194+G195+G196+G197+G198+G199+G200+G201+G202+G203</f>
        <v>0</v>
      </c>
      <c r="H192" s="459">
        <f t="shared" ref="H192" si="196">H193+H194+H195+H196+H197+H198+H199+H200+H201+H202+H203</f>
        <v>0</v>
      </c>
      <c r="I192" s="459">
        <f t="shared" si="195"/>
        <v>0</v>
      </c>
      <c r="J192" s="103">
        <f t="shared" ref="J192:R192" si="197">J193+J194+J195+J196+J197+J198+J199+J200+J201+J202+J203</f>
        <v>0</v>
      </c>
      <c r="K192" s="104">
        <f t="shared" si="197"/>
        <v>0</v>
      </c>
      <c r="L192" s="107">
        <f t="shared" ref="L192:N192" si="198">L193+L194+L195+L196+L197+L198+L199+L200+L201+L202+L203</f>
        <v>0</v>
      </c>
      <c r="M192" s="107">
        <f t="shared" si="198"/>
        <v>0</v>
      </c>
      <c r="N192" s="107">
        <f t="shared" si="198"/>
        <v>0</v>
      </c>
      <c r="O192" s="105">
        <f t="shared" si="197"/>
        <v>0</v>
      </c>
      <c r="P192" s="108">
        <f t="shared" ref="P192:Q192" si="199">P193+P194+P195+P196+P197+P198+P199+P200+P201+P202+P203</f>
        <v>0</v>
      </c>
      <c r="Q192" s="108">
        <f t="shared" si="199"/>
        <v>0</v>
      </c>
      <c r="R192" s="106">
        <f t="shared" si="197"/>
        <v>0</v>
      </c>
      <c r="S192" s="104">
        <f t="shared" ref="S192:AD192" si="200">S193+S194+S195+S196+S197+S198+S199+S200+S201+S202+S203</f>
        <v>0</v>
      </c>
      <c r="T192" s="105">
        <f t="shared" si="200"/>
        <v>0</v>
      </c>
      <c r="U192" s="105">
        <f t="shared" si="200"/>
        <v>0</v>
      </c>
      <c r="V192" s="105">
        <f t="shared" si="200"/>
        <v>0</v>
      </c>
      <c r="W192" s="105">
        <f t="shared" si="200"/>
        <v>0</v>
      </c>
      <c r="X192" s="105">
        <f t="shared" ref="X192" si="201">X193+X194+X195+X196+X197+X198+X199+X200+X201+X202+X203</f>
        <v>0</v>
      </c>
      <c r="Y192" s="105">
        <f t="shared" si="200"/>
        <v>0</v>
      </c>
      <c r="Z192" s="105">
        <f t="shared" si="200"/>
        <v>0</v>
      </c>
      <c r="AA192" s="108">
        <f t="shared" si="200"/>
        <v>0</v>
      </c>
      <c r="AB192" s="105">
        <f t="shared" si="200"/>
        <v>0</v>
      </c>
      <c r="AC192" s="107">
        <f t="shared" si="200"/>
        <v>0</v>
      </c>
      <c r="AD192" s="109">
        <f t="shared" si="200"/>
        <v>0</v>
      </c>
      <c r="AE192" s="56"/>
      <c r="AF192" s="253"/>
    </row>
    <row r="193" spans="1:32" ht="15.75" hidden="1" thickBot="1" x14ac:dyDescent="0.3">
      <c r="A193" s="140" t="s">
        <v>184</v>
      </c>
      <c r="B193" s="59"/>
      <c r="C193" s="2"/>
      <c r="D193" s="603" t="s">
        <v>705</v>
      </c>
      <c r="E193" s="603"/>
      <c r="F193" s="85"/>
      <c r="G193" s="458"/>
      <c r="H193" s="458"/>
      <c r="I193" s="458"/>
      <c r="J193" s="87"/>
      <c r="K193" s="81"/>
      <c r="L193" s="43"/>
      <c r="M193" s="43"/>
      <c r="N193" s="43"/>
      <c r="O193" s="1"/>
      <c r="P193" s="89"/>
      <c r="Q193" s="89"/>
      <c r="R193" s="82"/>
      <c r="S193" s="81"/>
      <c r="T193" s="1"/>
      <c r="U193" s="1"/>
      <c r="V193" s="1"/>
      <c r="W193" s="1"/>
      <c r="X193" s="1"/>
      <c r="Y193" s="1"/>
      <c r="Z193" s="1"/>
      <c r="AA193" s="89"/>
      <c r="AB193" s="1"/>
      <c r="AC193" s="43"/>
      <c r="AD193" s="46"/>
      <c r="AE193" s="60"/>
      <c r="AF193" s="253"/>
    </row>
    <row r="194" spans="1:32" ht="15.75" hidden="1" thickBot="1" x14ac:dyDescent="0.3">
      <c r="A194" s="140" t="s">
        <v>185</v>
      </c>
      <c r="B194" s="59"/>
      <c r="C194" s="2"/>
      <c r="D194" s="603" t="s">
        <v>708</v>
      </c>
      <c r="E194" s="603"/>
      <c r="F194" s="85"/>
      <c r="G194" s="458"/>
      <c r="H194" s="458"/>
      <c r="I194" s="458"/>
      <c r="J194" s="87"/>
      <c r="K194" s="81"/>
      <c r="L194" s="43"/>
      <c r="M194" s="43"/>
      <c r="N194" s="43"/>
      <c r="O194" s="1"/>
      <c r="P194" s="89"/>
      <c r="Q194" s="89"/>
      <c r="R194" s="82"/>
      <c r="S194" s="81"/>
      <c r="T194" s="1"/>
      <c r="U194" s="1"/>
      <c r="V194" s="1"/>
      <c r="W194" s="1"/>
      <c r="X194" s="1"/>
      <c r="Y194" s="1"/>
      <c r="Z194" s="1"/>
      <c r="AA194" s="89"/>
      <c r="AB194" s="1"/>
      <c r="AC194" s="43"/>
      <c r="AD194" s="46"/>
      <c r="AE194" s="60"/>
      <c r="AF194" s="253"/>
    </row>
    <row r="195" spans="1:32" ht="15.75" hidden="1" thickBot="1" x14ac:dyDescent="0.3">
      <c r="A195" s="140" t="s">
        <v>186</v>
      </c>
      <c r="B195" s="59"/>
      <c r="C195" s="2"/>
      <c r="D195" s="603" t="s">
        <v>709</v>
      </c>
      <c r="E195" s="603"/>
      <c r="F195" s="85"/>
      <c r="G195" s="458"/>
      <c r="H195" s="458"/>
      <c r="I195" s="458"/>
      <c r="J195" s="87"/>
      <c r="K195" s="81"/>
      <c r="L195" s="43"/>
      <c r="M195" s="43"/>
      <c r="N195" s="43"/>
      <c r="O195" s="1"/>
      <c r="P195" s="89"/>
      <c r="Q195" s="89"/>
      <c r="R195" s="82"/>
      <c r="S195" s="81"/>
      <c r="T195" s="1"/>
      <c r="U195" s="1"/>
      <c r="V195" s="1"/>
      <c r="W195" s="1"/>
      <c r="X195" s="1"/>
      <c r="Y195" s="1"/>
      <c r="Z195" s="1"/>
      <c r="AA195" s="89"/>
      <c r="AB195" s="1"/>
      <c r="AC195" s="43"/>
      <c r="AD195" s="46"/>
      <c r="AE195" s="60"/>
      <c r="AF195" s="253"/>
    </row>
    <row r="196" spans="1:32" ht="15.75" hidden="1" thickBot="1" x14ac:dyDescent="0.3">
      <c r="A196" s="140" t="s">
        <v>187</v>
      </c>
      <c r="B196" s="59"/>
      <c r="C196" s="2"/>
      <c r="D196" s="603" t="s">
        <v>706</v>
      </c>
      <c r="E196" s="603"/>
      <c r="F196" s="85"/>
      <c r="G196" s="458"/>
      <c r="H196" s="458"/>
      <c r="I196" s="458"/>
      <c r="J196" s="87"/>
      <c r="K196" s="81"/>
      <c r="L196" s="43"/>
      <c r="M196" s="43"/>
      <c r="N196" s="43"/>
      <c r="O196" s="1"/>
      <c r="P196" s="89"/>
      <c r="Q196" s="89"/>
      <c r="R196" s="82"/>
      <c r="S196" s="81"/>
      <c r="T196" s="1"/>
      <c r="U196" s="1"/>
      <c r="V196" s="1"/>
      <c r="W196" s="1"/>
      <c r="X196" s="1"/>
      <c r="Y196" s="1"/>
      <c r="Z196" s="1"/>
      <c r="AA196" s="89"/>
      <c r="AB196" s="1"/>
      <c r="AC196" s="43"/>
      <c r="AD196" s="46"/>
      <c r="AE196" s="60"/>
      <c r="AF196" s="253"/>
    </row>
    <row r="197" spans="1:32" ht="15.75" hidden="1" thickBot="1" x14ac:dyDescent="0.3">
      <c r="A197" s="140" t="s">
        <v>188</v>
      </c>
      <c r="B197" s="59"/>
      <c r="C197" s="2"/>
      <c r="D197" s="603" t="s">
        <v>710</v>
      </c>
      <c r="E197" s="603"/>
      <c r="F197" s="85"/>
      <c r="G197" s="458"/>
      <c r="H197" s="458"/>
      <c r="I197" s="458"/>
      <c r="J197" s="87"/>
      <c r="K197" s="81"/>
      <c r="L197" s="43"/>
      <c r="M197" s="43"/>
      <c r="N197" s="43"/>
      <c r="O197" s="1"/>
      <c r="P197" s="89"/>
      <c r="Q197" s="89"/>
      <c r="R197" s="82"/>
      <c r="S197" s="81"/>
      <c r="T197" s="1"/>
      <c r="U197" s="1"/>
      <c r="V197" s="1"/>
      <c r="W197" s="1"/>
      <c r="X197" s="1"/>
      <c r="Y197" s="1"/>
      <c r="Z197" s="1"/>
      <c r="AA197" s="89"/>
      <c r="AB197" s="1"/>
      <c r="AC197" s="43"/>
      <c r="AD197" s="46"/>
      <c r="AE197" s="60"/>
      <c r="AF197" s="253"/>
    </row>
    <row r="198" spans="1:32" ht="25.5" hidden="1" customHeight="1" x14ac:dyDescent="0.25">
      <c r="A198" s="140" t="s">
        <v>189</v>
      </c>
      <c r="B198" s="59"/>
      <c r="C198" s="2"/>
      <c r="D198" s="607" t="s">
        <v>780</v>
      </c>
      <c r="E198" s="607"/>
      <c r="F198" s="85"/>
      <c r="G198" s="458"/>
      <c r="H198" s="458"/>
      <c r="I198" s="458"/>
      <c r="J198" s="87"/>
      <c r="K198" s="81"/>
      <c r="L198" s="43"/>
      <c r="M198" s="43"/>
      <c r="N198" s="43"/>
      <c r="O198" s="1"/>
      <c r="P198" s="89"/>
      <c r="Q198" s="89"/>
      <c r="R198" s="82"/>
      <c r="S198" s="81"/>
      <c r="T198" s="1"/>
      <c r="U198" s="1"/>
      <c r="V198" s="1"/>
      <c r="W198" s="1"/>
      <c r="X198" s="1"/>
      <c r="Y198" s="1"/>
      <c r="Z198" s="1"/>
      <c r="AA198" s="89"/>
      <c r="AB198" s="1"/>
      <c r="AC198" s="43"/>
      <c r="AD198" s="46"/>
      <c r="AE198" s="60"/>
      <c r="AF198" s="253"/>
    </row>
    <row r="199" spans="1:32" ht="25.5" hidden="1" customHeight="1" x14ac:dyDescent="0.25">
      <c r="A199" s="140" t="s">
        <v>190</v>
      </c>
      <c r="B199" s="59"/>
      <c r="C199" s="2"/>
      <c r="D199" s="607" t="s">
        <v>781</v>
      </c>
      <c r="E199" s="607"/>
      <c r="F199" s="85"/>
      <c r="G199" s="458"/>
      <c r="H199" s="458"/>
      <c r="I199" s="458"/>
      <c r="J199" s="87"/>
      <c r="K199" s="81"/>
      <c r="L199" s="43"/>
      <c r="M199" s="43"/>
      <c r="N199" s="43"/>
      <c r="O199" s="1"/>
      <c r="P199" s="89"/>
      <c r="Q199" s="89"/>
      <c r="R199" s="82"/>
      <c r="S199" s="81"/>
      <c r="T199" s="1"/>
      <c r="U199" s="1"/>
      <c r="V199" s="1"/>
      <c r="W199" s="1"/>
      <c r="X199" s="1"/>
      <c r="Y199" s="1"/>
      <c r="Z199" s="1"/>
      <c r="AA199" s="89"/>
      <c r="AB199" s="1"/>
      <c r="AC199" s="43"/>
      <c r="AD199" s="46"/>
      <c r="AE199" s="60"/>
      <c r="AF199" s="253"/>
    </row>
    <row r="200" spans="1:32" ht="15.75" hidden="1" thickBot="1" x14ac:dyDescent="0.3">
      <c r="A200" s="140" t="s">
        <v>191</v>
      </c>
      <c r="B200" s="59"/>
      <c r="C200" s="2"/>
      <c r="D200" s="603" t="s">
        <v>711</v>
      </c>
      <c r="E200" s="603"/>
      <c r="F200" s="85"/>
      <c r="G200" s="458"/>
      <c r="H200" s="458"/>
      <c r="I200" s="458"/>
      <c r="J200" s="87"/>
      <c r="K200" s="81"/>
      <c r="L200" s="43"/>
      <c r="M200" s="43"/>
      <c r="N200" s="43"/>
      <c r="O200" s="1"/>
      <c r="P200" s="89"/>
      <c r="Q200" s="89"/>
      <c r="R200" s="82"/>
      <c r="S200" s="81"/>
      <c r="T200" s="1"/>
      <c r="U200" s="1"/>
      <c r="V200" s="1"/>
      <c r="W200" s="1"/>
      <c r="X200" s="1"/>
      <c r="Y200" s="1"/>
      <c r="Z200" s="1"/>
      <c r="AA200" s="89"/>
      <c r="AB200" s="1"/>
      <c r="AC200" s="43"/>
      <c r="AD200" s="46"/>
      <c r="AE200" s="60"/>
      <c r="AF200" s="253"/>
    </row>
    <row r="201" spans="1:32" ht="15.75" hidden="1" thickBot="1" x14ac:dyDescent="0.3">
      <c r="A201" s="140" t="s">
        <v>192</v>
      </c>
      <c r="B201" s="59"/>
      <c r="C201" s="2"/>
      <c r="D201" s="603" t="s">
        <v>707</v>
      </c>
      <c r="E201" s="603"/>
      <c r="F201" s="85"/>
      <c r="G201" s="458"/>
      <c r="H201" s="458"/>
      <c r="I201" s="458"/>
      <c r="J201" s="87"/>
      <c r="K201" s="81"/>
      <c r="L201" s="43"/>
      <c r="M201" s="43"/>
      <c r="N201" s="43"/>
      <c r="O201" s="1"/>
      <c r="P201" s="89"/>
      <c r="Q201" s="89"/>
      <c r="R201" s="82"/>
      <c r="S201" s="81"/>
      <c r="T201" s="1"/>
      <c r="U201" s="1"/>
      <c r="V201" s="1"/>
      <c r="W201" s="1"/>
      <c r="X201" s="1"/>
      <c r="Y201" s="1"/>
      <c r="Z201" s="1"/>
      <c r="AA201" s="89"/>
      <c r="AB201" s="1"/>
      <c r="AC201" s="43"/>
      <c r="AD201" s="46"/>
      <c r="AE201" s="60"/>
      <c r="AF201" s="253"/>
    </row>
    <row r="202" spans="1:32" ht="25.5" hidden="1" customHeight="1" x14ac:dyDescent="0.25">
      <c r="A202" s="140" t="s">
        <v>193</v>
      </c>
      <c r="B202" s="59"/>
      <c r="C202" s="2"/>
      <c r="D202" s="607" t="s">
        <v>782</v>
      </c>
      <c r="E202" s="607"/>
      <c r="F202" s="85"/>
      <c r="G202" s="458"/>
      <c r="H202" s="458"/>
      <c r="I202" s="458"/>
      <c r="J202" s="87"/>
      <c r="K202" s="81"/>
      <c r="L202" s="43"/>
      <c r="M202" s="43"/>
      <c r="N202" s="43"/>
      <c r="O202" s="1"/>
      <c r="P202" s="89"/>
      <c r="Q202" s="89"/>
      <c r="R202" s="82"/>
      <c r="S202" s="81"/>
      <c r="T202" s="1"/>
      <c r="U202" s="1"/>
      <c r="V202" s="1"/>
      <c r="W202" s="1"/>
      <c r="X202" s="1"/>
      <c r="Y202" s="1"/>
      <c r="Z202" s="1"/>
      <c r="AA202" s="89"/>
      <c r="AB202" s="1"/>
      <c r="AC202" s="43"/>
      <c r="AD202" s="46"/>
      <c r="AE202" s="60"/>
      <c r="AF202" s="253"/>
    </row>
    <row r="203" spans="1:32" ht="15.75" hidden="1" thickBot="1" x14ac:dyDescent="0.3">
      <c r="A203" s="140" t="s">
        <v>194</v>
      </c>
      <c r="B203" s="61"/>
      <c r="C203" s="21"/>
      <c r="D203" s="608" t="s">
        <v>783</v>
      </c>
      <c r="E203" s="608"/>
      <c r="F203" s="85"/>
      <c r="G203" s="458"/>
      <c r="H203" s="458"/>
      <c r="I203" s="458"/>
      <c r="J203" s="87"/>
      <c r="K203" s="81"/>
      <c r="L203" s="43"/>
      <c r="M203" s="43"/>
      <c r="N203" s="43"/>
      <c r="O203" s="1"/>
      <c r="P203" s="89"/>
      <c r="Q203" s="89"/>
      <c r="R203" s="82"/>
      <c r="S203" s="81"/>
      <c r="T203" s="1"/>
      <c r="U203" s="1"/>
      <c r="V203" s="1"/>
      <c r="W203" s="1"/>
      <c r="X203" s="1"/>
      <c r="Y203" s="1"/>
      <c r="Z203" s="1"/>
      <c r="AA203" s="89"/>
      <c r="AB203" s="1"/>
      <c r="AC203" s="43"/>
      <c r="AD203" s="46"/>
      <c r="AE203" s="60"/>
      <c r="AF203" s="253"/>
    </row>
    <row r="204" spans="1:32" ht="15.75" hidden="1" thickBot="1" x14ac:dyDescent="0.3">
      <c r="B204" s="110" t="s">
        <v>195</v>
      </c>
      <c r="C204" s="617" t="s">
        <v>196</v>
      </c>
      <c r="D204" s="618"/>
      <c r="E204" s="618"/>
      <c r="F204" s="93">
        <f>F205+F206+F207+F208+F218</f>
        <v>0</v>
      </c>
      <c r="G204" s="455">
        <f t="shared" ref="G204:I204" si="202">G205+G206+G207+G208+G218</f>
        <v>0</v>
      </c>
      <c r="H204" s="455">
        <f t="shared" ref="H204" si="203">H205+H206+H207+H208+H218</f>
        <v>0</v>
      </c>
      <c r="I204" s="455">
        <f t="shared" si="202"/>
        <v>0</v>
      </c>
      <c r="J204" s="94">
        <f t="shared" ref="J204:R204" si="204">J205+J206+J207+J208+J218</f>
        <v>0</v>
      </c>
      <c r="K204" s="95">
        <f t="shared" si="204"/>
        <v>0</v>
      </c>
      <c r="L204" s="98">
        <f t="shared" ref="L204:N204" si="205">L205+L206+L207+L208+L218</f>
        <v>0</v>
      </c>
      <c r="M204" s="98">
        <f t="shared" si="205"/>
        <v>0</v>
      </c>
      <c r="N204" s="98">
        <f t="shared" si="205"/>
        <v>0</v>
      </c>
      <c r="O204" s="96">
        <f t="shared" si="204"/>
        <v>0</v>
      </c>
      <c r="P204" s="99">
        <f t="shared" ref="P204:Q204" si="206">P205+P206+P207+P208+P218</f>
        <v>0</v>
      </c>
      <c r="Q204" s="99">
        <f t="shared" si="206"/>
        <v>0</v>
      </c>
      <c r="R204" s="97">
        <f t="shared" si="204"/>
        <v>0</v>
      </c>
      <c r="S204" s="95">
        <f t="shared" ref="S204:AD204" si="207">S205+S206+S207+S208+S218</f>
        <v>0</v>
      </c>
      <c r="T204" s="96">
        <f t="shared" si="207"/>
        <v>0</v>
      </c>
      <c r="U204" s="96">
        <f t="shared" si="207"/>
        <v>0</v>
      </c>
      <c r="V204" s="96">
        <f t="shared" si="207"/>
        <v>0</v>
      </c>
      <c r="W204" s="96">
        <f t="shared" si="207"/>
        <v>0</v>
      </c>
      <c r="X204" s="96">
        <f t="shared" ref="X204" si="208">X205+X206+X207+X208+X218</f>
        <v>0</v>
      </c>
      <c r="Y204" s="96">
        <f t="shared" si="207"/>
        <v>0</v>
      </c>
      <c r="Z204" s="96">
        <f t="shared" si="207"/>
        <v>0</v>
      </c>
      <c r="AA204" s="99">
        <f t="shared" si="207"/>
        <v>0</v>
      </c>
      <c r="AB204" s="96">
        <f t="shared" si="207"/>
        <v>0</v>
      </c>
      <c r="AC204" s="98">
        <f t="shared" si="207"/>
        <v>0</v>
      </c>
      <c r="AD204" s="100">
        <f t="shared" si="207"/>
        <v>0</v>
      </c>
      <c r="AE204" s="56"/>
      <c r="AF204" s="253"/>
    </row>
    <row r="205" spans="1:32" s="19" customFormat="1" ht="25.5" hidden="1" customHeight="1" x14ac:dyDescent="0.25">
      <c r="A205" s="140" t="s">
        <v>197</v>
      </c>
      <c r="B205" s="128" t="s">
        <v>1045</v>
      </c>
      <c r="C205" s="619" t="s">
        <v>198</v>
      </c>
      <c r="D205" s="620"/>
      <c r="E205" s="620"/>
      <c r="F205" s="102"/>
      <c r="G205" s="459"/>
      <c r="H205" s="459"/>
      <c r="I205" s="459"/>
      <c r="J205" s="103"/>
      <c r="K205" s="104"/>
      <c r="L205" s="107"/>
      <c r="M205" s="107"/>
      <c r="N205" s="107"/>
      <c r="O205" s="105"/>
      <c r="P205" s="108"/>
      <c r="Q205" s="108"/>
      <c r="R205" s="106"/>
      <c r="S205" s="104"/>
      <c r="T205" s="105"/>
      <c r="U205" s="105"/>
      <c r="V205" s="105"/>
      <c r="W205" s="105"/>
      <c r="X205" s="105"/>
      <c r="Y205" s="105"/>
      <c r="Z205" s="105"/>
      <c r="AA205" s="108"/>
      <c r="AB205" s="105"/>
      <c r="AC205" s="107"/>
      <c r="AD205" s="109"/>
      <c r="AE205" s="56"/>
      <c r="AF205" s="253"/>
    </row>
    <row r="206" spans="1:32" s="19" customFormat="1" ht="15.75" hidden="1" thickBot="1" x14ac:dyDescent="0.3">
      <c r="A206" s="140" t="s">
        <v>199</v>
      </c>
      <c r="B206" s="101" t="s">
        <v>1046</v>
      </c>
      <c r="C206" s="597" t="s">
        <v>712</v>
      </c>
      <c r="D206" s="598"/>
      <c r="E206" s="598"/>
      <c r="F206" s="102"/>
      <c r="G206" s="459"/>
      <c r="H206" s="459"/>
      <c r="I206" s="459"/>
      <c r="J206" s="103"/>
      <c r="K206" s="104"/>
      <c r="L206" s="107"/>
      <c r="M206" s="107"/>
      <c r="N206" s="107"/>
      <c r="O206" s="105"/>
      <c r="P206" s="108"/>
      <c r="Q206" s="108"/>
      <c r="R206" s="106"/>
      <c r="S206" s="104"/>
      <c r="T206" s="105"/>
      <c r="U206" s="105"/>
      <c r="V206" s="105"/>
      <c r="W206" s="105"/>
      <c r="X206" s="105"/>
      <c r="Y206" s="105"/>
      <c r="Z206" s="105"/>
      <c r="AA206" s="108"/>
      <c r="AB206" s="105"/>
      <c r="AC206" s="107"/>
      <c r="AD206" s="109"/>
      <c r="AE206" s="56"/>
      <c r="AF206" s="253"/>
    </row>
    <row r="207" spans="1:32" s="19" customFormat="1" ht="15.75" hidden="1" thickBot="1" x14ac:dyDescent="0.3">
      <c r="A207" s="140" t="s">
        <v>200</v>
      </c>
      <c r="B207" s="101" t="s">
        <v>1047</v>
      </c>
      <c r="C207" s="597" t="s">
        <v>713</v>
      </c>
      <c r="D207" s="598"/>
      <c r="E207" s="598"/>
      <c r="F207" s="102"/>
      <c r="G207" s="459"/>
      <c r="H207" s="459"/>
      <c r="I207" s="459"/>
      <c r="J207" s="103"/>
      <c r="K207" s="104"/>
      <c r="L207" s="107"/>
      <c r="M207" s="107"/>
      <c r="N207" s="107"/>
      <c r="O207" s="105"/>
      <c r="P207" s="108"/>
      <c r="Q207" s="108"/>
      <c r="R207" s="106"/>
      <c r="S207" s="104"/>
      <c r="T207" s="105"/>
      <c r="U207" s="105"/>
      <c r="V207" s="105"/>
      <c r="W207" s="105"/>
      <c r="X207" s="105"/>
      <c r="Y207" s="105"/>
      <c r="Z207" s="105"/>
      <c r="AA207" s="108"/>
      <c r="AB207" s="105"/>
      <c r="AC207" s="107"/>
      <c r="AD207" s="109"/>
      <c r="AE207" s="56"/>
      <c r="AF207" s="253"/>
    </row>
    <row r="208" spans="1:32" s="19" customFormat="1" ht="25.5" hidden="1" customHeight="1" x14ac:dyDescent="0.25">
      <c r="A208" s="140" t="s">
        <v>201</v>
      </c>
      <c r="B208" s="101" t="s">
        <v>1048</v>
      </c>
      <c r="C208" s="615" t="s">
        <v>202</v>
      </c>
      <c r="D208" s="616"/>
      <c r="E208" s="616"/>
      <c r="F208" s="102">
        <f>F209+F210+F211+F212+F213+F214+F215+F216+F217</f>
        <v>0</v>
      </c>
      <c r="G208" s="459">
        <f t="shared" ref="G208:I208" si="209">G209+G210+G211+G212+G213+G214+G215+G216+G217</f>
        <v>0</v>
      </c>
      <c r="H208" s="459">
        <f t="shared" ref="H208" si="210">H209+H210+H211+H212+H213+H214+H215+H216+H217</f>
        <v>0</v>
      </c>
      <c r="I208" s="459">
        <f t="shared" si="209"/>
        <v>0</v>
      </c>
      <c r="J208" s="103">
        <f t="shared" ref="J208:R208" si="211">J209+J210+J211+J212+J213+J214+J215+J216+J217</f>
        <v>0</v>
      </c>
      <c r="K208" s="104">
        <f t="shared" si="211"/>
        <v>0</v>
      </c>
      <c r="L208" s="107">
        <f t="shared" ref="L208:N208" si="212">L209+L210+L211+L212+L213+L214+L215+L216+L217</f>
        <v>0</v>
      </c>
      <c r="M208" s="107">
        <f t="shared" si="212"/>
        <v>0</v>
      </c>
      <c r="N208" s="107">
        <f t="shared" si="212"/>
        <v>0</v>
      </c>
      <c r="O208" s="105">
        <f t="shared" si="211"/>
        <v>0</v>
      </c>
      <c r="P208" s="108">
        <f t="shared" ref="P208:Q208" si="213">P209+P210+P211+P212+P213+P214+P215+P216+P217</f>
        <v>0</v>
      </c>
      <c r="Q208" s="108">
        <f t="shared" si="213"/>
        <v>0</v>
      </c>
      <c r="R208" s="106">
        <f t="shared" si="211"/>
        <v>0</v>
      </c>
      <c r="S208" s="104">
        <f t="shared" ref="S208:AD208" si="214">S209+S210+S211+S212+S213+S214+S215+S216+S217</f>
        <v>0</v>
      </c>
      <c r="T208" s="105">
        <f t="shared" si="214"/>
        <v>0</v>
      </c>
      <c r="U208" s="105">
        <f t="shared" si="214"/>
        <v>0</v>
      </c>
      <c r="V208" s="105">
        <f t="shared" si="214"/>
        <v>0</v>
      </c>
      <c r="W208" s="105">
        <f t="shared" si="214"/>
        <v>0</v>
      </c>
      <c r="X208" s="105">
        <f t="shared" ref="X208" si="215">X209+X210+X211+X212+X213+X214+X215+X216+X217</f>
        <v>0</v>
      </c>
      <c r="Y208" s="105">
        <f t="shared" si="214"/>
        <v>0</v>
      </c>
      <c r="Z208" s="105">
        <f t="shared" si="214"/>
        <v>0</v>
      </c>
      <c r="AA208" s="108">
        <f t="shared" si="214"/>
        <v>0</v>
      </c>
      <c r="AB208" s="105">
        <f t="shared" si="214"/>
        <v>0</v>
      </c>
      <c r="AC208" s="107">
        <f t="shared" si="214"/>
        <v>0</v>
      </c>
      <c r="AD208" s="109">
        <f t="shared" si="214"/>
        <v>0</v>
      </c>
      <c r="AE208" s="56"/>
      <c r="AF208" s="253"/>
    </row>
    <row r="209" spans="1:32" ht="15.75" hidden="1" thickBot="1" x14ac:dyDescent="0.3">
      <c r="A209" s="140" t="s">
        <v>203</v>
      </c>
      <c r="B209" s="59"/>
      <c r="C209" s="2"/>
      <c r="D209" s="603" t="s">
        <v>714</v>
      </c>
      <c r="E209" s="603"/>
      <c r="F209" s="85"/>
      <c r="G209" s="458"/>
      <c r="H209" s="458"/>
      <c r="I209" s="458"/>
      <c r="J209" s="87"/>
      <c r="K209" s="81"/>
      <c r="L209" s="43"/>
      <c r="M209" s="43"/>
      <c r="N209" s="43"/>
      <c r="O209" s="1"/>
      <c r="P209" s="89"/>
      <c r="Q209" s="89"/>
      <c r="R209" s="82"/>
      <c r="S209" s="81"/>
      <c r="T209" s="1"/>
      <c r="U209" s="1"/>
      <c r="V209" s="1"/>
      <c r="W209" s="1"/>
      <c r="X209" s="1"/>
      <c r="Y209" s="1"/>
      <c r="Z209" s="1"/>
      <c r="AA209" s="89"/>
      <c r="AB209" s="1"/>
      <c r="AC209" s="43"/>
      <c r="AD209" s="46"/>
      <c r="AE209" s="60"/>
      <c r="AF209" s="253"/>
    </row>
    <row r="210" spans="1:32" ht="15.75" hidden="1" thickBot="1" x14ac:dyDescent="0.3">
      <c r="A210" s="140" t="s">
        <v>204</v>
      </c>
      <c r="B210" s="59"/>
      <c r="C210" s="2"/>
      <c r="D210" s="603" t="s">
        <v>716</v>
      </c>
      <c r="E210" s="603"/>
      <c r="F210" s="85"/>
      <c r="G210" s="458"/>
      <c r="H210" s="458"/>
      <c r="I210" s="458"/>
      <c r="J210" s="87"/>
      <c r="K210" s="81"/>
      <c r="L210" s="43"/>
      <c r="M210" s="43"/>
      <c r="N210" s="43"/>
      <c r="O210" s="1"/>
      <c r="P210" s="89"/>
      <c r="Q210" s="89"/>
      <c r="R210" s="82"/>
      <c r="S210" s="81"/>
      <c r="T210" s="1"/>
      <c r="U210" s="1"/>
      <c r="V210" s="1"/>
      <c r="W210" s="1"/>
      <c r="X210" s="1"/>
      <c r="Y210" s="1"/>
      <c r="Z210" s="1"/>
      <c r="AA210" s="89"/>
      <c r="AB210" s="1"/>
      <c r="AC210" s="43"/>
      <c r="AD210" s="46"/>
      <c r="AE210" s="60"/>
      <c r="AF210" s="253"/>
    </row>
    <row r="211" spans="1:32" ht="15.75" hidden="1" thickBot="1" x14ac:dyDescent="0.3">
      <c r="A211" s="140" t="s">
        <v>205</v>
      </c>
      <c r="B211" s="59"/>
      <c r="C211" s="2"/>
      <c r="D211" s="603" t="s">
        <v>717</v>
      </c>
      <c r="E211" s="603"/>
      <c r="F211" s="85"/>
      <c r="G211" s="458"/>
      <c r="H211" s="458"/>
      <c r="I211" s="458"/>
      <c r="J211" s="87"/>
      <c r="K211" s="81"/>
      <c r="L211" s="43"/>
      <c r="M211" s="43"/>
      <c r="N211" s="43"/>
      <c r="O211" s="1"/>
      <c r="P211" s="89"/>
      <c r="Q211" s="89"/>
      <c r="R211" s="82"/>
      <c r="S211" s="81"/>
      <c r="T211" s="1"/>
      <c r="U211" s="1"/>
      <c r="V211" s="1"/>
      <c r="W211" s="1"/>
      <c r="X211" s="1"/>
      <c r="Y211" s="1"/>
      <c r="Z211" s="1"/>
      <c r="AA211" s="89"/>
      <c r="AB211" s="1"/>
      <c r="AC211" s="43"/>
      <c r="AD211" s="46"/>
      <c r="AE211" s="60"/>
      <c r="AF211" s="253"/>
    </row>
    <row r="212" spans="1:32" ht="15.75" hidden="1" thickBot="1" x14ac:dyDescent="0.3">
      <c r="A212" s="140" t="s">
        <v>206</v>
      </c>
      <c r="B212" s="59"/>
      <c r="C212" s="2"/>
      <c r="D212" s="603" t="s">
        <v>715</v>
      </c>
      <c r="E212" s="603"/>
      <c r="F212" s="85"/>
      <c r="G212" s="458"/>
      <c r="H212" s="458"/>
      <c r="I212" s="458"/>
      <c r="J212" s="87"/>
      <c r="K212" s="81"/>
      <c r="L212" s="43"/>
      <c r="M212" s="43"/>
      <c r="N212" s="43"/>
      <c r="O212" s="1"/>
      <c r="P212" s="89"/>
      <c r="Q212" s="89"/>
      <c r="R212" s="82"/>
      <c r="S212" s="81"/>
      <c r="T212" s="1"/>
      <c r="U212" s="1"/>
      <c r="V212" s="1"/>
      <c r="W212" s="1"/>
      <c r="X212" s="1"/>
      <c r="Y212" s="1"/>
      <c r="Z212" s="1"/>
      <c r="AA212" s="89"/>
      <c r="AB212" s="1"/>
      <c r="AC212" s="43"/>
      <c r="AD212" s="46"/>
      <c r="AE212" s="60"/>
      <c r="AF212" s="253"/>
    </row>
    <row r="213" spans="1:32" ht="15.75" hidden="1" thickBot="1" x14ac:dyDescent="0.3">
      <c r="A213" s="140" t="s">
        <v>207</v>
      </c>
      <c r="B213" s="59"/>
      <c r="C213" s="2"/>
      <c r="D213" s="603" t="s">
        <v>718</v>
      </c>
      <c r="E213" s="603"/>
      <c r="F213" s="85"/>
      <c r="G213" s="458"/>
      <c r="H213" s="458"/>
      <c r="I213" s="458"/>
      <c r="J213" s="87"/>
      <c r="K213" s="81"/>
      <c r="L213" s="43"/>
      <c r="M213" s="43"/>
      <c r="N213" s="43"/>
      <c r="O213" s="1"/>
      <c r="P213" s="89"/>
      <c r="Q213" s="89"/>
      <c r="R213" s="82"/>
      <c r="S213" s="81"/>
      <c r="T213" s="1"/>
      <c r="U213" s="1"/>
      <c r="V213" s="1"/>
      <c r="W213" s="1"/>
      <c r="X213" s="1"/>
      <c r="Y213" s="1"/>
      <c r="Z213" s="1"/>
      <c r="AA213" s="89"/>
      <c r="AB213" s="1"/>
      <c r="AC213" s="43"/>
      <c r="AD213" s="46"/>
      <c r="AE213" s="60"/>
      <c r="AF213" s="253"/>
    </row>
    <row r="214" spans="1:32" ht="25.5" hidden="1" customHeight="1" x14ac:dyDescent="0.25">
      <c r="A214" s="140" t="s">
        <v>208</v>
      </c>
      <c r="B214" s="59"/>
      <c r="C214" s="2"/>
      <c r="D214" s="607" t="s">
        <v>784</v>
      </c>
      <c r="E214" s="607"/>
      <c r="F214" s="85"/>
      <c r="G214" s="458"/>
      <c r="H214" s="458"/>
      <c r="I214" s="458"/>
      <c r="J214" s="87"/>
      <c r="K214" s="81"/>
      <c r="L214" s="43"/>
      <c r="M214" s="43"/>
      <c r="N214" s="43"/>
      <c r="O214" s="1"/>
      <c r="P214" s="89"/>
      <c r="Q214" s="89"/>
      <c r="R214" s="82"/>
      <c r="S214" s="81"/>
      <c r="T214" s="1"/>
      <c r="U214" s="1"/>
      <c r="V214" s="1"/>
      <c r="W214" s="1"/>
      <c r="X214" s="1"/>
      <c r="Y214" s="1"/>
      <c r="Z214" s="1"/>
      <c r="AA214" s="89"/>
      <c r="AB214" s="1"/>
      <c r="AC214" s="43"/>
      <c r="AD214" s="46"/>
      <c r="AE214" s="60"/>
      <c r="AF214" s="253"/>
    </row>
    <row r="215" spans="1:32" ht="25.5" hidden="1" customHeight="1" x14ac:dyDescent="0.25">
      <c r="A215" s="140" t="s">
        <v>209</v>
      </c>
      <c r="B215" s="59"/>
      <c r="C215" s="2"/>
      <c r="D215" s="607" t="s">
        <v>785</v>
      </c>
      <c r="E215" s="607"/>
      <c r="F215" s="85"/>
      <c r="G215" s="458"/>
      <c r="H215" s="458"/>
      <c r="I215" s="458"/>
      <c r="J215" s="87"/>
      <c r="K215" s="81"/>
      <c r="L215" s="43"/>
      <c r="M215" s="43"/>
      <c r="N215" s="43"/>
      <c r="O215" s="1"/>
      <c r="P215" s="89"/>
      <c r="Q215" s="89"/>
      <c r="R215" s="82"/>
      <c r="S215" s="81"/>
      <c r="T215" s="1"/>
      <c r="U215" s="1"/>
      <c r="V215" s="1"/>
      <c r="W215" s="1"/>
      <c r="X215" s="1"/>
      <c r="Y215" s="1"/>
      <c r="Z215" s="1"/>
      <c r="AA215" s="89"/>
      <c r="AB215" s="1"/>
      <c r="AC215" s="43"/>
      <c r="AD215" s="46"/>
      <c r="AE215" s="60"/>
      <c r="AF215" s="253"/>
    </row>
    <row r="216" spans="1:32" ht="15.75" hidden="1" thickBot="1" x14ac:dyDescent="0.3">
      <c r="A216" s="140" t="s">
        <v>210</v>
      </c>
      <c r="B216" s="59"/>
      <c r="C216" s="2"/>
      <c r="D216" s="603" t="s">
        <v>719</v>
      </c>
      <c r="E216" s="603"/>
      <c r="F216" s="85"/>
      <c r="G216" s="458"/>
      <c r="H216" s="458"/>
      <c r="I216" s="458"/>
      <c r="J216" s="87"/>
      <c r="K216" s="81"/>
      <c r="L216" s="43"/>
      <c r="M216" s="43"/>
      <c r="N216" s="43"/>
      <c r="O216" s="1"/>
      <c r="P216" s="89"/>
      <c r="Q216" s="89"/>
      <c r="R216" s="82"/>
      <c r="S216" s="81"/>
      <c r="T216" s="1"/>
      <c r="U216" s="1"/>
      <c r="V216" s="1"/>
      <c r="W216" s="1"/>
      <c r="X216" s="1"/>
      <c r="Y216" s="1"/>
      <c r="Z216" s="1"/>
      <c r="AA216" s="89"/>
      <c r="AB216" s="1"/>
      <c r="AC216" s="43"/>
      <c r="AD216" s="46"/>
      <c r="AE216" s="60"/>
      <c r="AF216" s="253"/>
    </row>
    <row r="217" spans="1:32" ht="15.75" hidden="1" thickBot="1" x14ac:dyDescent="0.3">
      <c r="A217" s="140" t="s">
        <v>211</v>
      </c>
      <c r="B217" s="59"/>
      <c r="C217" s="2"/>
      <c r="D217" s="603" t="s">
        <v>786</v>
      </c>
      <c r="E217" s="603"/>
      <c r="F217" s="85"/>
      <c r="G217" s="458"/>
      <c r="H217" s="458"/>
      <c r="I217" s="458"/>
      <c r="J217" s="87"/>
      <c r="K217" s="81"/>
      <c r="L217" s="43"/>
      <c r="M217" s="43"/>
      <c r="N217" s="43"/>
      <c r="O217" s="1"/>
      <c r="P217" s="89"/>
      <c r="Q217" s="89"/>
      <c r="R217" s="82"/>
      <c r="S217" s="81"/>
      <c r="T217" s="1"/>
      <c r="U217" s="1"/>
      <c r="V217" s="1"/>
      <c r="W217" s="1"/>
      <c r="X217" s="1"/>
      <c r="Y217" s="1"/>
      <c r="Z217" s="1"/>
      <c r="AA217" s="89"/>
      <c r="AB217" s="1"/>
      <c r="AC217" s="43"/>
      <c r="AD217" s="46"/>
      <c r="AE217" s="60"/>
      <c r="AF217" s="253"/>
    </row>
    <row r="218" spans="1:32" s="19" customFormat="1" ht="15.75" hidden="1" thickBot="1" x14ac:dyDescent="0.3">
      <c r="A218" s="140" t="s">
        <v>212</v>
      </c>
      <c r="B218" s="101" t="s">
        <v>1049</v>
      </c>
      <c r="C218" s="613" t="s">
        <v>213</v>
      </c>
      <c r="D218" s="614"/>
      <c r="E218" s="614"/>
      <c r="F218" s="102">
        <f>F219+F220+F221+F222+F223+F224+F225+F226+F227+F228+F229</f>
        <v>0</v>
      </c>
      <c r="G218" s="459">
        <f t="shared" ref="G218:I218" si="216">G219+G220+G221+G222+G223+G224+G225+G226+G227+G228+G229</f>
        <v>0</v>
      </c>
      <c r="H218" s="459">
        <f t="shared" ref="H218" si="217">H219+H220+H221+H222+H223+H224+H225+H226+H227+H228+H229</f>
        <v>0</v>
      </c>
      <c r="I218" s="459">
        <f t="shared" si="216"/>
        <v>0</v>
      </c>
      <c r="J218" s="103">
        <f t="shared" ref="J218:R218" si="218">J219+J220+J221+J222+J223+J224+J225+J226+J227+J228+J229</f>
        <v>0</v>
      </c>
      <c r="K218" s="104">
        <f t="shared" si="218"/>
        <v>0</v>
      </c>
      <c r="L218" s="107">
        <f t="shared" ref="L218:N218" si="219">L219+L220+L221+L222+L223+L224+L225+L226+L227+L228+L229</f>
        <v>0</v>
      </c>
      <c r="M218" s="107">
        <f t="shared" si="219"/>
        <v>0</v>
      </c>
      <c r="N218" s="107">
        <f t="shared" si="219"/>
        <v>0</v>
      </c>
      <c r="O218" s="105">
        <f t="shared" si="218"/>
        <v>0</v>
      </c>
      <c r="P218" s="108">
        <f t="shared" ref="P218:Q218" si="220">P219+P220+P221+P222+P223+P224+P225+P226+P227+P228+P229</f>
        <v>0</v>
      </c>
      <c r="Q218" s="108">
        <f t="shared" si="220"/>
        <v>0</v>
      </c>
      <c r="R218" s="106">
        <f t="shared" si="218"/>
        <v>0</v>
      </c>
      <c r="S218" s="104">
        <f t="shared" ref="S218:AD218" si="221">S219+S220+S221+S222+S223+S224+S225+S226+S227+S228+S229</f>
        <v>0</v>
      </c>
      <c r="T218" s="105">
        <f t="shared" si="221"/>
        <v>0</v>
      </c>
      <c r="U218" s="105">
        <f t="shared" si="221"/>
        <v>0</v>
      </c>
      <c r="V218" s="105">
        <f t="shared" si="221"/>
        <v>0</v>
      </c>
      <c r="W218" s="105">
        <f t="shared" si="221"/>
        <v>0</v>
      </c>
      <c r="X218" s="105">
        <f t="shared" ref="X218" si="222">X219+X220+X221+X222+X223+X224+X225+X226+X227+X228+X229</f>
        <v>0</v>
      </c>
      <c r="Y218" s="105">
        <f t="shared" si="221"/>
        <v>0</v>
      </c>
      <c r="Z218" s="105">
        <f t="shared" si="221"/>
        <v>0</v>
      </c>
      <c r="AA218" s="108">
        <f t="shared" si="221"/>
        <v>0</v>
      </c>
      <c r="AB218" s="105">
        <f t="shared" si="221"/>
        <v>0</v>
      </c>
      <c r="AC218" s="107">
        <f t="shared" si="221"/>
        <v>0</v>
      </c>
      <c r="AD218" s="109">
        <f t="shared" si="221"/>
        <v>0</v>
      </c>
      <c r="AE218" s="56"/>
      <c r="AF218" s="253"/>
    </row>
    <row r="219" spans="1:32" ht="15.75" hidden="1" thickBot="1" x14ac:dyDescent="0.3">
      <c r="A219" s="140" t="s">
        <v>214</v>
      </c>
      <c r="B219" s="59"/>
      <c r="C219" s="2"/>
      <c r="D219" s="603" t="s">
        <v>720</v>
      </c>
      <c r="E219" s="603"/>
      <c r="F219" s="85"/>
      <c r="G219" s="458"/>
      <c r="H219" s="458"/>
      <c r="I219" s="458"/>
      <c r="J219" s="87"/>
      <c r="K219" s="81"/>
      <c r="L219" s="43"/>
      <c r="M219" s="43"/>
      <c r="N219" s="43"/>
      <c r="O219" s="1"/>
      <c r="P219" s="89"/>
      <c r="Q219" s="89"/>
      <c r="R219" s="82"/>
      <c r="S219" s="81"/>
      <c r="T219" s="1"/>
      <c r="U219" s="1"/>
      <c r="V219" s="1"/>
      <c r="W219" s="1"/>
      <c r="X219" s="1"/>
      <c r="Y219" s="1"/>
      <c r="Z219" s="1"/>
      <c r="AA219" s="89"/>
      <c r="AB219" s="1"/>
      <c r="AC219" s="43"/>
      <c r="AD219" s="46"/>
      <c r="AE219" s="60"/>
      <c r="AF219" s="253"/>
    </row>
    <row r="220" spans="1:32" ht="15.75" hidden="1" thickBot="1" x14ac:dyDescent="0.3">
      <c r="A220" s="140" t="s">
        <v>215</v>
      </c>
      <c r="B220" s="59"/>
      <c r="C220" s="2"/>
      <c r="D220" s="603" t="s">
        <v>723</v>
      </c>
      <c r="E220" s="603"/>
      <c r="F220" s="85"/>
      <c r="G220" s="458"/>
      <c r="H220" s="458"/>
      <c r="I220" s="458"/>
      <c r="J220" s="87"/>
      <c r="K220" s="81"/>
      <c r="L220" s="43"/>
      <c r="M220" s="43"/>
      <c r="N220" s="43"/>
      <c r="O220" s="1"/>
      <c r="P220" s="89"/>
      <c r="Q220" s="89"/>
      <c r="R220" s="82"/>
      <c r="S220" s="81"/>
      <c r="T220" s="1"/>
      <c r="U220" s="1"/>
      <c r="V220" s="1"/>
      <c r="W220" s="1"/>
      <c r="X220" s="1"/>
      <c r="Y220" s="1"/>
      <c r="Z220" s="1"/>
      <c r="AA220" s="89"/>
      <c r="AB220" s="1"/>
      <c r="AC220" s="43"/>
      <c r="AD220" s="46"/>
      <c r="AE220" s="60"/>
      <c r="AF220" s="253"/>
    </row>
    <row r="221" spans="1:32" ht="15.75" hidden="1" thickBot="1" x14ac:dyDescent="0.3">
      <c r="A221" s="140" t="s">
        <v>216</v>
      </c>
      <c r="B221" s="59"/>
      <c r="C221" s="2"/>
      <c r="D221" s="603" t="s">
        <v>724</v>
      </c>
      <c r="E221" s="603"/>
      <c r="F221" s="85"/>
      <c r="G221" s="458"/>
      <c r="H221" s="458"/>
      <c r="I221" s="458"/>
      <c r="J221" s="87"/>
      <c r="K221" s="81"/>
      <c r="L221" s="43"/>
      <c r="M221" s="43"/>
      <c r="N221" s="43"/>
      <c r="O221" s="1"/>
      <c r="P221" s="89"/>
      <c r="Q221" s="89"/>
      <c r="R221" s="82"/>
      <c r="S221" s="81"/>
      <c r="T221" s="1"/>
      <c r="U221" s="1"/>
      <c r="V221" s="1"/>
      <c r="W221" s="1"/>
      <c r="X221" s="1"/>
      <c r="Y221" s="1"/>
      <c r="Z221" s="1"/>
      <c r="AA221" s="89"/>
      <c r="AB221" s="1"/>
      <c r="AC221" s="43"/>
      <c r="AD221" s="46"/>
      <c r="AE221" s="60"/>
      <c r="AF221" s="253"/>
    </row>
    <row r="222" spans="1:32" ht="15.75" hidden="1" thickBot="1" x14ac:dyDescent="0.3">
      <c r="A222" s="140" t="s">
        <v>217</v>
      </c>
      <c r="B222" s="59"/>
      <c r="C222" s="2"/>
      <c r="D222" s="603" t="s">
        <v>721</v>
      </c>
      <c r="E222" s="603"/>
      <c r="F222" s="85"/>
      <c r="G222" s="458"/>
      <c r="H222" s="458"/>
      <c r="I222" s="458"/>
      <c r="J222" s="87"/>
      <c r="K222" s="81"/>
      <c r="L222" s="43"/>
      <c r="M222" s="43"/>
      <c r="N222" s="43"/>
      <c r="O222" s="1"/>
      <c r="P222" s="89"/>
      <c r="Q222" s="89"/>
      <c r="R222" s="82"/>
      <c r="S222" s="81"/>
      <c r="T222" s="1"/>
      <c r="U222" s="1"/>
      <c r="V222" s="1"/>
      <c r="W222" s="1"/>
      <c r="X222" s="1"/>
      <c r="Y222" s="1"/>
      <c r="Z222" s="1"/>
      <c r="AA222" s="89"/>
      <c r="AB222" s="1"/>
      <c r="AC222" s="43"/>
      <c r="AD222" s="46"/>
      <c r="AE222" s="60"/>
      <c r="AF222" s="253"/>
    </row>
    <row r="223" spans="1:32" ht="15.75" hidden="1" thickBot="1" x14ac:dyDescent="0.3">
      <c r="A223" s="140" t="s">
        <v>218</v>
      </c>
      <c r="B223" s="59"/>
      <c r="C223" s="2"/>
      <c r="D223" s="603" t="s">
        <v>725</v>
      </c>
      <c r="E223" s="603"/>
      <c r="F223" s="85"/>
      <c r="G223" s="458"/>
      <c r="H223" s="458"/>
      <c r="I223" s="458"/>
      <c r="J223" s="87"/>
      <c r="K223" s="81"/>
      <c r="L223" s="43"/>
      <c r="M223" s="43"/>
      <c r="N223" s="43"/>
      <c r="O223" s="1"/>
      <c r="P223" s="89"/>
      <c r="Q223" s="89"/>
      <c r="R223" s="82"/>
      <c r="S223" s="81"/>
      <c r="T223" s="1"/>
      <c r="U223" s="1"/>
      <c r="V223" s="1"/>
      <c r="W223" s="1"/>
      <c r="X223" s="1"/>
      <c r="Y223" s="1"/>
      <c r="Z223" s="1"/>
      <c r="AA223" s="89"/>
      <c r="AB223" s="1"/>
      <c r="AC223" s="43"/>
      <c r="AD223" s="46"/>
      <c r="AE223" s="60"/>
      <c r="AF223" s="253"/>
    </row>
    <row r="224" spans="1:32" ht="25.5" hidden="1" customHeight="1" x14ac:dyDescent="0.25">
      <c r="A224" s="140" t="s">
        <v>219</v>
      </c>
      <c r="B224" s="59"/>
      <c r="C224" s="2"/>
      <c r="D224" s="607" t="s">
        <v>787</v>
      </c>
      <c r="E224" s="607"/>
      <c r="F224" s="85"/>
      <c r="G224" s="458"/>
      <c r="H224" s="458"/>
      <c r="I224" s="458"/>
      <c r="J224" s="87"/>
      <c r="K224" s="81"/>
      <c r="L224" s="43"/>
      <c r="M224" s="43"/>
      <c r="N224" s="43"/>
      <c r="O224" s="1"/>
      <c r="P224" s="89"/>
      <c r="Q224" s="89"/>
      <c r="R224" s="82"/>
      <c r="S224" s="81"/>
      <c r="T224" s="1"/>
      <c r="U224" s="1"/>
      <c r="V224" s="1"/>
      <c r="W224" s="1"/>
      <c r="X224" s="1"/>
      <c r="Y224" s="1"/>
      <c r="Z224" s="1"/>
      <c r="AA224" s="89"/>
      <c r="AB224" s="1"/>
      <c r="AC224" s="43"/>
      <c r="AD224" s="46"/>
      <c r="AE224" s="60"/>
      <c r="AF224" s="253"/>
    </row>
    <row r="225" spans="1:32" ht="25.5" hidden="1" customHeight="1" x14ac:dyDescent="0.25">
      <c r="A225" s="140" t="s">
        <v>220</v>
      </c>
      <c r="B225" s="59"/>
      <c r="C225" s="2"/>
      <c r="D225" s="607" t="s">
        <v>788</v>
      </c>
      <c r="E225" s="607"/>
      <c r="F225" s="85"/>
      <c r="G225" s="458"/>
      <c r="H225" s="458"/>
      <c r="I225" s="458"/>
      <c r="J225" s="87"/>
      <c r="K225" s="81"/>
      <c r="L225" s="43"/>
      <c r="M225" s="43"/>
      <c r="N225" s="43"/>
      <c r="O225" s="1"/>
      <c r="P225" s="89"/>
      <c r="Q225" s="89"/>
      <c r="R225" s="82"/>
      <c r="S225" s="81"/>
      <c r="T225" s="1"/>
      <c r="U225" s="1"/>
      <c r="V225" s="1"/>
      <c r="W225" s="1"/>
      <c r="X225" s="1"/>
      <c r="Y225" s="1"/>
      <c r="Z225" s="1"/>
      <c r="AA225" s="89"/>
      <c r="AB225" s="1"/>
      <c r="AC225" s="43"/>
      <c r="AD225" s="46"/>
      <c r="AE225" s="60"/>
      <c r="AF225" s="253"/>
    </row>
    <row r="226" spans="1:32" ht="15.75" hidden="1" thickBot="1" x14ac:dyDescent="0.3">
      <c r="A226" s="140" t="s">
        <v>221</v>
      </c>
      <c r="B226" s="59"/>
      <c r="C226" s="2"/>
      <c r="D226" s="603" t="s">
        <v>726</v>
      </c>
      <c r="E226" s="603"/>
      <c r="F226" s="85"/>
      <c r="G226" s="458"/>
      <c r="H226" s="458"/>
      <c r="I226" s="458"/>
      <c r="J226" s="87"/>
      <c r="K226" s="81"/>
      <c r="L226" s="43"/>
      <c r="M226" s="43"/>
      <c r="N226" s="43"/>
      <c r="O226" s="1"/>
      <c r="P226" s="89"/>
      <c r="Q226" s="89"/>
      <c r="R226" s="82"/>
      <c r="S226" s="81"/>
      <c r="T226" s="1"/>
      <c r="U226" s="1"/>
      <c r="V226" s="1"/>
      <c r="W226" s="1"/>
      <c r="X226" s="1"/>
      <c r="Y226" s="1"/>
      <c r="Z226" s="1"/>
      <c r="AA226" s="89"/>
      <c r="AB226" s="1"/>
      <c r="AC226" s="43"/>
      <c r="AD226" s="46"/>
      <c r="AE226" s="60"/>
      <c r="AF226" s="253"/>
    </row>
    <row r="227" spans="1:32" ht="15.75" hidden="1" thickBot="1" x14ac:dyDescent="0.3">
      <c r="A227" s="140" t="s">
        <v>222</v>
      </c>
      <c r="B227" s="59"/>
      <c r="C227" s="2"/>
      <c r="D227" s="603" t="s">
        <v>722</v>
      </c>
      <c r="E227" s="603"/>
      <c r="F227" s="85"/>
      <c r="G227" s="458"/>
      <c r="H227" s="458"/>
      <c r="I227" s="458"/>
      <c r="J227" s="87"/>
      <c r="K227" s="81"/>
      <c r="L227" s="43"/>
      <c r="M227" s="43"/>
      <c r="N227" s="43"/>
      <c r="O227" s="1"/>
      <c r="P227" s="89"/>
      <c r="Q227" s="89"/>
      <c r="R227" s="82"/>
      <c r="S227" s="81"/>
      <c r="T227" s="1"/>
      <c r="U227" s="1"/>
      <c r="V227" s="1"/>
      <c r="W227" s="1"/>
      <c r="X227" s="1"/>
      <c r="Y227" s="1"/>
      <c r="Z227" s="1"/>
      <c r="AA227" s="89"/>
      <c r="AB227" s="1"/>
      <c r="AC227" s="43"/>
      <c r="AD227" s="46"/>
      <c r="AE227" s="60"/>
      <c r="AF227" s="253"/>
    </row>
    <row r="228" spans="1:32" ht="25.5" hidden="1" customHeight="1" x14ac:dyDescent="0.25">
      <c r="A228" s="140" t="s">
        <v>223</v>
      </c>
      <c r="B228" s="59"/>
      <c r="C228" s="2"/>
      <c r="D228" s="607" t="s">
        <v>789</v>
      </c>
      <c r="E228" s="607"/>
      <c r="F228" s="85"/>
      <c r="G228" s="458"/>
      <c r="H228" s="458"/>
      <c r="I228" s="458"/>
      <c r="J228" s="87"/>
      <c r="K228" s="81"/>
      <c r="L228" s="43"/>
      <c r="M228" s="43"/>
      <c r="N228" s="43"/>
      <c r="O228" s="1"/>
      <c r="P228" s="89"/>
      <c r="Q228" s="89"/>
      <c r="R228" s="82"/>
      <c r="S228" s="81"/>
      <c r="T228" s="1"/>
      <c r="U228" s="1"/>
      <c r="V228" s="1"/>
      <c r="W228" s="1"/>
      <c r="X228" s="1"/>
      <c r="Y228" s="1"/>
      <c r="Z228" s="1"/>
      <c r="AA228" s="89"/>
      <c r="AB228" s="1"/>
      <c r="AC228" s="43"/>
      <c r="AD228" s="46"/>
      <c r="AE228" s="60"/>
      <c r="AF228" s="253"/>
    </row>
    <row r="229" spans="1:32" ht="15.75" hidden="1" thickBot="1" x14ac:dyDescent="0.3">
      <c r="A229" s="140" t="s">
        <v>224</v>
      </c>
      <c r="B229" s="61"/>
      <c r="C229" s="21"/>
      <c r="D229" s="608" t="s">
        <v>790</v>
      </c>
      <c r="E229" s="608"/>
      <c r="F229" s="85"/>
      <c r="G229" s="458"/>
      <c r="H229" s="458"/>
      <c r="I229" s="458"/>
      <c r="J229" s="87"/>
      <c r="K229" s="81"/>
      <c r="L229" s="43"/>
      <c r="M229" s="43"/>
      <c r="N229" s="43"/>
      <c r="O229" s="1"/>
      <c r="P229" s="89"/>
      <c r="Q229" s="89"/>
      <c r="R229" s="82"/>
      <c r="S229" s="81"/>
      <c r="T229" s="1"/>
      <c r="U229" s="1"/>
      <c r="V229" s="1"/>
      <c r="W229" s="1"/>
      <c r="X229" s="1"/>
      <c r="Y229" s="1"/>
      <c r="Z229" s="1"/>
      <c r="AA229" s="89"/>
      <c r="AB229" s="1"/>
      <c r="AC229" s="43"/>
      <c r="AD229" s="46"/>
      <c r="AE229" s="60"/>
      <c r="AF229" s="253"/>
    </row>
    <row r="230" spans="1:32" ht="15.75" thickBot="1" x14ac:dyDescent="0.3">
      <c r="B230" s="110" t="s">
        <v>225</v>
      </c>
      <c r="C230" s="609" t="s">
        <v>226</v>
      </c>
      <c r="D230" s="610"/>
      <c r="E230" s="610"/>
      <c r="F230" s="93">
        <f>F231+F250+F256</f>
        <v>2684727</v>
      </c>
      <c r="G230" s="455">
        <f t="shared" ref="G230:I230" si="223">G231+G250+G256</f>
        <v>2720000</v>
      </c>
      <c r="H230" s="455">
        <f t="shared" ref="H230" si="224">H231+H250+H256</f>
        <v>2720000</v>
      </c>
      <c r="I230" s="455">
        <f t="shared" si="223"/>
        <v>3269172</v>
      </c>
      <c r="J230" s="94">
        <f t="shared" ref="J230:R230" si="225">J231+J250+J256</f>
        <v>3269172</v>
      </c>
      <c r="K230" s="95">
        <f t="shared" si="225"/>
        <v>0</v>
      </c>
      <c r="L230" s="98">
        <f t="shared" ref="L230:N230" si="226">L231+L250+L256</f>
        <v>0</v>
      </c>
      <c r="M230" s="98">
        <f t="shared" si="226"/>
        <v>0</v>
      </c>
      <c r="N230" s="98">
        <f t="shared" si="226"/>
        <v>549172</v>
      </c>
      <c r="O230" s="96">
        <f t="shared" si="225"/>
        <v>2720000</v>
      </c>
      <c r="P230" s="99">
        <f t="shared" ref="P230:Q230" si="227">P231+P250+P256</f>
        <v>0</v>
      </c>
      <c r="Q230" s="99">
        <f t="shared" si="227"/>
        <v>0</v>
      </c>
      <c r="R230" s="97">
        <f t="shared" si="225"/>
        <v>0</v>
      </c>
      <c r="S230" s="95">
        <f t="shared" ref="S230:AD230" si="228">S231+S250+S256</f>
        <v>0</v>
      </c>
      <c r="T230" s="96">
        <f t="shared" si="228"/>
        <v>0</v>
      </c>
      <c r="U230" s="96">
        <f t="shared" si="228"/>
        <v>0</v>
      </c>
      <c r="V230" s="96">
        <f t="shared" si="228"/>
        <v>0</v>
      </c>
      <c r="W230" s="96">
        <f t="shared" si="228"/>
        <v>0</v>
      </c>
      <c r="X230" s="96">
        <f t="shared" ref="X230" si="229">X231+X250+X256</f>
        <v>0</v>
      </c>
      <c r="Y230" s="96">
        <f t="shared" si="228"/>
        <v>2720000</v>
      </c>
      <c r="Z230" s="96">
        <f t="shared" si="228"/>
        <v>0</v>
      </c>
      <c r="AA230" s="99">
        <f t="shared" si="228"/>
        <v>0</v>
      </c>
      <c r="AB230" s="96">
        <f t="shared" si="228"/>
        <v>0</v>
      </c>
      <c r="AC230" s="98">
        <f t="shared" si="228"/>
        <v>0</v>
      </c>
      <c r="AD230" s="100">
        <f t="shared" si="228"/>
        <v>549172</v>
      </c>
      <c r="AE230" s="56"/>
      <c r="AF230" s="253"/>
    </row>
    <row r="231" spans="1:32" x14ac:dyDescent="0.25">
      <c r="B231" s="128" t="s">
        <v>1050</v>
      </c>
      <c r="C231" s="611" t="s">
        <v>227</v>
      </c>
      <c r="D231" s="612"/>
      <c r="E231" s="612"/>
      <c r="F231" s="129">
        <f>F232+F236+F244+F247+F248+F249</f>
        <v>2684727</v>
      </c>
      <c r="G231" s="456">
        <f t="shared" ref="G231:I231" si="230">G232+G236+G244+G247+G248+G249</f>
        <v>2720000</v>
      </c>
      <c r="H231" s="456">
        <f t="shared" ref="H231" si="231">H232+H236+H244+H247+H248+H249</f>
        <v>2720000</v>
      </c>
      <c r="I231" s="456">
        <f t="shared" si="230"/>
        <v>3269172</v>
      </c>
      <c r="J231" s="130">
        <f t="shared" ref="J231:R231" si="232">J232+J236+J244+J247+J248+J249</f>
        <v>3269172</v>
      </c>
      <c r="K231" s="131">
        <f t="shared" si="232"/>
        <v>0</v>
      </c>
      <c r="L231" s="134">
        <f t="shared" ref="L231:N231" si="233">L232+L236+L244+L247+L248+L249</f>
        <v>0</v>
      </c>
      <c r="M231" s="134">
        <f t="shared" si="233"/>
        <v>0</v>
      </c>
      <c r="N231" s="134">
        <f t="shared" si="233"/>
        <v>549172</v>
      </c>
      <c r="O231" s="132">
        <f t="shared" si="232"/>
        <v>2720000</v>
      </c>
      <c r="P231" s="135">
        <f t="shared" ref="P231:Q231" si="234">P232+P236+P244+P247+P248+P249</f>
        <v>0</v>
      </c>
      <c r="Q231" s="135">
        <f t="shared" si="234"/>
        <v>0</v>
      </c>
      <c r="R231" s="133">
        <f t="shared" si="232"/>
        <v>0</v>
      </c>
      <c r="S231" s="131">
        <f t="shared" ref="S231:AD231" si="235">S232+S236+S244+S247+S248+S249</f>
        <v>0</v>
      </c>
      <c r="T231" s="132">
        <f t="shared" si="235"/>
        <v>0</v>
      </c>
      <c r="U231" s="132">
        <f t="shared" si="235"/>
        <v>0</v>
      </c>
      <c r="V231" s="132">
        <f t="shared" si="235"/>
        <v>0</v>
      </c>
      <c r="W231" s="132">
        <f t="shared" si="235"/>
        <v>0</v>
      </c>
      <c r="X231" s="132">
        <f t="shared" ref="X231" si="236">X232+X236+X244+X247+X248+X249</f>
        <v>0</v>
      </c>
      <c r="Y231" s="132">
        <f t="shared" si="235"/>
        <v>2720000</v>
      </c>
      <c r="Z231" s="132">
        <f t="shared" si="235"/>
        <v>0</v>
      </c>
      <c r="AA231" s="135">
        <f t="shared" si="235"/>
        <v>0</v>
      </c>
      <c r="AB231" s="132">
        <f t="shared" si="235"/>
        <v>0</v>
      </c>
      <c r="AC231" s="134">
        <f t="shared" si="235"/>
        <v>0</v>
      </c>
      <c r="AD231" s="136">
        <f t="shared" si="235"/>
        <v>549172</v>
      </c>
      <c r="AE231" s="56"/>
      <c r="AF231" s="253"/>
    </row>
    <row r="232" spans="1:32" s="19" customFormat="1" hidden="1" x14ac:dyDescent="0.25">
      <c r="A232" s="140"/>
      <c r="B232" s="57" t="s">
        <v>1051</v>
      </c>
      <c r="C232" s="605" t="s">
        <v>228</v>
      </c>
      <c r="D232" s="606"/>
      <c r="E232" s="606"/>
      <c r="F232" s="86">
        <f>F233+F234+F235</f>
        <v>0</v>
      </c>
      <c r="G232" s="457">
        <f t="shared" ref="G232:I232" si="237">G233+G234+G235</f>
        <v>0</v>
      </c>
      <c r="H232" s="457">
        <f t="shared" ref="H232" si="238">H233+H234+H235</f>
        <v>0</v>
      </c>
      <c r="I232" s="457">
        <f t="shared" si="237"/>
        <v>0</v>
      </c>
      <c r="J232" s="88">
        <f t="shared" ref="J232:R232" si="239">J233+J234+J235</f>
        <v>0</v>
      </c>
      <c r="K232" s="83">
        <f t="shared" si="239"/>
        <v>0</v>
      </c>
      <c r="L232" s="44">
        <f t="shared" ref="L232:N232" si="240">L233+L234+L235</f>
        <v>0</v>
      </c>
      <c r="M232" s="44">
        <f t="shared" si="240"/>
        <v>0</v>
      </c>
      <c r="N232" s="44">
        <f t="shared" si="240"/>
        <v>0</v>
      </c>
      <c r="O232" s="13">
        <f t="shared" si="239"/>
        <v>0</v>
      </c>
      <c r="P232" s="90">
        <f t="shared" ref="P232:Q232" si="241">P233+P234+P235</f>
        <v>0</v>
      </c>
      <c r="Q232" s="90">
        <f t="shared" si="241"/>
        <v>0</v>
      </c>
      <c r="R232" s="84">
        <f t="shared" si="239"/>
        <v>0</v>
      </c>
      <c r="S232" s="83">
        <f t="shared" ref="S232:AD232" si="242">S233+S234+S235</f>
        <v>0</v>
      </c>
      <c r="T232" s="13">
        <f t="shared" si="242"/>
        <v>0</v>
      </c>
      <c r="U232" s="13">
        <f t="shared" si="242"/>
        <v>0</v>
      </c>
      <c r="V232" s="13">
        <f t="shared" si="242"/>
        <v>0</v>
      </c>
      <c r="W232" s="13">
        <f t="shared" si="242"/>
        <v>0</v>
      </c>
      <c r="X232" s="13">
        <f t="shared" ref="X232" si="243">X233+X234+X235</f>
        <v>0</v>
      </c>
      <c r="Y232" s="13">
        <f t="shared" si="242"/>
        <v>0</v>
      </c>
      <c r="Z232" s="13">
        <f t="shared" si="242"/>
        <v>0</v>
      </c>
      <c r="AA232" s="90">
        <f t="shared" si="242"/>
        <v>0</v>
      </c>
      <c r="AB232" s="13">
        <f t="shared" si="242"/>
        <v>0</v>
      </c>
      <c r="AC232" s="44">
        <f t="shared" si="242"/>
        <v>0</v>
      </c>
      <c r="AD232" s="47">
        <f t="shared" si="242"/>
        <v>0</v>
      </c>
      <c r="AE232" s="58"/>
      <c r="AF232" s="253"/>
    </row>
    <row r="233" spans="1:32" hidden="1" x14ac:dyDescent="0.25">
      <c r="A233" s="140" t="s">
        <v>229</v>
      </c>
      <c r="B233" s="59" t="s">
        <v>1053</v>
      </c>
      <c r="C233" s="50"/>
      <c r="D233" s="603" t="s">
        <v>671</v>
      </c>
      <c r="E233" s="603"/>
      <c r="F233" s="85"/>
      <c r="G233" s="458"/>
      <c r="H233" s="458"/>
      <c r="I233" s="458"/>
      <c r="J233" s="87"/>
      <c r="K233" s="81"/>
      <c r="L233" s="43"/>
      <c r="M233" s="43"/>
      <c r="N233" s="43"/>
      <c r="O233" s="1"/>
      <c r="P233" s="89"/>
      <c r="Q233" s="89"/>
      <c r="R233" s="82"/>
      <c r="S233" s="81"/>
      <c r="T233" s="1"/>
      <c r="U233" s="1"/>
      <c r="V233" s="1"/>
      <c r="W233" s="1"/>
      <c r="X233" s="1"/>
      <c r="Y233" s="1"/>
      <c r="Z233" s="1"/>
      <c r="AA233" s="89"/>
      <c r="AB233" s="1"/>
      <c r="AC233" s="43"/>
      <c r="AD233" s="46"/>
      <c r="AE233" s="60"/>
      <c r="AF233" s="253"/>
    </row>
    <row r="234" spans="1:32" hidden="1" x14ac:dyDescent="0.25">
      <c r="A234" s="140" t="s">
        <v>230</v>
      </c>
      <c r="B234" s="59" t="s">
        <v>1054</v>
      </c>
      <c r="C234" s="50"/>
      <c r="D234" s="603" t="s">
        <v>670</v>
      </c>
      <c r="E234" s="603"/>
      <c r="F234" s="85"/>
      <c r="G234" s="458"/>
      <c r="H234" s="458"/>
      <c r="I234" s="458"/>
      <c r="J234" s="87"/>
      <c r="K234" s="81"/>
      <c r="L234" s="43"/>
      <c r="M234" s="43"/>
      <c r="N234" s="43"/>
      <c r="O234" s="1"/>
      <c r="P234" s="89"/>
      <c r="Q234" s="89"/>
      <c r="R234" s="82"/>
      <c r="S234" s="81"/>
      <c r="T234" s="1"/>
      <c r="U234" s="1"/>
      <c r="V234" s="1"/>
      <c r="W234" s="1"/>
      <c r="X234" s="1"/>
      <c r="Y234" s="1"/>
      <c r="Z234" s="1"/>
      <c r="AA234" s="89"/>
      <c r="AB234" s="1"/>
      <c r="AC234" s="43"/>
      <c r="AD234" s="46"/>
      <c r="AE234" s="60"/>
      <c r="AF234" s="253"/>
    </row>
    <row r="235" spans="1:32" hidden="1" x14ac:dyDescent="0.25">
      <c r="A235" s="140" t="s">
        <v>231</v>
      </c>
      <c r="B235" s="59" t="s">
        <v>1055</v>
      </c>
      <c r="C235" s="50"/>
      <c r="D235" s="603" t="s">
        <v>669</v>
      </c>
      <c r="E235" s="603"/>
      <c r="F235" s="85"/>
      <c r="G235" s="458"/>
      <c r="H235" s="458"/>
      <c r="I235" s="458"/>
      <c r="J235" s="87"/>
      <c r="K235" s="81"/>
      <c r="L235" s="43"/>
      <c r="M235" s="43"/>
      <c r="N235" s="43"/>
      <c r="O235" s="1"/>
      <c r="P235" s="89"/>
      <c r="Q235" s="89"/>
      <c r="R235" s="82"/>
      <c r="S235" s="81"/>
      <c r="T235" s="1"/>
      <c r="U235" s="1"/>
      <c r="V235" s="1"/>
      <c r="W235" s="1"/>
      <c r="X235" s="1"/>
      <c r="Y235" s="1"/>
      <c r="Z235" s="1"/>
      <c r="AA235" s="89"/>
      <c r="AB235" s="1"/>
      <c r="AC235" s="43"/>
      <c r="AD235" s="46"/>
      <c r="AE235" s="60"/>
      <c r="AF235" s="253"/>
    </row>
    <row r="236" spans="1:32" s="19" customFormat="1" hidden="1" x14ac:dyDescent="0.25">
      <c r="A236" s="140"/>
      <c r="B236" s="57" t="s">
        <v>1056</v>
      </c>
      <c r="C236" s="605" t="s">
        <v>232</v>
      </c>
      <c r="D236" s="606"/>
      <c r="E236" s="606"/>
      <c r="F236" s="86">
        <f>F237+F241+F242+F243</f>
        <v>0</v>
      </c>
      <c r="G236" s="457">
        <f t="shared" ref="G236:I236" si="244">G237+G241+G242+G243</f>
        <v>0</v>
      </c>
      <c r="H236" s="457">
        <f t="shared" ref="H236" si="245">H237+H241+H242+H243</f>
        <v>0</v>
      </c>
      <c r="I236" s="457">
        <f t="shared" si="244"/>
        <v>0</v>
      </c>
      <c r="J236" s="88">
        <f t="shared" ref="J236:R236" si="246">J237+J241+J242+J243</f>
        <v>0</v>
      </c>
      <c r="K236" s="83">
        <f t="shared" si="246"/>
        <v>0</v>
      </c>
      <c r="L236" s="44">
        <f t="shared" ref="L236:N236" si="247">L237+L241+L242+L243</f>
        <v>0</v>
      </c>
      <c r="M236" s="44">
        <f t="shared" si="247"/>
        <v>0</v>
      </c>
      <c r="N236" s="44">
        <f t="shared" si="247"/>
        <v>0</v>
      </c>
      <c r="O236" s="13">
        <f t="shared" si="246"/>
        <v>0</v>
      </c>
      <c r="P236" s="90">
        <f t="shared" ref="P236:Q236" si="248">P237+P241+P242+P243</f>
        <v>0</v>
      </c>
      <c r="Q236" s="90">
        <f t="shared" si="248"/>
        <v>0</v>
      </c>
      <c r="R236" s="84">
        <f t="shared" si="246"/>
        <v>0</v>
      </c>
      <c r="S236" s="83">
        <f t="shared" ref="S236:AD236" si="249">S237+S241+S242+S243</f>
        <v>0</v>
      </c>
      <c r="T236" s="13">
        <f t="shared" si="249"/>
        <v>0</v>
      </c>
      <c r="U236" s="13">
        <f t="shared" si="249"/>
        <v>0</v>
      </c>
      <c r="V236" s="13">
        <f t="shared" si="249"/>
        <v>0</v>
      </c>
      <c r="W236" s="13">
        <f t="shared" si="249"/>
        <v>0</v>
      </c>
      <c r="X236" s="13">
        <f t="shared" ref="X236" si="250">X237+X241+X242+X243</f>
        <v>0</v>
      </c>
      <c r="Y236" s="13">
        <f t="shared" si="249"/>
        <v>0</v>
      </c>
      <c r="Z236" s="13">
        <f t="shared" si="249"/>
        <v>0</v>
      </c>
      <c r="AA236" s="90">
        <f t="shared" si="249"/>
        <v>0</v>
      </c>
      <c r="AB236" s="13">
        <f t="shared" si="249"/>
        <v>0</v>
      </c>
      <c r="AC236" s="44">
        <f t="shared" si="249"/>
        <v>0</v>
      </c>
      <c r="AD236" s="47">
        <f t="shared" si="249"/>
        <v>0</v>
      </c>
      <c r="AE236" s="58"/>
      <c r="AF236" s="253"/>
    </row>
    <row r="237" spans="1:32" hidden="1" x14ac:dyDescent="0.25">
      <c r="A237" s="140" t="s">
        <v>233</v>
      </c>
      <c r="B237" s="59" t="s">
        <v>1057</v>
      </c>
      <c r="C237" s="604" t="s">
        <v>234</v>
      </c>
      <c r="D237" s="603"/>
      <c r="E237" s="603"/>
      <c r="F237" s="85">
        <f>F238+F239+F240</f>
        <v>0</v>
      </c>
      <c r="G237" s="458">
        <f t="shared" ref="G237:I237" si="251">G238+G239+G240</f>
        <v>0</v>
      </c>
      <c r="H237" s="458">
        <f t="shared" ref="H237" si="252">H238+H239+H240</f>
        <v>0</v>
      </c>
      <c r="I237" s="458">
        <f t="shared" si="251"/>
        <v>0</v>
      </c>
      <c r="J237" s="87">
        <f t="shared" ref="J237:R237" si="253">J238+J239+J240</f>
        <v>0</v>
      </c>
      <c r="K237" s="81">
        <f t="shared" si="253"/>
        <v>0</v>
      </c>
      <c r="L237" s="43">
        <f t="shared" ref="L237:N237" si="254">L238+L239+L240</f>
        <v>0</v>
      </c>
      <c r="M237" s="43">
        <f t="shared" si="254"/>
        <v>0</v>
      </c>
      <c r="N237" s="43">
        <f t="shared" si="254"/>
        <v>0</v>
      </c>
      <c r="O237" s="1">
        <f t="shared" si="253"/>
        <v>0</v>
      </c>
      <c r="P237" s="89">
        <f t="shared" ref="P237:Q237" si="255">P238+P239+P240</f>
        <v>0</v>
      </c>
      <c r="Q237" s="89">
        <f t="shared" si="255"/>
        <v>0</v>
      </c>
      <c r="R237" s="82">
        <f t="shared" si="253"/>
        <v>0</v>
      </c>
      <c r="S237" s="81">
        <f t="shared" ref="S237:AD237" si="256">S238+S239+S240</f>
        <v>0</v>
      </c>
      <c r="T237" s="1">
        <f t="shared" si="256"/>
        <v>0</v>
      </c>
      <c r="U237" s="1">
        <f t="shared" si="256"/>
        <v>0</v>
      </c>
      <c r="V237" s="1">
        <f t="shared" si="256"/>
        <v>0</v>
      </c>
      <c r="W237" s="1">
        <f t="shared" si="256"/>
        <v>0</v>
      </c>
      <c r="X237" s="1">
        <f t="shared" ref="X237" si="257">X238+X239+X240</f>
        <v>0</v>
      </c>
      <c r="Y237" s="1">
        <f t="shared" si="256"/>
        <v>0</v>
      </c>
      <c r="Z237" s="1">
        <f t="shared" si="256"/>
        <v>0</v>
      </c>
      <c r="AA237" s="89">
        <f t="shared" si="256"/>
        <v>0</v>
      </c>
      <c r="AB237" s="1">
        <f t="shared" si="256"/>
        <v>0</v>
      </c>
      <c r="AC237" s="43">
        <f t="shared" si="256"/>
        <v>0</v>
      </c>
      <c r="AD237" s="46">
        <f t="shared" si="256"/>
        <v>0</v>
      </c>
      <c r="AE237" s="60"/>
      <c r="AF237" s="253"/>
    </row>
    <row r="238" spans="1:32" hidden="1" x14ac:dyDescent="0.25">
      <c r="A238" s="140" t="s">
        <v>235</v>
      </c>
      <c r="B238" s="59"/>
      <c r="C238" s="2"/>
      <c r="D238" s="603" t="s">
        <v>667</v>
      </c>
      <c r="E238" s="603"/>
      <c r="F238" s="85"/>
      <c r="G238" s="458"/>
      <c r="H238" s="458"/>
      <c r="I238" s="458"/>
      <c r="J238" s="87"/>
      <c r="K238" s="81"/>
      <c r="L238" s="43"/>
      <c r="M238" s="43"/>
      <c r="N238" s="43"/>
      <c r="O238" s="1"/>
      <c r="P238" s="89"/>
      <c r="Q238" s="89"/>
      <c r="R238" s="82"/>
      <c r="S238" s="81"/>
      <c r="T238" s="1"/>
      <c r="U238" s="1"/>
      <c r="V238" s="1"/>
      <c r="W238" s="1"/>
      <c r="X238" s="1"/>
      <c r="Y238" s="1"/>
      <c r="Z238" s="1"/>
      <c r="AA238" s="89"/>
      <c r="AB238" s="1"/>
      <c r="AC238" s="43"/>
      <c r="AD238" s="46"/>
      <c r="AE238" s="60"/>
      <c r="AF238" s="253"/>
    </row>
    <row r="239" spans="1:32" hidden="1" x14ac:dyDescent="0.25">
      <c r="A239" s="140" t="s">
        <v>236</v>
      </c>
      <c r="B239" s="59"/>
      <c r="C239" s="2"/>
      <c r="D239" s="603" t="s">
        <v>668</v>
      </c>
      <c r="E239" s="603"/>
      <c r="F239" s="85"/>
      <c r="G239" s="458"/>
      <c r="H239" s="458"/>
      <c r="I239" s="458"/>
      <c r="J239" s="87"/>
      <c r="K239" s="81"/>
      <c r="L239" s="43"/>
      <c r="M239" s="43"/>
      <c r="N239" s="43"/>
      <c r="O239" s="1"/>
      <c r="P239" s="89"/>
      <c r="Q239" s="89"/>
      <c r="R239" s="82"/>
      <c r="S239" s="81"/>
      <c r="T239" s="1"/>
      <c r="U239" s="1"/>
      <c r="V239" s="1"/>
      <c r="W239" s="1"/>
      <c r="X239" s="1"/>
      <c r="Y239" s="1"/>
      <c r="Z239" s="1"/>
      <c r="AA239" s="89"/>
      <c r="AB239" s="1"/>
      <c r="AC239" s="43"/>
      <c r="AD239" s="46"/>
      <c r="AE239" s="60"/>
      <c r="AF239" s="253"/>
    </row>
    <row r="240" spans="1:32" hidden="1" x14ac:dyDescent="0.25">
      <c r="A240" s="140" t="s">
        <v>237</v>
      </c>
      <c r="B240" s="59"/>
      <c r="C240" s="2"/>
      <c r="D240" s="603" t="s">
        <v>727</v>
      </c>
      <c r="E240" s="603"/>
      <c r="F240" s="85"/>
      <c r="G240" s="458"/>
      <c r="H240" s="458"/>
      <c r="I240" s="458"/>
      <c r="J240" s="87"/>
      <c r="K240" s="81"/>
      <c r="L240" s="43"/>
      <c r="M240" s="43"/>
      <c r="N240" s="43"/>
      <c r="O240" s="1"/>
      <c r="P240" s="89"/>
      <c r="Q240" s="89"/>
      <c r="R240" s="82"/>
      <c r="S240" s="81"/>
      <c r="T240" s="1"/>
      <c r="U240" s="1"/>
      <c r="V240" s="1"/>
      <c r="W240" s="1"/>
      <c r="X240" s="1"/>
      <c r="Y240" s="1"/>
      <c r="Z240" s="1"/>
      <c r="AA240" s="89"/>
      <c r="AB240" s="1"/>
      <c r="AC240" s="43"/>
      <c r="AD240" s="46"/>
      <c r="AE240" s="60"/>
      <c r="AF240" s="253"/>
    </row>
    <row r="241" spans="1:32" hidden="1" x14ac:dyDescent="0.25">
      <c r="A241" s="140" t="s">
        <v>238</v>
      </c>
      <c r="B241" s="59" t="s">
        <v>1058</v>
      </c>
      <c r="C241" s="604" t="s">
        <v>239</v>
      </c>
      <c r="D241" s="603"/>
      <c r="E241" s="603"/>
      <c r="F241" s="85"/>
      <c r="G241" s="458"/>
      <c r="H241" s="458"/>
      <c r="I241" s="458"/>
      <c r="J241" s="87"/>
      <c r="K241" s="81"/>
      <c r="L241" s="43"/>
      <c r="M241" s="43"/>
      <c r="N241" s="43"/>
      <c r="O241" s="1"/>
      <c r="P241" s="89"/>
      <c r="Q241" s="89"/>
      <c r="R241" s="82"/>
      <c r="S241" s="81"/>
      <c r="T241" s="1"/>
      <c r="U241" s="1"/>
      <c r="V241" s="1"/>
      <c r="W241" s="1"/>
      <c r="X241" s="1"/>
      <c r="Y241" s="1"/>
      <c r="Z241" s="1"/>
      <c r="AA241" s="89"/>
      <c r="AB241" s="1"/>
      <c r="AC241" s="43"/>
      <c r="AD241" s="46"/>
      <c r="AE241" s="60"/>
      <c r="AF241" s="253"/>
    </row>
    <row r="242" spans="1:32" hidden="1" x14ac:dyDescent="0.25">
      <c r="A242" s="140" t="s">
        <v>240</v>
      </c>
      <c r="B242" s="59" t="s">
        <v>1059</v>
      </c>
      <c r="C242" s="604" t="s">
        <v>241</v>
      </c>
      <c r="D242" s="603"/>
      <c r="E242" s="603"/>
      <c r="F242" s="85"/>
      <c r="G242" s="458"/>
      <c r="H242" s="458"/>
      <c r="I242" s="458"/>
      <c r="J242" s="87"/>
      <c r="K242" s="81"/>
      <c r="L242" s="43"/>
      <c r="M242" s="43"/>
      <c r="N242" s="43"/>
      <c r="O242" s="1"/>
      <c r="P242" s="89"/>
      <c r="Q242" s="89"/>
      <c r="R242" s="82"/>
      <c r="S242" s="81"/>
      <c r="T242" s="1"/>
      <c r="U242" s="1"/>
      <c r="V242" s="1"/>
      <c r="W242" s="1"/>
      <c r="X242" s="1"/>
      <c r="Y242" s="1"/>
      <c r="Z242" s="1"/>
      <c r="AA242" s="89"/>
      <c r="AB242" s="1"/>
      <c r="AC242" s="43"/>
      <c r="AD242" s="46"/>
      <c r="AE242" s="60"/>
      <c r="AF242" s="253"/>
    </row>
    <row r="243" spans="1:32" hidden="1" x14ac:dyDescent="0.25">
      <c r="A243" s="140" t="s">
        <v>242</v>
      </c>
      <c r="B243" s="59" t="s">
        <v>1060</v>
      </c>
      <c r="C243" s="604" t="s">
        <v>243</v>
      </c>
      <c r="D243" s="603"/>
      <c r="E243" s="603"/>
      <c r="F243" s="85"/>
      <c r="G243" s="458"/>
      <c r="H243" s="458"/>
      <c r="I243" s="458"/>
      <c r="J243" s="87"/>
      <c r="K243" s="81"/>
      <c r="L243" s="43"/>
      <c r="M243" s="43"/>
      <c r="N243" s="43"/>
      <c r="O243" s="1"/>
      <c r="P243" s="89"/>
      <c r="Q243" s="89"/>
      <c r="R243" s="82"/>
      <c r="S243" s="81"/>
      <c r="T243" s="1"/>
      <c r="U243" s="1"/>
      <c r="V243" s="1"/>
      <c r="W243" s="1"/>
      <c r="X243" s="1"/>
      <c r="Y243" s="1"/>
      <c r="Z243" s="1"/>
      <c r="AA243" s="89"/>
      <c r="AB243" s="1"/>
      <c r="AC243" s="43"/>
      <c r="AD243" s="46"/>
      <c r="AE243" s="60"/>
      <c r="AF243" s="253"/>
    </row>
    <row r="244" spans="1:32" s="19" customFormat="1" x14ac:dyDescent="0.25">
      <c r="A244" s="140"/>
      <c r="B244" s="57" t="s">
        <v>1061</v>
      </c>
      <c r="C244" s="601" t="s">
        <v>244</v>
      </c>
      <c r="D244" s="602"/>
      <c r="E244" s="602"/>
      <c r="F244" s="86">
        <f>F245+F246</f>
        <v>2684727</v>
      </c>
      <c r="G244" s="457">
        <f t="shared" ref="G244:I244" si="258">G245+G246</f>
        <v>2720000</v>
      </c>
      <c r="H244" s="457">
        <f t="shared" ref="H244" si="259">H245+H246</f>
        <v>2720000</v>
      </c>
      <c r="I244" s="457">
        <f t="shared" si="258"/>
        <v>2720000</v>
      </c>
      <c r="J244" s="88">
        <f t="shared" ref="J244:R244" si="260">J245+J246</f>
        <v>2720000</v>
      </c>
      <c r="K244" s="83">
        <f t="shared" si="260"/>
        <v>0</v>
      </c>
      <c r="L244" s="44">
        <f t="shared" ref="L244:N244" si="261">L245+L246</f>
        <v>0</v>
      </c>
      <c r="M244" s="44">
        <f t="shared" si="261"/>
        <v>0</v>
      </c>
      <c r="N244" s="44">
        <f t="shared" si="261"/>
        <v>0</v>
      </c>
      <c r="O244" s="13">
        <f t="shared" si="260"/>
        <v>2720000</v>
      </c>
      <c r="P244" s="90">
        <f t="shared" ref="P244:Q244" si="262">P245+P246</f>
        <v>0</v>
      </c>
      <c r="Q244" s="90">
        <f t="shared" si="262"/>
        <v>0</v>
      </c>
      <c r="R244" s="84">
        <f t="shared" si="260"/>
        <v>0</v>
      </c>
      <c r="S244" s="83">
        <f t="shared" ref="S244:AD244" si="263">S245+S246</f>
        <v>0</v>
      </c>
      <c r="T244" s="13">
        <f t="shared" si="263"/>
        <v>0</v>
      </c>
      <c r="U244" s="13">
        <f t="shared" si="263"/>
        <v>0</v>
      </c>
      <c r="V244" s="13">
        <f t="shared" si="263"/>
        <v>0</v>
      </c>
      <c r="W244" s="13">
        <f t="shared" si="263"/>
        <v>0</v>
      </c>
      <c r="X244" s="13">
        <f t="shared" ref="X244" si="264">X245+X246</f>
        <v>0</v>
      </c>
      <c r="Y244" s="13">
        <f t="shared" si="263"/>
        <v>2720000</v>
      </c>
      <c r="Z244" s="13">
        <f t="shared" si="263"/>
        <v>0</v>
      </c>
      <c r="AA244" s="90">
        <f t="shared" si="263"/>
        <v>0</v>
      </c>
      <c r="AB244" s="13">
        <f t="shared" si="263"/>
        <v>0</v>
      </c>
      <c r="AC244" s="44">
        <f t="shared" si="263"/>
        <v>0</v>
      </c>
      <c r="AD244" s="47">
        <f t="shared" si="263"/>
        <v>0</v>
      </c>
      <c r="AE244" s="58"/>
      <c r="AF244" s="253"/>
    </row>
    <row r="245" spans="1:32" x14ac:dyDescent="0.25">
      <c r="A245" s="140" t="s">
        <v>245</v>
      </c>
      <c r="B245" s="59" t="s">
        <v>1062</v>
      </c>
      <c r="C245" s="50"/>
      <c r="D245" s="603" t="s">
        <v>1052</v>
      </c>
      <c r="E245" s="603"/>
      <c r="F245" s="85">
        <f>2684841-114</f>
        <v>2684727</v>
      </c>
      <c r="G245" s="458">
        <v>2720000</v>
      </c>
      <c r="H245" s="458">
        <v>2720000</v>
      </c>
      <c r="I245" s="458">
        <v>2720000</v>
      </c>
      <c r="J245" s="87">
        <f>SUM(S245:AD245)</f>
        <v>2720000</v>
      </c>
      <c r="K245" s="81"/>
      <c r="L245" s="43"/>
      <c r="M245" s="43"/>
      <c r="N245" s="43"/>
      <c r="O245" s="1">
        <f>J245</f>
        <v>2720000</v>
      </c>
      <c r="P245" s="89"/>
      <c r="Q245" s="89"/>
      <c r="R245" s="82"/>
      <c r="S245" s="81"/>
      <c r="T245" s="1"/>
      <c r="U245" s="1"/>
      <c r="V245" s="1"/>
      <c r="W245" s="1"/>
      <c r="X245" s="1"/>
      <c r="Y245" s="1">
        <v>2720000</v>
      </c>
      <c r="Z245" s="1"/>
      <c r="AA245" s="89"/>
      <c r="AB245" s="1"/>
      <c r="AC245" s="43"/>
      <c r="AD245" s="46"/>
      <c r="AE245" s="60"/>
      <c r="AF245" s="253"/>
    </row>
    <row r="246" spans="1:32" hidden="1" x14ac:dyDescent="0.25">
      <c r="A246" s="140" t="s">
        <v>246</v>
      </c>
      <c r="B246" s="59" t="s">
        <v>1063</v>
      </c>
      <c r="C246" s="50"/>
      <c r="D246" s="603" t="s">
        <v>1064</v>
      </c>
      <c r="E246" s="603"/>
      <c r="F246" s="85"/>
      <c r="G246" s="458"/>
      <c r="H246" s="458"/>
      <c r="I246" s="458"/>
      <c r="J246" s="87"/>
      <c r="K246" s="81"/>
      <c r="L246" s="43"/>
      <c r="M246" s="43"/>
      <c r="N246" s="43"/>
      <c r="O246" s="1"/>
      <c r="P246" s="89"/>
      <c r="Q246" s="89"/>
      <c r="R246" s="82"/>
      <c r="S246" s="81"/>
      <c r="T246" s="1"/>
      <c r="U246" s="1"/>
      <c r="V246" s="1"/>
      <c r="W246" s="1"/>
      <c r="X246" s="1"/>
      <c r="Y246" s="1"/>
      <c r="Z246" s="1"/>
      <c r="AA246" s="89"/>
      <c r="AB246" s="1"/>
      <c r="AC246" s="43"/>
      <c r="AD246" s="46"/>
      <c r="AE246" s="60"/>
      <c r="AF246" s="253"/>
    </row>
    <row r="247" spans="1:32" s="42" customFormat="1" ht="15.75" thickBot="1" x14ac:dyDescent="0.3">
      <c r="A247" s="140" t="s">
        <v>247</v>
      </c>
      <c r="B247" s="57" t="s">
        <v>1065</v>
      </c>
      <c r="C247" s="601" t="s">
        <v>665</v>
      </c>
      <c r="D247" s="602"/>
      <c r="E247" s="602"/>
      <c r="F247" s="86">
        <v>0</v>
      </c>
      <c r="G247" s="457">
        <v>0</v>
      </c>
      <c r="H247" s="457">
        <v>0</v>
      </c>
      <c r="I247" s="457">
        <v>549172</v>
      </c>
      <c r="J247" s="88">
        <f>SUM(S247:AD247)</f>
        <v>549172</v>
      </c>
      <c r="K247" s="83"/>
      <c r="L247" s="44"/>
      <c r="M247" s="44"/>
      <c r="N247" s="44">
        <f>J247</f>
        <v>549172</v>
      </c>
      <c r="O247" s="13"/>
      <c r="P247" s="90"/>
      <c r="Q247" s="90"/>
      <c r="R247" s="84"/>
      <c r="S247" s="83"/>
      <c r="T247" s="13"/>
      <c r="U247" s="13"/>
      <c r="V247" s="13"/>
      <c r="W247" s="13"/>
      <c r="X247" s="13"/>
      <c r="Y247" s="13"/>
      <c r="Z247" s="13"/>
      <c r="AA247" s="90"/>
      <c r="AB247" s="13"/>
      <c r="AC247" s="44"/>
      <c r="AD247" s="47">
        <v>549172</v>
      </c>
      <c r="AE247" s="58"/>
      <c r="AF247" s="253"/>
    </row>
    <row r="248" spans="1:32" s="42" customFormat="1" ht="15.75" hidden="1" thickBot="1" x14ac:dyDescent="0.3">
      <c r="A248" s="140" t="s">
        <v>248</v>
      </c>
      <c r="B248" s="57" t="s">
        <v>1066</v>
      </c>
      <c r="C248" s="601" t="s">
        <v>666</v>
      </c>
      <c r="D248" s="602"/>
      <c r="E248" s="602"/>
      <c r="F248" s="86"/>
      <c r="G248" s="457"/>
      <c r="H248" s="457"/>
      <c r="I248" s="457"/>
      <c r="J248" s="88"/>
      <c r="K248" s="83"/>
      <c r="L248" s="44"/>
      <c r="M248" s="44"/>
      <c r="N248" s="44"/>
      <c r="O248" s="13"/>
      <c r="P248" s="90"/>
      <c r="Q248" s="90"/>
      <c r="R248" s="84"/>
      <c r="S248" s="83"/>
      <c r="T248" s="13"/>
      <c r="U248" s="13"/>
      <c r="V248" s="13"/>
      <c r="W248" s="13"/>
      <c r="X248" s="13"/>
      <c r="Y248" s="13"/>
      <c r="Z248" s="13"/>
      <c r="AA248" s="90"/>
      <c r="AB248" s="13"/>
      <c r="AC248" s="44"/>
      <c r="AD248" s="47"/>
      <c r="AE248" s="58"/>
      <c r="AF248" s="253"/>
    </row>
    <row r="249" spans="1:32" s="42" customFormat="1" ht="15.75" hidden="1" thickBot="1" x14ac:dyDescent="0.3">
      <c r="A249" s="140" t="s">
        <v>249</v>
      </c>
      <c r="B249" s="57" t="s">
        <v>1067</v>
      </c>
      <c r="C249" s="601" t="s">
        <v>664</v>
      </c>
      <c r="D249" s="602"/>
      <c r="E249" s="602"/>
      <c r="F249" s="86"/>
      <c r="G249" s="457"/>
      <c r="H249" s="457"/>
      <c r="I249" s="457"/>
      <c r="J249" s="88"/>
      <c r="K249" s="83"/>
      <c r="L249" s="44"/>
      <c r="M249" s="44"/>
      <c r="N249" s="44"/>
      <c r="O249" s="13"/>
      <c r="P249" s="90"/>
      <c r="Q249" s="90"/>
      <c r="R249" s="84"/>
      <c r="S249" s="83"/>
      <c r="T249" s="13"/>
      <c r="U249" s="13"/>
      <c r="V249" s="13"/>
      <c r="W249" s="13"/>
      <c r="X249" s="13"/>
      <c r="Y249" s="13"/>
      <c r="Z249" s="13"/>
      <c r="AA249" s="90"/>
      <c r="AB249" s="13"/>
      <c r="AC249" s="44"/>
      <c r="AD249" s="47"/>
      <c r="AE249" s="58"/>
      <c r="AF249" s="253"/>
    </row>
    <row r="250" spans="1:32" ht="15.75" hidden="1" thickBot="1" x14ac:dyDescent="0.3">
      <c r="B250" s="101" t="s">
        <v>1068</v>
      </c>
      <c r="C250" s="597" t="s">
        <v>250</v>
      </c>
      <c r="D250" s="598"/>
      <c r="E250" s="598"/>
      <c r="F250" s="102">
        <f>F251+F252+F253+F254+F255</f>
        <v>0</v>
      </c>
      <c r="G250" s="459">
        <f t="shared" ref="G250:I250" si="265">G251+G252+G253+G254+G255</f>
        <v>0</v>
      </c>
      <c r="H250" s="459">
        <f t="shared" ref="H250" si="266">H251+H252+H253+H254+H255</f>
        <v>0</v>
      </c>
      <c r="I250" s="459">
        <f t="shared" si="265"/>
        <v>0</v>
      </c>
      <c r="J250" s="103">
        <f t="shared" ref="J250:R250" si="267">J251+J252+J253+J254+J255</f>
        <v>0</v>
      </c>
      <c r="K250" s="104">
        <f t="shared" si="267"/>
        <v>0</v>
      </c>
      <c r="L250" s="107">
        <f t="shared" ref="L250:N250" si="268">L251+L252+L253+L254+L255</f>
        <v>0</v>
      </c>
      <c r="M250" s="107">
        <f t="shared" si="268"/>
        <v>0</v>
      </c>
      <c r="N250" s="107">
        <f t="shared" si="268"/>
        <v>0</v>
      </c>
      <c r="O250" s="105">
        <f t="shared" si="267"/>
        <v>0</v>
      </c>
      <c r="P250" s="108">
        <f t="shared" ref="P250:Q250" si="269">P251+P252+P253+P254+P255</f>
        <v>0</v>
      </c>
      <c r="Q250" s="108">
        <f t="shared" si="269"/>
        <v>0</v>
      </c>
      <c r="R250" s="106">
        <f t="shared" si="267"/>
        <v>0</v>
      </c>
      <c r="S250" s="104">
        <f t="shared" ref="S250:AD250" si="270">S251+S252+S253+S254+S255</f>
        <v>0</v>
      </c>
      <c r="T250" s="105">
        <f t="shared" si="270"/>
        <v>0</v>
      </c>
      <c r="U250" s="105">
        <f t="shared" si="270"/>
        <v>0</v>
      </c>
      <c r="V250" s="105">
        <f t="shared" si="270"/>
        <v>0</v>
      </c>
      <c r="W250" s="105">
        <f t="shared" si="270"/>
        <v>0</v>
      </c>
      <c r="X250" s="105">
        <f t="shared" ref="X250" si="271">X251+X252+X253+X254+X255</f>
        <v>0</v>
      </c>
      <c r="Y250" s="105">
        <f t="shared" si="270"/>
        <v>0</v>
      </c>
      <c r="Z250" s="105">
        <f t="shared" si="270"/>
        <v>0</v>
      </c>
      <c r="AA250" s="108">
        <f t="shared" si="270"/>
        <v>0</v>
      </c>
      <c r="AB250" s="105">
        <f t="shared" si="270"/>
        <v>0</v>
      </c>
      <c r="AC250" s="107">
        <f t="shared" si="270"/>
        <v>0</v>
      </c>
      <c r="AD250" s="109">
        <f t="shared" si="270"/>
        <v>0</v>
      </c>
      <c r="AE250" s="56"/>
      <c r="AF250" s="253"/>
    </row>
    <row r="251" spans="1:32" ht="15.75" hidden="1" thickBot="1" x14ac:dyDescent="0.3">
      <c r="A251" s="140" t="s">
        <v>251</v>
      </c>
      <c r="B251" s="59" t="s">
        <v>1069</v>
      </c>
      <c r="C251" s="599" t="s">
        <v>659</v>
      </c>
      <c r="D251" s="600"/>
      <c r="E251" s="600"/>
      <c r="F251" s="85"/>
      <c r="G251" s="458"/>
      <c r="H251" s="458"/>
      <c r="I251" s="458"/>
      <c r="J251" s="87"/>
      <c r="K251" s="81"/>
      <c r="L251" s="43"/>
      <c r="M251" s="43"/>
      <c r="N251" s="43"/>
      <c r="O251" s="1"/>
      <c r="P251" s="89"/>
      <c r="Q251" s="89"/>
      <c r="R251" s="82"/>
      <c r="S251" s="81"/>
      <c r="T251" s="1"/>
      <c r="U251" s="1"/>
      <c r="V251" s="1"/>
      <c r="W251" s="1"/>
      <c r="X251" s="1"/>
      <c r="Y251" s="1"/>
      <c r="Z251" s="1"/>
      <c r="AA251" s="89"/>
      <c r="AB251" s="1"/>
      <c r="AC251" s="43"/>
      <c r="AD251" s="46"/>
      <c r="AE251" s="60"/>
      <c r="AF251" s="253"/>
    </row>
    <row r="252" spans="1:32" ht="15.75" hidden="1" thickBot="1" x14ac:dyDescent="0.3">
      <c r="A252" s="140" t="s">
        <v>252</v>
      </c>
      <c r="B252" s="59" t="s">
        <v>1070</v>
      </c>
      <c r="C252" s="599" t="s">
        <v>660</v>
      </c>
      <c r="D252" s="600"/>
      <c r="E252" s="600"/>
      <c r="F252" s="85"/>
      <c r="G252" s="458"/>
      <c r="H252" s="458"/>
      <c r="I252" s="458"/>
      <c r="J252" s="87"/>
      <c r="K252" s="81"/>
      <c r="L252" s="43"/>
      <c r="M252" s="43"/>
      <c r="N252" s="43"/>
      <c r="O252" s="1"/>
      <c r="P252" s="89"/>
      <c r="Q252" s="89"/>
      <c r="R252" s="82"/>
      <c r="S252" s="81"/>
      <c r="T252" s="1"/>
      <c r="U252" s="1"/>
      <c r="V252" s="1"/>
      <c r="W252" s="1"/>
      <c r="X252" s="1"/>
      <c r="Y252" s="1"/>
      <c r="Z252" s="1"/>
      <c r="AA252" s="89"/>
      <c r="AB252" s="1"/>
      <c r="AC252" s="43"/>
      <c r="AD252" s="46"/>
      <c r="AE252" s="60"/>
      <c r="AF252" s="253"/>
    </row>
    <row r="253" spans="1:32" ht="15.75" hidden="1" thickBot="1" x14ac:dyDescent="0.3">
      <c r="A253" s="140" t="s">
        <v>253</v>
      </c>
      <c r="B253" s="59" t="s">
        <v>1071</v>
      </c>
      <c r="C253" s="599" t="s">
        <v>661</v>
      </c>
      <c r="D253" s="600"/>
      <c r="E253" s="600"/>
      <c r="F253" s="85"/>
      <c r="G253" s="458"/>
      <c r="H253" s="458"/>
      <c r="I253" s="458"/>
      <c r="J253" s="87"/>
      <c r="K253" s="81"/>
      <c r="L253" s="43"/>
      <c r="M253" s="43"/>
      <c r="N253" s="43"/>
      <c r="O253" s="1"/>
      <c r="P253" s="89"/>
      <c r="Q253" s="89"/>
      <c r="R253" s="82"/>
      <c r="S253" s="81"/>
      <c r="T253" s="1"/>
      <c r="U253" s="1"/>
      <c r="V253" s="1"/>
      <c r="W253" s="1"/>
      <c r="X253" s="1"/>
      <c r="Y253" s="1"/>
      <c r="Z253" s="1"/>
      <c r="AA253" s="89"/>
      <c r="AB253" s="1"/>
      <c r="AC253" s="43"/>
      <c r="AD253" s="46"/>
      <c r="AE253" s="60"/>
      <c r="AF253" s="253"/>
    </row>
    <row r="254" spans="1:32" ht="15.75" hidden="1" thickBot="1" x14ac:dyDescent="0.3">
      <c r="A254" s="140" t="s">
        <v>254</v>
      </c>
      <c r="B254" s="59" t="s">
        <v>1072</v>
      </c>
      <c r="C254" s="599" t="s">
        <v>662</v>
      </c>
      <c r="D254" s="600"/>
      <c r="E254" s="600"/>
      <c r="F254" s="85"/>
      <c r="G254" s="458"/>
      <c r="H254" s="458"/>
      <c r="I254" s="458"/>
      <c r="J254" s="87"/>
      <c r="K254" s="81"/>
      <c r="L254" s="43"/>
      <c r="M254" s="43"/>
      <c r="N254" s="43"/>
      <c r="O254" s="1"/>
      <c r="P254" s="89"/>
      <c r="Q254" s="89"/>
      <c r="R254" s="82"/>
      <c r="S254" s="81"/>
      <c r="T254" s="1"/>
      <c r="U254" s="1"/>
      <c r="V254" s="1"/>
      <c r="W254" s="1"/>
      <c r="X254" s="1"/>
      <c r="Y254" s="1"/>
      <c r="Z254" s="1"/>
      <c r="AA254" s="89"/>
      <c r="AB254" s="1"/>
      <c r="AC254" s="43"/>
      <c r="AD254" s="46"/>
      <c r="AE254" s="60"/>
      <c r="AF254" s="253"/>
    </row>
    <row r="255" spans="1:32" ht="15.75" hidden="1" thickBot="1" x14ac:dyDescent="0.3">
      <c r="A255" s="140" t="s">
        <v>255</v>
      </c>
      <c r="B255" s="59" t="s">
        <v>1073</v>
      </c>
      <c r="C255" s="599" t="s">
        <v>663</v>
      </c>
      <c r="D255" s="600"/>
      <c r="E255" s="600"/>
      <c r="F255" s="85"/>
      <c r="G255" s="458"/>
      <c r="H255" s="458"/>
      <c r="I255" s="458"/>
      <c r="J255" s="87"/>
      <c r="K255" s="81"/>
      <c r="L255" s="43"/>
      <c r="M255" s="43"/>
      <c r="N255" s="43"/>
      <c r="O255" s="1"/>
      <c r="P255" s="89"/>
      <c r="Q255" s="89"/>
      <c r="R255" s="82"/>
      <c r="S255" s="81"/>
      <c r="T255" s="1"/>
      <c r="U255" s="1"/>
      <c r="V255" s="1"/>
      <c r="W255" s="1"/>
      <c r="X255" s="1"/>
      <c r="Y255" s="1"/>
      <c r="Z255" s="1"/>
      <c r="AA255" s="89"/>
      <c r="AB255" s="1"/>
      <c r="AC255" s="43"/>
      <c r="AD255" s="46"/>
      <c r="AE255" s="60"/>
      <c r="AF255" s="253"/>
    </row>
    <row r="256" spans="1:32" s="19" customFormat="1" ht="15.75" hidden="1" thickBot="1" x14ac:dyDescent="0.3">
      <c r="A256" s="140" t="s">
        <v>256</v>
      </c>
      <c r="B256" s="139" t="s">
        <v>1074</v>
      </c>
      <c r="C256" s="593" t="s">
        <v>257</v>
      </c>
      <c r="D256" s="594"/>
      <c r="E256" s="594"/>
      <c r="F256" s="102"/>
      <c r="G256" s="459"/>
      <c r="H256" s="459"/>
      <c r="I256" s="459"/>
      <c r="J256" s="103"/>
      <c r="K256" s="104"/>
      <c r="L256" s="107"/>
      <c r="M256" s="107"/>
      <c r="N256" s="107"/>
      <c r="O256" s="105"/>
      <c r="P256" s="108"/>
      <c r="Q256" s="108"/>
      <c r="R256" s="106"/>
      <c r="S256" s="104"/>
      <c r="T256" s="105"/>
      <c r="U256" s="105"/>
      <c r="V256" s="105"/>
      <c r="W256" s="105"/>
      <c r="X256" s="105"/>
      <c r="Y256" s="105"/>
      <c r="Z256" s="105"/>
      <c r="AA256" s="108"/>
      <c r="AB256" s="105"/>
      <c r="AC256" s="107"/>
      <c r="AD256" s="109"/>
      <c r="AE256" s="56"/>
      <c r="AF256" s="253"/>
    </row>
    <row r="257" spans="1:32" s="63" customFormat="1" ht="16.5" thickBot="1" x14ac:dyDescent="0.3">
      <c r="A257" s="141"/>
      <c r="B257" s="595" t="s">
        <v>258</v>
      </c>
      <c r="C257" s="596"/>
      <c r="D257" s="596"/>
      <c r="E257" s="596"/>
      <c r="F257" s="111">
        <f t="shared" ref="F257:AD257" si="272">F5+F56+F92+F122+F168+F178+F204+F230</f>
        <v>25175003</v>
      </c>
      <c r="G257" s="462">
        <f t="shared" ref="G257" si="273">G5+G56+G92+G122+G168+G178+G204+G230</f>
        <v>33462756</v>
      </c>
      <c r="H257" s="462">
        <f t="shared" ref="H257" si="274">H5+H56+H92+H122+H168+H178+H204+H230</f>
        <v>34040510</v>
      </c>
      <c r="I257" s="462">
        <f>I5+I56+I92+I122+I168+I178+I204+I230</f>
        <v>35041488</v>
      </c>
      <c r="J257" s="112">
        <f t="shared" si="272"/>
        <v>33331918</v>
      </c>
      <c r="K257" s="113">
        <f t="shared" si="272"/>
        <v>856711</v>
      </c>
      <c r="L257" s="116">
        <f t="shared" si="272"/>
        <v>2610</v>
      </c>
      <c r="M257" s="116">
        <f t="shared" si="272"/>
        <v>3958465</v>
      </c>
      <c r="N257" s="116">
        <f t="shared" si="272"/>
        <v>15289701</v>
      </c>
      <c r="O257" s="114">
        <f t="shared" si="272"/>
        <v>2720000</v>
      </c>
      <c r="P257" s="117">
        <f t="shared" si="272"/>
        <v>63870</v>
      </c>
      <c r="Q257" s="117">
        <f t="shared" si="272"/>
        <v>35200</v>
      </c>
      <c r="R257" s="115">
        <f t="shared" si="272"/>
        <v>10405361</v>
      </c>
      <c r="S257" s="113">
        <f t="shared" si="272"/>
        <v>2032110</v>
      </c>
      <c r="T257" s="114">
        <f t="shared" si="272"/>
        <v>1515633</v>
      </c>
      <c r="U257" s="114">
        <f t="shared" si="272"/>
        <v>6351929</v>
      </c>
      <c r="V257" s="114">
        <f t="shared" si="272"/>
        <v>2493232</v>
      </c>
      <c r="W257" s="114">
        <f t="shared" si="272"/>
        <v>1360748</v>
      </c>
      <c r="X257" s="114">
        <f t="shared" ref="X257" si="275">X5+X56+X92+X122+X168+X178+X204+X230</f>
        <v>2266148</v>
      </c>
      <c r="Y257" s="114">
        <f t="shared" si="272"/>
        <v>5400194</v>
      </c>
      <c r="Z257" s="114">
        <f t="shared" si="272"/>
        <v>2066188</v>
      </c>
      <c r="AA257" s="117">
        <f t="shared" si="272"/>
        <v>4516142</v>
      </c>
      <c r="AB257" s="114">
        <f t="shared" si="272"/>
        <v>1683170</v>
      </c>
      <c r="AC257" s="116">
        <f t="shared" si="272"/>
        <v>1439968</v>
      </c>
      <c r="AD257" s="118">
        <f t="shared" si="272"/>
        <v>2206456</v>
      </c>
      <c r="AE257" s="62"/>
      <c r="AF257" s="253"/>
    </row>
    <row r="258" spans="1:32" x14ac:dyDescent="0.25">
      <c r="A258" s="142"/>
      <c r="B258" s="28"/>
      <c r="C258" s="29"/>
      <c r="D258" s="29"/>
      <c r="E258" s="2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6"/>
    </row>
    <row r="259" spans="1:32" x14ac:dyDescent="0.25">
      <c r="A259" s="142"/>
      <c r="B259" s="28"/>
      <c r="C259" s="25"/>
      <c r="D259" s="25"/>
      <c r="E259" s="29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6"/>
    </row>
    <row r="260" spans="1:32" x14ac:dyDescent="0.25">
      <c r="A260" s="142"/>
      <c r="B260" s="28"/>
      <c r="C260" s="25"/>
      <c r="D260" s="25"/>
      <c r="E260" s="29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6"/>
    </row>
    <row r="261" spans="1:32" x14ac:dyDescent="0.25">
      <c r="A261" s="142"/>
      <c r="B261" s="28"/>
      <c r="C261" s="25"/>
      <c r="D261" s="25"/>
      <c r="E261" s="29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6"/>
    </row>
    <row r="262" spans="1:32" x14ac:dyDescent="0.25">
      <c r="A262" s="142"/>
      <c r="B262" s="28"/>
      <c r="C262" s="25"/>
      <c r="D262" s="25"/>
      <c r="E262" s="29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6"/>
    </row>
    <row r="263" spans="1:32" x14ac:dyDescent="0.25">
      <c r="A263" s="142"/>
      <c r="B263" s="28"/>
      <c r="C263" s="25"/>
      <c r="D263" s="25"/>
      <c r="E263" s="29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6"/>
    </row>
    <row r="264" spans="1:32" x14ac:dyDescent="0.25">
      <c r="A264" s="142"/>
      <c r="B264" s="28"/>
      <c r="C264" s="25"/>
      <c r="D264" s="25"/>
      <c r="E264" s="29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6"/>
    </row>
    <row r="265" spans="1:32" x14ac:dyDescent="0.25">
      <c r="A265" s="142"/>
      <c r="B265" s="28"/>
      <c r="C265" s="25"/>
      <c r="D265" s="25"/>
      <c r="E265" s="29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6"/>
    </row>
    <row r="266" spans="1:32" x14ac:dyDescent="0.25">
      <c r="A266" s="142"/>
      <c r="B266" s="28"/>
      <c r="C266" s="25"/>
      <c r="D266" s="25"/>
      <c r="E266" s="29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6"/>
    </row>
    <row r="267" spans="1:32" x14ac:dyDescent="0.25">
      <c r="A267" s="142"/>
      <c r="B267" s="28"/>
      <c r="C267" s="25"/>
      <c r="D267" s="25"/>
      <c r="E267" s="29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6"/>
    </row>
    <row r="268" spans="1:32" x14ac:dyDescent="0.25">
      <c r="A268" s="142"/>
      <c r="B268" s="28"/>
      <c r="C268" s="25"/>
      <c r="D268" s="25"/>
      <c r="E268" s="29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6"/>
    </row>
    <row r="269" spans="1:32" x14ac:dyDescent="0.25">
      <c r="A269" s="142"/>
      <c r="B269" s="28"/>
      <c r="C269" s="29"/>
      <c r="D269" s="29"/>
      <c r="E269" s="25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6"/>
    </row>
    <row r="270" spans="1:32" x14ac:dyDescent="0.25">
      <c r="A270" s="142"/>
      <c r="B270" s="28"/>
      <c r="C270" s="25"/>
      <c r="D270" s="25"/>
      <c r="E270" s="29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6"/>
    </row>
    <row r="271" spans="1:32" x14ac:dyDescent="0.25">
      <c r="A271" s="142"/>
      <c r="B271" s="28"/>
      <c r="C271" s="25"/>
      <c r="D271" s="25"/>
      <c r="E271" s="29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6"/>
    </row>
    <row r="272" spans="1:32" x14ac:dyDescent="0.25">
      <c r="A272" s="142"/>
      <c r="B272" s="28"/>
      <c r="C272" s="25"/>
      <c r="D272" s="25"/>
      <c r="E272" s="29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6"/>
    </row>
    <row r="273" spans="1:31" x14ac:dyDescent="0.25">
      <c r="A273" s="142"/>
      <c r="B273" s="28"/>
      <c r="C273" s="25"/>
      <c r="D273" s="25"/>
      <c r="E273" s="29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31" x14ac:dyDescent="0.25">
      <c r="B274" s="28"/>
      <c r="C274" s="25"/>
      <c r="D274" s="25"/>
      <c r="E274" s="29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41"/>
    </row>
    <row r="275" spans="1:31" s="12" customFormat="1" x14ac:dyDescent="0.25">
      <c r="A275" s="143"/>
      <c r="B275" s="28"/>
      <c r="C275" s="25"/>
      <c r="D275" s="25"/>
      <c r="E275" s="29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AE275" s="54"/>
    </row>
    <row r="276" spans="1:31" s="12" customFormat="1" x14ac:dyDescent="0.25">
      <c r="A276" s="143"/>
      <c r="B276" s="28"/>
      <c r="C276" s="25"/>
      <c r="D276" s="25"/>
      <c r="E276" s="29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AE276" s="54"/>
    </row>
    <row r="277" spans="1:31" s="12" customFormat="1" x14ac:dyDescent="0.25">
      <c r="A277" s="143"/>
      <c r="B277" s="28"/>
      <c r="C277" s="25"/>
      <c r="D277" s="25"/>
      <c r="E277" s="29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AE277" s="54"/>
    </row>
    <row r="278" spans="1:31" s="12" customFormat="1" x14ac:dyDescent="0.25">
      <c r="A278" s="143"/>
      <c r="B278" s="28"/>
      <c r="C278" s="25"/>
      <c r="D278" s="25"/>
      <c r="E278" s="29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AE278" s="54"/>
    </row>
    <row r="279" spans="1:31" s="12" customFormat="1" x14ac:dyDescent="0.25">
      <c r="A279" s="143"/>
      <c r="B279" s="28"/>
      <c r="C279" s="25"/>
      <c r="D279" s="25"/>
      <c r="E279" s="29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AE279" s="54"/>
    </row>
    <row r="280" spans="1:31" s="12" customFormat="1" x14ac:dyDescent="0.25">
      <c r="A280" s="143"/>
      <c r="B280" s="28"/>
      <c r="C280" s="29"/>
      <c r="D280" s="29"/>
      <c r="E280" s="25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AE280" s="54"/>
    </row>
    <row r="281" spans="1:31" s="12" customFormat="1" x14ac:dyDescent="0.25">
      <c r="A281" s="143"/>
      <c r="B281" s="28"/>
      <c r="C281" s="25"/>
      <c r="D281" s="25"/>
      <c r="E281" s="29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AE281" s="54"/>
    </row>
    <row r="282" spans="1:31" s="12" customFormat="1" x14ac:dyDescent="0.25">
      <c r="A282" s="143"/>
      <c r="B282" s="28"/>
      <c r="C282" s="25"/>
      <c r="D282" s="25"/>
      <c r="E282" s="29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AE282" s="54"/>
    </row>
    <row r="283" spans="1:31" s="12" customFormat="1" x14ac:dyDescent="0.25">
      <c r="A283" s="143"/>
      <c r="B283" s="28"/>
      <c r="C283" s="25"/>
      <c r="D283" s="25"/>
      <c r="E283" s="29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AE283" s="54"/>
    </row>
    <row r="284" spans="1:31" s="12" customFormat="1" x14ac:dyDescent="0.25">
      <c r="A284" s="143"/>
      <c r="B284" s="28"/>
      <c r="C284" s="25"/>
      <c r="D284" s="25"/>
      <c r="E284" s="29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AE284" s="54"/>
    </row>
    <row r="285" spans="1:31" s="12" customFormat="1" x14ac:dyDescent="0.25">
      <c r="A285" s="143"/>
      <c r="B285" s="28"/>
      <c r="C285" s="25"/>
      <c r="D285" s="25"/>
      <c r="E285" s="29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AE285" s="54"/>
    </row>
    <row r="286" spans="1:31" s="12" customFormat="1" x14ac:dyDescent="0.25">
      <c r="A286" s="143"/>
      <c r="B286" s="28"/>
      <c r="C286" s="25"/>
      <c r="D286" s="25"/>
      <c r="E286" s="29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AE286" s="54"/>
    </row>
    <row r="287" spans="1:31" s="12" customFormat="1" x14ac:dyDescent="0.25">
      <c r="A287" s="143"/>
      <c r="B287" s="28"/>
      <c r="C287" s="25"/>
      <c r="D287" s="25"/>
      <c r="E287" s="29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AE287" s="54"/>
    </row>
    <row r="288" spans="1:31" s="12" customFormat="1" x14ac:dyDescent="0.25">
      <c r="A288" s="143"/>
      <c r="B288" s="28"/>
      <c r="C288" s="25"/>
      <c r="D288" s="25"/>
      <c r="E288" s="29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AE288" s="54"/>
    </row>
    <row r="289" spans="1:31" s="12" customFormat="1" x14ac:dyDescent="0.25">
      <c r="A289" s="143"/>
      <c r="B289" s="28"/>
      <c r="C289" s="25"/>
      <c r="D289" s="25"/>
      <c r="E289" s="29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AE289" s="54"/>
    </row>
    <row r="290" spans="1:31" s="12" customFormat="1" x14ac:dyDescent="0.25">
      <c r="A290" s="143"/>
      <c r="B290" s="28"/>
      <c r="C290" s="25"/>
      <c r="D290" s="25"/>
      <c r="E290" s="29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AE290" s="54"/>
    </row>
    <row r="291" spans="1:31" x14ac:dyDescent="0.25">
      <c r="B291" s="30"/>
      <c r="C291" s="24"/>
      <c r="D291" s="24"/>
      <c r="E291" s="29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31" x14ac:dyDescent="0.25">
      <c r="B292" s="31"/>
      <c r="C292" s="27"/>
      <c r="D292" s="27"/>
      <c r="E292" s="25"/>
    </row>
    <row r="293" spans="1:31" x14ac:dyDescent="0.25">
      <c r="B293" s="28"/>
      <c r="C293" s="25"/>
      <c r="D293" s="25"/>
      <c r="E293" s="29"/>
    </row>
    <row r="294" spans="1:31" x14ac:dyDescent="0.25">
      <c r="B294" s="28"/>
      <c r="C294" s="29"/>
      <c r="D294" s="29"/>
      <c r="E294" s="25"/>
    </row>
    <row r="295" spans="1:31" x14ac:dyDescent="0.25">
      <c r="B295" s="28"/>
      <c r="C295" s="25"/>
      <c r="D295" s="25"/>
      <c r="E295" s="29"/>
    </row>
    <row r="296" spans="1:31" x14ac:dyDescent="0.25">
      <c r="B296" s="28"/>
      <c r="C296" s="25"/>
      <c r="D296" s="25"/>
      <c r="E296" s="29"/>
    </row>
    <row r="297" spans="1:31" x14ac:dyDescent="0.25">
      <c r="B297" s="28"/>
      <c r="C297" s="25"/>
      <c r="D297" s="25"/>
      <c r="E297" s="29"/>
    </row>
    <row r="298" spans="1:31" x14ac:dyDescent="0.25">
      <c r="B298" s="28"/>
      <c r="C298" s="25"/>
      <c r="D298" s="25"/>
      <c r="E298" s="29"/>
    </row>
    <row r="299" spans="1:31" x14ac:dyDescent="0.25">
      <c r="B299" s="28"/>
      <c r="C299" s="29"/>
      <c r="D299" s="29"/>
      <c r="E299" s="25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6"/>
    </row>
    <row r="300" spans="1:31" x14ac:dyDescent="0.25">
      <c r="B300" s="28"/>
      <c r="C300" s="25"/>
      <c r="D300" s="25"/>
      <c r="E300" s="29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6"/>
    </row>
    <row r="301" spans="1:31" x14ac:dyDescent="0.25">
      <c r="B301" s="28"/>
      <c r="C301" s="25"/>
      <c r="D301" s="25"/>
      <c r="E301" s="29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6"/>
    </row>
    <row r="302" spans="1:31" x14ac:dyDescent="0.25">
      <c r="B302" s="28"/>
      <c r="C302" s="29"/>
      <c r="D302" s="29"/>
      <c r="E302" s="25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6"/>
    </row>
    <row r="303" spans="1:31" x14ac:dyDescent="0.25">
      <c r="B303" s="28"/>
      <c r="C303" s="29"/>
      <c r="D303" s="29"/>
      <c r="E303" s="25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6"/>
    </row>
    <row r="304" spans="1:31" x14ac:dyDescent="0.25">
      <c r="B304" s="28"/>
      <c r="C304" s="25"/>
      <c r="D304" s="25"/>
      <c r="E304" s="29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6"/>
    </row>
    <row r="305" spans="1:31" x14ac:dyDescent="0.25">
      <c r="B305" s="28"/>
      <c r="C305" s="25"/>
      <c r="D305" s="25"/>
      <c r="E305" s="29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6"/>
    </row>
    <row r="306" spans="1:31" x14ac:dyDescent="0.25">
      <c r="A306" s="142"/>
      <c r="B306" s="28"/>
      <c r="C306" s="25"/>
      <c r="D306" s="25"/>
      <c r="E306" s="29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6"/>
    </row>
    <row r="307" spans="1:31" x14ac:dyDescent="0.25">
      <c r="A307" s="142"/>
      <c r="B307" s="28"/>
      <c r="C307" s="29"/>
      <c r="D307" s="29"/>
      <c r="E307" s="25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6"/>
    </row>
    <row r="308" spans="1:31" x14ac:dyDescent="0.25">
      <c r="A308" s="142"/>
      <c r="B308" s="28"/>
      <c r="C308" s="25"/>
      <c r="D308" s="25"/>
      <c r="E308" s="29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6"/>
    </row>
    <row r="309" spans="1:31" x14ac:dyDescent="0.25">
      <c r="A309" s="142"/>
      <c r="B309" s="28"/>
      <c r="C309" s="25"/>
      <c r="D309" s="25"/>
      <c r="E309" s="29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6"/>
    </row>
    <row r="310" spans="1:31" x14ac:dyDescent="0.25">
      <c r="A310" s="142"/>
      <c r="B310" s="28"/>
      <c r="C310" s="25"/>
      <c r="D310" s="25"/>
      <c r="E310" s="29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6"/>
    </row>
    <row r="311" spans="1:31" x14ac:dyDescent="0.25">
      <c r="A311" s="142"/>
      <c r="B311" s="28"/>
      <c r="C311" s="25"/>
      <c r="D311" s="25"/>
      <c r="E311" s="29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6"/>
    </row>
    <row r="312" spans="1:31" x14ac:dyDescent="0.25">
      <c r="A312" s="142"/>
      <c r="B312" s="28"/>
      <c r="C312" s="25"/>
      <c r="D312" s="25"/>
      <c r="E312" s="29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6"/>
    </row>
    <row r="313" spans="1:31" x14ac:dyDescent="0.25">
      <c r="A313" s="142"/>
      <c r="B313" s="28"/>
      <c r="C313" s="25"/>
      <c r="D313" s="25"/>
      <c r="E313" s="29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6"/>
    </row>
    <row r="314" spans="1:31" x14ac:dyDescent="0.25">
      <c r="A314" s="142"/>
      <c r="B314" s="28"/>
      <c r="C314" s="25"/>
      <c r="D314" s="25"/>
      <c r="E314" s="29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6"/>
    </row>
    <row r="315" spans="1:31" x14ac:dyDescent="0.25">
      <c r="A315" s="142"/>
      <c r="B315" s="28"/>
      <c r="C315" s="25"/>
      <c r="D315" s="25"/>
      <c r="E315" s="29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6"/>
    </row>
    <row r="316" spans="1:31" x14ac:dyDescent="0.25">
      <c r="A316" s="142"/>
      <c r="B316" s="28"/>
      <c r="C316" s="25"/>
      <c r="D316" s="25"/>
      <c r="E316" s="29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6"/>
    </row>
    <row r="317" spans="1:31" x14ac:dyDescent="0.25">
      <c r="A317" s="142"/>
      <c r="B317" s="28"/>
      <c r="C317" s="25"/>
      <c r="D317" s="25"/>
      <c r="E317" s="29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6"/>
    </row>
    <row r="318" spans="1:31" x14ac:dyDescent="0.25">
      <c r="A318" s="142"/>
      <c r="B318" s="30"/>
      <c r="C318" s="24"/>
      <c r="D318" s="24"/>
      <c r="E318" s="25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6"/>
    </row>
    <row r="319" spans="1:31" x14ac:dyDescent="0.25">
      <c r="A319" s="142"/>
      <c r="B319" s="28"/>
      <c r="C319" s="29"/>
      <c r="D319" s="29"/>
      <c r="E319" s="25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6"/>
    </row>
    <row r="320" spans="1:31" x14ac:dyDescent="0.25">
      <c r="A320" s="142"/>
      <c r="B320" s="28"/>
      <c r="C320" s="29"/>
      <c r="D320" s="29"/>
      <c r="E320" s="25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6"/>
    </row>
    <row r="321" spans="1:31" x14ac:dyDescent="0.25">
      <c r="A321" s="142"/>
      <c r="B321" s="28"/>
      <c r="C321" s="25"/>
      <c r="D321" s="25"/>
      <c r="E321" s="29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6"/>
    </row>
    <row r="322" spans="1:31" x14ac:dyDescent="0.25">
      <c r="A322" s="142"/>
      <c r="B322" s="28"/>
      <c r="C322" s="25"/>
      <c r="D322" s="25"/>
      <c r="E322" s="29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6"/>
    </row>
    <row r="323" spans="1:31" x14ac:dyDescent="0.25">
      <c r="A323" s="142"/>
      <c r="B323" s="28"/>
      <c r="C323" s="25"/>
      <c r="D323" s="25"/>
      <c r="E323" s="29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6"/>
    </row>
    <row r="324" spans="1:31" x14ac:dyDescent="0.25">
      <c r="A324" s="142"/>
      <c r="B324" s="28"/>
      <c r="C324" s="29"/>
      <c r="D324" s="29"/>
      <c r="E324" s="25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6"/>
    </row>
    <row r="325" spans="1:31" x14ac:dyDescent="0.25">
      <c r="A325" s="142"/>
      <c r="B325" s="28"/>
      <c r="C325" s="25"/>
      <c r="D325" s="25"/>
      <c r="E325" s="29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6"/>
    </row>
    <row r="326" spans="1:31" x14ac:dyDescent="0.25">
      <c r="A326" s="142"/>
      <c r="B326" s="28"/>
      <c r="C326" s="25"/>
      <c r="D326" s="25"/>
      <c r="E326" s="29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6"/>
    </row>
    <row r="327" spans="1:31" x14ac:dyDescent="0.25">
      <c r="A327" s="142"/>
      <c r="B327" s="28"/>
      <c r="C327" s="29"/>
      <c r="D327" s="29"/>
      <c r="E327" s="25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6"/>
    </row>
    <row r="328" spans="1:31" x14ac:dyDescent="0.25">
      <c r="A328" s="142"/>
      <c r="B328" s="28"/>
      <c r="C328" s="25"/>
      <c r="D328" s="25"/>
      <c r="E328" s="29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6"/>
    </row>
    <row r="329" spans="1:31" x14ac:dyDescent="0.25">
      <c r="A329" s="142"/>
      <c r="B329" s="28"/>
      <c r="C329" s="25"/>
      <c r="D329" s="25"/>
      <c r="E329" s="29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6"/>
    </row>
    <row r="330" spans="1:31" x14ac:dyDescent="0.25">
      <c r="A330" s="142"/>
      <c r="B330" s="28"/>
      <c r="C330" s="25"/>
      <c r="D330" s="25"/>
      <c r="E330" s="29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6"/>
    </row>
    <row r="331" spans="1:31" x14ac:dyDescent="0.25">
      <c r="A331" s="142"/>
      <c r="B331" s="28"/>
      <c r="C331" s="25"/>
      <c r="D331" s="25"/>
      <c r="E331" s="29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6"/>
    </row>
    <row r="332" spans="1:31" x14ac:dyDescent="0.25">
      <c r="A332" s="142"/>
      <c r="B332" s="28"/>
      <c r="C332" s="25"/>
      <c r="D332" s="25"/>
      <c r="E332" s="29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6"/>
    </row>
    <row r="333" spans="1:31" x14ac:dyDescent="0.25">
      <c r="A333" s="142"/>
      <c r="B333" s="28"/>
      <c r="C333" s="25"/>
      <c r="D333" s="25"/>
      <c r="E333" s="29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6"/>
    </row>
    <row r="334" spans="1:31" x14ac:dyDescent="0.25">
      <c r="A334" s="142"/>
      <c r="B334" s="28"/>
      <c r="C334" s="25"/>
      <c r="D334" s="25"/>
      <c r="E334" s="29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6"/>
    </row>
    <row r="335" spans="1:31" x14ac:dyDescent="0.25">
      <c r="A335" s="142"/>
      <c r="B335" s="28"/>
      <c r="C335" s="29"/>
      <c r="D335" s="29"/>
      <c r="E335" s="2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6"/>
    </row>
    <row r="336" spans="1:31" x14ac:dyDescent="0.25">
      <c r="A336" s="142"/>
      <c r="B336" s="28"/>
      <c r="C336" s="29"/>
      <c r="D336" s="29"/>
      <c r="E336" s="25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6"/>
    </row>
    <row r="337" spans="1:31" x14ac:dyDescent="0.25">
      <c r="A337" s="142"/>
      <c r="B337" s="28"/>
      <c r="C337" s="29"/>
      <c r="D337" s="29"/>
      <c r="E337" s="25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6"/>
    </row>
    <row r="338" spans="1:31" x14ac:dyDescent="0.25">
      <c r="A338" s="142"/>
      <c r="B338" s="28"/>
      <c r="C338" s="29"/>
      <c r="D338" s="29"/>
      <c r="E338" s="25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6"/>
    </row>
    <row r="339" spans="1:31" x14ac:dyDescent="0.25">
      <c r="A339" s="142"/>
      <c r="B339" s="28"/>
      <c r="C339" s="25"/>
      <c r="D339" s="25"/>
      <c r="E339" s="29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6"/>
    </row>
    <row r="340" spans="1:31" x14ac:dyDescent="0.25">
      <c r="A340" s="142"/>
      <c r="B340" s="28"/>
      <c r="C340" s="25"/>
      <c r="D340" s="25"/>
      <c r="E340" s="29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6"/>
    </row>
    <row r="341" spans="1:31" x14ac:dyDescent="0.25">
      <c r="A341" s="142"/>
      <c r="B341" s="28"/>
      <c r="C341" s="25"/>
      <c r="D341" s="25"/>
      <c r="E341" s="29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6"/>
    </row>
    <row r="342" spans="1:31" x14ac:dyDescent="0.25">
      <c r="A342" s="142"/>
      <c r="B342" s="28"/>
      <c r="C342" s="25"/>
      <c r="D342" s="25"/>
      <c r="E342" s="29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6"/>
    </row>
    <row r="343" spans="1:31" x14ac:dyDescent="0.25">
      <c r="A343" s="142"/>
      <c r="B343" s="28"/>
      <c r="C343" s="29"/>
      <c r="D343" s="29"/>
      <c r="E343" s="25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6"/>
    </row>
    <row r="344" spans="1:31" x14ac:dyDescent="0.25">
      <c r="A344" s="142"/>
      <c r="B344" s="28"/>
      <c r="C344" s="25"/>
      <c r="D344" s="25"/>
      <c r="E344" s="29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6"/>
    </row>
    <row r="345" spans="1:31" x14ac:dyDescent="0.25">
      <c r="A345" s="142"/>
      <c r="B345" s="28"/>
      <c r="C345" s="25"/>
      <c r="D345" s="25"/>
      <c r="E345" s="29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6"/>
    </row>
    <row r="346" spans="1:31" x14ac:dyDescent="0.25">
      <c r="A346" s="142"/>
      <c r="B346" s="28"/>
      <c r="C346" s="25"/>
      <c r="D346" s="25"/>
      <c r="E346" s="29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6"/>
    </row>
    <row r="347" spans="1:31" x14ac:dyDescent="0.25">
      <c r="A347" s="142"/>
      <c r="B347" s="28"/>
      <c r="C347" s="25"/>
      <c r="D347" s="25"/>
      <c r="E347" s="29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6"/>
    </row>
    <row r="348" spans="1:31" x14ac:dyDescent="0.25">
      <c r="A348" s="142"/>
      <c r="B348" s="28"/>
      <c r="C348" s="25"/>
      <c r="D348" s="25"/>
      <c r="E348" s="29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6"/>
    </row>
    <row r="349" spans="1:31" x14ac:dyDescent="0.25">
      <c r="A349" s="142"/>
      <c r="B349" s="28"/>
      <c r="C349" s="29"/>
      <c r="D349" s="29"/>
      <c r="E349" s="25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6"/>
    </row>
    <row r="350" spans="1:31" x14ac:dyDescent="0.25">
      <c r="A350" s="142"/>
      <c r="B350" s="28"/>
      <c r="C350" s="29"/>
      <c r="D350" s="29"/>
      <c r="E350" s="25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6"/>
    </row>
    <row r="351" spans="1:31" x14ac:dyDescent="0.25">
      <c r="A351" s="142"/>
      <c r="B351" s="28"/>
      <c r="C351" s="25"/>
      <c r="D351" s="25"/>
      <c r="E351" s="29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6"/>
    </row>
    <row r="352" spans="1:31" x14ac:dyDescent="0.25">
      <c r="A352" s="142"/>
      <c r="B352" s="28"/>
      <c r="C352" s="25"/>
      <c r="D352" s="25"/>
      <c r="E352" s="29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6"/>
    </row>
    <row r="353" spans="1:31" x14ac:dyDescent="0.25">
      <c r="A353" s="142"/>
      <c r="B353" s="28"/>
      <c r="C353" s="25"/>
      <c r="D353" s="25"/>
      <c r="E353" s="29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6"/>
    </row>
    <row r="354" spans="1:31" x14ac:dyDescent="0.25">
      <c r="A354" s="142"/>
      <c r="B354" s="30"/>
      <c r="C354" s="24"/>
      <c r="D354" s="24"/>
      <c r="E354" s="25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6"/>
    </row>
    <row r="355" spans="1:31" x14ac:dyDescent="0.25">
      <c r="A355" s="142"/>
      <c r="B355" s="28"/>
      <c r="C355" s="29"/>
      <c r="D355" s="29"/>
      <c r="E355" s="25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6"/>
    </row>
    <row r="356" spans="1:31" x14ac:dyDescent="0.25">
      <c r="A356" s="142"/>
      <c r="B356" s="28"/>
      <c r="C356" s="29"/>
      <c r="D356" s="29"/>
      <c r="E356" s="25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6"/>
    </row>
    <row r="357" spans="1:31" x14ac:dyDescent="0.25">
      <c r="A357" s="142"/>
      <c r="B357" s="28"/>
      <c r="C357" s="25"/>
      <c r="D357" s="25"/>
      <c r="E357" s="29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6"/>
    </row>
    <row r="358" spans="1:31" x14ac:dyDescent="0.25">
      <c r="A358" s="142"/>
      <c r="B358" s="28"/>
      <c r="C358" s="25"/>
      <c r="D358" s="25"/>
      <c r="E358" s="29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6"/>
    </row>
    <row r="359" spans="1:31" x14ac:dyDescent="0.25">
      <c r="A359" s="142"/>
      <c r="B359" s="28"/>
      <c r="C359" s="29"/>
      <c r="D359" s="29"/>
      <c r="E359" s="25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6"/>
    </row>
    <row r="360" spans="1:31" x14ac:dyDescent="0.25">
      <c r="A360" s="142"/>
      <c r="B360" s="28"/>
      <c r="C360" s="29"/>
      <c r="D360" s="29"/>
      <c r="E360" s="25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6"/>
    </row>
    <row r="361" spans="1:31" x14ac:dyDescent="0.25">
      <c r="A361" s="142"/>
      <c r="B361" s="28"/>
      <c r="C361" s="25"/>
      <c r="D361" s="25"/>
      <c r="E361" s="29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6"/>
    </row>
    <row r="362" spans="1:31" x14ac:dyDescent="0.25">
      <c r="A362" s="142"/>
      <c r="B362" s="28"/>
      <c r="C362" s="25"/>
      <c r="D362" s="25"/>
      <c r="E362" s="29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6"/>
    </row>
    <row r="363" spans="1:31" x14ac:dyDescent="0.25">
      <c r="A363" s="142"/>
      <c r="B363" s="28"/>
      <c r="C363" s="29"/>
      <c r="D363" s="29"/>
      <c r="E363" s="2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6"/>
    </row>
    <row r="364" spans="1:31" x14ac:dyDescent="0.25">
      <c r="A364" s="142"/>
      <c r="B364" s="30"/>
      <c r="C364" s="24"/>
      <c r="D364" s="24"/>
      <c r="E364" s="2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6"/>
    </row>
    <row r="365" spans="1:31" x14ac:dyDescent="0.25">
      <c r="A365" s="142"/>
      <c r="B365" s="28"/>
      <c r="C365" s="29"/>
      <c r="D365" s="29"/>
      <c r="E365" s="2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6"/>
    </row>
    <row r="366" spans="1:31" x14ac:dyDescent="0.25">
      <c r="A366" s="142"/>
      <c r="B366" s="28"/>
      <c r="C366" s="29"/>
      <c r="D366" s="29"/>
      <c r="E366" s="25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6"/>
    </row>
    <row r="367" spans="1:31" x14ac:dyDescent="0.25">
      <c r="A367" s="142"/>
      <c r="B367" s="28"/>
      <c r="C367" s="29"/>
      <c r="D367" s="29"/>
      <c r="E367" s="25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6"/>
    </row>
    <row r="368" spans="1:31" x14ac:dyDescent="0.25">
      <c r="A368" s="142"/>
      <c r="B368" s="28"/>
      <c r="C368" s="29"/>
      <c r="D368" s="29"/>
      <c r="E368" s="25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6"/>
    </row>
    <row r="369" spans="1:31" x14ac:dyDescent="0.25">
      <c r="A369" s="142"/>
      <c r="B369" s="28"/>
      <c r="C369" s="25"/>
      <c r="D369" s="25"/>
      <c r="E369" s="29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6"/>
    </row>
    <row r="370" spans="1:31" x14ac:dyDescent="0.25">
      <c r="A370" s="142"/>
      <c r="B370" s="28"/>
      <c r="C370" s="25"/>
      <c r="D370" s="25"/>
      <c r="E370" s="29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6"/>
    </row>
    <row r="371" spans="1:31" x14ac:dyDescent="0.25">
      <c r="A371" s="142"/>
      <c r="B371" s="28"/>
      <c r="C371" s="25"/>
      <c r="D371" s="25"/>
      <c r="E371" s="29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6"/>
    </row>
    <row r="372" spans="1:31" x14ac:dyDescent="0.25">
      <c r="A372" s="142"/>
      <c r="B372" s="28"/>
      <c r="C372" s="25"/>
      <c r="D372" s="25"/>
      <c r="E372" s="29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6"/>
    </row>
    <row r="373" spans="1:31" x14ac:dyDescent="0.25">
      <c r="A373" s="142"/>
      <c r="B373" s="28"/>
      <c r="C373" s="25"/>
      <c r="D373" s="25"/>
      <c r="E373" s="29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6"/>
    </row>
    <row r="374" spans="1:31" x14ac:dyDescent="0.25">
      <c r="A374" s="142"/>
      <c r="B374" s="28"/>
      <c r="C374" s="25"/>
      <c r="D374" s="25"/>
      <c r="E374" s="29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6"/>
    </row>
    <row r="375" spans="1:31" x14ac:dyDescent="0.25">
      <c r="A375" s="142"/>
      <c r="B375" s="28"/>
      <c r="C375" s="25"/>
      <c r="D375" s="25"/>
      <c r="E375" s="29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6"/>
    </row>
    <row r="376" spans="1:31" x14ac:dyDescent="0.25">
      <c r="A376" s="142"/>
      <c r="B376" s="28"/>
      <c r="C376" s="25"/>
      <c r="D376" s="25"/>
      <c r="E376" s="29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6"/>
    </row>
    <row r="377" spans="1:31" x14ac:dyDescent="0.25">
      <c r="A377" s="142"/>
      <c r="B377" s="28"/>
      <c r="C377" s="25"/>
      <c r="D377" s="25"/>
      <c r="E377" s="29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6"/>
    </row>
    <row r="378" spans="1:31" x14ac:dyDescent="0.25">
      <c r="A378" s="142"/>
      <c r="B378" s="28"/>
      <c r="C378" s="29"/>
      <c r="D378" s="29"/>
      <c r="E378" s="25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6"/>
    </row>
    <row r="379" spans="1:31" x14ac:dyDescent="0.25">
      <c r="A379" s="142"/>
      <c r="B379" s="28"/>
      <c r="C379" s="25"/>
      <c r="D379" s="25"/>
      <c r="E379" s="29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6"/>
    </row>
    <row r="380" spans="1:31" x14ac:dyDescent="0.25">
      <c r="A380" s="142"/>
      <c r="B380" s="28"/>
      <c r="C380" s="25"/>
      <c r="D380" s="25"/>
      <c r="E380" s="29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6"/>
    </row>
    <row r="381" spans="1:31" x14ac:dyDescent="0.25">
      <c r="A381" s="142"/>
      <c r="B381" s="28"/>
      <c r="C381" s="25"/>
      <c r="D381" s="25"/>
      <c r="E381" s="29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6"/>
    </row>
    <row r="382" spans="1:31" x14ac:dyDescent="0.25">
      <c r="A382" s="142"/>
      <c r="B382" s="28"/>
      <c r="C382" s="25"/>
      <c r="D382" s="25"/>
      <c r="E382" s="29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6"/>
    </row>
    <row r="383" spans="1:31" x14ac:dyDescent="0.25">
      <c r="A383" s="142"/>
      <c r="B383" s="28"/>
      <c r="C383" s="25"/>
      <c r="D383" s="25"/>
      <c r="E383" s="29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6"/>
    </row>
    <row r="384" spans="1:31" x14ac:dyDescent="0.25">
      <c r="A384" s="142"/>
      <c r="B384" s="28"/>
      <c r="C384" s="25"/>
      <c r="D384" s="25"/>
      <c r="E384" s="29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6"/>
    </row>
    <row r="385" spans="1:31" x14ac:dyDescent="0.25">
      <c r="A385" s="142"/>
      <c r="B385" s="28"/>
      <c r="C385" s="25"/>
      <c r="D385" s="25"/>
      <c r="E385" s="29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6"/>
    </row>
    <row r="386" spans="1:31" x14ac:dyDescent="0.25">
      <c r="A386" s="142"/>
      <c r="B386" s="28"/>
      <c r="C386" s="25"/>
      <c r="D386" s="25"/>
      <c r="E386" s="29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6"/>
    </row>
    <row r="387" spans="1:31" x14ac:dyDescent="0.25">
      <c r="A387" s="142"/>
      <c r="B387" s="28"/>
      <c r="C387" s="25"/>
      <c r="D387" s="25"/>
      <c r="E387" s="29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6"/>
    </row>
    <row r="388" spans="1:31" x14ac:dyDescent="0.25">
      <c r="A388" s="142"/>
      <c r="B388" s="28"/>
      <c r="C388" s="25"/>
      <c r="D388" s="25"/>
      <c r="E388" s="29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6"/>
    </row>
    <row r="389" spans="1:31" x14ac:dyDescent="0.25">
      <c r="A389" s="142"/>
      <c r="B389" s="28"/>
      <c r="C389" s="25"/>
      <c r="D389" s="25"/>
      <c r="E389" s="29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6"/>
    </row>
    <row r="390" spans="1:31" x14ac:dyDescent="0.25">
      <c r="A390" s="142"/>
      <c r="B390" s="30"/>
      <c r="C390" s="24"/>
      <c r="D390" s="24"/>
      <c r="E390" s="2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6"/>
    </row>
    <row r="391" spans="1:31" x14ac:dyDescent="0.25">
      <c r="A391" s="142"/>
      <c r="B391" s="28"/>
      <c r="C391" s="29"/>
      <c r="D391" s="29"/>
      <c r="E391" s="2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6"/>
    </row>
    <row r="392" spans="1:31" x14ac:dyDescent="0.25">
      <c r="A392" s="142"/>
      <c r="B392" s="28"/>
      <c r="C392" s="29"/>
      <c r="D392" s="29"/>
      <c r="E392" s="2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6"/>
    </row>
    <row r="393" spans="1:31" x14ac:dyDescent="0.25">
      <c r="A393" s="142"/>
      <c r="B393" s="28"/>
      <c r="C393" s="29"/>
      <c r="D393" s="29"/>
      <c r="E393" s="25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6"/>
    </row>
    <row r="394" spans="1:31" x14ac:dyDescent="0.25">
      <c r="A394" s="142"/>
      <c r="B394" s="28"/>
      <c r="C394" s="29"/>
      <c r="D394" s="29"/>
      <c r="E394" s="25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6"/>
    </row>
    <row r="395" spans="1:31" x14ac:dyDescent="0.25">
      <c r="A395" s="142"/>
      <c r="B395" s="28"/>
      <c r="C395" s="25"/>
      <c r="D395" s="25"/>
      <c r="E395" s="29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6"/>
    </row>
    <row r="396" spans="1:31" x14ac:dyDescent="0.25">
      <c r="A396" s="142"/>
      <c r="B396" s="28"/>
      <c r="C396" s="25"/>
      <c r="D396" s="25"/>
      <c r="E396" s="29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6"/>
    </row>
    <row r="397" spans="1:31" x14ac:dyDescent="0.25">
      <c r="A397" s="142"/>
      <c r="B397" s="28"/>
      <c r="C397" s="25"/>
      <c r="D397" s="25"/>
      <c r="E397" s="29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6"/>
    </row>
    <row r="398" spans="1:31" x14ac:dyDescent="0.25">
      <c r="A398" s="142"/>
      <c r="B398" s="28"/>
      <c r="C398" s="25"/>
      <c r="D398" s="25"/>
      <c r="E398" s="29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6"/>
    </row>
    <row r="399" spans="1:31" x14ac:dyDescent="0.25">
      <c r="A399" s="142"/>
      <c r="B399" s="28"/>
      <c r="C399" s="25"/>
      <c r="D399" s="25"/>
      <c r="E399" s="29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6"/>
    </row>
    <row r="400" spans="1:31" x14ac:dyDescent="0.25">
      <c r="A400" s="142"/>
      <c r="B400" s="28"/>
      <c r="C400" s="25"/>
      <c r="D400" s="25"/>
      <c r="E400" s="29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6"/>
    </row>
    <row r="401" spans="1:31" x14ac:dyDescent="0.25">
      <c r="A401" s="142"/>
      <c r="B401" s="28"/>
      <c r="C401" s="25"/>
      <c r="D401" s="25"/>
      <c r="E401" s="29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6"/>
    </row>
    <row r="402" spans="1:31" x14ac:dyDescent="0.25">
      <c r="A402" s="142"/>
      <c r="B402" s="28"/>
      <c r="C402" s="25"/>
      <c r="D402" s="25"/>
      <c r="E402" s="29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6"/>
    </row>
    <row r="403" spans="1:31" x14ac:dyDescent="0.25">
      <c r="A403" s="142"/>
      <c r="B403" s="28"/>
      <c r="C403" s="25"/>
      <c r="D403" s="25"/>
      <c r="E403" s="29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6"/>
    </row>
    <row r="404" spans="1:31" x14ac:dyDescent="0.25">
      <c r="A404" s="142"/>
      <c r="B404" s="28"/>
      <c r="C404" s="29"/>
      <c r="D404" s="29"/>
      <c r="E404" s="25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6"/>
    </row>
    <row r="405" spans="1:31" x14ac:dyDescent="0.25">
      <c r="A405" s="142"/>
      <c r="B405" s="28"/>
      <c r="C405" s="25"/>
      <c r="D405" s="25"/>
      <c r="E405" s="29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6"/>
    </row>
    <row r="406" spans="1:31" x14ac:dyDescent="0.25">
      <c r="A406" s="142"/>
      <c r="B406" s="28"/>
      <c r="C406" s="25"/>
      <c r="D406" s="25"/>
      <c r="E406" s="29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6"/>
    </row>
    <row r="407" spans="1:31" x14ac:dyDescent="0.25">
      <c r="A407" s="142"/>
      <c r="B407" s="28"/>
      <c r="C407" s="25"/>
      <c r="D407" s="25"/>
      <c r="E407" s="29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6"/>
    </row>
    <row r="408" spans="1:31" x14ac:dyDescent="0.25">
      <c r="A408" s="142"/>
      <c r="B408" s="28"/>
      <c r="C408" s="25"/>
      <c r="D408" s="25"/>
      <c r="E408" s="29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6"/>
    </row>
    <row r="409" spans="1:31" x14ac:dyDescent="0.25">
      <c r="A409" s="142"/>
      <c r="B409" s="28"/>
      <c r="C409" s="25"/>
      <c r="D409" s="25"/>
      <c r="E409" s="29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6"/>
    </row>
    <row r="410" spans="1:31" x14ac:dyDescent="0.25">
      <c r="A410" s="142"/>
      <c r="B410" s="28"/>
      <c r="C410" s="25"/>
      <c r="D410" s="25"/>
      <c r="E410" s="29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6"/>
    </row>
    <row r="411" spans="1:31" x14ac:dyDescent="0.25">
      <c r="A411" s="142"/>
      <c r="B411" s="28"/>
      <c r="C411" s="25"/>
      <c r="D411" s="25"/>
      <c r="E411" s="29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6"/>
    </row>
    <row r="412" spans="1:31" x14ac:dyDescent="0.25">
      <c r="A412" s="142"/>
      <c r="B412" s="28"/>
      <c r="C412" s="25"/>
      <c r="D412" s="25"/>
      <c r="E412" s="29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6"/>
    </row>
    <row r="413" spans="1:31" x14ac:dyDescent="0.25">
      <c r="A413" s="142"/>
      <c r="B413" s="28"/>
      <c r="C413" s="25"/>
      <c r="D413" s="25"/>
      <c r="E413" s="29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6"/>
    </row>
    <row r="414" spans="1:31" x14ac:dyDescent="0.25">
      <c r="A414" s="142"/>
      <c r="B414" s="28"/>
      <c r="C414" s="25"/>
      <c r="D414" s="25"/>
      <c r="E414" s="29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6"/>
    </row>
    <row r="415" spans="1:31" x14ac:dyDescent="0.25">
      <c r="A415" s="142"/>
      <c r="B415" s="28"/>
      <c r="C415" s="25"/>
      <c r="D415" s="25"/>
      <c r="E415" s="29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6"/>
    </row>
    <row r="416" spans="1:31" x14ac:dyDescent="0.25">
      <c r="A416" s="142"/>
      <c r="B416" s="30"/>
      <c r="C416" s="24"/>
      <c r="D416" s="24"/>
      <c r="E416" s="25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6"/>
    </row>
    <row r="417" spans="1:31" x14ac:dyDescent="0.25">
      <c r="A417" s="142"/>
      <c r="B417" s="33"/>
      <c r="C417" s="34"/>
      <c r="D417" s="34"/>
      <c r="E417" s="2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6"/>
    </row>
    <row r="418" spans="1:31" x14ac:dyDescent="0.25">
      <c r="A418" s="142"/>
      <c r="B418" s="35"/>
      <c r="C418" s="36"/>
      <c r="D418" s="36"/>
      <c r="E418" s="37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6"/>
    </row>
    <row r="419" spans="1:31" x14ac:dyDescent="0.25">
      <c r="A419" s="142"/>
      <c r="B419" s="20"/>
      <c r="C419" s="38"/>
      <c r="D419" s="38"/>
      <c r="E419" s="2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6"/>
    </row>
    <row r="420" spans="1:31" x14ac:dyDescent="0.25">
      <c r="A420" s="142"/>
      <c r="B420" s="20"/>
      <c r="C420" s="38"/>
      <c r="D420" s="38"/>
      <c r="E420" s="25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6"/>
    </row>
    <row r="421" spans="1:31" x14ac:dyDescent="0.25">
      <c r="A421" s="142"/>
      <c r="B421" s="20"/>
      <c r="C421" s="38"/>
      <c r="D421" s="38"/>
      <c r="E421" s="2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6"/>
    </row>
    <row r="422" spans="1:31" x14ac:dyDescent="0.25">
      <c r="A422" s="142"/>
      <c r="B422" s="35"/>
      <c r="C422" s="36"/>
      <c r="D422" s="36"/>
      <c r="E422" s="37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6"/>
    </row>
    <row r="423" spans="1:31" x14ac:dyDescent="0.25">
      <c r="A423" s="142"/>
      <c r="B423" s="20"/>
      <c r="C423" s="38"/>
      <c r="D423" s="38"/>
      <c r="E423" s="25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6"/>
    </row>
    <row r="424" spans="1:31" x14ac:dyDescent="0.25">
      <c r="A424" s="142"/>
      <c r="B424" s="20"/>
      <c r="C424" s="25"/>
      <c r="D424" s="25"/>
      <c r="E424" s="38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31" x14ac:dyDescent="0.25">
      <c r="A425" s="142"/>
      <c r="B425" s="20"/>
      <c r="C425" s="25"/>
      <c r="D425" s="25"/>
      <c r="E425" s="38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31" x14ac:dyDescent="0.25">
      <c r="A426" s="142"/>
      <c r="B426" s="20"/>
      <c r="C426" s="25"/>
      <c r="D426" s="25"/>
      <c r="E426" s="38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</row>
    <row r="427" spans="1:31" x14ac:dyDescent="0.25">
      <c r="A427" s="142"/>
      <c r="B427" s="20"/>
      <c r="C427" s="25"/>
      <c r="D427" s="25"/>
      <c r="E427" s="38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</row>
    <row r="428" spans="1:31" x14ac:dyDescent="0.25">
      <c r="A428" s="142"/>
      <c r="B428" s="20"/>
      <c r="C428" s="25"/>
      <c r="D428" s="25"/>
      <c r="E428" s="38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</row>
    <row r="429" spans="1:31" x14ac:dyDescent="0.25">
      <c r="A429" s="142"/>
      <c r="B429" s="20"/>
      <c r="C429" s="25"/>
      <c r="D429" s="25"/>
      <c r="E429" s="38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</row>
    <row r="430" spans="1:31" x14ac:dyDescent="0.25">
      <c r="A430" s="142"/>
      <c r="B430" s="35"/>
      <c r="C430" s="36"/>
      <c r="D430" s="36"/>
      <c r="E430" s="37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</row>
    <row r="431" spans="1:31" x14ac:dyDescent="0.25">
      <c r="A431" s="142"/>
      <c r="B431" s="20"/>
      <c r="C431" s="38"/>
      <c r="D431" s="38"/>
      <c r="E431" s="25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</row>
    <row r="432" spans="1:31" x14ac:dyDescent="0.25">
      <c r="A432" s="142"/>
      <c r="B432" s="20"/>
      <c r="C432" s="38"/>
      <c r="D432" s="38"/>
      <c r="E432" s="25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</row>
    <row r="433" spans="1:31" x14ac:dyDescent="0.25">
      <c r="A433" s="142"/>
      <c r="B433" s="20"/>
      <c r="C433" s="38"/>
      <c r="D433" s="38"/>
      <c r="E433" s="25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</row>
    <row r="434" spans="1:31" x14ac:dyDescent="0.25">
      <c r="B434" s="20"/>
      <c r="C434" s="38"/>
      <c r="D434" s="38"/>
      <c r="E434" s="25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41"/>
    </row>
    <row r="435" spans="1:31" s="12" customFormat="1" x14ac:dyDescent="0.25">
      <c r="A435" s="143"/>
      <c r="B435" s="20"/>
      <c r="C435" s="38"/>
      <c r="D435" s="38"/>
      <c r="E435" s="25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AE435" s="54"/>
    </row>
    <row r="436" spans="1:31" s="12" customFormat="1" x14ac:dyDescent="0.25">
      <c r="A436" s="143"/>
      <c r="B436" s="33"/>
      <c r="C436" s="34"/>
      <c r="D436" s="34"/>
      <c r="E436" s="25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AE436" s="54"/>
    </row>
    <row r="437" spans="1:31" s="12" customFormat="1" x14ac:dyDescent="0.25">
      <c r="A437" s="143"/>
      <c r="B437" s="20"/>
      <c r="C437" s="38"/>
      <c r="D437" s="38"/>
      <c r="E437" s="25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AE437" s="54"/>
    </row>
    <row r="438" spans="1:31" s="12" customFormat="1" x14ac:dyDescent="0.25">
      <c r="A438" s="143"/>
      <c r="B438" s="20"/>
      <c r="C438" s="38"/>
      <c r="D438" s="38"/>
      <c r="E438" s="25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AE438" s="54"/>
    </row>
    <row r="439" spans="1:31" s="12" customFormat="1" x14ac:dyDescent="0.25">
      <c r="A439" s="143"/>
      <c r="B439" s="20"/>
      <c r="C439" s="38"/>
      <c r="D439" s="38"/>
      <c r="E439" s="25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AE439" s="54"/>
    </row>
    <row r="440" spans="1:31" s="12" customFormat="1" x14ac:dyDescent="0.25">
      <c r="A440" s="143"/>
      <c r="B440" s="20"/>
      <c r="C440" s="38"/>
      <c r="D440" s="38"/>
      <c r="E440" s="25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AE440" s="54"/>
    </row>
    <row r="441" spans="1:31" s="12" customFormat="1" x14ac:dyDescent="0.25">
      <c r="A441" s="143"/>
      <c r="B441" s="20"/>
      <c r="C441" s="38"/>
      <c r="D441" s="38"/>
      <c r="E441" s="25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AE441" s="54"/>
    </row>
    <row r="442" spans="1:31" s="12" customFormat="1" x14ac:dyDescent="0.25">
      <c r="A442" s="143"/>
      <c r="B442" s="20"/>
      <c r="C442" s="38"/>
      <c r="D442" s="38"/>
      <c r="E442" s="25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AE442" s="54"/>
    </row>
  </sheetData>
  <mergeCells count="250">
    <mergeCell ref="Q3:Q4"/>
    <mergeCell ref="P3:P4"/>
    <mergeCell ref="O3:O4"/>
    <mergeCell ref="R3:R4"/>
    <mergeCell ref="G2:G4"/>
    <mergeCell ref="I2:I4"/>
    <mergeCell ref="H2:H4"/>
    <mergeCell ref="S2:AD3"/>
    <mergeCell ref="C21:E21"/>
    <mergeCell ref="C5:E5"/>
    <mergeCell ref="C6:E6"/>
    <mergeCell ref="D7:E7"/>
    <mergeCell ref="B2:E4"/>
    <mergeCell ref="F2:F4"/>
    <mergeCell ref="J2:J4"/>
    <mergeCell ref="K2:R2"/>
    <mergeCell ref="K3:K4"/>
    <mergeCell ref="L3:L4"/>
    <mergeCell ref="M3:M4"/>
    <mergeCell ref="N3:N4"/>
    <mergeCell ref="C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C20:E20"/>
    <mergeCell ref="C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C44:E44"/>
    <mergeCell ref="C58:E58"/>
    <mergeCell ref="C59:E59"/>
    <mergeCell ref="D60:E60"/>
    <mergeCell ref="D61:E61"/>
    <mergeCell ref="D62:E62"/>
    <mergeCell ref="D63:E63"/>
    <mergeCell ref="D51:E51"/>
    <mergeCell ref="D53:E53"/>
    <mergeCell ref="D54:E54"/>
    <mergeCell ref="D55:E55"/>
    <mergeCell ref="C56:E56"/>
    <mergeCell ref="C57:E57"/>
    <mergeCell ref="C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C81:E81"/>
    <mergeCell ref="D94:E94"/>
    <mergeCell ref="C95:E95"/>
    <mergeCell ref="D96:E96"/>
    <mergeCell ref="D97:E97"/>
    <mergeCell ref="D98:E98"/>
    <mergeCell ref="D99:E99"/>
    <mergeCell ref="D88:E88"/>
    <mergeCell ref="D89:E89"/>
    <mergeCell ref="D90:E90"/>
    <mergeCell ref="D91:E91"/>
    <mergeCell ref="C92:E92"/>
    <mergeCell ref="C93:E93"/>
    <mergeCell ref="D106:E106"/>
    <mergeCell ref="D107:E107"/>
    <mergeCell ref="D108:E108"/>
    <mergeCell ref="C109:E109"/>
    <mergeCell ref="D110:E110"/>
    <mergeCell ref="D111:E111"/>
    <mergeCell ref="D100:E100"/>
    <mergeCell ref="C101:E101"/>
    <mergeCell ref="D102:E102"/>
    <mergeCell ref="D103:E103"/>
    <mergeCell ref="C104:E104"/>
    <mergeCell ref="C105:E105"/>
    <mergeCell ref="D118:E118"/>
    <mergeCell ref="D121:E121"/>
    <mergeCell ref="C122:E122"/>
    <mergeCell ref="C123:E123"/>
    <mergeCell ref="C124:E124"/>
    <mergeCell ref="D125:E125"/>
    <mergeCell ref="D112:E112"/>
    <mergeCell ref="D113:E113"/>
    <mergeCell ref="D114:E114"/>
    <mergeCell ref="D115:E115"/>
    <mergeCell ref="D116:E116"/>
    <mergeCell ref="D117:E117"/>
    <mergeCell ref="D119:E119"/>
    <mergeCell ref="D120:E120"/>
    <mergeCell ref="D143:E143"/>
    <mergeCell ref="D144:E144"/>
    <mergeCell ref="D145:E145"/>
    <mergeCell ref="D146:E146"/>
    <mergeCell ref="D147:E147"/>
    <mergeCell ref="D148:E148"/>
    <mergeCell ref="D126:E126"/>
    <mergeCell ref="D127:E127"/>
    <mergeCell ref="C133:E133"/>
    <mergeCell ref="D134:E134"/>
    <mergeCell ref="D138:E138"/>
    <mergeCell ref="C142:E142"/>
    <mergeCell ref="D155:E155"/>
    <mergeCell ref="D156:E156"/>
    <mergeCell ref="C157:E157"/>
    <mergeCell ref="D158:E158"/>
    <mergeCell ref="D159:E159"/>
    <mergeCell ref="D149:E149"/>
    <mergeCell ref="C150:E150"/>
    <mergeCell ref="C151:E151"/>
    <mergeCell ref="C152:E152"/>
    <mergeCell ref="C153:E153"/>
    <mergeCell ref="D154:E154"/>
    <mergeCell ref="D166:E166"/>
    <mergeCell ref="D167:E167"/>
    <mergeCell ref="C168:E168"/>
    <mergeCell ref="C169:E169"/>
    <mergeCell ref="C170:E170"/>
    <mergeCell ref="D171:E171"/>
    <mergeCell ref="D160:E160"/>
    <mergeCell ref="D161:E161"/>
    <mergeCell ref="D162:E162"/>
    <mergeCell ref="C163:E163"/>
    <mergeCell ref="C164:E164"/>
    <mergeCell ref="D165:E165"/>
    <mergeCell ref="C178:E178"/>
    <mergeCell ref="C179:E179"/>
    <mergeCell ref="C180:E180"/>
    <mergeCell ref="C181:E181"/>
    <mergeCell ref="C182:E182"/>
    <mergeCell ref="D183:E183"/>
    <mergeCell ref="D172:E172"/>
    <mergeCell ref="C173:E173"/>
    <mergeCell ref="C174:E174"/>
    <mergeCell ref="D175:E175"/>
    <mergeCell ref="D176:E176"/>
    <mergeCell ref="C177:E177"/>
    <mergeCell ref="D190:E190"/>
    <mergeCell ref="D191:E191"/>
    <mergeCell ref="C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202:E202"/>
    <mergeCell ref="D203:E203"/>
    <mergeCell ref="C204:E204"/>
    <mergeCell ref="C205:E205"/>
    <mergeCell ref="C206:E206"/>
    <mergeCell ref="C207:E207"/>
    <mergeCell ref="D196:E196"/>
    <mergeCell ref="D197:E197"/>
    <mergeCell ref="D198:E198"/>
    <mergeCell ref="D199:E199"/>
    <mergeCell ref="D200:E200"/>
    <mergeCell ref="D201:E201"/>
    <mergeCell ref="D214:E214"/>
    <mergeCell ref="D215:E215"/>
    <mergeCell ref="D216:E216"/>
    <mergeCell ref="D217:E217"/>
    <mergeCell ref="C218:E218"/>
    <mergeCell ref="D219:E219"/>
    <mergeCell ref="C208:E208"/>
    <mergeCell ref="D209:E209"/>
    <mergeCell ref="D210:E210"/>
    <mergeCell ref="D211:E211"/>
    <mergeCell ref="D212:E212"/>
    <mergeCell ref="D213:E213"/>
    <mergeCell ref="D226:E226"/>
    <mergeCell ref="D227:E227"/>
    <mergeCell ref="D228:E228"/>
    <mergeCell ref="D229:E229"/>
    <mergeCell ref="C230:E230"/>
    <mergeCell ref="C231:E231"/>
    <mergeCell ref="D220:E220"/>
    <mergeCell ref="D221:E221"/>
    <mergeCell ref="D222:E222"/>
    <mergeCell ref="D223:E223"/>
    <mergeCell ref="D224:E224"/>
    <mergeCell ref="D225:E225"/>
    <mergeCell ref="D238:E238"/>
    <mergeCell ref="D239:E239"/>
    <mergeCell ref="D240:E240"/>
    <mergeCell ref="C241:E241"/>
    <mergeCell ref="C242:E242"/>
    <mergeCell ref="C243:E243"/>
    <mergeCell ref="C232:E232"/>
    <mergeCell ref="D233:E233"/>
    <mergeCell ref="D234:E234"/>
    <mergeCell ref="D235:E235"/>
    <mergeCell ref="C236:E236"/>
    <mergeCell ref="C237:E237"/>
    <mergeCell ref="C256:E256"/>
    <mergeCell ref="B257:E257"/>
    <mergeCell ref="C250:E250"/>
    <mergeCell ref="C251:E251"/>
    <mergeCell ref="C252:E252"/>
    <mergeCell ref="C253:E253"/>
    <mergeCell ref="C254:E254"/>
    <mergeCell ref="C255:E255"/>
    <mergeCell ref="C244:E244"/>
    <mergeCell ref="D245:E245"/>
    <mergeCell ref="D246:E246"/>
    <mergeCell ref="C247:E247"/>
    <mergeCell ref="C248:E248"/>
    <mergeCell ref="C249:E249"/>
  </mergeCells>
  <pageMargins left="0.25" right="0.25" top="0.75" bottom="0.75" header="0.3" footer="0.3"/>
  <pageSetup paperSize="9" scale="37" orientation="landscape" r:id="rId1"/>
  <headerFooter>
    <oddHeader>&amp;C&amp;"Times New Roman,Félkövér"&amp;12Újbarok Községi Önkormányzat bevételei - 2016. év</oddHeader>
  </headerFooter>
  <colBreaks count="1" manualBreakCount="1">
    <brk id="11" max="2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10"/>
  <sheetViews>
    <sheetView view="pageBreakPreview" zoomScale="60" zoomScaleNormal="100" workbookViewId="0">
      <pane xSplit="5" ySplit="4" topLeftCell="F72" activePane="bottomRight" state="frozen"/>
      <selection pane="topRight" activeCell="F1" sqref="F1"/>
      <selection pane="bottomLeft" activeCell="A5" sqref="A5"/>
      <selection pane="bottomRight" activeCell="M259" sqref="M259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11" width="12.7109375" style="12" customWidth="1"/>
    <col min="12" max="12" width="12.7109375" style="53" customWidth="1"/>
    <col min="13" max="24" width="12.7109375" style="12" customWidth="1"/>
    <col min="25" max="16384" width="9.140625" style="18"/>
  </cols>
  <sheetData>
    <row r="1" spans="1:24" ht="15.75" thickBot="1" x14ac:dyDescent="0.3">
      <c r="X1" s="11" t="s">
        <v>1113</v>
      </c>
    </row>
    <row r="2" spans="1:24" ht="15" customHeight="1" x14ac:dyDescent="0.25">
      <c r="B2" s="637" t="s">
        <v>0</v>
      </c>
      <c r="C2" s="641"/>
      <c r="D2" s="641"/>
      <c r="E2" s="641"/>
      <c r="F2" s="640" t="s">
        <v>1154</v>
      </c>
      <c r="G2" s="637" t="s">
        <v>1237</v>
      </c>
      <c r="H2" s="637" t="s">
        <v>1240</v>
      </c>
      <c r="I2" s="650" t="s">
        <v>1250</v>
      </c>
      <c r="J2" s="654" t="s">
        <v>1243</v>
      </c>
      <c r="K2" s="654"/>
      <c r="L2" s="655"/>
      <c r="M2" s="640" t="s">
        <v>1248</v>
      </c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2"/>
    </row>
    <row r="3" spans="1:24" ht="22.5" customHeight="1" x14ac:dyDescent="0.25">
      <c r="B3" s="638"/>
      <c r="C3" s="646"/>
      <c r="D3" s="646"/>
      <c r="E3" s="646"/>
      <c r="F3" s="648"/>
      <c r="G3" s="638"/>
      <c r="H3" s="638"/>
      <c r="I3" s="651"/>
      <c r="J3" s="658" t="s">
        <v>1156</v>
      </c>
      <c r="K3" s="660" t="s">
        <v>1157</v>
      </c>
      <c r="L3" s="662" t="s">
        <v>856</v>
      </c>
      <c r="M3" s="643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5"/>
    </row>
    <row r="4" spans="1:24" ht="23.25" customHeight="1" thickBot="1" x14ac:dyDescent="0.3">
      <c r="B4" s="639"/>
      <c r="C4" s="647"/>
      <c r="D4" s="647"/>
      <c r="E4" s="647"/>
      <c r="F4" s="649"/>
      <c r="G4" s="639"/>
      <c r="H4" s="639"/>
      <c r="I4" s="652"/>
      <c r="J4" s="659"/>
      <c r="K4" s="661"/>
      <c r="L4" s="663"/>
      <c r="M4" s="144" t="s">
        <v>878</v>
      </c>
      <c r="N4" s="71" t="s">
        <v>879</v>
      </c>
      <c r="O4" s="71" t="s">
        <v>880</v>
      </c>
      <c r="P4" s="71" t="s">
        <v>881</v>
      </c>
      <c r="Q4" s="71" t="s">
        <v>882</v>
      </c>
      <c r="R4" s="355" t="s">
        <v>883</v>
      </c>
      <c r="S4" s="91" t="s">
        <v>884</v>
      </c>
      <c r="T4" s="70" t="s">
        <v>885</v>
      </c>
      <c r="U4" s="391" t="s">
        <v>886</v>
      </c>
      <c r="V4" s="91" t="s">
        <v>887</v>
      </c>
      <c r="W4" s="454" t="s">
        <v>888</v>
      </c>
      <c r="X4" s="72" t="s">
        <v>889</v>
      </c>
    </row>
    <row r="5" spans="1:24" ht="15.75" thickBot="1" x14ac:dyDescent="0.3">
      <c r="B5" s="92" t="s">
        <v>259</v>
      </c>
      <c r="C5" s="664" t="s">
        <v>260</v>
      </c>
      <c r="D5" s="665"/>
      <c r="E5" s="665"/>
      <c r="F5" s="185">
        <f>Igazgatás!F5+Községgazd!F5+Közút!F5+Vagyongazd!F5+Sport!F5+Közművelődés!F5+Támogatás!F5</f>
        <v>6153000</v>
      </c>
      <c r="G5" s="484">
        <f>Igazgatás!G5+Községgazd!G5+Közút!G5+Vagyongazd!G5+Sport!G5+Közművelődés!G5+Támogatás!G5</f>
        <v>6026565</v>
      </c>
      <c r="H5" s="484">
        <f>Igazgatás!H5+Községgazd!H5+Közút!H5+Vagyongazd!H5+Sport!H5+Közművelődés!H5+Támogatás!H5</f>
        <v>6063745</v>
      </c>
      <c r="I5" s="413">
        <f>Igazgatás!I5+Községgazd!I5+Közút!I5+Vagyongazd!I5+Sport!I5+Közművelődés!I5+Támogatás!I5</f>
        <v>6063745</v>
      </c>
      <c r="J5" s="392">
        <f>Igazgatás!J5+Községgazd!J5+Közút!J5+Vagyongazd!J5+Sport!J5+Közművelődés!J5+Támogatás!J5</f>
        <v>5698249</v>
      </c>
      <c r="K5" s="203">
        <f>Igazgatás!K5+Községgazd!K5+Közút!K5+Vagyongazd!K5+Sport!K5+Közművelődés!K5+Támogatás!K5</f>
        <v>227050</v>
      </c>
      <c r="L5" s="221">
        <f>Igazgatás!L5+Községgazd!L5+Közút!L5+Vagyongazd!L5+Sport!L5+Közművelődés!L5+Támogatás!L5</f>
        <v>5925299</v>
      </c>
      <c r="M5" s="95">
        <f>Igazgatás!M5+Községgazd!P5+Közút!M5+Vagyongazd!M5+Sport!M5+Közművelődés!O5+Támogatás!Q5</f>
        <v>431043</v>
      </c>
      <c r="N5" s="96">
        <f>Igazgatás!N5+Községgazd!Q5+Közút!N5+Vagyongazd!N5+Sport!N5+Közművelődés!P5+Támogatás!R5</f>
        <v>373290</v>
      </c>
      <c r="O5" s="96">
        <f>Igazgatás!O5+Községgazd!R5+Közút!O5+Vagyongazd!O5+Sport!O5+Közművelődés!Q5+Támogatás!S5</f>
        <v>401931</v>
      </c>
      <c r="P5" s="96">
        <f>Igazgatás!P5+Községgazd!S5+Közút!P5+Vagyongazd!P5+Sport!P5+Közművelődés!R5+Támogatás!T5</f>
        <v>399089</v>
      </c>
      <c r="Q5" s="96">
        <f>Igazgatás!Q5+Községgazd!T5+Közút!Q5+Vagyongazd!Q5+Sport!Q5+Közművelődés!S5+Támogatás!U5</f>
        <v>530842</v>
      </c>
      <c r="R5" s="99">
        <f>Igazgatás!R5+Községgazd!U5+Közút!R5+Vagyongazd!R5+Sport!R5+Közművelődés!T5+Támogatás!V5</f>
        <v>637028</v>
      </c>
      <c r="S5" s="96">
        <f>Igazgatás!S5+Községgazd!V5+Közút!S5+Vagyongazd!S5+Sport!S5+Közművelődés!U5+Támogatás!W5</f>
        <v>427028</v>
      </c>
      <c r="T5" s="98">
        <f>Igazgatás!T5+Községgazd!W5+Közút!T5+Vagyongazd!T5+Sport!T5+Közművelődés!V5+Támogatás!X5</f>
        <v>569028</v>
      </c>
      <c r="U5" s="99">
        <f>Igazgatás!U5+Községgazd!X5+Közút!U5+Vagyongazd!U5+Sport!U5+Közművelődés!W5+Támogatás!Y5</f>
        <v>459030</v>
      </c>
      <c r="V5" s="96">
        <f>Igazgatás!V5+Községgazd!Y5+Közút!V5+Vagyongazd!V5+Sport!V5+Közművelődés!X5+Támogatás!Z5</f>
        <v>459028</v>
      </c>
      <c r="W5" s="98">
        <f>Igazgatás!W5+Községgazd!Z5+Közút!W5+Vagyongazd!W5+Sport!W5+Közművelődés!Y5+Támogatás!AA5</f>
        <v>541028</v>
      </c>
      <c r="X5" s="100">
        <f>Igazgatás!X5+Községgazd!AA5+Közút!X5+Vagyongazd!X5+Sport!X5+Közművelődés!Z5+Támogatás!AB5</f>
        <v>696934</v>
      </c>
    </row>
    <row r="6" spans="1:24" x14ac:dyDescent="0.25">
      <c r="B6" s="137" t="s">
        <v>894</v>
      </c>
      <c r="C6" s="621" t="s">
        <v>261</v>
      </c>
      <c r="D6" s="622"/>
      <c r="E6" s="622"/>
      <c r="F6" s="186">
        <f>Igazgatás!F6+Községgazd!F6+Közút!F6+Vagyongazd!F6+Sport!F6+Közművelődés!F6+Támogatás!F6</f>
        <v>3689000</v>
      </c>
      <c r="G6" s="485">
        <f>Igazgatás!G6+Községgazd!G6+Közút!G6+Vagyongazd!G6+Sport!G6+Közművelődés!G6+Támogatás!G6</f>
        <v>3419315</v>
      </c>
      <c r="H6" s="485">
        <f>Igazgatás!H6+Községgazd!H6+Közút!H6+Vagyongazd!H6+Sport!H6+Közművelődés!H6+Támogatás!H6</f>
        <v>3540330</v>
      </c>
      <c r="I6" s="414">
        <f>Igazgatás!I6+Községgazd!I6+Közút!I6+Vagyongazd!I6+Sport!I6+Közművelődés!I6+Támogatás!I6</f>
        <v>3540330</v>
      </c>
      <c r="J6" s="393">
        <f>Igazgatás!J6+Községgazd!J6+Közút!J6+Vagyongazd!J6+Sport!J6+Közművelődés!J6+Támogatás!J6</f>
        <v>3313252</v>
      </c>
      <c r="K6" s="204">
        <f>Igazgatás!K6+Községgazd!K6+Közút!K6+Vagyongazd!K6+Sport!K6+Közművelődés!K6+Támogatás!K6</f>
        <v>227050</v>
      </c>
      <c r="L6" s="222">
        <f>Igazgatás!L6+Községgazd!L6+Közút!L6+Vagyongazd!L6+Sport!L6+Közművelődés!L6+Támogatás!L6</f>
        <v>3540302</v>
      </c>
      <c r="M6" s="131">
        <f>Igazgatás!M6+Községgazd!P6+Közút!M6+Vagyongazd!M6+Sport!M6+Közművelődés!O6+Támogatás!Q6</f>
        <v>223751</v>
      </c>
      <c r="N6" s="132">
        <f>Igazgatás!N6+Községgazd!Q6+Közút!N6+Vagyongazd!N6+Sport!N6+Közművelődés!P6+Támogatás!R6</f>
        <v>209250</v>
      </c>
      <c r="O6" s="132">
        <f>Igazgatás!O6+Községgazd!R6+Közút!O6+Vagyongazd!O6+Sport!O6+Közművelődés!Q6+Támogatás!S6</f>
        <v>244850</v>
      </c>
      <c r="P6" s="132">
        <f>Igazgatás!P6+Községgazd!S6+Közút!P6+Vagyongazd!P6+Sport!P6+Közművelődés!R6+Támogatás!T6</f>
        <v>269000</v>
      </c>
      <c r="Q6" s="132">
        <f>Igazgatás!Q6+Községgazd!T6+Közút!Q6+Vagyongazd!Q6+Sport!Q6+Közművelődés!S6+Támogatás!U6</f>
        <v>311050</v>
      </c>
      <c r="R6" s="135">
        <f>Igazgatás!R6+Községgazd!U6+Közút!R6+Vagyongazd!R6+Sport!R6+Közművelődés!T6+Támogatás!V6</f>
        <v>453050</v>
      </c>
      <c r="S6" s="132">
        <f>Igazgatás!S6+Községgazd!V6+Közút!S6+Vagyongazd!S6+Sport!S6+Közművelődés!U6+Támogatás!W6</f>
        <v>243050</v>
      </c>
      <c r="T6" s="134">
        <f>Igazgatás!T6+Községgazd!W6+Közút!T6+Vagyongazd!T6+Sport!T6+Közművelődés!V6+Támogatás!X6</f>
        <v>321050</v>
      </c>
      <c r="U6" s="135">
        <f>Igazgatás!U6+Községgazd!X6+Közút!U6+Vagyongazd!U6+Sport!U6+Közművelődés!W6+Támogatás!Y6</f>
        <v>243052</v>
      </c>
      <c r="V6" s="132">
        <f>Igazgatás!V6+Községgazd!Y6+Közút!V6+Vagyongazd!V6+Sport!V6+Közművelődés!X6+Támogatás!Z6</f>
        <v>243050</v>
      </c>
      <c r="W6" s="134">
        <f>Igazgatás!W6+Községgazd!Z6+Közút!W6+Vagyongazd!W6+Sport!W6+Közművelődés!Y6+Támogatás!AA6</f>
        <v>293050</v>
      </c>
      <c r="X6" s="136">
        <f>Igazgatás!X6+Községgazd!AA6+Közút!X6+Vagyongazd!X6+Sport!X6+Közművelődés!Z6+Támogatás!AB6</f>
        <v>486099</v>
      </c>
    </row>
    <row r="7" spans="1:24" x14ac:dyDescent="0.25">
      <c r="A7" s="140" t="s">
        <v>262</v>
      </c>
      <c r="B7" s="59" t="s">
        <v>895</v>
      </c>
      <c r="C7" s="599" t="s">
        <v>263</v>
      </c>
      <c r="D7" s="600"/>
      <c r="E7" s="600"/>
      <c r="F7" s="187">
        <f>Igazgatás!F7+Községgazd!F7+Közút!F7+Vagyongazd!F7+Sport!F7+Közművelődés!F7+Támogatás!F7</f>
        <v>2713000</v>
      </c>
      <c r="G7" s="486">
        <f>Igazgatás!G7+Községgazd!G7+Közút!G7+Vagyongazd!G7+Sport!G7+Közművelődés!G7+Támogatás!G7</f>
        <v>2713301</v>
      </c>
      <c r="H7" s="486">
        <f>Igazgatás!H7+Községgazd!H7+Közút!H7+Vagyongazd!H7+Sport!H7+Közművelődés!H7+Támogatás!H7</f>
        <v>2713330</v>
      </c>
      <c r="I7" s="415">
        <f>Igazgatás!I7+Községgazd!I7+Közút!I7+Vagyongazd!I7+Sport!I7+Közművelődés!I7+Támogatás!I7</f>
        <v>2713330</v>
      </c>
      <c r="J7" s="394">
        <f>Igazgatás!J7+Községgazd!J7+Közút!J7+Vagyongazd!J7+Sport!J7+Közművelődés!J7+Támogatás!J7</f>
        <v>2713302</v>
      </c>
      <c r="K7" s="205">
        <f>Igazgatás!K7+Községgazd!K7+Közút!K7+Vagyongazd!K7+Sport!K7+Közművelődés!K7+Támogatás!K7</f>
        <v>0</v>
      </c>
      <c r="L7" s="224">
        <f>Igazgatás!L7+Községgazd!L7+Közút!L7+Vagyongazd!L7+Sport!L7+Közművelődés!L7+Támogatás!L7</f>
        <v>2713302</v>
      </c>
      <c r="M7" s="81">
        <f>Igazgatás!M7+Községgazd!P7+Közút!M7+Vagyongazd!M7+Sport!M7+Közművelődés!O7+Támogatás!Q7</f>
        <v>204751</v>
      </c>
      <c r="N7" s="1">
        <f>Igazgatás!N7+Községgazd!Q7+Közút!N7+Vagyongazd!N7+Sport!N7+Közművelődés!P7+Támogatás!R7</f>
        <v>209250</v>
      </c>
      <c r="O7" s="1">
        <f>Igazgatás!O7+Községgazd!R7+Közút!O7+Vagyongazd!O7+Sport!O7+Közművelődés!Q7+Támogatás!S7</f>
        <v>223250</v>
      </c>
      <c r="P7" s="1">
        <f>Igazgatás!P7+Községgazd!S7+Közút!P7+Vagyongazd!P7+Sport!P7+Közművelődés!R7+Támogatás!T7</f>
        <v>259650</v>
      </c>
      <c r="Q7" s="1">
        <f>Igazgatás!Q7+Községgazd!T7+Közút!Q7+Vagyongazd!Q7+Sport!Q7+Közművelődés!S7+Támogatás!U7</f>
        <v>227050</v>
      </c>
      <c r="R7" s="89">
        <f>Igazgatás!R7+Községgazd!U7+Közút!R7+Vagyongazd!R7+Sport!R7+Közművelődés!T7+Támogatás!V7</f>
        <v>227050</v>
      </c>
      <c r="S7" s="1">
        <f>Igazgatás!S7+Községgazd!V7+Közút!S7+Vagyongazd!S7+Sport!S7+Közművelődés!U7+Támogatás!W7</f>
        <v>227050</v>
      </c>
      <c r="T7" s="43">
        <f>Igazgatás!T7+Községgazd!W7+Közút!T7+Vagyongazd!T7+Sport!T7+Közművelődés!V7+Támogatás!X7</f>
        <v>227050</v>
      </c>
      <c r="U7" s="89">
        <f>Igazgatás!U7+Községgazd!X7+Közút!U7+Vagyongazd!U7+Sport!U7+Közművelődés!W7+Támogatás!Y7</f>
        <v>227052</v>
      </c>
      <c r="V7" s="1">
        <f>Igazgatás!V7+Községgazd!Y7+Közút!V7+Vagyongazd!V7+Sport!V7+Közművelődés!X7+Támogatás!Z7</f>
        <v>227050</v>
      </c>
      <c r="W7" s="43">
        <f>Igazgatás!W7+Községgazd!Z7+Közút!W7+Vagyongazd!W7+Sport!W7+Közművelődés!Y7+Támogatás!AA7</f>
        <v>227050</v>
      </c>
      <c r="X7" s="46">
        <f>Igazgatás!X7+Községgazd!AA7+Közút!X7+Vagyongazd!X7+Sport!X7+Közművelődés!Z7+Támogatás!AB7</f>
        <v>227049</v>
      </c>
    </row>
    <row r="8" spans="1:24" x14ac:dyDescent="0.25">
      <c r="A8" s="140" t="s">
        <v>264</v>
      </c>
      <c r="B8" s="59" t="s">
        <v>896</v>
      </c>
      <c r="C8" s="599" t="s">
        <v>265</v>
      </c>
      <c r="D8" s="600"/>
      <c r="E8" s="600"/>
      <c r="F8" s="187">
        <f>Igazgatás!F8+Községgazd!F8+Közút!F8+Vagyongazd!F8+Sport!F8+Közművelődés!F10+Támogatás!F8</f>
        <v>0</v>
      </c>
      <c r="G8" s="486">
        <f>Igazgatás!G8+Községgazd!G8+Közút!G8+Vagyongazd!G8+Sport!G8+Közművelődés!G10+Támogatás!G8</f>
        <v>0</v>
      </c>
      <c r="H8" s="486">
        <f>Igazgatás!H8+Községgazd!H8+Közút!H8+Vagyongazd!H8+Sport!H8+Közművelődés!H10+Támogatás!H8</f>
        <v>227050</v>
      </c>
      <c r="I8" s="415">
        <f>Igazgatás!I8+Községgazd!I8+Közút!I8+Vagyongazd!I8+Sport!I8+Közművelődés!I10+Támogatás!I8</f>
        <v>227050</v>
      </c>
      <c r="J8" s="394">
        <f>Igazgatás!J8+Községgazd!J8+Közút!J8+Vagyongazd!J8+Sport!J8+Közművelődés!J10+Támogatás!J8</f>
        <v>0</v>
      </c>
      <c r="K8" s="205">
        <f>Igazgatás!K8+Községgazd!K8+Közút!K8+Vagyongazd!K8+Sport!K8+Közművelődés!K10+Támogatás!K8</f>
        <v>227050</v>
      </c>
      <c r="L8" s="224">
        <f>Igazgatás!L8+Községgazd!L8+Közút!L8+Vagyongazd!L8+Sport!L8+Közművelődés!L10+Támogatás!L8</f>
        <v>227050</v>
      </c>
      <c r="M8" s="81">
        <f>Igazgatás!M8+Községgazd!P8+Közút!M8+Vagyongazd!M8+Sport!M8+Közművelődés!O10+Támogatás!Q8</f>
        <v>0</v>
      </c>
      <c r="N8" s="1">
        <f>Igazgatás!N8+Községgazd!Q8+Közút!N8+Vagyongazd!N8+Sport!N8+Közművelődés!P10+Támogatás!R8</f>
        <v>0</v>
      </c>
      <c r="O8" s="1">
        <f>Igazgatás!O8+Községgazd!R8+Közút!O8+Vagyongazd!O8+Sport!O8+Közművelődés!Q10+Támogatás!S8</f>
        <v>0</v>
      </c>
      <c r="P8" s="1">
        <f>Igazgatás!P8+Községgazd!S8+Közút!P8+Vagyongazd!P8+Sport!P8+Közművelődés!R10+Támogatás!T8</f>
        <v>0</v>
      </c>
      <c r="Q8" s="1">
        <f>Igazgatás!Q8+Községgazd!T8+Közút!Q8+Vagyongazd!Q8+Sport!Q8+Közművelődés!S10+Támogatás!U8</f>
        <v>0</v>
      </c>
      <c r="R8" s="89">
        <f>Igazgatás!R8+Községgazd!U8+Közút!R8+Vagyongazd!R8+Sport!R8+Közművelődés!T10+Támogatás!V8</f>
        <v>0</v>
      </c>
      <c r="S8" s="1">
        <f>Igazgatás!S8+Községgazd!V8+Közút!S8+Vagyongazd!S8+Sport!S8+Közművelődés!U10+Támogatás!W8</f>
        <v>0</v>
      </c>
      <c r="T8" s="43">
        <f>Igazgatás!T8+Községgazd!W8+Közút!T8+Vagyongazd!T8+Sport!T8+Közművelődés!V10+Támogatás!X8</f>
        <v>0</v>
      </c>
      <c r="U8" s="89">
        <f>Igazgatás!U8+Községgazd!X8+Közút!U8+Vagyongazd!U8+Sport!U8+Közművelődés!W10+Támogatás!Y8</f>
        <v>0</v>
      </c>
      <c r="V8" s="1">
        <f>Igazgatás!V8+Községgazd!Y8+Közút!V8+Vagyongazd!V8+Sport!V8+Közművelődés!X10+Támogatás!Z8</f>
        <v>0</v>
      </c>
      <c r="W8" s="43">
        <f>Igazgatás!W8+Községgazd!Z8+Közút!W8+Vagyongazd!W8+Sport!W8+Közművelődés!Y10+Támogatás!AA8</f>
        <v>0</v>
      </c>
      <c r="X8" s="46">
        <f>Igazgatás!X8+Községgazd!AA8+Közút!X8+Vagyongazd!X8+Sport!X8+Közművelődés!Z10+Támogatás!AB8</f>
        <v>227050</v>
      </c>
    </row>
    <row r="9" spans="1:24" hidden="1" x14ac:dyDescent="0.25">
      <c r="A9" s="140" t="s">
        <v>266</v>
      </c>
      <c r="B9" s="59" t="s">
        <v>897</v>
      </c>
      <c r="C9" s="599" t="s">
        <v>267</v>
      </c>
      <c r="D9" s="600"/>
      <c r="E9" s="600"/>
      <c r="F9" s="187">
        <f>Igazgatás!F9+Községgazd!F9+Közút!F9+Vagyongazd!F9+Sport!F9+Közművelődés!F13+Támogatás!F9</f>
        <v>0</v>
      </c>
      <c r="G9" s="486">
        <f>Igazgatás!G9+Községgazd!G9+Közút!G9+Vagyongazd!G9+Sport!G9+Közművelődés!G13+Támogatás!G9</f>
        <v>0</v>
      </c>
      <c r="H9" s="486">
        <f>Igazgatás!H9+Községgazd!H9+Közút!H9+Vagyongazd!H9+Sport!H9+Közművelődés!H13+Támogatás!H9</f>
        <v>0</v>
      </c>
      <c r="I9" s="415">
        <f>Igazgatás!I9+Községgazd!I9+Közút!I9+Vagyongazd!I9+Sport!I9+Közművelődés!I13+Támogatás!I9</f>
        <v>0</v>
      </c>
      <c r="J9" s="394">
        <f>Igazgatás!J9+Községgazd!J9+Közút!J9+Vagyongazd!J9+Sport!J9+Közművelődés!J13+Támogatás!J9</f>
        <v>0</v>
      </c>
      <c r="K9" s="205">
        <f>Igazgatás!K9+Községgazd!K9+Közút!K9+Vagyongazd!K9+Sport!K9+Közművelődés!K13+Támogatás!K9</f>
        <v>0</v>
      </c>
      <c r="L9" s="224">
        <f>Igazgatás!L9+Községgazd!L9+Közút!L9+Vagyongazd!L9+Sport!L9+Közművelődés!L13+Támogatás!L9</f>
        <v>0</v>
      </c>
      <c r="M9" s="81">
        <f>Igazgatás!M9+Községgazd!P9+Közút!M9+Vagyongazd!M9+Sport!M9+Közművelődés!O13+Támogatás!Q9</f>
        <v>0</v>
      </c>
      <c r="N9" s="1">
        <f>Igazgatás!N9+Községgazd!Q9+Közút!N9+Vagyongazd!N9+Sport!N9+Közművelődés!P13+Támogatás!R9</f>
        <v>0</v>
      </c>
      <c r="O9" s="1">
        <f>Igazgatás!O9+Községgazd!R9+Közút!O9+Vagyongazd!O9+Sport!O9+Közművelődés!Q13+Támogatás!S9</f>
        <v>0</v>
      </c>
      <c r="P9" s="1">
        <f>Igazgatás!P9+Községgazd!S9+Közút!P9+Vagyongazd!P9+Sport!P9+Közművelődés!R13+Támogatás!T9</f>
        <v>0</v>
      </c>
      <c r="Q9" s="1">
        <f>Igazgatás!Q9+Községgazd!T9+Közút!Q9+Vagyongazd!Q9+Sport!Q9+Közművelődés!S13+Támogatás!U9</f>
        <v>0</v>
      </c>
      <c r="R9" s="89">
        <f>Igazgatás!R9+Községgazd!U9+Közút!R9+Vagyongazd!R9+Sport!R9+Közművelődés!T13+Támogatás!V9</f>
        <v>0</v>
      </c>
      <c r="S9" s="1">
        <f>Igazgatás!S9+Községgazd!V9+Közút!S9+Vagyongazd!S9+Sport!S9+Közművelődés!U13+Támogatás!W9</f>
        <v>0</v>
      </c>
      <c r="T9" s="43">
        <f>Igazgatás!T9+Községgazd!W9+Közút!T9+Vagyongazd!T9+Sport!T9+Közművelődés!V13+Támogatás!X9</f>
        <v>0</v>
      </c>
      <c r="U9" s="89">
        <f>Igazgatás!U9+Községgazd!X9+Közút!U9+Vagyongazd!U9+Sport!U9+Közművelődés!W13+Támogatás!Y9</f>
        <v>0</v>
      </c>
      <c r="V9" s="1">
        <f>Igazgatás!V9+Községgazd!Y9+Közút!V9+Vagyongazd!V9+Sport!V9+Közművelődés!X13+Támogatás!Z9</f>
        <v>0</v>
      </c>
      <c r="W9" s="43">
        <f>Igazgatás!W9+Községgazd!Z9+Közút!W9+Vagyongazd!W9+Sport!W9+Közművelődés!Y13+Támogatás!AA9</f>
        <v>0</v>
      </c>
      <c r="X9" s="46">
        <f>Igazgatás!X9+Községgazd!AA9+Közút!X9+Vagyongazd!X9+Sport!X9+Közművelődés!Z13+Támogatás!AB9</f>
        <v>0</v>
      </c>
    </row>
    <row r="10" spans="1:24" hidden="1" x14ac:dyDescent="0.25">
      <c r="A10" s="140" t="s">
        <v>268</v>
      </c>
      <c r="B10" s="59" t="s">
        <v>898</v>
      </c>
      <c r="C10" s="599" t="s">
        <v>622</v>
      </c>
      <c r="D10" s="600"/>
      <c r="E10" s="600"/>
      <c r="F10" s="187">
        <f>Igazgatás!F10+Községgazd!F10+Közút!F10+Vagyongazd!F10+Sport!F10+Közművelődés!F14+Támogatás!F10</f>
        <v>0</v>
      </c>
      <c r="G10" s="486">
        <f>Igazgatás!G10+Községgazd!G10+Közút!G10+Vagyongazd!G10+Sport!G10+Közművelődés!G14+Támogatás!G10</f>
        <v>0</v>
      </c>
      <c r="H10" s="486">
        <f>Igazgatás!H10+Községgazd!H10+Közút!H10+Vagyongazd!H10+Sport!H10+Közművelődés!H14+Támogatás!H10</f>
        <v>0</v>
      </c>
      <c r="I10" s="415">
        <f>Igazgatás!I10+Községgazd!I10+Közút!I10+Vagyongazd!I10+Sport!I10+Közművelődés!I14+Támogatás!I10</f>
        <v>0</v>
      </c>
      <c r="J10" s="394">
        <f>Igazgatás!J10+Községgazd!J10+Közút!J10+Vagyongazd!J10+Sport!J10+Közművelődés!J14+Támogatás!J10</f>
        <v>0</v>
      </c>
      <c r="K10" s="205">
        <f>Igazgatás!K10+Községgazd!K10+Közút!K10+Vagyongazd!K10+Sport!K10+Közművelődés!K14+Támogatás!K10</f>
        <v>0</v>
      </c>
      <c r="L10" s="224">
        <f>Igazgatás!L10+Községgazd!L10+Közút!L10+Vagyongazd!L10+Sport!L10+Közművelődés!L14+Támogatás!L10</f>
        <v>0</v>
      </c>
      <c r="M10" s="81">
        <f>Igazgatás!M10+Községgazd!P10+Közút!M10+Vagyongazd!M10+Sport!M10+Közművelődés!O14+Támogatás!Q10</f>
        <v>0</v>
      </c>
      <c r="N10" s="1">
        <f>Igazgatás!N10+Községgazd!Q10+Közút!N10+Vagyongazd!N10+Sport!N10+Közművelődés!P14+Támogatás!R10</f>
        <v>0</v>
      </c>
      <c r="O10" s="1">
        <f>Igazgatás!O10+Községgazd!R10+Közút!O10+Vagyongazd!O10+Sport!O10+Közművelődés!Q14+Támogatás!S10</f>
        <v>0</v>
      </c>
      <c r="P10" s="1">
        <f>Igazgatás!P10+Községgazd!S10+Közút!P10+Vagyongazd!P10+Sport!P10+Közművelődés!R14+Támogatás!T10</f>
        <v>0</v>
      </c>
      <c r="Q10" s="1">
        <f>Igazgatás!Q10+Községgazd!T10+Közút!Q10+Vagyongazd!Q10+Sport!Q10+Közművelődés!S14+Támogatás!U10</f>
        <v>0</v>
      </c>
      <c r="R10" s="89">
        <f>Igazgatás!R10+Községgazd!U10+Közút!R10+Vagyongazd!R10+Sport!R10+Közművelődés!T14+Támogatás!V10</f>
        <v>0</v>
      </c>
      <c r="S10" s="1">
        <f>Igazgatás!S10+Községgazd!V10+Közút!S10+Vagyongazd!S10+Sport!S10+Közművelődés!U14+Támogatás!W10</f>
        <v>0</v>
      </c>
      <c r="T10" s="43">
        <f>Igazgatás!T10+Községgazd!W10+Közút!T10+Vagyongazd!T10+Sport!T10+Közművelődés!V14+Támogatás!X10</f>
        <v>0</v>
      </c>
      <c r="U10" s="89">
        <f>Igazgatás!U10+Községgazd!X10+Közút!U10+Vagyongazd!U10+Sport!U10+Közművelődés!W14+Támogatás!Y10</f>
        <v>0</v>
      </c>
      <c r="V10" s="1">
        <f>Igazgatás!V10+Községgazd!Y10+Közút!V10+Vagyongazd!V10+Sport!V10+Közművelődés!X14+Támogatás!Z10</f>
        <v>0</v>
      </c>
      <c r="W10" s="43">
        <f>Igazgatás!W10+Községgazd!Z10+Közút!W10+Vagyongazd!W10+Sport!W10+Közművelődés!Y14+Támogatás!AA10</f>
        <v>0</v>
      </c>
      <c r="X10" s="46">
        <f>Igazgatás!X10+Községgazd!AA10+Közút!X10+Vagyongazd!X10+Sport!X10+Közművelődés!Z14+Támogatás!AB10</f>
        <v>0</v>
      </c>
    </row>
    <row r="11" spans="1:24" hidden="1" x14ac:dyDescent="0.25">
      <c r="A11" s="140" t="s">
        <v>269</v>
      </c>
      <c r="B11" s="59" t="s">
        <v>899</v>
      </c>
      <c r="C11" s="599" t="s">
        <v>270</v>
      </c>
      <c r="D11" s="600"/>
      <c r="E11" s="600"/>
      <c r="F11" s="187">
        <f>Igazgatás!F11+Községgazd!F11+Közút!F11+Vagyongazd!F11+Sport!F11+Közművelődés!F15+Támogatás!F11</f>
        <v>0</v>
      </c>
      <c r="G11" s="486">
        <f>Igazgatás!G11+Községgazd!G11+Közút!G11+Vagyongazd!G11+Sport!G11+Közművelődés!G15+Támogatás!G11</f>
        <v>0</v>
      </c>
      <c r="H11" s="486">
        <f>Igazgatás!H11+Községgazd!H11+Közút!H11+Vagyongazd!H11+Sport!H11+Közművelődés!H15+Támogatás!H11</f>
        <v>0</v>
      </c>
      <c r="I11" s="415">
        <f>Igazgatás!I11+Községgazd!I11+Közút!I11+Vagyongazd!I11+Sport!I11+Közművelődés!I15+Támogatás!I11</f>
        <v>0</v>
      </c>
      <c r="J11" s="394">
        <f>Igazgatás!J11+Községgazd!J11+Közút!J11+Vagyongazd!J11+Sport!J11+Közművelődés!J15+Támogatás!J11</f>
        <v>0</v>
      </c>
      <c r="K11" s="205">
        <f>Igazgatás!K11+Községgazd!K11+Közút!K11+Vagyongazd!K11+Sport!K11+Közművelődés!K15+Támogatás!K11</f>
        <v>0</v>
      </c>
      <c r="L11" s="224">
        <f>Igazgatás!L11+Községgazd!L11+Közút!L11+Vagyongazd!L11+Sport!L11+Közművelődés!L15+Támogatás!L11</f>
        <v>0</v>
      </c>
      <c r="M11" s="81">
        <f>Igazgatás!M11+Községgazd!P11+Közút!M11+Vagyongazd!M11+Sport!M11+Közművelődés!O15+Támogatás!Q11</f>
        <v>0</v>
      </c>
      <c r="N11" s="1">
        <f>Igazgatás!N11+Községgazd!Q11+Közút!N11+Vagyongazd!N11+Sport!N11+Közművelődés!P15+Támogatás!R11</f>
        <v>0</v>
      </c>
      <c r="O11" s="1">
        <f>Igazgatás!O11+Községgazd!R11+Közút!O11+Vagyongazd!O11+Sport!O11+Közművelődés!Q15+Támogatás!S11</f>
        <v>0</v>
      </c>
      <c r="P11" s="1">
        <f>Igazgatás!P11+Községgazd!S11+Közút!P11+Vagyongazd!P11+Sport!P11+Közművelődés!R15+Támogatás!T11</f>
        <v>0</v>
      </c>
      <c r="Q11" s="1">
        <f>Igazgatás!Q11+Községgazd!T11+Közút!Q11+Vagyongazd!Q11+Sport!Q11+Közművelődés!S15+Támogatás!U11</f>
        <v>0</v>
      </c>
      <c r="R11" s="89">
        <f>Igazgatás!R11+Községgazd!U11+Közút!R11+Vagyongazd!R11+Sport!R11+Közművelődés!T15+Támogatás!V11</f>
        <v>0</v>
      </c>
      <c r="S11" s="1">
        <f>Igazgatás!S11+Községgazd!V11+Közút!S11+Vagyongazd!S11+Sport!S11+Közművelődés!U15+Támogatás!W11</f>
        <v>0</v>
      </c>
      <c r="T11" s="43">
        <f>Igazgatás!T11+Községgazd!W11+Közút!T11+Vagyongazd!T11+Sport!T11+Közművelődés!V15+Támogatás!X11</f>
        <v>0</v>
      </c>
      <c r="U11" s="89">
        <f>Igazgatás!U11+Községgazd!X11+Közút!U11+Vagyongazd!U11+Sport!U11+Közművelődés!W15+Támogatás!Y11</f>
        <v>0</v>
      </c>
      <c r="V11" s="1">
        <f>Igazgatás!V11+Községgazd!Y11+Közút!V11+Vagyongazd!V11+Sport!V11+Közművelődés!X15+Támogatás!Z11</f>
        <v>0</v>
      </c>
      <c r="W11" s="43">
        <f>Igazgatás!W11+Községgazd!Z11+Közút!W11+Vagyongazd!W11+Sport!W11+Közművelődés!Y15+Támogatás!AA11</f>
        <v>0</v>
      </c>
      <c r="X11" s="46">
        <f>Igazgatás!X11+Községgazd!AA11+Közút!X11+Vagyongazd!X11+Sport!X11+Közművelődés!Z15+Támogatás!AB11</f>
        <v>0</v>
      </c>
    </row>
    <row r="12" spans="1:24" hidden="1" x14ac:dyDescent="0.25">
      <c r="A12" s="140" t="s">
        <v>271</v>
      </c>
      <c r="B12" s="59" t="s">
        <v>900</v>
      </c>
      <c r="C12" s="599" t="s">
        <v>272</v>
      </c>
      <c r="D12" s="600"/>
      <c r="E12" s="600"/>
      <c r="F12" s="187">
        <f>Igazgatás!F12+Községgazd!F12+Közút!F12+Vagyongazd!F12+Sport!F12+Közművelődés!F16+Támogatás!F12</f>
        <v>0</v>
      </c>
      <c r="G12" s="486">
        <f>Igazgatás!G12+Községgazd!G12+Közút!G12+Vagyongazd!G12+Sport!G12+Közművelődés!G16+Támogatás!G12</f>
        <v>0</v>
      </c>
      <c r="H12" s="486">
        <f>Igazgatás!H12+Községgazd!H12+Közút!H12+Vagyongazd!H12+Sport!H12+Közművelődés!H16+Támogatás!H12</f>
        <v>0</v>
      </c>
      <c r="I12" s="415">
        <f>Igazgatás!I12+Községgazd!I12+Közút!I12+Vagyongazd!I12+Sport!I12+Közművelődés!I16+Támogatás!I12</f>
        <v>0</v>
      </c>
      <c r="J12" s="394">
        <f>Igazgatás!J12+Községgazd!J12+Közút!J12+Vagyongazd!J12+Sport!J12+Közművelődés!J16+Támogatás!J12</f>
        <v>0</v>
      </c>
      <c r="K12" s="205">
        <f>Igazgatás!K12+Községgazd!K12+Közút!K12+Vagyongazd!K12+Sport!K12+Közművelődés!K16+Támogatás!K12</f>
        <v>0</v>
      </c>
      <c r="L12" s="224">
        <f>Igazgatás!L12+Községgazd!L12+Közút!L12+Vagyongazd!L12+Sport!L12+Közművelődés!L16+Támogatás!L12</f>
        <v>0</v>
      </c>
      <c r="M12" s="81">
        <f>Igazgatás!M12+Községgazd!P12+Közút!M12+Vagyongazd!M12+Sport!M12+Közművelődés!O16+Támogatás!Q12</f>
        <v>0</v>
      </c>
      <c r="N12" s="1">
        <f>Igazgatás!N12+Községgazd!Q12+Közút!N12+Vagyongazd!N12+Sport!N12+Közművelődés!P16+Támogatás!R12</f>
        <v>0</v>
      </c>
      <c r="O12" s="1">
        <f>Igazgatás!O12+Községgazd!R12+Közút!O12+Vagyongazd!O12+Sport!O12+Közművelődés!Q16+Támogatás!S12</f>
        <v>0</v>
      </c>
      <c r="P12" s="1">
        <f>Igazgatás!P12+Községgazd!S12+Közút!P12+Vagyongazd!P12+Sport!P12+Közművelődés!R16+Támogatás!T12</f>
        <v>0</v>
      </c>
      <c r="Q12" s="1">
        <f>Igazgatás!Q12+Községgazd!T12+Közút!Q12+Vagyongazd!Q12+Sport!Q12+Közművelődés!S16+Támogatás!U12</f>
        <v>0</v>
      </c>
      <c r="R12" s="89">
        <f>Igazgatás!R12+Községgazd!U12+Közút!R12+Vagyongazd!R12+Sport!R12+Közművelődés!T16+Támogatás!V12</f>
        <v>0</v>
      </c>
      <c r="S12" s="1">
        <f>Igazgatás!S12+Községgazd!V12+Közút!S12+Vagyongazd!S12+Sport!S12+Közművelődés!U16+Támogatás!W12</f>
        <v>0</v>
      </c>
      <c r="T12" s="43">
        <f>Igazgatás!T12+Községgazd!W12+Közút!T12+Vagyongazd!T12+Sport!T12+Közművelődés!V16+Támogatás!X12</f>
        <v>0</v>
      </c>
      <c r="U12" s="89">
        <f>Igazgatás!U12+Községgazd!X12+Közút!U12+Vagyongazd!U12+Sport!U12+Közművelődés!W16+Támogatás!Y12</f>
        <v>0</v>
      </c>
      <c r="V12" s="1">
        <f>Igazgatás!V12+Községgazd!Y12+Közút!V12+Vagyongazd!V12+Sport!V12+Közművelődés!X16+Támogatás!Z12</f>
        <v>0</v>
      </c>
      <c r="W12" s="43">
        <f>Igazgatás!W12+Községgazd!Z12+Közút!W12+Vagyongazd!W12+Sport!W12+Közművelődés!Y16+Támogatás!AA12</f>
        <v>0</v>
      </c>
      <c r="X12" s="46">
        <f>Igazgatás!X12+Községgazd!AA12+Közút!X12+Vagyongazd!X12+Sport!X12+Közművelődés!Z16+Támogatás!AB12</f>
        <v>0</v>
      </c>
    </row>
    <row r="13" spans="1:24" x14ac:dyDescent="0.25">
      <c r="A13" s="140" t="s">
        <v>273</v>
      </c>
      <c r="B13" s="59" t="s">
        <v>901</v>
      </c>
      <c r="C13" s="599" t="s">
        <v>274</v>
      </c>
      <c r="D13" s="600"/>
      <c r="E13" s="600"/>
      <c r="F13" s="187">
        <f>Igazgatás!F13+Községgazd!F13+Közút!F13+Vagyongazd!F13+Sport!F13+Közművelődés!F17+Támogatás!F13</f>
        <v>416000</v>
      </c>
      <c r="G13" s="486">
        <f>Igazgatás!G13+Községgazd!G13+Közút!G13+Vagyongazd!G13+Sport!G13+Közművelődés!G17+Támogatás!G13</f>
        <v>188064</v>
      </c>
      <c r="H13" s="486">
        <f>Igazgatás!H13+Községgazd!H13+Közút!H13+Vagyongazd!H13+Sport!H13+Közművelődés!H17+Támogatás!H13</f>
        <v>192000</v>
      </c>
      <c r="I13" s="415">
        <f>Igazgatás!I13+Községgazd!I13+Közút!I13+Vagyongazd!I13+Sport!I13+Közművelődés!I17+Támogatás!I13</f>
        <v>192000</v>
      </c>
      <c r="J13" s="394">
        <f>Igazgatás!J13+Községgazd!J13+Közút!J13+Vagyongazd!J13+Sport!J13+Közművelődés!J17+Támogatás!J13</f>
        <v>192000</v>
      </c>
      <c r="K13" s="205">
        <f>Igazgatás!K13+Községgazd!K13+Közút!K13+Vagyongazd!K13+Sport!K13+Közművelődés!K17+Támogatás!K13</f>
        <v>0</v>
      </c>
      <c r="L13" s="224">
        <f>Igazgatás!L13+Községgazd!L13+Közút!L13+Vagyongazd!L13+Sport!L13+Közművelődés!L17+Támogatás!L13</f>
        <v>192000</v>
      </c>
      <c r="M13" s="81">
        <f>Igazgatás!M13+Községgazd!P13+Közút!M13+Vagyongazd!M13+Sport!M13+Közművelődés!O17+Támogatás!Q13</f>
        <v>8000</v>
      </c>
      <c r="N13" s="1">
        <f>Igazgatás!N13+Községgazd!Q13+Közút!N13+Vagyongazd!N13+Sport!N13+Közművelődés!P17+Támogatás!R13</f>
        <v>0</v>
      </c>
      <c r="O13" s="1">
        <f>Igazgatás!O13+Községgazd!R13+Közút!O13+Vagyongazd!O13+Sport!O13+Közművelődés!Q17+Támogatás!S13</f>
        <v>0</v>
      </c>
      <c r="P13" s="1">
        <f>Igazgatás!P13+Községgazd!S13+Közút!P13+Vagyongazd!P13+Sport!P13+Közművelődés!R17+Támogatás!T13</f>
        <v>-8000</v>
      </c>
      <c r="Q13" s="1">
        <f>Igazgatás!Q13+Községgazd!T13+Közút!Q13+Vagyongazd!Q13+Sport!Q13+Közművelődés!S17+Támogatás!U13</f>
        <v>64000</v>
      </c>
      <c r="R13" s="89">
        <f>Igazgatás!R13+Községgazd!U13+Közút!R13+Vagyongazd!R13+Sport!R13+Közművelődés!T17+Támogatás!V13</f>
        <v>16000</v>
      </c>
      <c r="S13" s="1">
        <f>Igazgatás!S13+Községgazd!V13+Közút!S13+Vagyongazd!S13+Sport!S13+Közművelődés!U17+Támogatás!W13</f>
        <v>16000</v>
      </c>
      <c r="T13" s="43">
        <f>Igazgatás!T13+Községgazd!W13+Közút!T13+Vagyongazd!T13+Sport!T13+Közművelődés!V17+Támogatás!X13</f>
        <v>16000</v>
      </c>
      <c r="U13" s="89">
        <f>Igazgatás!U13+Községgazd!X13+Közút!U13+Vagyongazd!U13+Sport!U13+Közművelődés!W17+Támogatás!Y13</f>
        <v>16000</v>
      </c>
      <c r="V13" s="1">
        <f>Igazgatás!V13+Községgazd!Y13+Közút!V13+Vagyongazd!V13+Sport!V13+Közművelődés!X17+Támogatás!Z13</f>
        <v>16000</v>
      </c>
      <c r="W13" s="43">
        <f>Igazgatás!W13+Községgazd!Z13+Közút!W13+Vagyongazd!W13+Sport!W13+Közművelődés!Y17+Támogatás!AA13</f>
        <v>16000</v>
      </c>
      <c r="X13" s="46">
        <f>Igazgatás!X13+Községgazd!AA13+Közút!X13+Vagyongazd!X13+Sport!X13+Közművelődés!Z17+Támogatás!AB13</f>
        <v>32000</v>
      </c>
    </row>
    <row r="14" spans="1:24" x14ac:dyDescent="0.25">
      <c r="A14" s="140" t="s">
        <v>275</v>
      </c>
      <c r="B14" s="59" t="s">
        <v>902</v>
      </c>
      <c r="C14" s="599" t="s">
        <v>276</v>
      </c>
      <c r="D14" s="600"/>
      <c r="E14" s="600"/>
      <c r="F14" s="187">
        <f>Igazgatás!F14+Községgazd!F14+Közút!F14+Vagyongazd!F14+Sport!F14+Közművelődés!F20+Támogatás!F14</f>
        <v>50000</v>
      </c>
      <c r="G14" s="486">
        <f>Igazgatás!G14+Községgazd!G14+Közút!G14+Vagyongazd!G14+Sport!G14+Közművelődés!G20+Támogatás!G14</f>
        <v>50000</v>
      </c>
      <c r="H14" s="486">
        <f>Igazgatás!H14+Községgazd!H14+Közút!H14+Vagyongazd!H14+Sport!H14+Közművelődés!H20+Támogatás!H14</f>
        <v>50000</v>
      </c>
      <c r="I14" s="415">
        <f>Igazgatás!I14+Községgazd!I14+Közút!I14+Vagyongazd!I14+Sport!I14+Közművelődés!I20+Támogatás!I14</f>
        <v>50000</v>
      </c>
      <c r="J14" s="394">
        <f>Igazgatás!J14+Községgazd!J14+Közút!J14+Vagyongazd!J14+Sport!J14+Közművelődés!J20+Támogatás!J14</f>
        <v>50000</v>
      </c>
      <c r="K14" s="205">
        <f>Igazgatás!K14+Községgazd!K14+Közút!K14+Vagyongazd!K14+Sport!K14+Közművelődés!K20+Támogatás!K14</f>
        <v>0</v>
      </c>
      <c r="L14" s="224">
        <f>Igazgatás!L14+Községgazd!L14+Közút!L14+Vagyongazd!L14+Sport!L14+Közművelődés!L20+Támogatás!L14</f>
        <v>50000</v>
      </c>
      <c r="M14" s="81">
        <f>Igazgatás!M14+Községgazd!P14+Közút!M14+Vagyongazd!M14+Sport!M14+Közművelődés!O20+Támogatás!Q14</f>
        <v>0</v>
      </c>
      <c r="N14" s="1">
        <f>Igazgatás!N14+Községgazd!Q14+Közút!N14+Vagyongazd!N14+Sport!N14+Közművelődés!P20+Támogatás!R14</f>
        <v>0</v>
      </c>
      <c r="O14" s="1">
        <f>Igazgatás!O14+Községgazd!R14+Közút!O14+Vagyongazd!O14+Sport!O14+Közművelődés!Q20+Támogatás!S14</f>
        <v>0</v>
      </c>
      <c r="P14" s="1">
        <f>Igazgatás!P14+Községgazd!S14+Közút!P14+Vagyongazd!P14+Sport!P14+Közművelődés!R20+Támogatás!T14</f>
        <v>0</v>
      </c>
      <c r="Q14" s="1">
        <f>Igazgatás!Q14+Községgazd!T14+Közút!Q14+Vagyongazd!Q14+Sport!Q14+Közművelődés!S20+Támogatás!U14</f>
        <v>0</v>
      </c>
      <c r="R14" s="89">
        <f>Igazgatás!R14+Községgazd!U14+Közút!R14+Vagyongazd!R14+Sport!R14+Közművelődés!T20+Támogatás!V14</f>
        <v>0</v>
      </c>
      <c r="S14" s="1">
        <f>Igazgatás!S14+Községgazd!V14+Közút!S14+Vagyongazd!S14+Sport!S14+Közművelődés!U20+Támogatás!W14</f>
        <v>0</v>
      </c>
      <c r="T14" s="43">
        <f>Igazgatás!T14+Községgazd!W14+Közút!T14+Vagyongazd!T14+Sport!T14+Közművelődés!V20+Támogatás!X14</f>
        <v>0</v>
      </c>
      <c r="U14" s="89">
        <f>Igazgatás!U14+Községgazd!X14+Közút!U14+Vagyongazd!U14+Sport!U14+Közművelődés!W20+Támogatás!Y14</f>
        <v>0</v>
      </c>
      <c r="V14" s="1">
        <f>Igazgatás!V14+Községgazd!Y14+Közút!V14+Vagyongazd!V14+Sport!V14+Közművelődés!X20+Támogatás!Z14</f>
        <v>0</v>
      </c>
      <c r="W14" s="43">
        <f>Igazgatás!W14+Községgazd!Z14+Közút!W14+Vagyongazd!W14+Sport!W14+Közművelődés!Y20+Támogatás!AA14</f>
        <v>50000</v>
      </c>
      <c r="X14" s="46">
        <f>Igazgatás!X14+Községgazd!AA14+Közút!X14+Vagyongazd!X14+Sport!X14+Közművelődés!Z20+Támogatás!AB14</f>
        <v>0</v>
      </c>
    </row>
    <row r="15" spans="1:24" hidden="1" x14ac:dyDescent="0.25">
      <c r="A15" s="140" t="s">
        <v>277</v>
      </c>
      <c r="B15" s="59" t="s">
        <v>903</v>
      </c>
      <c r="C15" s="599" t="s">
        <v>278</v>
      </c>
      <c r="D15" s="600"/>
      <c r="E15" s="600"/>
      <c r="F15" s="187">
        <f>Igazgatás!F15+Községgazd!F15+Közút!F15+Vagyongazd!F15+Sport!F15+Közművelődés!F23+Támogatás!F15</f>
        <v>0</v>
      </c>
      <c r="G15" s="486">
        <f>Igazgatás!G15+Községgazd!G15+Közút!G15+Vagyongazd!G15+Sport!G15+Közművelődés!G23+Támogatás!G15</f>
        <v>0</v>
      </c>
      <c r="H15" s="486">
        <f>Igazgatás!H15+Községgazd!H15+Közút!H15+Vagyongazd!H15+Sport!H15+Közművelődés!H23+Támogatás!H15</f>
        <v>0</v>
      </c>
      <c r="I15" s="415">
        <f>Igazgatás!I15+Községgazd!I15+Közút!I15+Vagyongazd!I15+Sport!I15+Közművelődés!I23+Támogatás!I15</f>
        <v>0</v>
      </c>
      <c r="J15" s="394">
        <f>Igazgatás!J15+Községgazd!J15+Közút!J15+Vagyongazd!J15+Sport!J15+Közművelődés!J23+Támogatás!J15</f>
        <v>0</v>
      </c>
      <c r="K15" s="205">
        <f>Igazgatás!K15+Községgazd!K15+Közút!K15+Vagyongazd!K15+Sport!K15+Közművelődés!K23+Támogatás!K15</f>
        <v>0</v>
      </c>
      <c r="L15" s="224">
        <f>Igazgatás!L15+Községgazd!L15+Közút!L15+Vagyongazd!L15+Sport!L15+Közművelődés!L23+Támogatás!L15</f>
        <v>0</v>
      </c>
      <c r="M15" s="81">
        <f>Igazgatás!M15+Községgazd!P15+Közút!M15+Vagyongazd!M15+Sport!M15+Közművelődés!O23+Támogatás!Q15</f>
        <v>0</v>
      </c>
      <c r="N15" s="1">
        <f>Igazgatás!N15+Községgazd!Q15+Közút!N15+Vagyongazd!N15+Sport!N15+Közművelődés!P23+Támogatás!R15</f>
        <v>0</v>
      </c>
      <c r="O15" s="1">
        <f>Igazgatás!O15+Községgazd!R15+Közút!O15+Vagyongazd!O15+Sport!O15+Közművelődés!Q23+Támogatás!S15</f>
        <v>0</v>
      </c>
      <c r="P15" s="1">
        <f>Igazgatás!P15+Községgazd!S15+Közút!P15+Vagyongazd!P15+Sport!P15+Közművelődés!R23+Támogatás!T15</f>
        <v>0</v>
      </c>
      <c r="Q15" s="1">
        <f>Igazgatás!Q15+Községgazd!T15+Közút!Q15+Vagyongazd!Q15+Sport!Q15+Közművelődés!S23+Támogatás!U15</f>
        <v>0</v>
      </c>
      <c r="R15" s="89">
        <f>Igazgatás!R15+Községgazd!U15+Közút!R15+Vagyongazd!R15+Sport!R15+Közművelődés!T23+Támogatás!V15</f>
        <v>0</v>
      </c>
      <c r="S15" s="1">
        <f>Igazgatás!S15+Községgazd!V15+Közút!S15+Vagyongazd!S15+Sport!S15+Közművelődés!U23+Támogatás!W15</f>
        <v>0</v>
      </c>
      <c r="T15" s="43">
        <f>Igazgatás!T15+Községgazd!W15+Közút!T15+Vagyongazd!T15+Sport!T15+Közművelődés!V23+Támogatás!X15</f>
        <v>0</v>
      </c>
      <c r="U15" s="89">
        <f>Igazgatás!U15+Községgazd!X15+Közút!U15+Vagyongazd!U15+Sport!U15+Közművelődés!W23+Támogatás!Y15</f>
        <v>0</v>
      </c>
      <c r="V15" s="1">
        <f>Igazgatás!V15+Községgazd!Y15+Közút!V15+Vagyongazd!V15+Sport!V15+Közművelődés!X23+Támogatás!Z15</f>
        <v>0</v>
      </c>
      <c r="W15" s="43">
        <f>Igazgatás!W15+Községgazd!Z15+Közút!W15+Vagyongazd!W15+Sport!W15+Közművelődés!Y23+Támogatás!AA15</f>
        <v>0</v>
      </c>
      <c r="X15" s="46">
        <f>Igazgatás!X15+Községgazd!AA15+Közút!X15+Vagyongazd!X15+Sport!X15+Közművelődés!Z23+Támogatás!AB15</f>
        <v>0</v>
      </c>
    </row>
    <row r="16" spans="1:24" hidden="1" x14ac:dyDescent="0.25">
      <c r="A16" s="140" t="s">
        <v>279</v>
      </c>
      <c r="B16" s="59" t="s">
        <v>904</v>
      </c>
      <c r="C16" s="599" t="s">
        <v>280</v>
      </c>
      <c r="D16" s="600"/>
      <c r="E16" s="600"/>
      <c r="F16" s="187">
        <f>Igazgatás!F16+Községgazd!F16+Közút!F16+Vagyongazd!F16+Sport!F16+Közművelődés!F24+Támogatás!F16</f>
        <v>0</v>
      </c>
      <c r="G16" s="486">
        <f>Igazgatás!G16+Községgazd!G16+Közút!G16+Vagyongazd!G16+Sport!G16+Közművelődés!G24+Támogatás!G16</f>
        <v>0</v>
      </c>
      <c r="H16" s="486">
        <f>Igazgatás!H16+Községgazd!H16+Közút!H16+Vagyongazd!H16+Sport!H16+Közművelődés!H24+Támogatás!H16</f>
        <v>0</v>
      </c>
      <c r="I16" s="415">
        <f>Igazgatás!I16+Községgazd!I16+Közút!I16+Vagyongazd!I16+Sport!I16+Közművelődés!I24+Támogatás!I16</f>
        <v>0</v>
      </c>
      <c r="J16" s="394">
        <f>Igazgatás!J16+Községgazd!J16+Közút!J16+Vagyongazd!J16+Sport!J16+Közművelődés!J24+Támogatás!J16</f>
        <v>0</v>
      </c>
      <c r="K16" s="205">
        <f>Igazgatás!K16+Községgazd!K16+Közút!K16+Vagyongazd!K16+Sport!K16+Közművelődés!K24+Támogatás!K16</f>
        <v>0</v>
      </c>
      <c r="L16" s="224">
        <f>Igazgatás!L16+Községgazd!L16+Közút!L16+Vagyongazd!L16+Sport!L16+Közművelődés!L24+Támogatás!L16</f>
        <v>0</v>
      </c>
      <c r="M16" s="81">
        <f>Igazgatás!M16+Községgazd!P16+Közút!M16+Vagyongazd!M16+Sport!M16+Közművelődés!O24+Támogatás!Q16</f>
        <v>0</v>
      </c>
      <c r="N16" s="1">
        <f>Igazgatás!N16+Községgazd!Q16+Közút!N16+Vagyongazd!N16+Sport!N16+Közművelődés!P24+Támogatás!R16</f>
        <v>0</v>
      </c>
      <c r="O16" s="1">
        <f>Igazgatás!O16+Községgazd!R16+Közút!O16+Vagyongazd!O16+Sport!O16+Közművelődés!Q24+Támogatás!S16</f>
        <v>0</v>
      </c>
      <c r="P16" s="1">
        <f>Igazgatás!P16+Községgazd!S16+Közút!P16+Vagyongazd!P16+Sport!P16+Közművelődés!R24+Támogatás!T16</f>
        <v>0</v>
      </c>
      <c r="Q16" s="1">
        <f>Igazgatás!Q16+Községgazd!T16+Közút!Q16+Vagyongazd!Q16+Sport!Q16+Közművelődés!S24+Támogatás!U16</f>
        <v>0</v>
      </c>
      <c r="R16" s="89">
        <f>Igazgatás!R16+Községgazd!U16+Közút!R16+Vagyongazd!R16+Sport!R16+Közművelődés!T24+Támogatás!V16</f>
        <v>0</v>
      </c>
      <c r="S16" s="1">
        <f>Igazgatás!S16+Községgazd!V16+Közút!S16+Vagyongazd!S16+Sport!S16+Közművelődés!U24+Támogatás!W16</f>
        <v>0</v>
      </c>
      <c r="T16" s="43">
        <f>Igazgatás!T16+Községgazd!W16+Közút!T16+Vagyongazd!T16+Sport!T16+Közművelődés!V24+Támogatás!X16</f>
        <v>0</v>
      </c>
      <c r="U16" s="89">
        <f>Igazgatás!U16+Községgazd!X16+Közút!U16+Vagyongazd!U16+Sport!U16+Közművelődés!W24+Támogatás!Y16</f>
        <v>0</v>
      </c>
      <c r="V16" s="1">
        <f>Igazgatás!V16+Községgazd!Y16+Közút!V16+Vagyongazd!V16+Sport!V16+Közművelődés!X24+Támogatás!Z16</f>
        <v>0</v>
      </c>
      <c r="W16" s="43">
        <f>Igazgatás!W16+Községgazd!Z16+Közút!W16+Vagyongazd!W16+Sport!W16+Közművelődés!Y24+Támogatás!AA16</f>
        <v>0</v>
      </c>
      <c r="X16" s="46">
        <f>Igazgatás!X16+Községgazd!AA16+Közút!X16+Vagyongazd!X16+Sport!X16+Közművelődés!Z24+Támogatás!AB16</f>
        <v>0</v>
      </c>
    </row>
    <row r="17" spans="1:24" hidden="1" x14ac:dyDescent="0.25">
      <c r="A17" s="140" t="s">
        <v>281</v>
      </c>
      <c r="B17" s="59" t="s">
        <v>905</v>
      </c>
      <c r="C17" s="599" t="s">
        <v>282</v>
      </c>
      <c r="D17" s="600"/>
      <c r="E17" s="600"/>
      <c r="F17" s="187">
        <f>Igazgatás!F17+Községgazd!F17+Közút!F17+Vagyongazd!F17+Sport!F17+Közművelődés!F25+Támogatás!F17</f>
        <v>0</v>
      </c>
      <c r="G17" s="486">
        <f>Igazgatás!G17+Községgazd!G17+Közút!G17+Vagyongazd!G17+Sport!G17+Közművelődés!G25+Támogatás!G17</f>
        <v>0</v>
      </c>
      <c r="H17" s="486">
        <f>Igazgatás!H17+Községgazd!H17+Közút!H17+Vagyongazd!H17+Sport!H17+Közművelődés!H25+Támogatás!H17</f>
        <v>0</v>
      </c>
      <c r="I17" s="415">
        <f>Igazgatás!I17+Községgazd!I17+Közút!I17+Vagyongazd!I17+Sport!I17+Közművelődés!I25+Támogatás!I17</f>
        <v>0</v>
      </c>
      <c r="J17" s="394">
        <f>Igazgatás!J17+Községgazd!J17+Közút!J17+Vagyongazd!J17+Sport!J17+Közművelődés!J25+Támogatás!J17</f>
        <v>0</v>
      </c>
      <c r="K17" s="205">
        <f>Igazgatás!K17+Községgazd!K17+Közút!K17+Vagyongazd!K17+Sport!K17+Közművelődés!K25+Támogatás!K17</f>
        <v>0</v>
      </c>
      <c r="L17" s="224">
        <f>Igazgatás!L17+Községgazd!L17+Közút!L17+Vagyongazd!L17+Sport!L17+Közművelődés!L25+Támogatás!L17</f>
        <v>0</v>
      </c>
      <c r="M17" s="81">
        <f>Igazgatás!M17+Községgazd!P17+Közút!M17+Vagyongazd!M17+Sport!M17+Közművelődés!O25+Támogatás!Q17</f>
        <v>0</v>
      </c>
      <c r="N17" s="1">
        <f>Igazgatás!N17+Községgazd!Q17+Közút!N17+Vagyongazd!N17+Sport!N17+Közművelődés!P25+Támogatás!R17</f>
        <v>0</v>
      </c>
      <c r="O17" s="1">
        <f>Igazgatás!O17+Községgazd!R17+Közút!O17+Vagyongazd!O17+Sport!O17+Közművelődés!Q25+Támogatás!S17</f>
        <v>0</v>
      </c>
      <c r="P17" s="1">
        <f>Igazgatás!P17+Községgazd!S17+Közút!P17+Vagyongazd!P17+Sport!P17+Közművelődés!R25+Támogatás!T17</f>
        <v>0</v>
      </c>
      <c r="Q17" s="1">
        <f>Igazgatás!Q17+Községgazd!T17+Közút!Q17+Vagyongazd!Q17+Sport!Q17+Közművelődés!S25+Támogatás!U17</f>
        <v>0</v>
      </c>
      <c r="R17" s="89">
        <f>Igazgatás!R17+Községgazd!U17+Közút!R17+Vagyongazd!R17+Sport!R17+Közművelődés!T25+Támogatás!V17</f>
        <v>0</v>
      </c>
      <c r="S17" s="1">
        <f>Igazgatás!S17+Községgazd!V17+Közút!S17+Vagyongazd!S17+Sport!S17+Közművelődés!U25+Támogatás!W17</f>
        <v>0</v>
      </c>
      <c r="T17" s="43">
        <f>Igazgatás!T17+Községgazd!W17+Közút!T17+Vagyongazd!T17+Sport!T17+Közművelődés!V25+Támogatás!X17</f>
        <v>0</v>
      </c>
      <c r="U17" s="89">
        <f>Igazgatás!U17+Községgazd!X17+Közút!U17+Vagyongazd!U17+Sport!U17+Közművelődés!W25+Támogatás!Y17</f>
        <v>0</v>
      </c>
      <c r="V17" s="1">
        <f>Igazgatás!V17+Községgazd!Y17+Közút!V17+Vagyongazd!V17+Sport!V17+Közművelődés!X25+Támogatás!Z17</f>
        <v>0</v>
      </c>
      <c r="W17" s="43">
        <f>Igazgatás!W17+Községgazd!Z17+Közút!W17+Vagyongazd!W17+Sport!W17+Közművelődés!Y25+Támogatás!AA17</f>
        <v>0</v>
      </c>
      <c r="X17" s="46">
        <f>Igazgatás!X17+Községgazd!AA17+Közút!X17+Vagyongazd!X17+Sport!X17+Közművelődés!Z25+Támogatás!AB17</f>
        <v>0</v>
      </c>
    </row>
    <row r="18" spans="1:24" hidden="1" x14ac:dyDescent="0.25">
      <c r="A18" s="140" t="s">
        <v>283</v>
      </c>
      <c r="B18" s="59" t="s">
        <v>906</v>
      </c>
      <c r="C18" s="599" t="s">
        <v>284</v>
      </c>
      <c r="D18" s="600"/>
      <c r="E18" s="600"/>
      <c r="F18" s="187">
        <f>Igazgatás!F18+Községgazd!F18+Közút!F18+Vagyongazd!F18+Sport!F18+Közművelődés!F26+Támogatás!F18</f>
        <v>0</v>
      </c>
      <c r="G18" s="486">
        <f>Igazgatás!G18+Községgazd!G18+Közút!G18+Vagyongazd!G18+Sport!G18+Közművelődés!G26+Támogatás!G18</f>
        <v>0</v>
      </c>
      <c r="H18" s="486">
        <f>Igazgatás!H18+Községgazd!H18+Közút!H18+Vagyongazd!H18+Sport!H18+Közművelődés!H26+Támogatás!H18</f>
        <v>0</v>
      </c>
      <c r="I18" s="415">
        <f>Igazgatás!I18+Községgazd!I18+Közút!I18+Vagyongazd!I18+Sport!I18+Közművelődés!I26+Támogatás!I18</f>
        <v>0</v>
      </c>
      <c r="J18" s="394">
        <f>Igazgatás!J18+Községgazd!J18+Közút!J18+Vagyongazd!J18+Sport!J18+Közművelődés!J26+Támogatás!J18</f>
        <v>0</v>
      </c>
      <c r="K18" s="205">
        <f>Igazgatás!K18+Községgazd!K18+Közút!K18+Vagyongazd!K18+Sport!K18+Közművelődés!K26+Támogatás!K18</f>
        <v>0</v>
      </c>
      <c r="L18" s="224">
        <f>Igazgatás!L18+Községgazd!L18+Közút!L18+Vagyongazd!L18+Sport!L18+Közművelődés!L26+Támogatás!L18</f>
        <v>0</v>
      </c>
      <c r="M18" s="81">
        <f>Igazgatás!M18+Községgazd!P18+Közút!M18+Vagyongazd!M18+Sport!M18+Közművelődés!O26+Támogatás!Q18</f>
        <v>0</v>
      </c>
      <c r="N18" s="1">
        <f>Igazgatás!N18+Községgazd!Q18+Közút!N18+Vagyongazd!N18+Sport!N18+Közművelődés!P26+Támogatás!R18</f>
        <v>0</v>
      </c>
      <c r="O18" s="1">
        <f>Igazgatás!O18+Községgazd!R18+Közút!O18+Vagyongazd!O18+Sport!O18+Közművelődés!Q26+Támogatás!S18</f>
        <v>0</v>
      </c>
      <c r="P18" s="1">
        <f>Igazgatás!P18+Községgazd!S18+Közút!P18+Vagyongazd!P18+Sport!P18+Közművelődés!R26+Támogatás!T18</f>
        <v>0</v>
      </c>
      <c r="Q18" s="1">
        <f>Igazgatás!Q18+Községgazd!T18+Közút!Q18+Vagyongazd!Q18+Sport!Q18+Közművelődés!S26+Támogatás!U18</f>
        <v>0</v>
      </c>
      <c r="R18" s="89">
        <f>Igazgatás!R18+Községgazd!U18+Közút!R18+Vagyongazd!R18+Sport!R18+Közművelődés!T26+Támogatás!V18</f>
        <v>0</v>
      </c>
      <c r="S18" s="1">
        <f>Igazgatás!S18+Községgazd!V18+Közút!S18+Vagyongazd!S18+Sport!S18+Közművelődés!U26+Támogatás!W18</f>
        <v>0</v>
      </c>
      <c r="T18" s="43">
        <f>Igazgatás!T18+Községgazd!W18+Közút!T18+Vagyongazd!T18+Sport!T18+Közművelődés!V26+Támogatás!X18</f>
        <v>0</v>
      </c>
      <c r="U18" s="89">
        <f>Igazgatás!U18+Községgazd!X18+Közút!U18+Vagyongazd!U18+Sport!U18+Közművelődés!W26+Támogatás!Y18</f>
        <v>0</v>
      </c>
      <c r="V18" s="1">
        <f>Igazgatás!V18+Községgazd!Y18+Közút!V18+Vagyongazd!V18+Sport!V18+Közművelődés!X26+Támogatás!Z18</f>
        <v>0</v>
      </c>
      <c r="W18" s="43">
        <f>Igazgatás!W18+Községgazd!Z18+Közút!W18+Vagyongazd!W18+Sport!W18+Közművelődés!Y26+Támogatás!AA18</f>
        <v>0</v>
      </c>
      <c r="X18" s="46">
        <f>Igazgatás!X18+Községgazd!AA18+Közút!X18+Vagyongazd!X18+Sport!X18+Közművelődés!Z26+Támogatás!AB18</f>
        <v>0</v>
      </c>
    </row>
    <row r="19" spans="1:24" x14ac:dyDescent="0.25">
      <c r="A19" s="140" t="s">
        <v>285</v>
      </c>
      <c r="B19" s="59" t="s">
        <v>907</v>
      </c>
      <c r="C19" s="599" t="s">
        <v>286</v>
      </c>
      <c r="D19" s="600"/>
      <c r="E19" s="600"/>
      <c r="F19" s="187">
        <f>Igazgatás!F19+Községgazd!F19+Közút!F19+Vagyongazd!F19+Sport!F19+Közművelődés!F27+Támogatás!F19</f>
        <v>510000</v>
      </c>
      <c r="G19" s="486">
        <f>Igazgatás!G19+Községgazd!G19+Közút!G19+Vagyongazd!G19+Sport!G19+Közművelődés!G27+Támogatás!G19</f>
        <v>467950</v>
      </c>
      <c r="H19" s="486">
        <f>Igazgatás!H19+Községgazd!H19+Közút!H19+Vagyongazd!H19+Sport!H19+Közművelődés!H27+Támogatás!H19</f>
        <v>357950</v>
      </c>
      <c r="I19" s="415">
        <f>Igazgatás!I19+Községgazd!I19+Közút!I19+Vagyongazd!I19+Sport!I19+Közművelődés!I27+Támogatás!I19</f>
        <v>357950</v>
      </c>
      <c r="J19" s="394">
        <f>Igazgatás!J19+Községgazd!J19+Közút!J19+Vagyongazd!J19+Sport!J19+Közművelődés!J27+Támogatás!J19</f>
        <v>357950</v>
      </c>
      <c r="K19" s="205">
        <f>Igazgatás!K19+Községgazd!K19+Közút!K19+Vagyongazd!K19+Sport!K19+Közművelődés!K27+Támogatás!K19</f>
        <v>0</v>
      </c>
      <c r="L19" s="224">
        <f>Igazgatás!L19+Községgazd!L19+Közút!L19+Vagyongazd!L19+Sport!L19+Közművelődés!L27+Támogatás!L19</f>
        <v>357950</v>
      </c>
      <c r="M19" s="81">
        <f>Igazgatás!M19+Községgazd!P19+Közút!M19+Vagyongazd!M19+Sport!M19+Közművelődés!O27+Támogatás!Q19</f>
        <v>11000</v>
      </c>
      <c r="N19" s="1">
        <f>Igazgatás!N19+Községgazd!Q19+Közút!N19+Vagyongazd!N19+Sport!N19+Közművelődés!P27+Támogatás!R19</f>
        <v>0</v>
      </c>
      <c r="O19" s="1">
        <f>Igazgatás!O19+Községgazd!R19+Közút!O19+Vagyongazd!O19+Sport!O19+Közművelődés!Q27+Támogatás!S19</f>
        <v>21600</v>
      </c>
      <c r="P19" s="1">
        <f>Igazgatás!P19+Községgazd!S19+Közút!P19+Vagyongazd!P19+Sport!P19+Közművelődés!R27+Támogatás!T19</f>
        <v>17350</v>
      </c>
      <c r="Q19" s="1">
        <f>Igazgatás!Q19+Községgazd!T19+Közút!Q19+Vagyongazd!Q19+Sport!Q19+Közművelődés!S27+Támogatás!U19</f>
        <v>20000</v>
      </c>
      <c r="R19" s="89">
        <f>Igazgatás!R19+Községgazd!U19+Közút!R19+Vagyongazd!R19+Sport!R19+Közművelődés!T27+Támogatás!V19</f>
        <v>210000</v>
      </c>
      <c r="S19" s="1">
        <f>Igazgatás!S19+Községgazd!V19+Közút!S19+Vagyongazd!S19+Sport!S19+Közművelődés!U27+Támogatás!W19</f>
        <v>0</v>
      </c>
      <c r="T19" s="43">
        <f>Igazgatás!T19+Községgazd!W19+Közút!T19+Vagyongazd!T19+Sport!T19+Közművelődés!V27+Támogatás!X19</f>
        <v>78000</v>
      </c>
      <c r="U19" s="89">
        <f>Igazgatás!U19+Községgazd!X19+Közút!U19+Vagyongazd!U19+Sport!U19+Közművelődés!W27+Támogatás!Y19</f>
        <v>0</v>
      </c>
      <c r="V19" s="1">
        <f>Igazgatás!V19+Községgazd!Y19+Közút!V19+Vagyongazd!V19+Sport!V19+Közművelődés!X27+Támogatás!Z19</f>
        <v>0</v>
      </c>
      <c r="W19" s="43">
        <f>Igazgatás!W19+Községgazd!Z19+Közút!W19+Vagyongazd!W19+Sport!W19+Közművelődés!Y27+Támogatás!AA19</f>
        <v>0</v>
      </c>
      <c r="X19" s="46">
        <f>Igazgatás!X19+Községgazd!AA19+Közút!X19+Vagyongazd!X19+Sport!X19+Közművelődés!Z27+Támogatás!AB19</f>
        <v>0</v>
      </c>
    </row>
    <row r="20" spans="1:24" x14ac:dyDescent="0.25">
      <c r="B20" s="101" t="s">
        <v>908</v>
      </c>
      <c r="C20" s="597" t="s">
        <v>287</v>
      </c>
      <c r="D20" s="598"/>
      <c r="E20" s="598"/>
      <c r="F20" s="188">
        <f>Igazgatás!F20+Községgazd!F20+Közút!F20+Vagyongazd!F20+Sport!F20+Közművelődés!F30+Támogatás!F20</f>
        <v>2464000</v>
      </c>
      <c r="G20" s="487">
        <f>Igazgatás!G20+Községgazd!G20+Közút!G20+Vagyongazd!G20+Sport!G20+Közművelődés!G30+Támogatás!G20</f>
        <v>2607250</v>
      </c>
      <c r="H20" s="487">
        <f>Igazgatás!H20+Községgazd!H20+Közút!H20+Vagyongazd!H20+Sport!H20+Közművelődés!H30+Támogatás!H20</f>
        <v>2523415</v>
      </c>
      <c r="I20" s="416">
        <f>Igazgatás!I20+Községgazd!I20+Közút!I20+Vagyongazd!I20+Sport!I20+Közművelődés!I30+Támogatás!I20</f>
        <v>2523415</v>
      </c>
      <c r="J20" s="395">
        <f>Igazgatás!J20+Községgazd!J20+Közút!J20+Vagyongazd!J20+Sport!J20+Közművelődés!J30+Támogatás!J20</f>
        <v>2384997</v>
      </c>
      <c r="K20" s="206">
        <f>Igazgatás!K20+Községgazd!K20+Közút!K20+Vagyongazd!K20+Sport!K20+Közművelődés!K30+Támogatás!K20</f>
        <v>0</v>
      </c>
      <c r="L20" s="223">
        <f>Igazgatás!L20+Községgazd!L20+Közút!L20+Vagyongazd!L20+Sport!L20+Közművelődés!L30+Támogatás!L20</f>
        <v>2384997</v>
      </c>
      <c r="M20" s="104">
        <f>Igazgatás!M20+Községgazd!P20+Közút!M20+Vagyongazd!M20+Sport!M20+Közművelődés!O30+Támogatás!Q20</f>
        <v>207292</v>
      </c>
      <c r="N20" s="105">
        <f>Igazgatás!N20+Községgazd!Q20+Közút!N20+Vagyongazd!N20+Sport!N20+Közművelődés!P30+Támogatás!R20</f>
        <v>164040</v>
      </c>
      <c r="O20" s="105">
        <f>Igazgatás!O20+Községgazd!R20+Közút!O20+Vagyongazd!O20+Sport!O20+Közművelődés!Q30+Támogatás!S20</f>
        <v>157081</v>
      </c>
      <c r="P20" s="105">
        <f>Igazgatás!P20+Községgazd!S20+Közút!P20+Vagyongazd!P20+Sport!P20+Közművelődés!R30+Támogatás!T20</f>
        <v>130089</v>
      </c>
      <c r="Q20" s="105">
        <f>Igazgatás!Q20+Községgazd!T20+Közút!Q20+Vagyongazd!Q20+Sport!Q20+Közművelődés!S30+Támogatás!U20</f>
        <v>219792</v>
      </c>
      <c r="R20" s="108">
        <f>Igazgatás!R20+Községgazd!U20+Közút!R20+Vagyongazd!R20+Sport!R20+Közművelődés!T30+Támogatás!V20</f>
        <v>183978</v>
      </c>
      <c r="S20" s="105">
        <f>Igazgatás!S20+Községgazd!V20+Közút!S20+Vagyongazd!S20+Sport!S20+Közművelődés!U30+Támogatás!W20</f>
        <v>183978</v>
      </c>
      <c r="T20" s="107">
        <f>Igazgatás!T20+Községgazd!W20+Közút!T20+Vagyongazd!T20+Sport!T20+Közművelődés!V30+Támogatás!X20</f>
        <v>247978</v>
      </c>
      <c r="U20" s="108">
        <f>Igazgatás!U20+Községgazd!X20+Közút!U20+Vagyongazd!U20+Sport!U20+Közművelődés!W30+Támogatás!Y20</f>
        <v>215978</v>
      </c>
      <c r="V20" s="105">
        <f>Igazgatás!V20+Községgazd!Y20+Közút!V20+Vagyongazd!V20+Sport!V20+Közművelődés!X30+Támogatás!Z20</f>
        <v>215978</v>
      </c>
      <c r="W20" s="107">
        <f>Igazgatás!W20+Községgazd!Z20+Közút!W20+Vagyongazd!W20+Sport!W20+Közművelődés!Y30+Támogatás!AA20</f>
        <v>247978</v>
      </c>
      <c r="X20" s="109">
        <f>Igazgatás!X20+Községgazd!AA20+Közút!X20+Vagyongazd!X20+Sport!X20+Közművelődés!Z30+Támogatás!AB20</f>
        <v>210835</v>
      </c>
    </row>
    <row r="21" spans="1:24" x14ac:dyDescent="0.25">
      <c r="A21" s="140" t="s">
        <v>288</v>
      </c>
      <c r="B21" s="59" t="s">
        <v>909</v>
      </c>
      <c r="C21" s="599" t="s">
        <v>289</v>
      </c>
      <c r="D21" s="600"/>
      <c r="E21" s="600"/>
      <c r="F21" s="187">
        <f>Igazgatás!F21+Községgazd!F21+Közút!F21+Vagyongazd!F21+Sport!F21+Közművelődés!F31+Támogatás!F21</f>
        <v>2064000</v>
      </c>
      <c r="G21" s="486">
        <f>Igazgatás!G21+Községgazd!G21+Közút!G21+Vagyongazd!G21+Sport!G21+Közművelődés!G31+Támogatás!G21</f>
        <v>2207250</v>
      </c>
      <c r="H21" s="486">
        <f>Igazgatás!H21+Községgazd!H21+Közút!H21+Vagyongazd!H21+Sport!H21+Közművelődés!H31+Támogatás!H21</f>
        <v>2178080</v>
      </c>
      <c r="I21" s="415">
        <f>Igazgatás!I21+Községgazd!I21+Közút!I21+Vagyongazd!I21+Sport!I21+Közművelődés!I31+Támogatás!I21</f>
        <v>2192997</v>
      </c>
      <c r="J21" s="394">
        <f>Igazgatás!J21+Községgazd!J21+Közút!J21+Vagyongazd!J21+Sport!J21+Közművelődés!J31+Támogatás!J21</f>
        <v>2192997</v>
      </c>
      <c r="K21" s="205">
        <f>Igazgatás!K21+Községgazd!K21+Közút!K21+Vagyongazd!K21+Sport!K21+Közművelődés!K31+Támogatás!K21</f>
        <v>0</v>
      </c>
      <c r="L21" s="224">
        <f>Igazgatás!L21+Községgazd!L21+Közút!L21+Vagyongazd!L21+Sport!L21+Közművelődés!L31+Támogatás!L21</f>
        <v>2192997</v>
      </c>
      <c r="M21" s="81">
        <f>Igazgatás!M21+Községgazd!P21+Közút!M21+Vagyongazd!M21+Sport!M21+Közművelődés!O31+Támogatás!Q21</f>
        <v>157342</v>
      </c>
      <c r="N21" s="1">
        <f>Igazgatás!N21+Községgazd!Q21+Közút!N21+Vagyongazd!N21+Sport!N21+Közművelődés!P31+Támogatás!R21</f>
        <v>164040</v>
      </c>
      <c r="O21" s="1">
        <f>Igazgatás!O21+Községgazd!R21+Közút!O21+Vagyongazd!O21+Sport!O21+Közművelődés!Q31+Támogatás!S21</f>
        <v>157081</v>
      </c>
      <c r="P21" s="1">
        <f>Igazgatás!P21+Községgazd!S21+Közút!P21+Vagyongazd!P21+Sport!P21+Közművelődés!R31+Támogatás!T21</f>
        <v>180039</v>
      </c>
      <c r="Q21" s="1">
        <f>Igazgatás!Q21+Községgazd!T21+Közút!Q21+Vagyongazd!Q21+Sport!Q21+Közművelődés!S31+Támogatás!U21</f>
        <v>219792</v>
      </c>
      <c r="R21" s="89">
        <f>Igazgatás!R21+Községgazd!U21+Közút!R21+Vagyongazd!R21+Sport!R21+Közművelődés!T31+Támogatás!V21</f>
        <v>183978</v>
      </c>
      <c r="S21" s="1">
        <f>Igazgatás!S21+Községgazd!V21+Közút!S21+Vagyongazd!S21+Sport!S21+Közművelődés!U31+Támogatás!W21</f>
        <v>183978</v>
      </c>
      <c r="T21" s="43">
        <f>Igazgatás!T21+Községgazd!W21+Közút!T21+Vagyongazd!T21+Sport!T21+Közművelődés!V31+Támogatás!X21</f>
        <v>183978</v>
      </c>
      <c r="U21" s="89">
        <f>Igazgatás!U21+Községgazd!X21+Közút!U21+Vagyongazd!U21+Sport!U21+Közművelődés!W31+Támogatás!Y21</f>
        <v>183978</v>
      </c>
      <c r="V21" s="1">
        <f>Igazgatás!V21+Községgazd!Y21+Közút!V21+Vagyongazd!V21+Sport!V21+Közművelődés!X31+Támogatás!Z21</f>
        <v>183978</v>
      </c>
      <c r="W21" s="43">
        <f>Igazgatás!W21+Községgazd!Z21+Közút!W21+Vagyongazd!W21+Sport!W21+Közművelődés!Y31+Támogatás!AA21</f>
        <v>183978</v>
      </c>
      <c r="X21" s="46">
        <f>Igazgatás!X21+Községgazd!AA21+Közút!X21+Vagyongazd!X21+Sport!X21+Közművelődés!Z31+Támogatás!AB21</f>
        <v>210835</v>
      </c>
    </row>
    <row r="22" spans="1:24" ht="15.75" thickBot="1" x14ac:dyDescent="0.3">
      <c r="A22" s="140" t="s">
        <v>290</v>
      </c>
      <c r="B22" s="59" t="s">
        <v>910</v>
      </c>
      <c r="C22" s="599" t="s">
        <v>291</v>
      </c>
      <c r="D22" s="600"/>
      <c r="E22" s="600"/>
      <c r="F22" s="187">
        <f>Igazgatás!F22+Községgazd!F22+Közút!F22+Vagyongazd!F22+Sport!F22+Közművelődés!F32+Támogatás!F22</f>
        <v>400000</v>
      </c>
      <c r="G22" s="486">
        <f>Igazgatás!G22+Községgazd!G22+Közút!G22+Vagyongazd!G22+Sport!G22+Közművelődés!G32+Támogatás!G22</f>
        <v>400000</v>
      </c>
      <c r="H22" s="486">
        <f>Igazgatás!H22+Községgazd!H22+Közút!H22+Vagyongazd!H22+Sport!H22+Közművelődés!H32+Támogatás!H22</f>
        <v>345335</v>
      </c>
      <c r="I22" s="415">
        <f>Igazgatás!I22+Községgazd!I22+Közút!I22+Vagyongazd!I22+Sport!I22+Közművelődés!I32+Támogatás!I22</f>
        <v>330418</v>
      </c>
      <c r="J22" s="394">
        <f>Igazgatás!J22+Községgazd!J22+Közút!J22+Vagyongazd!J22+Sport!J22+Közművelődés!J32+Támogatás!J22</f>
        <v>192000</v>
      </c>
      <c r="K22" s="205">
        <f>Igazgatás!K22+Községgazd!K22+Közút!K22+Vagyongazd!K22+Sport!K22+Közművelődés!K32+Támogatás!K22</f>
        <v>0</v>
      </c>
      <c r="L22" s="224">
        <f>Igazgatás!L22+Községgazd!L22+Közút!L22+Vagyongazd!L22+Sport!L22+Közművelődés!L32+Támogatás!L22</f>
        <v>192000</v>
      </c>
      <c r="M22" s="81">
        <f>Igazgatás!M22+Községgazd!P22+Közút!M22+Vagyongazd!M22+Sport!M22+Közművelődés!O32+Támogatás!Q22</f>
        <v>49950</v>
      </c>
      <c r="N22" s="1">
        <f>Igazgatás!N22+Községgazd!Q22+Közút!N22+Vagyongazd!N22+Sport!N22+Közművelődés!P32+Támogatás!R22</f>
        <v>0</v>
      </c>
      <c r="O22" s="1">
        <f>Igazgatás!O22+Községgazd!R22+Közút!O22+Vagyongazd!O22+Sport!O22+Közművelődés!Q32+Támogatás!S22</f>
        <v>0</v>
      </c>
      <c r="P22" s="1">
        <f>Igazgatás!P22+Községgazd!S22+Közút!P22+Vagyongazd!P22+Sport!P22+Közművelődés!R32+Támogatás!T22</f>
        <v>-49950</v>
      </c>
      <c r="Q22" s="1">
        <f>Igazgatás!Q22+Községgazd!T22+Közút!Q22+Vagyongazd!Q22+Sport!Q22+Közművelődés!S32+Támogatás!U22</f>
        <v>0</v>
      </c>
      <c r="R22" s="89">
        <f>Igazgatás!R22+Községgazd!U22+Közút!R22+Vagyongazd!R22+Sport!R22+Közművelődés!T32+Támogatás!V22</f>
        <v>0</v>
      </c>
      <c r="S22" s="1">
        <f>Igazgatás!S22+Községgazd!V22+Közút!S22+Vagyongazd!S22+Sport!S22+Közművelődés!U32+Támogatás!W22</f>
        <v>0</v>
      </c>
      <c r="T22" s="43">
        <f>Igazgatás!T22+Községgazd!W22+Közút!T22+Vagyongazd!T22+Sport!T22+Közművelődés!V32+Támogatás!X22</f>
        <v>64000</v>
      </c>
      <c r="U22" s="89">
        <f>Igazgatás!U22+Községgazd!X22+Közút!U22+Vagyongazd!U22+Sport!U22+Közművelődés!W32+Támogatás!Y22</f>
        <v>32000</v>
      </c>
      <c r="V22" s="1">
        <f>Igazgatás!V22+Községgazd!Y22+Közút!V22+Vagyongazd!V22+Sport!V22+Közművelődés!X32+Támogatás!Z22</f>
        <v>32000</v>
      </c>
      <c r="W22" s="43">
        <f>Igazgatás!W22+Községgazd!Z22+Közút!W22+Vagyongazd!W22+Sport!W22+Közművelődés!Y32+Támogatás!AA22</f>
        <v>64000</v>
      </c>
      <c r="X22" s="46">
        <f>Igazgatás!X22+Községgazd!AA22+Közút!X22+Vagyongazd!X22+Sport!X22+Közművelődés!Z32+Támogatás!AB22</f>
        <v>0</v>
      </c>
    </row>
    <row r="23" spans="1:24" ht="15.75" hidden="1" thickBot="1" x14ac:dyDescent="0.3">
      <c r="A23" s="140" t="s">
        <v>292</v>
      </c>
      <c r="B23" s="61" t="s">
        <v>911</v>
      </c>
      <c r="C23" s="666" t="s">
        <v>293</v>
      </c>
      <c r="D23" s="667"/>
      <c r="E23" s="667"/>
      <c r="F23" s="189">
        <f>Igazgatás!F23+Községgazd!F23+Közút!F23+Vagyongazd!F23+Sport!F23+Közművelődés!F33+Támogatás!F23</f>
        <v>0</v>
      </c>
      <c r="G23" s="488">
        <f>Igazgatás!G23+Községgazd!G23+Közút!G23+Vagyongazd!G23+Sport!G23+Közművelődés!G33+Támogatás!G23</f>
        <v>0</v>
      </c>
      <c r="H23" s="488">
        <f>Igazgatás!H23+Községgazd!H23+Közút!H23+Vagyongazd!H23+Sport!H23+Közművelődés!H33+Támogatás!H23</f>
        <v>0</v>
      </c>
      <c r="I23" s="417">
        <f>Igazgatás!I23+Községgazd!I23+Közút!I23+Vagyongazd!I23+Sport!I23+Közművelődés!I33+Támogatás!I23</f>
        <v>0</v>
      </c>
      <c r="J23" s="396">
        <f>Igazgatás!J23+Községgazd!J23+Közút!J23+Vagyongazd!J23+Sport!J23+Közművelődés!J33+Támogatás!J23</f>
        <v>0</v>
      </c>
      <c r="K23" s="207">
        <f>Igazgatás!K23+Községgazd!K23+Közút!K23+Vagyongazd!K23+Sport!K23+Közművelődés!K33+Támogatás!K23</f>
        <v>0</v>
      </c>
      <c r="L23" s="224">
        <f>Igazgatás!L23+Községgazd!L23+Közút!L23+Vagyongazd!L23+Sport!L23+Közművelődés!L33+Támogatás!L23</f>
        <v>0</v>
      </c>
      <c r="M23" s="81">
        <f>Igazgatás!M23+Községgazd!P23+Közút!M23+Vagyongazd!M23+Sport!M23+Közművelődés!O33+Támogatás!Q23</f>
        <v>0</v>
      </c>
      <c r="N23" s="1">
        <f>Igazgatás!N23+Községgazd!Q23+Közút!N23+Vagyongazd!N23+Sport!N23+Közművelődés!P33+Támogatás!R23</f>
        <v>0</v>
      </c>
      <c r="O23" s="1">
        <f>Igazgatás!O23+Községgazd!R23+Közút!O23+Vagyongazd!O23+Sport!O23+Közművelődés!Q33+Támogatás!S23</f>
        <v>0</v>
      </c>
      <c r="P23" s="1">
        <f>Igazgatás!P23+Községgazd!S23+Közút!P23+Vagyongazd!P23+Sport!P23+Közművelődés!R33+Támogatás!T23</f>
        <v>0</v>
      </c>
      <c r="Q23" s="1">
        <f>Igazgatás!Q23+Községgazd!T23+Közút!Q23+Vagyongazd!Q23+Sport!Q23+Közművelődés!S33+Támogatás!U23</f>
        <v>0</v>
      </c>
      <c r="R23" s="89">
        <f>Igazgatás!R23+Községgazd!U23+Közút!R23+Vagyongazd!R23+Sport!R23+Közművelődés!T33+Támogatás!V23</f>
        <v>0</v>
      </c>
      <c r="S23" s="1">
        <f>Igazgatás!S23+Községgazd!V23+Közút!S23+Vagyongazd!S23+Sport!S23+Közművelődés!U33+Támogatás!W23</f>
        <v>0</v>
      </c>
      <c r="T23" s="43">
        <f>Igazgatás!T23+Községgazd!W23+Közút!T23+Vagyongazd!T23+Sport!T23+Közművelődés!V33+Támogatás!X23</f>
        <v>0</v>
      </c>
      <c r="U23" s="89">
        <f>Igazgatás!U23+Községgazd!X23+Közút!U23+Vagyongazd!U23+Sport!U23+Közművelődés!W33+Támogatás!Y23</f>
        <v>0</v>
      </c>
      <c r="V23" s="1">
        <f>Igazgatás!V23+Községgazd!Y23+Közút!V23+Vagyongazd!V23+Sport!V23+Közművelődés!X33+Támogatás!Z23</f>
        <v>0</v>
      </c>
      <c r="W23" s="43">
        <f>Igazgatás!W23+Községgazd!Z23+Közút!W23+Vagyongazd!W23+Sport!W23+Közművelődés!Y33+Támogatás!AA23</f>
        <v>0</v>
      </c>
      <c r="X23" s="46">
        <f>Igazgatás!X23+Községgazd!AA23+Közút!X23+Vagyongazd!X23+Sport!X23+Közművelődés!Z33+Támogatás!AB23</f>
        <v>0</v>
      </c>
    </row>
    <row r="24" spans="1:24" ht="15.75" thickBot="1" x14ac:dyDescent="0.3">
      <c r="B24" s="92" t="s">
        <v>294</v>
      </c>
      <c r="C24" s="630" t="s">
        <v>1088</v>
      </c>
      <c r="D24" s="630"/>
      <c r="E24" s="617"/>
      <c r="F24" s="190">
        <f>Igazgatás!F24+Községgazd!F24+Közút!F24+Vagyongazd!F24+Sport!F24+Közművelődés!F34+Támogatás!F24</f>
        <v>1758000</v>
      </c>
      <c r="G24" s="489">
        <f>Igazgatás!G24+Községgazd!G24+Közút!G24+Vagyongazd!G24+Sport!G24+Közművelődés!G34+Támogatás!G24</f>
        <v>1820203</v>
      </c>
      <c r="H24" s="489">
        <f>Igazgatás!H24+Községgazd!H24+Közút!H24+Vagyongazd!H24+Sport!H24+Közművelődés!H34+Támogatás!H24</f>
        <v>1755170</v>
      </c>
      <c r="I24" s="418">
        <f>Igazgatás!I24+Községgazd!I24+Közút!I24+Vagyongazd!I24+Sport!I24+Közművelődés!I34+Támogatás!I24</f>
        <v>1755170</v>
      </c>
      <c r="J24" s="397">
        <f>Igazgatás!J24+Községgazd!J24+Közút!J24+Vagyongazd!J24+Sport!J24+Közművelődés!J34+Támogatás!J24</f>
        <v>1672551</v>
      </c>
      <c r="K24" s="208">
        <f>Igazgatás!K24+Községgazd!K24+Közút!K24+Vagyongazd!K24+Sport!K24+Közművelődés!K34+Támogatás!K24</f>
        <v>60000</v>
      </c>
      <c r="L24" s="221">
        <f>Igazgatás!L24+Községgazd!L24+Közút!L24+Vagyongazd!L24+Sport!L24+Közművelődés!L34+Támogatás!L24</f>
        <v>1732551</v>
      </c>
      <c r="M24" s="95">
        <f>Igazgatás!M24+Községgazd!P24+Közút!M24+Vagyongazd!M24+Sport!M24+Közművelődés!O34+Támogatás!Q24</f>
        <v>175645</v>
      </c>
      <c r="N24" s="96">
        <f>Igazgatás!N24+Községgazd!Q24+Közút!N24+Vagyongazd!N24+Sport!N24+Közművelődés!P34+Támogatás!R24</f>
        <v>100093</v>
      </c>
      <c r="O24" s="96">
        <f>Igazgatás!O24+Községgazd!R24+Közút!O24+Vagyongazd!O24+Sport!O24+Közművelődés!Q34+Támogatás!S24</f>
        <v>108522</v>
      </c>
      <c r="P24" s="96">
        <f>Igazgatás!P24+Községgazd!S24+Közút!P24+Vagyongazd!P24+Sport!P24+Közművelődés!R34+Támogatás!T24</f>
        <v>107755</v>
      </c>
      <c r="Q24" s="96">
        <f>Igazgatás!Q24+Községgazd!T24+Közút!Q24+Vagyongazd!Q24+Sport!Q24+Közművelődés!S34+Támogatás!U24</f>
        <v>153619</v>
      </c>
      <c r="R24" s="99">
        <f>Igazgatás!R24+Községgazd!U24+Közút!R24+Vagyongazd!R24+Sport!R24+Közművelődés!T34+Támogatás!V24</f>
        <v>169036</v>
      </c>
      <c r="S24" s="96">
        <f>Igazgatás!S24+Községgazd!V24+Közút!S24+Vagyongazd!S24+Sport!S24+Közművelődés!U34+Támogatás!W24</f>
        <v>118006</v>
      </c>
      <c r="T24" s="98">
        <f>Igazgatás!T24+Községgazd!W24+Közút!T24+Vagyongazd!T24+Sport!T24+Közművelődés!V34+Támogatás!X24</f>
        <v>152512</v>
      </c>
      <c r="U24" s="99">
        <f>Igazgatás!U24+Községgazd!X24+Közút!U24+Vagyongazd!U24+Sport!U24+Közművelődés!W34+Támogatás!Y24</f>
        <v>125782</v>
      </c>
      <c r="V24" s="96">
        <f>Igazgatás!V24+Községgazd!Y24+Közút!V24+Vagyongazd!V24+Sport!V24+Közművelődés!X34+Támogatás!Z24</f>
        <v>125782</v>
      </c>
      <c r="W24" s="98">
        <f>Igazgatás!W24+Községgazd!Z24+Közút!W24+Vagyongazd!W24+Sport!W24+Közművelődés!Y34+Támogatás!AA24</f>
        <v>158550</v>
      </c>
      <c r="X24" s="100">
        <f>Igazgatás!X24+Községgazd!AA24+Közút!X24+Vagyongazd!X24+Sport!X24+Közművelődés!Z34+Támogatás!AB24</f>
        <v>237249</v>
      </c>
    </row>
    <row r="25" spans="1:24" x14ac:dyDescent="0.25">
      <c r="A25" s="140" t="s">
        <v>296</v>
      </c>
      <c r="B25" s="65"/>
      <c r="C25" s="668" t="s">
        <v>297</v>
      </c>
      <c r="D25" s="669"/>
      <c r="E25" s="669"/>
      <c r="F25" s="191">
        <f>Igazgatás!F25+Községgazd!F25+Közút!F25+Vagyongazd!F25+Sport!F25+Közművelődés!F35+Támogatás!F25</f>
        <v>1529000</v>
      </c>
      <c r="G25" s="490">
        <f>Igazgatás!G25+Községgazd!G25+Közút!G25+Vagyongazd!G25+Sport!G25+Közművelődés!G35+Támogatás!G25</f>
        <v>1533971</v>
      </c>
      <c r="H25" s="490">
        <f>Igazgatás!H25+Községgazd!H25+Közút!H25+Vagyongazd!H25+Sport!H25+Közművelődés!H35+Támogatás!H25</f>
        <v>1510110</v>
      </c>
      <c r="I25" s="419">
        <f>Igazgatás!I25+Községgazd!I25+Közút!I25+Vagyongazd!I25+Sport!I25+Közművelődés!I35+Támogatás!I25</f>
        <v>1510110</v>
      </c>
      <c r="J25" s="398">
        <f>Igazgatás!J25+Községgazd!J25+Közút!J25+Vagyongazd!J25+Sport!J25+Közművelődés!J35+Támogatás!J25</f>
        <v>1510083</v>
      </c>
      <c r="K25" s="209">
        <f>Igazgatás!K25+Községgazd!K25+Közút!K25+Vagyongazd!K25+Sport!K25+Közművelődés!K35+Támogatás!K25</f>
        <v>0</v>
      </c>
      <c r="L25" s="224">
        <f>Igazgatás!L25+Községgazd!L25+Közút!L25+Vagyongazd!L25+Sport!L25+Közművelődés!L35+Támogatás!L25</f>
        <v>1510083</v>
      </c>
      <c r="M25" s="81">
        <f>Igazgatás!M25+Községgazd!P25+Közút!M25+Vagyongazd!M25+Sport!M25+Közművelődés!O35+Támogatás!Q25</f>
        <v>146014</v>
      </c>
      <c r="N25" s="1">
        <f>Igazgatás!N25+Községgazd!Q25+Közút!N25+Vagyongazd!N25+Sport!N25+Közművelődés!P35+Támogatás!R25</f>
        <v>102949</v>
      </c>
      <c r="O25" s="1">
        <f>Igazgatás!O25+Községgazd!R25+Közút!O25+Vagyongazd!O25+Sport!O25+Közművelődés!Q35+Támogatás!S25</f>
        <v>108522</v>
      </c>
      <c r="P25" s="1">
        <f>Igazgatás!P25+Községgazd!S25+Közút!P25+Vagyongazd!P25+Sport!P25+Közművelődés!R35+Támogatás!T25</f>
        <v>107755</v>
      </c>
      <c r="Q25" s="1">
        <f>Igazgatás!Q25+Községgazd!T25+Közút!Q25+Vagyongazd!Q25+Sport!Q25+Közművelődés!S35+Támogatás!U25</f>
        <v>112615</v>
      </c>
      <c r="R25" s="89">
        <f>Igazgatás!R25+Községgazd!U25+Közút!R25+Vagyongazd!R25+Sport!R25+Közművelődés!T35+Támogatás!V25</f>
        <v>158785</v>
      </c>
      <c r="S25" s="1">
        <f>Igazgatás!S25+Községgazd!V25+Közút!S25+Vagyongazd!S25+Sport!S25+Közművelődés!U35+Támogatás!W25</f>
        <v>107755</v>
      </c>
      <c r="T25" s="43">
        <f>Igazgatás!T25+Községgazd!W25+Közút!T25+Vagyongazd!T25+Sport!T25+Közművelődés!V35+Támogatás!X25</f>
        <v>142261</v>
      </c>
      <c r="U25" s="89">
        <f>Igazgatás!U25+Községgazd!X25+Közút!U25+Vagyongazd!U25+Sport!U25+Közművelődés!W35+Támogatás!Y25</f>
        <v>115531</v>
      </c>
      <c r="V25" s="1">
        <f>Igazgatás!V25+Községgazd!Y25+Közút!V25+Vagyongazd!V25+Sport!V25+Közművelődés!X35+Támogatás!Z25</f>
        <v>115531</v>
      </c>
      <c r="W25" s="43">
        <f>Igazgatás!W25+Községgazd!Z25+Közút!W25+Vagyongazd!W25+Sport!W25+Közművelődés!Y35+Támogatás!AA25</f>
        <v>123307</v>
      </c>
      <c r="X25" s="46">
        <f>Igazgatás!X25+Községgazd!AA25+Közút!X25+Vagyongazd!X25+Sport!X25+Közművelődés!Z35+Támogatás!AB25</f>
        <v>169058</v>
      </c>
    </row>
    <row r="26" spans="1:24" hidden="1" x14ac:dyDescent="0.25">
      <c r="A26" s="140" t="s">
        <v>298</v>
      </c>
      <c r="B26" s="66"/>
      <c r="C26" s="670" t="s">
        <v>299</v>
      </c>
      <c r="D26" s="671"/>
      <c r="E26" s="671"/>
      <c r="F26" s="192">
        <f>Igazgatás!F26+Községgazd!F26+Közút!F26+Vagyongazd!F26+Sport!F26+Közművelődés!F38+Támogatás!F26</f>
        <v>0</v>
      </c>
      <c r="G26" s="491">
        <f>Igazgatás!G26+Községgazd!G26+Közút!G26+Vagyongazd!G26+Sport!G26+Közművelődés!G38+Támogatás!G26</f>
        <v>0</v>
      </c>
      <c r="H26" s="491">
        <f>Igazgatás!H26+Községgazd!H26+Közút!H26+Vagyongazd!H26+Sport!H26+Közművelődés!H38+Támogatás!H26</f>
        <v>0</v>
      </c>
      <c r="I26" s="420">
        <f>Igazgatás!I26+Községgazd!I26+Közút!I26+Vagyongazd!I26+Sport!I26+Közművelődés!I38+Támogatás!I26</f>
        <v>0</v>
      </c>
      <c r="J26" s="399">
        <f>Igazgatás!J26+Községgazd!J26+Közút!J26+Vagyongazd!J26+Sport!J26+Közművelődés!J38+Támogatás!J26</f>
        <v>0</v>
      </c>
      <c r="K26" s="210">
        <f>Igazgatás!K26+Községgazd!K26+Közút!K26+Vagyongazd!K26+Sport!K26+Közművelődés!K38+Támogatás!K26</f>
        <v>0</v>
      </c>
      <c r="L26" s="224">
        <f>Igazgatás!L26+Községgazd!L26+Közút!L26+Vagyongazd!L26+Sport!L26+Közművelődés!L38+Támogatás!L26</f>
        <v>0</v>
      </c>
      <c r="M26" s="81">
        <f>Igazgatás!M26+Községgazd!P26+Közút!M26+Vagyongazd!M26+Sport!M26+Közművelődés!O38+Támogatás!Q26</f>
        <v>0</v>
      </c>
      <c r="N26" s="1">
        <f>Igazgatás!N26+Községgazd!Q26+Közút!N26+Vagyongazd!N26+Sport!N26+Közművelődés!P38+Támogatás!R26</f>
        <v>0</v>
      </c>
      <c r="O26" s="1">
        <f>Igazgatás!O26+Községgazd!R26+Közút!O26+Vagyongazd!O26+Sport!O26+Közművelődés!Q38+Támogatás!S26</f>
        <v>0</v>
      </c>
      <c r="P26" s="1">
        <f>Igazgatás!P26+Községgazd!S26+Közút!P26+Vagyongazd!P26+Sport!P26+Közművelődés!R38+Támogatás!T26</f>
        <v>0</v>
      </c>
      <c r="Q26" s="1">
        <f>Igazgatás!Q26+Községgazd!T26+Közút!Q26+Vagyongazd!Q26+Sport!Q26+Közművelődés!S38+Támogatás!U26</f>
        <v>0</v>
      </c>
      <c r="R26" s="89">
        <f>Igazgatás!R26+Községgazd!U26+Közút!R26+Vagyongazd!R26+Sport!R26+Közművelődés!T38+Támogatás!V26</f>
        <v>0</v>
      </c>
      <c r="S26" s="1">
        <f>Igazgatás!S26+Községgazd!V26+Közút!S26+Vagyongazd!S26+Sport!S26+Közművelődés!U38+Támogatás!W26</f>
        <v>0</v>
      </c>
      <c r="T26" s="43">
        <f>Igazgatás!T26+Községgazd!W26+Közút!T26+Vagyongazd!T26+Sport!T26+Közművelődés!V38+Támogatás!X26</f>
        <v>0</v>
      </c>
      <c r="U26" s="89">
        <f>Igazgatás!U26+Községgazd!X26+Közút!U26+Vagyongazd!U26+Sport!U26+Közművelődés!W38+Támogatás!Y26</f>
        <v>0</v>
      </c>
      <c r="V26" s="1">
        <f>Igazgatás!V26+Községgazd!Y26+Közút!V26+Vagyongazd!V26+Sport!V26+Közművelődés!X38+Támogatás!Z26</f>
        <v>0</v>
      </c>
      <c r="W26" s="43">
        <f>Igazgatás!W26+Községgazd!Z26+Közút!W26+Vagyongazd!W26+Sport!W26+Közművelődés!Y38+Támogatás!AA26</f>
        <v>0</v>
      </c>
      <c r="X26" s="46">
        <f>Igazgatás!X26+Községgazd!AA26+Közút!X26+Vagyongazd!X26+Sport!X26+Közművelődés!Z38+Támogatás!AB26</f>
        <v>0</v>
      </c>
    </row>
    <row r="27" spans="1:24" hidden="1" x14ac:dyDescent="0.25">
      <c r="A27" s="140" t="s">
        <v>300</v>
      </c>
      <c r="B27" s="66"/>
      <c r="C27" s="670" t="s">
        <v>301</v>
      </c>
      <c r="D27" s="671"/>
      <c r="E27" s="671"/>
      <c r="F27" s="192">
        <f>Igazgatás!F27+Községgazd!F27+Közút!F27+Vagyongazd!F27+Sport!F27+Közművelődés!F39+Támogatás!F27</f>
        <v>0</v>
      </c>
      <c r="G27" s="491">
        <f>Igazgatás!G27+Községgazd!G27+Közút!G27+Vagyongazd!G27+Sport!G27+Közművelődés!G39+Támogatás!G27</f>
        <v>0</v>
      </c>
      <c r="H27" s="491">
        <f>Igazgatás!H27+Községgazd!H27+Közút!H27+Vagyongazd!H27+Sport!H27+Közművelődés!H39+Támogatás!H27</f>
        <v>0</v>
      </c>
      <c r="I27" s="420">
        <f>Igazgatás!I27+Községgazd!I27+Közút!I27+Vagyongazd!I27+Sport!I27+Közművelődés!I39+Támogatás!I27</f>
        <v>0</v>
      </c>
      <c r="J27" s="399">
        <f>Igazgatás!J27+Községgazd!J27+Közút!J27+Vagyongazd!J27+Sport!J27+Közművelődés!J39+Támogatás!J27</f>
        <v>0</v>
      </c>
      <c r="K27" s="210">
        <f>Igazgatás!K27+Községgazd!K27+Közút!K27+Vagyongazd!K27+Sport!K27+Közművelődés!K39+Támogatás!K27</f>
        <v>0</v>
      </c>
      <c r="L27" s="224">
        <f>Igazgatás!L27+Községgazd!L27+Közút!L27+Vagyongazd!L27+Sport!L27+Közművelődés!L39+Támogatás!L27</f>
        <v>0</v>
      </c>
      <c r="M27" s="81">
        <f>Igazgatás!M27+Községgazd!P27+Közút!M27+Vagyongazd!M27+Sport!M27+Közművelődés!O39+Támogatás!Q27</f>
        <v>0</v>
      </c>
      <c r="N27" s="1">
        <f>Igazgatás!N27+Községgazd!Q27+Közút!N27+Vagyongazd!N27+Sport!N27+Közművelődés!P39+Támogatás!R27</f>
        <v>0</v>
      </c>
      <c r="O27" s="1">
        <f>Igazgatás!O27+Községgazd!R27+Közút!O27+Vagyongazd!O27+Sport!O27+Közművelődés!Q39+Támogatás!S27</f>
        <v>0</v>
      </c>
      <c r="P27" s="1">
        <f>Igazgatás!P27+Községgazd!S27+Közút!P27+Vagyongazd!P27+Sport!P27+Közművelődés!R39+Támogatás!T27</f>
        <v>0</v>
      </c>
      <c r="Q27" s="1">
        <f>Igazgatás!Q27+Községgazd!T27+Közút!Q27+Vagyongazd!Q27+Sport!Q27+Közművelődés!S39+Támogatás!U27</f>
        <v>0</v>
      </c>
      <c r="R27" s="89">
        <f>Igazgatás!R27+Községgazd!U27+Közút!R27+Vagyongazd!R27+Sport!R27+Közművelődés!T39+Támogatás!V27</f>
        <v>0</v>
      </c>
      <c r="S27" s="1">
        <f>Igazgatás!S27+Községgazd!V27+Közút!S27+Vagyongazd!S27+Sport!S27+Közművelődés!U39+Támogatás!W27</f>
        <v>0</v>
      </c>
      <c r="T27" s="43">
        <f>Igazgatás!T27+Községgazd!W27+Közút!T27+Vagyongazd!T27+Sport!T27+Közművelődés!V39+Támogatás!X27</f>
        <v>0</v>
      </c>
      <c r="U27" s="89">
        <f>Igazgatás!U27+Községgazd!X27+Közút!U27+Vagyongazd!U27+Sport!U27+Közművelődés!W39+Támogatás!Y27</f>
        <v>0</v>
      </c>
      <c r="V27" s="1">
        <f>Igazgatás!V27+Községgazd!Y27+Közút!V27+Vagyongazd!V27+Sport!V27+Közművelődés!X39+Támogatás!Z27</f>
        <v>0</v>
      </c>
      <c r="W27" s="43">
        <f>Igazgatás!W27+Községgazd!Z27+Közút!W27+Vagyongazd!W27+Sport!W27+Közművelődés!Y39+Támogatás!AA27</f>
        <v>0</v>
      </c>
      <c r="X27" s="46">
        <f>Igazgatás!X27+Községgazd!AA27+Közút!X27+Vagyongazd!X27+Sport!X27+Közművelődés!Z39+Támogatás!AB27</f>
        <v>0</v>
      </c>
    </row>
    <row r="28" spans="1:24" x14ac:dyDescent="0.25">
      <c r="A28" s="140" t="s">
        <v>302</v>
      </c>
      <c r="B28" s="66"/>
      <c r="C28" s="670" t="s">
        <v>303</v>
      </c>
      <c r="D28" s="671"/>
      <c r="E28" s="671"/>
      <c r="F28" s="192">
        <f>Igazgatás!F28+Községgazd!F28+Közút!F28+Vagyongazd!F28+Sport!F28+Közművelődés!F40+Támogatás!F28</f>
        <v>124000</v>
      </c>
      <c r="G28" s="491">
        <f>Igazgatás!G28+Községgazd!G28+Közút!G28+Vagyongazd!G28+Sport!G28+Közművelődés!G40+Támogatás!G28</f>
        <v>164426</v>
      </c>
      <c r="H28" s="491">
        <f>Igazgatás!H28+Községgazd!H28+Közút!H28+Vagyongazd!H28+Sport!H28+Közművelődés!H40+Támogatás!H28</f>
        <v>137330</v>
      </c>
      <c r="I28" s="420">
        <f>Igazgatás!I28+Községgazd!I28+Közút!I28+Vagyongazd!I28+Sport!I28+Közművelődés!I40+Támogatás!I28</f>
        <v>137330</v>
      </c>
      <c r="J28" s="399">
        <f>Igazgatás!J28+Községgazd!J28+Közút!J28+Vagyongazd!J28+Sport!J28+Közművelődés!J40+Támogatás!J28</f>
        <v>84714</v>
      </c>
      <c r="K28" s="210">
        <f>Igazgatás!K28+Községgazd!K28+Közút!K28+Vagyongazd!K28+Sport!K28+Közművelődés!K40+Támogatás!K28</f>
        <v>39000</v>
      </c>
      <c r="L28" s="224">
        <f>Igazgatás!L28+Községgazd!L28+Közút!L28+Vagyongazd!L28+Sport!L28+Közművelődés!L40+Támogatás!L28</f>
        <v>123714</v>
      </c>
      <c r="M28" s="81">
        <f>Igazgatás!M28+Községgazd!P28+Közút!M28+Vagyongazd!M28+Sport!M28+Közművelődés!O40+Támogatás!Q28</f>
        <v>13830</v>
      </c>
      <c r="N28" s="1">
        <f>Igazgatás!N28+Községgazd!Q28+Közút!N28+Vagyongazd!N28+Sport!N28+Közművelődés!P40+Támogatás!R28</f>
        <v>-1333</v>
      </c>
      <c r="O28" s="1">
        <f>Igazgatás!O28+Községgazd!R28+Közút!O28+Vagyongazd!O28+Sport!O28+Közművelődés!Q40+Támogatás!S28</f>
        <v>0</v>
      </c>
      <c r="P28" s="1">
        <f>Igazgatás!P28+Községgazd!S28+Közút!P28+Vagyongazd!P28+Sport!P28+Közművelődés!R40+Támogatás!T28</f>
        <v>0</v>
      </c>
      <c r="Q28" s="1">
        <f>Igazgatás!Q28+Községgazd!T28+Közút!Q28+Vagyongazd!Q28+Sport!Q28+Közművelődés!S40+Támogatás!U28</f>
        <v>21056</v>
      </c>
      <c r="R28" s="89">
        <f>Igazgatás!R28+Községgazd!U28+Közút!R28+Vagyongazd!R28+Sport!R28+Közművelődés!T40+Támogatás!V28</f>
        <v>5264</v>
      </c>
      <c r="S28" s="1">
        <f>Igazgatás!S28+Községgazd!V28+Közút!S28+Vagyongazd!S28+Sport!S28+Közművelődés!U40+Támogatás!W28</f>
        <v>5264</v>
      </c>
      <c r="T28" s="43">
        <f>Igazgatás!T28+Községgazd!W28+Közút!T28+Vagyongazd!T28+Sport!T28+Közművelődés!V40+Támogatás!X28</f>
        <v>5264</v>
      </c>
      <c r="U28" s="89">
        <f>Igazgatás!U28+Községgazd!X28+Közút!U28+Vagyongazd!U28+Sport!U28+Közművelődés!W40+Támogatás!Y28</f>
        <v>5264</v>
      </c>
      <c r="V28" s="1">
        <f>Igazgatás!V28+Községgazd!Y28+Közút!V28+Vagyongazd!V28+Sport!V28+Közművelődés!X40+Támogatás!Z28</f>
        <v>5264</v>
      </c>
      <c r="W28" s="43">
        <f>Igazgatás!W28+Községgazd!Z28+Közút!W28+Vagyongazd!W28+Sport!W28+Közművelődés!Y40+Támogatás!AA28</f>
        <v>21330</v>
      </c>
      <c r="X28" s="46">
        <f>Igazgatás!X28+Községgazd!AA28+Közút!X28+Vagyongazd!X28+Sport!X28+Közművelődés!Z40+Támogatás!AB28</f>
        <v>42511</v>
      </c>
    </row>
    <row r="29" spans="1:24" hidden="1" x14ac:dyDescent="0.25">
      <c r="A29" s="140" t="s">
        <v>304</v>
      </c>
      <c r="B29" s="66"/>
      <c r="C29" s="670" t="s">
        <v>305</v>
      </c>
      <c r="D29" s="671"/>
      <c r="E29" s="671"/>
      <c r="F29" s="192">
        <f>Igazgatás!F29+Községgazd!F29+Közút!F29+Vagyongazd!F29+Sport!F29+Közművelődés!F43+Támogatás!F29</f>
        <v>0</v>
      </c>
      <c r="G29" s="491">
        <f>Igazgatás!G29+Községgazd!G29+Közút!G29+Vagyongazd!G29+Sport!G29+Közművelődés!G43+Támogatás!G29</f>
        <v>0</v>
      </c>
      <c r="H29" s="491">
        <f>Igazgatás!H29+Községgazd!H29+Közút!H29+Vagyongazd!H29+Sport!H29+Közművelődés!H43+Támogatás!H29</f>
        <v>0</v>
      </c>
      <c r="I29" s="420">
        <f>Igazgatás!I29+Községgazd!I29+Közút!I29+Vagyongazd!I29+Sport!I29+Közművelődés!I43+Támogatás!I29</f>
        <v>0</v>
      </c>
      <c r="J29" s="399">
        <f>Igazgatás!J29+Községgazd!J29+Közút!J29+Vagyongazd!J29+Sport!J29+Közművelődés!J43+Támogatás!J29</f>
        <v>0</v>
      </c>
      <c r="K29" s="210">
        <f>Igazgatás!K29+Községgazd!K29+Közút!K29+Vagyongazd!K29+Sport!K29+Közművelődés!K43+Támogatás!K29</f>
        <v>0</v>
      </c>
      <c r="L29" s="224">
        <f>Igazgatás!L29+Községgazd!L29+Közút!L29+Vagyongazd!L29+Sport!L29+Közművelődés!L43+Támogatás!L29</f>
        <v>0</v>
      </c>
      <c r="M29" s="81">
        <f>Igazgatás!M29+Községgazd!P29+Közút!M29+Vagyongazd!M29+Sport!M29+Közművelődés!O43+Támogatás!Q29</f>
        <v>0</v>
      </c>
      <c r="N29" s="1">
        <f>Igazgatás!N29+Községgazd!Q29+Közút!N29+Vagyongazd!N29+Sport!N29+Közművelődés!P43+Támogatás!R29</f>
        <v>0</v>
      </c>
      <c r="O29" s="1">
        <f>Igazgatás!O29+Községgazd!R29+Közút!O29+Vagyongazd!O29+Sport!O29+Közművelődés!Q43+Támogatás!S29</f>
        <v>0</v>
      </c>
      <c r="P29" s="1">
        <f>Igazgatás!P29+Községgazd!S29+Közút!P29+Vagyongazd!P29+Sport!P29+Közművelődés!R43+Támogatás!T29</f>
        <v>0</v>
      </c>
      <c r="Q29" s="1">
        <f>Igazgatás!Q29+Községgazd!T29+Közút!Q29+Vagyongazd!Q29+Sport!Q29+Közművelődés!S43+Támogatás!U29</f>
        <v>0</v>
      </c>
      <c r="R29" s="89">
        <f>Igazgatás!R29+Községgazd!U29+Közút!R29+Vagyongazd!R29+Sport!R29+Közművelődés!T43+Támogatás!V29</f>
        <v>0</v>
      </c>
      <c r="S29" s="1">
        <f>Igazgatás!S29+Községgazd!V29+Közút!S29+Vagyongazd!S29+Sport!S29+Közművelődés!U43+Támogatás!W29</f>
        <v>0</v>
      </c>
      <c r="T29" s="43">
        <f>Igazgatás!T29+Községgazd!W29+Közút!T29+Vagyongazd!T29+Sport!T29+Közművelődés!V43+Támogatás!X29</f>
        <v>0</v>
      </c>
      <c r="U29" s="89">
        <f>Igazgatás!U29+Községgazd!X29+Közút!U29+Vagyongazd!U29+Sport!U29+Közművelődés!W43+Támogatás!Y29</f>
        <v>0</v>
      </c>
      <c r="V29" s="1">
        <f>Igazgatás!V29+Községgazd!Y29+Közút!V29+Vagyongazd!V29+Sport!V29+Közművelődés!X43+Támogatás!Z29</f>
        <v>0</v>
      </c>
      <c r="W29" s="43">
        <f>Igazgatás!W29+Községgazd!Z29+Közút!W29+Vagyongazd!W29+Sport!W29+Közművelődés!Y43+Támogatás!AA29</f>
        <v>0</v>
      </c>
      <c r="X29" s="46">
        <f>Igazgatás!X29+Községgazd!AA29+Közút!X29+Vagyongazd!X29+Sport!X29+Közművelődés!Z43+Támogatás!AB29</f>
        <v>0</v>
      </c>
    </row>
    <row r="30" spans="1:24" hidden="1" x14ac:dyDescent="0.25">
      <c r="A30" s="140" t="s">
        <v>306</v>
      </c>
      <c r="B30" s="66"/>
      <c r="C30" s="670" t="s">
        <v>307</v>
      </c>
      <c r="D30" s="671"/>
      <c r="E30" s="671"/>
      <c r="F30" s="192">
        <f>Igazgatás!F30+Községgazd!F30+Közút!F30+Vagyongazd!F30+Sport!F30+Közművelődés!F44+Támogatás!F30</f>
        <v>0</v>
      </c>
      <c r="G30" s="491">
        <f>Igazgatás!G30+Községgazd!G30+Közút!G30+Vagyongazd!G30+Sport!G30+Közművelődés!G44+Támogatás!G30</f>
        <v>0</v>
      </c>
      <c r="H30" s="491">
        <f>Igazgatás!H30+Községgazd!H30+Közút!H30+Vagyongazd!H30+Sport!H30+Közművelődés!H44+Támogatás!H30</f>
        <v>0</v>
      </c>
      <c r="I30" s="420">
        <f>Igazgatás!I30+Községgazd!I30+Közút!I30+Vagyongazd!I30+Sport!I30+Közművelődés!I44+Támogatás!I30</f>
        <v>0</v>
      </c>
      <c r="J30" s="399">
        <f>Igazgatás!J30+Községgazd!J30+Közút!J30+Vagyongazd!J30+Sport!J30+Közművelődés!J44+Támogatás!J30</f>
        <v>0</v>
      </c>
      <c r="K30" s="210">
        <f>Igazgatás!K30+Községgazd!K30+Közút!K30+Vagyongazd!K30+Sport!K30+Közművelődés!K44+Támogatás!K30</f>
        <v>0</v>
      </c>
      <c r="L30" s="224">
        <f>Igazgatás!L30+Községgazd!L30+Közút!L30+Vagyongazd!L30+Sport!L30+Közművelődés!L44+Támogatás!L30</f>
        <v>0</v>
      </c>
      <c r="M30" s="81">
        <f>Igazgatás!M30+Községgazd!P30+Közút!M30+Vagyongazd!M30+Sport!M30+Közművelődés!O44+Támogatás!Q30</f>
        <v>0</v>
      </c>
      <c r="N30" s="1">
        <f>Igazgatás!N30+Községgazd!Q30+Közút!N30+Vagyongazd!N30+Sport!N30+Közművelődés!P44+Támogatás!R30</f>
        <v>0</v>
      </c>
      <c r="O30" s="1">
        <f>Igazgatás!O30+Községgazd!R30+Közút!O30+Vagyongazd!O30+Sport!O30+Közművelődés!Q44+Támogatás!S30</f>
        <v>0</v>
      </c>
      <c r="P30" s="1">
        <f>Igazgatás!P30+Községgazd!S30+Közút!P30+Vagyongazd!P30+Sport!P30+Közművelődés!R44+Támogatás!T30</f>
        <v>0</v>
      </c>
      <c r="Q30" s="1">
        <f>Igazgatás!Q30+Községgazd!T30+Közút!Q30+Vagyongazd!Q30+Sport!Q30+Közművelődés!S44+Támogatás!U30</f>
        <v>0</v>
      </c>
      <c r="R30" s="89">
        <f>Igazgatás!R30+Községgazd!U30+Közút!R30+Vagyongazd!R30+Sport!R30+Közművelődés!T44+Támogatás!V30</f>
        <v>0</v>
      </c>
      <c r="S30" s="1">
        <f>Igazgatás!S30+Községgazd!V30+Közút!S30+Vagyongazd!S30+Sport!S30+Közművelődés!U44+Támogatás!W30</f>
        <v>0</v>
      </c>
      <c r="T30" s="43">
        <f>Igazgatás!T30+Községgazd!W30+Közút!T30+Vagyongazd!T30+Sport!T30+Közművelődés!V44+Támogatás!X30</f>
        <v>0</v>
      </c>
      <c r="U30" s="89">
        <f>Igazgatás!U30+Községgazd!X30+Közút!U30+Vagyongazd!U30+Sport!U30+Közművelődés!W44+Támogatás!Y30</f>
        <v>0</v>
      </c>
      <c r="V30" s="1">
        <f>Igazgatás!V30+Községgazd!Y30+Közút!V30+Vagyongazd!V30+Sport!V30+Közművelődés!X44+Támogatás!Z30</f>
        <v>0</v>
      </c>
      <c r="W30" s="43">
        <f>Igazgatás!W30+Községgazd!Z30+Közút!W30+Vagyongazd!W30+Sport!W30+Közművelődés!Y44+Támogatás!AA30</f>
        <v>0</v>
      </c>
      <c r="X30" s="46">
        <f>Igazgatás!X30+Községgazd!AA30+Közút!X30+Vagyongazd!X30+Sport!X30+Közművelődés!Z44+Támogatás!AB30</f>
        <v>0</v>
      </c>
    </row>
    <row r="31" spans="1:24" ht="15.75" thickBot="1" x14ac:dyDescent="0.3">
      <c r="A31" s="140" t="s">
        <v>308</v>
      </c>
      <c r="B31" s="67"/>
      <c r="C31" s="672" t="s">
        <v>309</v>
      </c>
      <c r="D31" s="673"/>
      <c r="E31" s="673"/>
      <c r="F31" s="193">
        <f>Igazgatás!F31+Községgazd!F31+Közút!F31+Vagyongazd!F31+Sport!F31+Közművelődés!F45+Támogatás!F31</f>
        <v>105000</v>
      </c>
      <c r="G31" s="492">
        <f>Igazgatás!G31+Községgazd!G31+Közút!G31+Vagyongazd!G31+Sport!G31+Közművelődés!G45+Támogatás!G31</f>
        <v>121806</v>
      </c>
      <c r="H31" s="492">
        <f>Igazgatás!H31+Községgazd!H31+Közút!H31+Vagyongazd!H31+Sport!H31+Közművelődés!H45+Támogatás!H31</f>
        <v>107730</v>
      </c>
      <c r="I31" s="421">
        <f>Igazgatás!I31+Községgazd!I31+Közút!I31+Vagyongazd!I31+Sport!I31+Közművelődés!I45+Támogatás!I31</f>
        <v>107730</v>
      </c>
      <c r="J31" s="400">
        <f>Igazgatás!J31+Községgazd!J31+Közút!J31+Vagyongazd!J31+Sport!J31+Közművelődés!J45+Támogatás!J31</f>
        <v>77754</v>
      </c>
      <c r="K31" s="211">
        <f>Igazgatás!K31+Községgazd!K31+Közút!K31+Vagyongazd!K31+Sport!K31+Közművelődés!K45+Támogatás!K31</f>
        <v>21000</v>
      </c>
      <c r="L31" s="224">
        <f>Igazgatás!L31+Községgazd!L31+Közút!L31+Vagyongazd!L31+Sport!L31+Közművelődés!L45+Támogatás!L31</f>
        <v>98754</v>
      </c>
      <c r="M31" s="81">
        <f>Igazgatás!M31+Községgazd!P31+Közút!M31+Vagyongazd!M31+Sport!M31+Közművelődés!O45+Támogatás!Q31</f>
        <v>15801</v>
      </c>
      <c r="N31" s="1">
        <f>Igazgatás!N31+Községgazd!Q31+Közút!N31+Vagyongazd!N31+Sport!N31+Közművelődés!P45+Támogatás!R31</f>
        <v>-1523</v>
      </c>
      <c r="O31" s="1">
        <f>Igazgatás!O31+Községgazd!R31+Közút!O31+Vagyongazd!O31+Sport!O31+Közművelődés!Q45+Támogatás!S31</f>
        <v>0</v>
      </c>
      <c r="P31" s="1">
        <f>Igazgatás!P31+Községgazd!S31+Közút!P31+Vagyongazd!P31+Sport!P31+Közművelődés!R45+Támogatás!T31</f>
        <v>0</v>
      </c>
      <c r="Q31" s="1">
        <f>Igazgatás!Q31+Községgazd!T31+Közút!Q31+Vagyongazd!Q31+Sport!Q31+Közművelődés!S45+Támogatás!U31</f>
        <v>19948</v>
      </c>
      <c r="R31" s="89">
        <f>Igazgatás!R31+Községgazd!U31+Közút!R31+Vagyongazd!R31+Sport!R31+Közművelődés!T45+Támogatás!V31</f>
        <v>4987</v>
      </c>
      <c r="S31" s="1">
        <f>Igazgatás!S31+Községgazd!V31+Közút!S31+Vagyongazd!S31+Sport!S31+Közművelődés!U45+Támogatás!W31</f>
        <v>4987</v>
      </c>
      <c r="T31" s="43">
        <f>Igazgatás!T31+Községgazd!W31+Közút!T31+Vagyongazd!T31+Sport!T31+Közművelődés!V45+Támogatás!X31</f>
        <v>4987</v>
      </c>
      <c r="U31" s="89">
        <f>Igazgatás!U31+Községgazd!X31+Közút!U31+Vagyongazd!U31+Sport!U31+Közművelődés!W45+Támogatás!Y31</f>
        <v>4987</v>
      </c>
      <c r="V31" s="1">
        <f>Igazgatás!V31+Községgazd!Y31+Közút!V31+Vagyongazd!V31+Sport!V31+Közművelődés!X45+Támogatás!Z31</f>
        <v>4987</v>
      </c>
      <c r="W31" s="43">
        <f>Igazgatás!W31+Községgazd!Z31+Közút!W31+Vagyongazd!W31+Sport!W31+Közművelődés!Y45+Támogatás!AA31</f>
        <v>13913</v>
      </c>
      <c r="X31" s="46">
        <f>Igazgatás!X31+Községgazd!AA31+Közút!X31+Vagyongazd!X31+Sport!X31+Közművelődés!Z45+Támogatás!AB31</f>
        <v>25680</v>
      </c>
    </row>
    <row r="32" spans="1:24" ht="15.75" thickBot="1" x14ac:dyDescent="0.3">
      <c r="B32" s="92" t="s">
        <v>310</v>
      </c>
      <c r="C32" s="617" t="s">
        <v>311</v>
      </c>
      <c r="D32" s="618"/>
      <c r="E32" s="618"/>
      <c r="F32" s="190">
        <f>Igazgatás!F32+Községgazd!F32+Közút!F32+Vagyongazd!F32+Sport!F32+Közművelődés!F48+Támogatás!F32</f>
        <v>6503000</v>
      </c>
      <c r="G32" s="489">
        <f>Igazgatás!G32+Községgazd!G32+Közút!G32+Vagyongazd!G32+Sport!G32+Közművelődés!G48+Támogatás!G32</f>
        <v>7482605.2000000002</v>
      </c>
      <c r="H32" s="489">
        <f>Igazgatás!H32+Községgazd!H32+Közút!H32+Vagyongazd!H32+Sport!H32+Közművelődés!H48+Támogatás!H32</f>
        <v>7664612</v>
      </c>
      <c r="I32" s="418">
        <f>Igazgatás!I32+Községgazd!I32+Közút!I32+Vagyongazd!I32+Sport!I32+Közművelődés!I48+Támogatás!I32</f>
        <v>7781176</v>
      </c>
      <c r="J32" s="397">
        <f>Igazgatás!J32+Községgazd!J32+Közút!J32+Vagyongazd!J32+Sport!J32+Közművelődés!J48+Támogatás!J32</f>
        <v>5931951</v>
      </c>
      <c r="K32" s="208">
        <f>Igazgatás!K32+Községgazd!K32+Közút!K32+Vagyongazd!K32+Sport!K32+Közművelődés!K48+Támogatás!K32</f>
        <v>1143350</v>
      </c>
      <c r="L32" s="221">
        <f>Igazgatás!L32+Községgazd!L32+Közút!L32+Vagyongazd!L32+Sport!L32+Közművelődés!L48+Támogatás!L32</f>
        <v>7075301</v>
      </c>
      <c r="M32" s="95">
        <f>Igazgatás!M32+Községgazd!P32+Közút!M32+Vagyongazd!M32+Sport!M32+Közművelődés!O48+Támogatás!Q32</f>
        <v>580584</v>
      </c>
      <c r="N32" s="96">
        <f>Igazgatás!N32+Községgazd!Q32+Közút!N32+Vagyongazd!N32+Sport!N32+Közművelődés!P48+Támogatás!R32</f>
        <v>215821</v>
      </c>
      <c r="O32" s="96">
        <f>Igazgatás!O32+Községgazd!R32+Közút!O32+Vagyongazd!O32+Sport!O32+Közművelődés!Q48+Támogatás!S32</f>
        <v>577580</v>
      </c>
      <c r="P32" s="96">
        <f>Igazgatás!P32+Községgazd!S32+Közút!P32+Vagyongazd!P32+Sport!P32+Közművelődés!R48+Támogatás!T32</f>
        <v>703006</v>
      </c>
      <c r="Q32" s="96">
        <f>Igazgatás!Q32+Községgazd!T32+Közút!Q32+Vagyongazd!Q32+Sport!Q32+Közművelődés!S48+Támogatás!U32</f>
        <v>470264</v>
      </c>
      <c r="R32" s="99">
        <f>Igazgatás!R32+Községgazd!U32+Közút!R32+Vagyongazd!R32+Sport!R32+Közművelődés!T48+Támogatás!V32</f>
        <v>839595</v>
      </c>
      <c r="S32" s="96">
        <f>Igazgatás!S32+Községgazd!V32+Közút!S32+Vagyongazd!S32+Sport!S32+Közművelődés!U48+Támogatás!W32</f>
        <v>284523</v>
      </c>
      <c r="T32" s="98">
        <f>Igazgatás!T32+Községgazd!W32+Közút!T32+Vagyongazd!T32+Sport!T32+Közművelődés!V48+Támogatás!X32</f>
        <v>476575</v>
      </c>
      <c r="U32" s="99">
        <f>Igazgatás!U32+Községgazd!X32+Közút!U32+Vagyongazd!U32+Sport!U32+Közművelődés!W48+Támogatás!Y32</f>
        <v>343259</v>
      </c>
      <c r="V32" s="96">
        <f>Igazgatás!V32+Községgazd!Y32+Közút!V32+Vagyongazd!V32+Sport!V32+Közművelődés!X48+Támogatás!Z32</f>
        <v>992938</v>
      </c>
      <c r="W32" s="98">
        <f>Igazgatás!W32+Községgazd!Z32+Közút!W32+Vagyongazd!W32+Sport!W32+Közművelődés!Y48+Támogatás!AA32</f>
        <v>1014298</v>
      </c>
      <c r="X32" s="100">
        <f>Igazgatás!X32+Községgazd!AA32+Közút!X32+Vagyongazd!X32+Sport!X32+Közművelődés!Z48+Támogatás!AB32</f>
        <v>576858</v>
      </c>
    </row>
    <row r="33" spans="1:24" x14ac:dyDescent="0.25">
      <c r="B33" s="137" t="s">
        <v>912</v>
      </c>
      <c r="C33" s="621" t="s">
        <v>312</v>
      </c>
      <c r="D33" s="622"/>
      <c r="E33" s="622"/>
      <c r="F33" s="186">
        <f>Igazgatás!F33+Községgazd!F33+Közút!F33+Vagyongazd!F33+Sport!F33+Közművelődés!F49+Támogatás!F33</f>
        <v>971000</v>
      </c>
      <c r="G33" s="485">
        <f>Igazgatás!G33+Községgazd!G33+Közút!G33+Vagyongazd!G33+Sport!G33+Közművelődés!G49+Támogatás!G33</f>
        <v>788147</v>
      </c>
      <c r="H33" s="485">
        <f>Igazgatás!H33+Községgazd!H33+Közút!H33+Vagyongazd!H33+Sport!H33+Közművelődés!H49+Támogatás!H33</f>
        <v>791607</v>
      </c>
      <c r="I33" s="414">
        <f>Igazgatás!I33+Községgazd!I33+Közút!I33+Vagyongazd!I33+Sport!I33+Közművelődés!I49+Támogatás!I33</f>
        <v>799305</v>
      </c>
      <c r="J33" s="393">
        <f>Igazgatás!J33+Községgazd!J33+Közút!J33+Vagyongazd!J33+Sport!J33+Közművelődés!J49+Támogatás!J33</f>
        <v>631991</v>
      </c>
      <c r="K33" s="204">
        <f>Igazgatás!K33+Községgazd!K33+Közút!K33+Vagyongazd!K33+Sport!K33+Közművelődés!K49+Támogatás!K33</f>
        <v>7086</v>
      </c>
      <c r="L33" s="222">
        <f>Igazgatás!L33+Községgazd!L33+Közút!L33+Vagyongazd!L33+Sport!L33+Közművelődés!L49+Támogatás!L33</f>
        <v>639077</v>
      </c>
      <c r="M33" s="131">
        <f>Igazgatás!M33+Községgazd!P33+Közút!M33+Vagyongazd!M33+Sport!M33+Közművelődés!O49+Támogatás!Q33</f>
        <v>55466</v>
      </c>
      <c r="N33" s="132">
        <f>Igazgatás!N33+Községgazd!Q33+Közút!N33+Vagyongazd!N33+Sport!N33+Közművelődés!P49+Támogatás!R33</f>
        <v>0</v>
      </c>
      <c r="O33" s="132">
        <f>Igazgatás!O33+Községgazd!R33+Közút!O33+Vagyongazd!O33+Sport!O33+Közművelődés!Q49+Támogatás!S33</f>
        <v>67586</v>
      </c>
      <c r="P33" s="132">
        <f>Igazgatás!P33+Községgazd!S33+Közút!P33+Vagyongazd!P33+Sport!P33+Közművelődés!R49+Támogatás!T33</f>
        <v>65026</v>
      </c>
      <c r="Q33" s="132">
        <f>Igazgatás!Q33+Községgazd!T33+Közút!Q33+Vagyongazd!Q33+Sport!Q33+Közművelődés!S49+Támogatás!U33</f>
        <v>31451</v>
      </c>
      <c r="R33" s="135">
        <f>Igazgatás!R33+Községgazd!U33+Közút!R33+Vagyongazd!R33+Sport!R33+Közművelődés!T49+Támogatás!V33</f>
        <v>92621</v>
      </c>
      <c r="S33" s="132">
        <f>Igazgatás!S33+Községgazd!V33+Közút!S33+Vagyongazd!S33+Sport!S33+Közművelődés!U49+Támogatás!W33</f>
        <v>27405</v>
      </c>
      <c r="T33" s="134">
        <f>Igazgatás!T33+Községgazd!W33+Közút!T33+Vagyongazd!T33+Sport!T33+Közművelődés!V49+Támogatás!X33</f>
        <v>60515</v>
      </c>
      <c r="U33" s="135">
        <f>Igazgatás!U33+Községgazd!X33+Közút!U33+Vagyongazd!U33+Sport!U33+Közművelődés!W49+Támogatás!Y33</f>
        <v>75677</v>
      </c>
      <c r="V33" s="132">
        <f>Igazgatás!V33+Községgazd!Y33+Közút!V33+Vagyongazd!V33+Sport!V33+Közművelődés!X49+Támogatás!Z33</f>
        <v>115757</v>
      </c>
      <c r="W33" s="134">
        <f>Igazgatás!W33+Községgazd!Z33+Közút!W33+Vagyongazd!W33+Sport!W33+Közművelődés!Y49+Támogatás!AA33</f>
        <v>23951</v>
      </c>
      <c r="X33" s="136">
        <f>Igazgatás!X33+Községgazd!AA33+Közút!X33+Vagyongazd!X33+Sport!X33+Közművelődés!Z49+Támogatás!AB33</f>
        <v>23622</v>
      </c>
    </row>
    <row r="34" spans="1:24" x14ac:dyDescent="0.25">
      <c r="A34" s="140" t="s">
        <v>313</v>
      </c>
      <c r="B34" s="59" t="s">
        <v>913</v>
      </c>
      <c r="C34" s="599" t="s">
        <v>314</v>
      </c>
      <c r="D34" s="600"/>
      <c r="E34" s="600"/>
      <c r="F34" s="187">
        <f>Igazgatás!F34+Községgazd!F34+Közút!F34+Vagyongazd!F34+Sport!F34+Közművelődés!F50+Támogatás!F34</f>
        <v>14000</v>
      </c>
      <c r="G34" s="486">
        <f>Igazgatás!G34+Községgazd!G34+Közút!G34+Vagyongazd!G34+Sport!G34+Közművelődés!G50+Támogatás!G34</f>
        <v>11000</v>
      </c>
      <c r="H34" s="486">
        <f>Igazgatás!H34+Községgazd!H34+Közút!H34+Vagyongazd!H34+Sport!H34+Közművelődés!H50+Támogatás!H34</f>
        <v>30000</v>
      </c>
      <c r="I34" s="415">
        <f>Igazgatás!I34+Községgazd!I34+Közút!I34+Vagyongazd!I34+Sport!I34+Közművelődés!I50+Támogatás!I34</f>
        <v>33300</v>
      </c>
      <c r="J34" s="394">
        <f>Igazgatás!J34+Községgazd!J34+Közút!J34+Vagyongazd!J34+Sport!J34+Közművelődés!J50+Támogatás!J34</f>
        <v>33300</v>
      </c>
      <c r="K34" s="205">
        <f>Igazgatás!K34+Községgazd!K34+Közút!K34+Vagyongazd!K34+Sport!K34+Közművelődés!K50+Támogatás!K34</f>
        <v>0</v>
      </c>
      <c r="L34" s="224">
        <f>Igazgatás!L34+Községgazd!L34+Közút!L34+Vagyongazd!L34+Sport!L34+Közművelődés!L50+Támogatás!L34</f>
        <v>33300</v>
      </c>
      <c r="M34" s="81">
        <f>Igazgatás!M34+Községgazd!P34+Közút!M34+Vagyongazd!M34+Sport!M34+Közművelődés!O50+Támogatás!Q34</f>
        <v>0</v>
      </c>
      <c r="N34" s="1">
        <f>Igazgatás!N34+Községgazd!Q34+Közút!N34+Vagyongazd!N34+Sport!N34+Közművelődés!P50+Támogatás!R34</f>
        <v>0</v>
      </c>
      <c r="O34" s="1">
        <f>Igazgatás!O34+Községgazd!R34+Közút!O34+Vagyongazd!O34+Sport!O34+Közművelődés!Q50+Támogatás!S34</f>
        <v>0</v>
      </c>
      <c r="P34" s="1">
        <f>Igazgatás!P34+Községgazd!S34+Közút!P34+Vagyongazd!P34+Sport!P34+Közművelődés!R50+Támogatás!T34</f>
        <v>0</v>
      </c>
      <c r="Q34" s="1">
        <f>Igazgatás!Q34+Községgazd!T34+Közút!Q34+Vagyongazd!Q34+Sport!Q34+Közművelődés!S50+Támogatás!U34</f>
        <v>5400</v>
      </c>
      <c r="R34" s="89">
        <f>Igazgatás!R34+Községgazd!U34+Közút!R34+Vagyongazd!R34+Sport!R34+Közművelődés!T50+Támogatás!V34</f>
        <v>0</v>
      </c>
      <c r="S34" s="1">
        <f>Igazgatás!S34+Községgazd!V34+Közút!S34+Vagyongazd!S34+Sport!S34+Közművelődés!U50+Támogatás!W34</f>
        <v>0</v>
      </c>
      <c r="T34" s="43">
        <f>Igazgatás!T34+Községgazd!W34+Közút!T34+Vagyongazd!T34+Sport!T34+Közművelődés!V50+Támogatás!X34</f>
        <v>22500</v>
      </c>
      <c r="U34" s="89">
        <f>Igazgatás!U34+Községgazd!X34+Közút!U34+Vagyongazd!U34+Sport!U34+Közművelődés!W50+Támogatás!Y34</f>
        <v>0</v>
      </c>
      <c r="V34" s="1">
        <f>Igazgatás!V34+Községgazd!Y34+Közút!V34+Vagyongazd!V34+Sport!V34+Közművelődés!X50+Támogatás!Z34</f>
        <v>0</v>
      </c>
      <c r="W34" s="43">
        <f>Igazgatás!W34+Községgazd!Z34+Közút!W34+Vagyongazd!W34+Sport!W34+Közművelődés!Y50+Támogatás!AA34</f>
        <v>5400</v>
      </c>
      <c r="X34" s="46">
        <f>Igazgatás!X34+Községgazd!AA34+Közút!X34+Vagyongazd!X34+Sport!X34+Közművelődés!Z50+Támogatás!AB34</f>
        <v>0</v>
      </c>
    </row>
    <row r="35" spans="1:24" x14ac:dyDescent="0.25">
      <c r="A35" s="140" t="s">
        <v>315</v>
      </c>
      <c r="B35" s="59" t="s">
        <v>914</v>
      </c>
      <c r="C35" s="599" t="s">
        <v>316</v>
      </c>
      <c r="D35" s="600"/>
      <c r="E35" s="600"/>
      <c r="F35" s="187">
        <f>Igazgatás!F35+Községgazd!F35+Közút!F35+Vagyongazd!F35+Sport!F35+Közművelődés!F51+Támogatás!F35</f>
        <v>957000</v>
      </c>
      <c r="G35" s="486">
        <f>Igazgatás!G35+Községgazd!G35+Közút!G35+Vagyongazd!G35+Sport!G35+Közművelődés!G51+Támogatás!G35</f>
        <v>777147</v>
      </c>
      <c r="H35" s="486">
        <f>Igazgatás!H35+Községgazd!H35+Közút!H35+Vagyongazd!H35+Sport!H35+Közművelődés!H51+Támogatás!H35</f>
        <v>761607</v>
      </c>
      <c r="I35" s="415">
        <f>Igazgatás!I35+Községgazd!I35+Közút!I35+Vagyongazd!I35+Sport!I35+Közművelődés!I51+Támogatás!I35</f>
        <v>766005</v>
      </c>
      <c r="J35" s="394">
        <f>Igazgatás!J35+Községgazd!J35+Közút!J35+Vagyongazd!J35+Sport!J35+Közművelődés!J51+Támogatás!J35</f>
        <v>598691</v>
      </c>
      <c r="K35" s="205">
        <f>Igazgatás!K35+Községgazd!K35+Közút!K35+Vagyongazd!K35+Sport!K35+Közművelődés!K51+Támogatás!K35</f>
        <v>7086</v>
      </c>
      <c r="L35" s="224">
        <f>Igazgatás!L35+Községgazd!L35+Közút!L35+Vagyongazd!L35+Sport!L35+Közművelődés!L51+Támogatás!L35</f>
        <v>605777</v>
      </c>
      <c r="M35" s="81">
        <f>Igazgatás!M35+Községgazd!P35+Közút!M35+Vagyongazd!M35+Sport!M35+Közművelődés!O51+Támogatás!Q35</f>
        <v>55466</v>
      </c>
      <c r="N35" s="1">
        <f>Igazgatás!N35+Községgazd!Q35+Közút!N35+Vagyongazd!N35+Sport!N35+Közművelődés!P51+Támogatás!R35</f>
        <v>0</v>
      </c>
      <c r="O35" s="1">
        <f>Igazgatás!O35+Községgazd!R35+Közút!O35+Vagyongazd!O35+Sport!O35+Közművelődés!Q51+Támogatás!S35</f>
        <v>67586</v>
      </c>
      <c r="P35" s="1">
        <f>Igazgatás!P35+Községgazd!S35+Közút!P35+Vagyongazd!P35+Sport!P35+Közművelődés!R51+Támogatás!T35</f>
        <v>65026</v>
      </c>
      <c r="Q35" s="1">
        <f>Igazgatás!Q35+Községgazd!T35+Közút!Q35+Vagyongazd!Q35+Sport!Q35+Közművelődés!S51+Támogatás!U35</f>
        <v>26051</v>
      </c>
      <c r="R35" s="89">
        <f>Igazgatás!R35+Községgazd!U35+Közút!R35+Vagyongazd!R35+Sport!R35+Közművelődés!T51+Támogatás!V35</f>
        <v>92621</v>
      </c>
      <c r="S35" s="1">
        <f>Igazgatás!S35+Községgazd!V35+Közút!S35+Vagyongazd!S35+Sport!S35+Közművelődés!U51+Támogatás!W35</f>
        <v>27405</v>
      </c>
      <c r="T35" s="43">
        <f>Igazgatás!T35+Községgazd!W35+Közút!T35+Vagyongazd!T35+Sport!T35+Közművelődés!V51+Támogatás!X35</f>
        <v>38015</v>
      </c>
      <c r="U35" s="89">
        <f>Igazgatás!U35+Községgazd!X35+Közút!U35+Vagyongazd!U35+Sport!U35+Közművelődés!W51+Támogatás!Y35</f>
        <v>75677</v>
      </c>
      <c r="V35" s="1">
        <f>Igazgatás!V35+Községgazd!Y35+Közút!V35+Vagyongazd!V35+Sport!V35+Közművelődés!X51+Támogatás!Z35</f>
        <v>115757</v>
      </c>
      <c r="W35" s="43">
        <f>Igazgatás!W35+Községgazd!Z35+Közút!W35+Vagyongazd!W35+Sport!W35+Közművelődés!Y51+Támogatás!AA35</f>
        <v>18551</v>
      </c>
      <c r="X35" s="46">
        <f>Igazgatás!X35+Községgazd!AA35+Közút!X35+Vagyongazd!X35+Sport!X35+Közművelődés!Z51+Támogatás!AB35</f>
        <v>23622</v>
      </c>
    </row>
    <row r="36" spans="1:24" hidden="1" x14ac:dyDescent="0.25">
      <c r="A36" s="140" t="s">
        <v>317</v>
      </c>
      <c r="B36" s="59" t="s">
        <v>915</v>
      </c>
      <c r="C36" s="599" t="s">
        <v>318</v>
      </c>
      <c r="D36" s="600"/>
      <c r="E36" s="600"/>
      <c r="F36" s="187">
        <f>Igazgatás!F38+Községgazd!F38+Közút!F36+Vagyongazd!F36+Sport!F36+Közművelődés!F54+Támogatás!F36</f>
        <v>0</v>
      </c>
      <c r="G36" s="486">
        <f>Igazgatás!G38+Községgazd!G38+Közút!G36+Vagyongazd!G36+Sport!G36+Közművelődés!G54+Támogatás!G36</f>
        <v>0</v>
      </c>
      <c r="H36" s="486">
        <f>Igazgatás!H38+Községgazd!H38+Közút!H36+Vagyongazd!H36+Sport!H36+Közművelődés!H54+Támogatás!H36</f>
        <v>0</v>
      </c>
      <c r="I36" s="415">
        <f>Igazgatás!I38+Községgazd!I38+Közút!I36+Vagyongazd!I36+Sport!I36+Közművelődés!I54+Támogatás!I36</f>
        <v>0</v>
      </c>
      <c r="J36" s="394">
        <f>Igazgatás!J38+Községgazd!J38+Közút!J36+Vagyongazd!J36+Sport!J36+Közművelődés!J54+Támogatás!J36</f>
        <v>0</v>
      </c>
      <c r="K36" s="205">
        <f>Igazgatás!K38+Községgazd!K38+Közút!K36+Vagyongazd!K36+Sport!K36+Közművelődés!K54+Támogatás!K36</f>
        <v>0</v>
      </c>
      <c r="L36" s="224">
        <f>Igazgatás!L38+Községgazd!L38+Közút!L36+Vagyongazd!L36+Sport!L36+Közművelődés!L54+Támogatás!L36</f>
        <v>0</v>
      </c>
      <c r="M36" s="81">
        <f>Igazgatás!M38+Községgazd!P38+Közút!M36+Vagyongazd!M36+Sport!M36+Közművelődés!O54+Támogatás!Q36</f>
        <v>0</v>
      </c>
      <c r="N36" s="1">
        <f>Igazgatás!N38+Községgazd!Q38+Közút!N36+Vagyongazd!N36+Sport!N36+Közművelődés!P54+Támogatás!R36</f>
        <v>0</v>
      </c>
      <c r="O36" s="1">
        <f>Igazgatás!O38+Községgazd!R38+Közút!O36+Vagyongazd!O36+Sport!O36+Közművelődés!Q54+Támogatás!S36</f>
        <v>0</v>
      </c>
      <c r="P36" s="1">
        <f>Igazgatás!P38+Községgazd!S38+Közút!P36+Vagyongazd!P36+Sport!P36+Közművelődés!R54+Támogatás!T36</f>
        <v>0</v>
      </c>
      <c r="Q36" s="1">
        <f>Igazgatás!Q38+Községgazd!T38+Közút!Q36+Vagyongazd!Q36+Sport!Q36+Közművelődés!S54+Támogatás!U36</f>
        <v>0</v>
      </c>
      <c r="R36" s="89">
        <f>Igazgatás!R38+Községgazd!U38+Közút!R36+Vagyongazd!R36+Sport!R36+Közművelődés!T54+Támogatás!V36</f>
        <v>0</v>
      </c>
      <c r="S36" s="1">
        <f>Igazgatás!S38+Községgazd!V38+Közút!S36+Vagyongazd!S36+Sport!S36+Közművelődés!U54+Támogatás!W36</f>
        <v>0</v>
      </c>
      <c r="T36" s="43">
        <f>Igazgatás!T38+Községgazd!W38+Közút!T36+Vagyongazd!T36+Sport!T36+Közművelődés!V54+Támogatás!X36</f>
        <v>0</v>
      </c>
      <c r="U36" s="89">
        <f>Igazgatás!U38+Községgazd!X38+Közút!U36+Vagyongazd!U36+Sport!U36+Közművelődés!W54+Támogatás!Y36</f>
        <v>0</v>
      </c>
      <c r="V36" s="1">
        <f>Igazgatás!V38+Községgazd!Y38+Közút!V36+Vagyongazd!V36+Sport!V36+Közművelődés!X54+Támogatás!Z36</f>
        <v>0</v>
      </c>
      <c r="W36" s="43">
        <f>Igazgatás!W38+Községgazd!Z38+Közút!W36+Vagyongazd!W36+Sport!W36+Közművelődés!Y54+Támogatás!AA36</f>
        <v>0</v>
      </c>
      <c r="X36" s="46">
        <f>Igazgatás!X38+Községgazd!AA38+Közút!X36+Vagyongazd!X36+Sport!X36+Közművelődés!Z54+Támogatás!AB36</f>
        <v>0</v>
      </c>
    </row>
    <row r="37" spans="1:24" x14ac:dyDescent="0.25">
      <c r="B37" s="101" t="s">
        <v>916</v>
      </c>
      <c r="C37" s="597" t="s">
        <v>319</v>
      </c>
      <c r="D37" s="598"/>
      <c r="E37" s="598"/>
      <c r="F37" s="188">
        <f>Igazgatás!F39+Községgazd!F39+Közút!F37+Vagyongazd!F37+Sport!F37+Közművelődés!F55+Támogatás!F37</f>
        <v>222000</v>
      </c>
      <c r="G37" s="487">
        <f>Igazgatás!G39+Községgazd!G39+Közút!G37+Vagyongazd!G37+Sport!G37+Közművelődés!G55+Támogatás!G37</f>
        <v>181072</v>
      </c>
      <c r="H37" s="487">
        <f>Igazgatás!H39+Községgazd!H39+Közút!H37+Vagyongazd!H37+Sport!H37+Közművelődés!H55+Támogatás!H37</f>
        <v>181071</v>
      </c>
      <c r="I37" s="416">
        <f>Igazgatás!I39+Községgazd!I39+Közút!I37+Vagyongazd!I37+Sport!I37+Közművelődés!I55+Támogatás!I37</f>
        <v>181071</v>
      </c>
      <c r="J37" s="395">
        <f>Igazgatás!J39+Községgazd!J39+Közút!J37+Vagyongazd!J37+Sport!J37+Közművelődés!J55+Támogatás!J37</f>
        <v>180071</v>
      </c>
      <c r="K37" s="206">
        <f>Igazgatás!K39+Községgazd!K39+Közút!K37+Vagyongazd!K37+Sport!K37+Közművelődés!K55+Támogatás!K37</f>
        <v>0</v>
      </c>
      <c r="L37" s="223">
        <f>Igazgatás!L39+Községgazd!L39+Közút!L37+Vagyongazd!L37+Sport!L37+Közművelődés!L55+Támogatás!L37</f>
        <v>180071</v>
      </c>
      <c r="M37" s="104">
        <f>Igazgatás!M39+Községgazd!P39+Közút!M37+Vagyongazd!M37+Sport!M37+Közművelődés!O55+Támogatás!Q37</f>
        <v>14950</v>
      </c>
      <c r="N37" s="105">
        <f>Igazgatás!N39+Községgazd!Q39+Közút!N37+Vagyongazd!N37+Sport!N37+Közművelődés!P55+Támogatás!R37</f>
        <v>15028</v>
      </c>
      <c r="O37" s="105">
        <f>Igazgatás!O39+Községgazd!R39+Közút!O37+Vagyongazd!O37+Sport!O37+Közművelődés!Q55+Támogatás!S37</f>
        <v>14962</v>
      </c>
      <c r="P37" s="105">
        <f>Igazgatás!P39+Községgazd!S39+Közút!P37+Vagyongazd!P37+Sport!P37+Közművelődés!R55+Támogatás!T37</f>
        <v>15028</v>
      </c>
      <c r="Q37" s="105">
        <f>Igazgatás!Q39+Községgazd!T39+Közút!Q37+Vagyongazd!Q37+Sport!Q37+Közművelődés!S55+Támogatás!U37</f>
        <v>14958</v>
      </c>
      <c r="R37" s="108">
        <f>Igazgatás!R39+Községgazd!U39+Közút!R37+Vagyongazd!R37+Sport!R37+Közművelődés!T55+Támogatás!V37</f>
        <v>15114</v>
      </c>
      <c r="S37" s="105">
        <f>Igazgatás!S39+Községgazd!V39+Közút!S37+Vagyongazd!S37+Sport!S37+Közművelődés!U55+Támogatás!W37</f>
        <v>15032</v>
      </c>
      <c r="T37" s="107">
        <f>Igazgatás!T39+Községgazd!W39+Közút!T37+Vagyongazd!T37+Sport!T37+Közművelődés!V55+Támogatás!X37</f>
        <v>14950</v>
      </c>
      <c r="U37" s="108">
        <f>Igazgatás!U39+Községgazd!X39+Közút!U37+Vagyongazd!U37+Sport!U37+Közművelődés!W55+Támogatás!Y37</f>
        <v>15024</v>
      </c>
      <c r="V37" s="105">
        <f>Igazgatás!V39+Községgazd!Y39+Közút!V37+Vagyongazd!V37+Sport!V37+Közművelődés!X55+Támogatás!Z37</f>
        <v>14950</v>
      </c>
      <c r="W37" s="107">
        <f>Igazgatás!W39+Községgazd!Z39+Közút!W37+Vagyongazd!W37+Sport!W37+Közművelődés!Y55+Támogatás!AA37</f>
        <v>25575</v>
      </c>
      <c r="X37" s="109">
        <f>Igazgatás!X39+Községgazd!AA39+Közút!X37+Vagyongazd!X37+Sport!X37+Közművelődés!Z55+Támogatás!AB37</f>
        <v>4500</v>
      </c>
    </row>
    <row r="38" spans="1:24" x14ac:dyDescent="0.25">
      <c r="A38" s="140" t="s">
        <v>320</v>
      </c>
      <c r="B38" s="59" t="s">
        <v>917</v>
      </c>
      <c r="C38" s="599" t="s">
        <v>321</v>
      </c>
      <c r="D38" s="600"/>
      <c r="E38" s="600"/>
      <c r="F38" s="187">
        <f>Igazgatás!F40+Községgazd!F40+Közút!F38+Vagyongazd!F38+Sport!F38+Közművelődés!F56+Támogatás!F38</f>
        <v>156000</v>
      </c>
      <c r="G38" s="486">
        <f>Igazgatás!G40+Községgazd!G40+Közút!G38+Vagyongazd!G38+Sport!G38+Közművelődés!G56+Támogatás!G38</f>
        <v>132001</v>
      </c>
      <c r="H38" s="486">
        <f>Igazgatás!H40+Községgazd!H40+Közút!H38+Vagyongazd!H38+Sport!H38+Közművelődés!H56+Támogatás!H38</f>
        <v>132001</v>
      </c>
      <c r="I38" s="415">
        <f>Igazgatás!I40+Községgazd!I40+Közút!I38+Vagyongazd!I38+Sport!I38+Közművelődés!I56+Támogatás!I38</f>
        <v>132001</v>
      </c>
      <c r="J38" s="394">
        <f>Igazgatás!J40+Községgazd!J40+Közút!J38+Vagyongazd!J38+Sport!J38+Közművelődés!J56+Támogatás!J38</f>
        <v>132001</v>
      </c>
      <c r="K38" s="205">
        <f>Igazgatás!K40+Községgazd!K40+Közút!K38+Vagyongazd!K38+Sport!K38+Közművelődés!K56+Támogatás!K38</f>
        <v>0</v>
      </c>
      <c r="L38" s="224">
        <f>Igazgatás!L40+Községgazd!L40+Közút!L38+Vagyongazd!L38+Sport!L38+Közművelődés!L56+Támogatás!L38</f>
        <v>132001</v>
      </c>
      <c r="M38" s="81">
        <f>Igazgatás!M40+Községgazd!P40+Közút!M38+Vagyongazd!M38+Sport!M38+Közművelődés!O56+Támogatás!Q38</f>
        <v>11000</v>
      </c>
      <c r="N38" s="1">
        <f>Igazgatás!N40+Községgazd!Q40+Közút!N38+Vagyongazd!N38+Sport!N38+Közművelődés!P56+Támogatás!R38</f>
        <v>11000</v>
      </c>
      <c r="O38" s="1">
        <f>Igazgatás!O40+Községgazd!R40+Közút!O38+Vagyongazd!O38+Sport!O38+Közművelődés!Q56+Támogatás!S38</f>
        <v>11001</v>
      </c>
      <c r="P38" s="1">
        <f>Igazgatás!P40+Községgazd!S40+Közút!P38+Vagyongazd!P38+Sport!P38+Közművelődés!R56+Támogatás!T38</f>
        <v>11000</v>
      </c>
      <c r="Q38" s="1">
        <f>Igazgatás!Q40+Községgazd!T40+Közút!Q38+Vagyongazd!Q38+Sport!Q38+Közművelődés!S56+Támogatás!U38</f>
        <v>11000</v>
      </c>
      <c r="R38" s="89">
        <f>Igazgatás!R40+Községgazd!U40+Közút!R38+Vagyongazd!R38+Sport!R38+Közművelődés!T56+Támogatás!V38</f>
        <v>11000</v>
      </c>
      <c r="S38" s="1">
        <f>Igazgatás!S40+Községgazd!V40+Közút!S38+Vagyongazd!S38+Sport!S38+Közművelődés!U56+Támogatás!W38</f>
        <v>11000</v>
      </c>
      <c r="T38" s="43">
        <f>Igazgatás!T40+Községgazd!W40+Közút!T38+Vagyongazd!T38+Sport!T38+Közművelődés!V56+Támogatás!X38</f>
        <v>11000</v>
      </c>
      <c r="U38" s="89">
        <f>Igazgatás!U40+Községgazd!X40+Közút!U38+Vagyongazd!U38+Sport!U38+Közművelődés!W56+Támogatás!Y38</f>
        <v>11000</v>
      </c>
      <c r="V38" s="1">
        <f>Igazgatás!V40+Községgazd!Y40+Közút!V38+Vagyongazd!V38+Sport!V38+Közművelődés!X56+Támogatás!Z38</f>
        <v>11000</v>
      </c>
      <c r="W38" s="43">
        <f>Igazgatás!W40+Községgazd!Z40+Közút!W38+Vagyongazd!W38+Sport!W38+Közművelődés!Y56+Támogatás!AA38</f>
        <v>17500</v>
      </c>
      <c r="X38" s="46">
        <f>Igazgatás!X40+Községgazd!AA40+Közút!X38+Vagyongazd!X38+Sport!X38+Közművelődés!Z56+Támogatás!AB38</f>
        <v>4500</v>
      </c>
    </row>
    <row r="39" spans="1:24" x14ac:dyDescent="0.25">
      <c r="A39" s="140" t="s">
        <v>322</v>
      </c>
      <c r="B39" s="59" t="s">
        <v>918</v>
      </c>
      <c r="C39" s="599" t="s">
        <v>323</v>
      </c>
      <c r="D39" s="600"/>
      <c r="E39" s="600"/>
      <c r="F39" s="187">
        <f>Igazgatás!F44+Községgazd!F41+Közút!F39+Vagyongazd!F39+Sport!F39+Közművelődés!F57+Támogatás!F39</f>
        <v>66000</v>
      </c>
      <c r="G39" s="486">
        <f>Igazgatás!G44+Községgazd!G41+Közút!G39+Vagyongazd!G39+Sport!G39+Közművelődés!G57+Támogatás!G39</f>
        <v>49071</v>
      </c>
      <c r="H39" s="486">
        <f>Igazgatás!H44+Községgazd!H41+Közút!H39+Vagyongazd!H39+Sport!H39+Közművelődés!H57+Támogatás!H39</f>
        <v>49070</v>
      </c>
      <c r="I39" s="415">
        <f>Igazgatás!I44+Községgazd!I41+Közút!I39+Vagyongazd!I39+Sport!I39+Közművelődés!I57+Támogatás!I39</f>
        <v>49070</v>
      </c>
      <c r="J39" s="394">
        <f>Igazgatás!J44+Községgazd!J41+Közút!J39+Vagyongazd!J39+Sport!J39+Közművelődés!J57+Támogatás!J39</f>
        <v>48070</v>
      </c>
      <c r="K39" s="205">
        <f>Igazgatás!K44+Községgazd!K41+Közút!K39+Vagyongazd!K39+Sport!K39+Közművelődés!K57+Támogatás!K39</f>
        <v>0</v>
      </c>
      <c r="L39" s="224">
        <f>Igazgatás!L44+Községgazd!L41+Közút!L39+Vagyongazd!L39+Sport!L39+Közművelődés!L57+Támogatás!L39</f>
        <v>48070</v>
      </c>
      <c r="M39" s="81">
        <f>Igazgatás!M44+Községgazd!P41+Közút!M39+Vagyongazd!M39+Sport!M39+Közművelődés!O57+Támogatás!Q39</f>
        <v>3950</v>
      </c>
      <c r="N39" s="1">
        <f>Igazgatás!N44+Községgazd!Q41+Közút!N39+Vagyongazd!N39+Sport!N39+Közművelődés!P57+Támogatás!R39</f>
        <v>4028</v>
      </c>
      <c r="O39" s="1">
        <f>Igazgatás!O44+Községgazd!R41+Közút!O39+Vagyongazd!O39+Sport!O39+Közművelődés!Q57+Támogatás!S39</f>
        <v>3961</v>
      </c>
      <c r="P39" s="1">
        <f>Igazgatás!P44+Községgazd!S41+Közút!P39+Vagyongazd!P39+Sport!P39+Közművelődés!R57+Támogatás!T39</f>
        <v>4028</v>
      </c>
      <c r="Q39" s="1">
        <f>Igazgatás!Q44+Községgazd!T41+Közút!Q39+Vagyongazd!Q39+Sport!Q39+Közművelődés!S57+Támogatás!U39</f>
        <v>3958</v>
      </c>
      <c r="R39" s="89">
        <f>Igazgatás!R44+Községgazd!U41+Közút!R39+Vagyongazd!R39+Sport!R39+Közművelődés!T57+Támogatás!V39</f>
        <v>4114</v>
      </c>
      <c r="S39" s="1">
        <f>Igazgatás!S44+Községgazd!V41+Közút!S39+Vagyongazd!S39+Sport!S39+Közművelődés!U57+Támogatás!W39</f>
        <v>4032</v>
      </c>
      <c r="T39" s="43">
        <f>Igazgatás!T44+Községgazd!W41+Közút!T39+Vagyongazd!T39+Sport!T39+Közművelődés!V57+Támogatás!X39</f>
        <v>3950</v>
      </c>
      <c r="U39" s="89">
        <f>Igazgatás!U44+Községgazd!X41+Közút!U39+Vagyongazd!U39+Sport!U39+Közművelődés!W57+Támogatás!Y39</f>
        <v>4024</v>
      </c>
      <c r="V39" s="1">
        <f>Igazgatás!V44+Községgazd!Y41+Közút!V39+Vagyongazd!V39+Sport!V39+Közművelődés!X57+Támogatás!Z39</f>
        <v>3950</v>
      </c>
      <c r="W39" s="43">
        <f>Igazgatás!W44+Községgazd!Z41+Közút!W39+Vagyongazd!W39+Sport!W39+Közművelődés!Y57+Támogatás!AA39</f>
        <v>8075</v>
      </c>
      <c r="X39" s="46">
        <f>Igazgatás!X44+Községgazd!AA41+Közút!X39+Vagyongazd!X39+Sport!X39+Közművelődés!Z57+Támogatás!AB39</f>
        <v>0</v>
      </c>
    </row>
    <row r="40" spans="1:24" x14ac:dyDescent="0.25">
      <c r="B40" s="101" t="s">
        <v>919</v>
      </c>
      <c r="C40" s="597" t="s">
        <v>324</v>
      </c>
      <c r="D40" s="598"/>
      <c r="E40" s="598"/>
      <c r="F40" s="188">
        <f>Igazgatás!F45+Községgazd!F42+Közút!F40+Vagyongazd!F40+Sport!F40+Közművelődés!F58+Támogatás!F40</f>
        <v>4141000</v>
      </c>
      <c r="G40" s="487">
        <f>Igazgatás!G45+Községgazd!G42+Közút!G40+Vagyongazd!G40+Sport!G40+Közművelődés!G58+Támogatás!G40</f>
        <v>4181284.6</v>
      </c>
      <c r="H40" s="487">
        <f>Igazgatás!H45+Községgazd!H42+Közút!H40+Vagyongazd!H40+Sport!H40+Közművelődés!H58+Támogatás!H40</f>
        <v>4445242</v>
      </c>
      <c r="I40" s="416">
        <f>Igazgatás!I45+Községgazd!I42+Közút!I40+Vagyongazd!I40+Sport!I40+Közművelődés!I58+Támogatás!I40</f>
        <v>4503620</v>
      </c>
      <c r="J40" s="395">
        <f>Igazgatás!J45+Községgazd!J42+Közút!J40+Vagyongazd!J40+Sport!J40+Közművelődés!J58+Támogatás!J40</f>
        <v>4075736</v>
      </c>
      <c r="K40" s="206">
        <f>Igazgatás!K45+Községgazd!K42+Közút!K40+Vagyongazd!K40+Sport!K40+Közművelődés!K58+Támogatás!K40</f>
        <v>88585</v>
      </c>
      <c r="L40" s="223">
        <f>Igazgatás!L45+Községgazd!L42+Közút!L40+Vagyongazd!L40+Sport!L40+Közművelődés!L58+Támogatás!L40</f>
        <v>4164321</v>
      </c>
      <c r="M40" s="104">
        <f>Igazgatás!M45+Községgazd!P42+Közút!M40+Vagyongazd!M40+Sport!M40+Közművelődés!O58+Támogatás!Q40</f>
        <v>422802</v>
      </c>
      <c r="N40" s="105">
        <f>Igazgatás!N45+Községgazd!Q42+Közút!N40+Vagyongazd!N40+Sport!N40+Közművelődés!P58+Támogatás!R40</f>
        <v>137710</v>
      </c>
      <c r="O40" s="105">
        <f>Igazgatás!O45+Községgazd!R42+Közút!O40+Vagyongazd!O40+Sport!O40+Közművelődés!Q58+Támogatás!S40</f>
        <v>257491</v>
      </c>
      <c r="P40" s="105">
        <f>Igazgatás!P45+Községgazd!S42+Közút!P40+Vagyongazd!P40+Sport!P40+Közművelődés!R58+Támogatás!T40</f>
        <v>422603</v>
      </c>
      <c r="Q40" s="105">
        <f>Igazgatás!Q45+Községgazd!T42+Közút!Q40+Vagyongazd!Q40+Sport!Q40+Közművelődés!S58+Támogatás!U40</f>
        <v>291602</v>
      </c>
      <c r="R40" s="108">
        <f>Igazgatás!R45+Községgazd!U42+Közút!R40+Vagyongazd!R40+Sport!R40+Közművelődés!T58+Támogatás!V40</f>
        <v>420762</v>
      </c>
      <c r="S40" s="105">
        <f>Igazgatás!S45+Községgazd!V42+Közút!S40+Vagyongazd!S40+Sport!S40+Közművelődés!U58+Támogatás!W40</f>
        <v>181185</v>
      </c>
      <c r="T40" s="107">
        <f>Igazgatás!T45+Községgazd!W42+Közút!T40+Vagyongazd!T40+Sport!T40+Közművelődés!V58+Támogatás!X40</f>
        <v>189711</v>
      </c>
      <c r="U40" s="108">
        <f>Igazgatás!U45+Községgazd!X42+Közút!U40+Vagyongazd!U40+Sport!U40+Közművelődés!W58+Támogatás!Y40</f>
        <v>202986</v>
      </c>
      <c r="V40" s="105">
        <f>Igazgatás!V45+Községgazd!Y42+Közút!V40+Vagyongazd!V40+Sport!V40+Közművelődés!X58+Támogatás!Z40</f>
        <v>477807</v>
      </c>
      <c r="W40" s="107">
        <f>Igazgatás!W45+Községgazd!Z42+Közút!W40+Vagyongazd!W40+Sport!W40+Közművelődés!Y58+Támogatás!AA40</f>
        <v>796898</v>
      </c>
      <c r="X40" s="109">
        <f>Igazgatás!X45+Községgazd!AA42+Közút!X40+Vagyongazd!X40+Sport!X40+Közművelődés!Z58+Támogatás!AB40</f>
        <v>362764</v>
      </c>
    </row>
    <row r="41" spans="1:24" s="42" customFormat="1" x14ac:dyDescent="0.25">
      <c r="A41" s="140" t="s">
        <v>325</v>
      </c>
      <c r="B41" s="57" t="s">
        <v>920</v>
      </c>
      <c r="C41" s="601" t="s">
        <v>326</v>
      </c>
      <c r="D41" s="602"/>
      <c r="E41" s="602"/>
      <c r="F41" s="194">
        <f>Igazgatás!F46+Községgazd!F43+Közút!F41+Vagyongazd!F41+Sport!F41+Közművelődés!F59+Támogatás!F41</f>
        <v>1744000</v>
      </c>
      <c r="G41" s="493">
        <f>Igazgatás!G46+Községgazd!G43+Közút!G41+Vagyongazd!G41+Sport!G41+Közművelődés!G59+Támogatás!G41</f>
        <v>1529736</v>
      </c>
      <c r="H41" s="493">
        <f>Igazgatás!H46+Községgazd!H43+Közút!H41+Vagyongazd!H41+Sport!H41+Közművelődés!H59+Támogatás!H41</f>
        <v>1438314</v>
      </c>
      <c r="I41" s="422">
        <f>Igazgatás!I46+Községgazd!I43+Közút!I41+Vagyongazd!I41+Sport!I41+Közművelődés!I59+Támogatás!I41</f>
        <v>1494838</v>
      </c>
      <c r="J41" s="401">
        <f>Igazgatás!J46+Községgazd!J43+Közút!J41+Vagyongazd!J41+Sport!J41+Közművelődés!J59+Támogatás!J41</f>
        <v>1271954</v>
      </c>
      <c r="K41" s="212">
        <f>Igazgatás!K46+Községgazd!K43+Közút!K41+Vagyongazd!K41+Sport!K41+Közművelődés!K59+Támogatás!K41</f>
        <v>88585</v>
      </c>
      <c r="L41" s="225">
        <f>Igazgatás!L46+Községgazd!L43+Közút!L41+Vagyongazd!L41+Sport!L41+Közművelődés!L59+Támogatás!L41</f>
        <v>1360539</v>
      </c>
      <c r="M41" s="83">
        <f>Igazgatás!M46+Községgazd!P43+Közút!M41+Vagyongazd!M41+Sport!M41+Közművelődés!O59+Támogatás!Q41</f>
        <v>91502</v>
      </c>
      <c r="N41" s="13">
        <f>Igazgatás!N46+Községgazd!Q43+Közút!N41+Vagyongazd!N41+Sport!N41+Közművelődés!P59+Támogatás!R41</f>
        <v>87152</v>
      </c>
      <c r="O41" s="13">
        <f>Igazgatás!O46+Községgazd!R43+Közút!O41+Vagyongazd!O41+Sport!O41+Közművelődés!Q59+Támogatás!S41</f>
        <v>98323</v>
      </c>
      <c r="P41" s="13">
        <f>Igazgatás!P46+Községgazd!S43+Közút!P41+Vagyongazd!P41+Sport!P41+Közművelődés!R59+Támogatás!T41</f>
        <v>243217</v>
      </c>
      <c r="Q41" s="13">
        <f>Igazgatás!Q46+Községgazd!T43+Közút!Q41+Vagyongazd!Q41+Sport!Q41+Közművelődés!S59+Támogatás!U41</f>
        <v>90924</v>
      </c>
      <c r="R41" s="90">
        <f>Igazgatás!R46+Községgazd!U43+Közút!R41+Vagyongazd!R41+Sport!R41+Közművelődés!T59+Támogatás!V41</f>
        <v>294375</v>
      </c>
      <c r="S41" s="13">
        <f>Igazgatás!S46+Községgazd!V43+Közút!S41+Vagyongazd!S41+Sport!S41+Közművelődés!U59+Támogatás!W41</f>
        <v>87073</v>
      </c>
      <c r="T41" s="44">
        <f>Igazgatás!T46+Községgazd!W43+Közút!T41+Vagyongazd!T41+Sport!T41+Közművelődés!V59+Támogatás!X41</f>
        <v>86157</v>
      </c>
      <c r="U41" s="90">
        <f>Igazgatás!U46+Községgazd!X43+Közút!U41+Vagyongazd!U41+Sport!U41+Közművelődés!W59+Támogatás!Y41</f>
        <v>50521</v>
      </c>
      <c r="V41" s="13">
        <f>Igazgatás!V46+Községgazd!Y43+Közút!V41+Vagyongazd!V41+Sport!V41+Közművelődés!X59+Támogatás!Z41</f>
        <v>147170</v>
      </c>
      <c r="W41" s="44">
        <f>Igazgatás!W46+Községgazd!Z43+Közút!W41+Vagyongazd!W41+Sport!W41+Közművelődés!Y59+Támogatás!AA41</f>
        <v>-22136</v>
      </c>
      <c r="X41" s="47">
        <f>Igazgatás!X46+Községgazd!AA43+Közút!X41+Vagyongazd!X41+Sport!X41+Közművelődés!Z59+Támogatás!AB41</f>
        <v>106261</v>
      </c>
    </row>
    <row r="42" spans="1:24" s="42" customFormat="1" hidden="1" x14ac:dyDescent="0.25">
      <c r="A42" s="140" t="s">
        <v>327</v>
      </c>
      <c r="B42" s="57" t="s">
        <v>921</v>
      </c>
      <c r="C42" s="601" t="s">
        <v>328</v>
      </c>
      <c r="D42" s="602"/>
      <c r="E42" s="602"/>
      <c r="F42" s="194">
        <f>Igazgatás!F50+Községgazd!F48+Közút!F42+Vagyongazd!F42+Sport!F44+Közművelődés!F69+Támogatás!F42</f>
        <v>0</v>
      </c>
      <c r="G42" s="493">
        <f>Igazgatás!G50+Községgazd!G48+Közút!G42+Vagyongazd!G42+Sport!G44+Közművelődés!G69+Támogatás!G42</f>
        <v>0</v>
      </c>
      <c r="H42" s="493">
        <f>Igazgatás!H50+Községgazd!H48+Közút!H42+Vagyongazd!H42+Sport!H44+Közművelődés!H69+Támogatás!H42</f>
        <v>0</v>
      </c>
      <c r="I42" s="422">
        <f>Igazgatás!I50+Községgazd!I48+Közút!I42+Vagyongazd!I42+Sport!I44+Közművelődés!I69+Támogatás!I42</f>
        <v>0</v>
      </c>
      <c r="J42" s="401">
        <f>Igazgatás!J50+Községgazd!J48+Közút!J42+Vagyongazd!J42+Sport!J44+Közművelődés!J69+Támogatás!J42</f>
        <v>0</v>
      </c>
      <c r="K42" s="212">
        <f>Igazgatás!K50+Községgazd!K48+Közút!K42+Vagyongazd!K42+Sport!K44+Közművelődés!K69+Támogatás!K42</f>
        <v>0</v>
      </c>
      <c r="L42" s="225">
        <f>Igazgatás!L50+Községgazd!L48+Közút!L42+Vagyongazd!L42+Sport!L44+Közművelődés!L69+Támogatás!L42</f>
        <v>0</v>
      </c>
      <c r="M42" s="83">
        <f>Igazgatás!M50+Községgazd!P48+Közút!M42+Vagyongazd!M42+Sport!M44+Közművelődés!O69+Támogatás!Q42</f>
        <v>0</v>
      </c>
      <c r="N42" s="13">
        <f>Igazgatás!N50+Községgazd!Q48+Közút!N42+Vagyongazd!N42+Sport!N44+Közművelődés!P69+Támogatás!R42</f>
        <v>0</v>
      </c>
      <c r="O42" s="13">
        <f>Igazgatás!O50+Községgazd!R48+Közút!O42+Vagyongazd!O42+Sport!O44+Közművelődés!Q69+Támogatás!S42</f>
        <v>0</v>
      </c>
      <c r="P42" s="13">
        <f>Igazgatás!P50+Községgazd!S48+Közút!P42+Vagyongazd!P42+Sport!P44+Közművelődés!R69+Támogatás!T42</f>
        <v>0</v>
      </c>
      <c r="Q42" s="13">
        <f>Igazgatás!Q50+Községgazd!T48+Közút!Q42+Vagyongazd!Q42+Sport!Q44+Közművelődés!S69+Támogatás!U42</f>
        <v>0</v>
      </c>
      <c r="R42" s="90">
        <f>Igazgatás!R50+Községgazd!U48+Közút!R42+Vagyongazd!R42+Sport!R44+Közművelődés!T69+Támogatás!V42</f>
        <v>0</v>
      </c>
      <c r="S42" s="13">
        <f>Igazgatás!S50+Községgazd!V48+Közút!S42+Vagyongazd!S42+Sport!S44+Közművelődés!U69+Támogatás!W42</f>
        <v>0</v>
      </c>
      <c r="T42" s="44">
        <f>Igazgatás!T50+Községgazd!W48+Közút!T42+Vagyongazd!T42+Sport!T44+Közművelődés!V69+Támogatás!X42</f>
        <v>0</v>
      </c>
      <c r="U42" s="90">
        <f>Igazgatás!U50+Községgazd!X48+Közút!U42+Vagyongazd!U42+Sport!U44+Közművelődés!W69+Támogatás!Y42</f>
        <v>0</v>
      </c>
      <c r="V42" s="13">
        <f>Igazgatás!V50+Községgazd!Y48+Közút!V42+Vagyongazd!V42+Sport!V44+Közművelődés!X69+Támogatás!Z42</f>
        <v>0</v>
      </c>
      <c r="W42" s="44">
        <f>Igazgatás!W50+Községgazd!Z48+Közút!W42+Vagyongazd!W42+Sport!W44+Közművelődés!Y69+Támogatás!AA42</f>
        <v>0</v>
      </c>
      <c r="X42" s="47">
        <f>Igazgatás!X50+Községgazd!AA48+Közút!X42+Vagyongazd!X42+Sport!X44+Közművelődés!Z69+Támogatás!AB42</f>
        <v>0</v>
      </c>
    </row>
    <row r="43" spans="1:24" s="42" customFormat="1" x14ac:dyDescent="0.25">
      <c r="A43" s="140" t="s">
        <v>329</v>
      </c>
      <c r="B43" s="57" t="s">
        <v>922</v>
      </c>
      <c r="C43" s="601" t="s">
        <v>330</v>
      </c>
      <c r="D43" s="602"/>
      <c r="E43" s="602"/>
      <c r="F43" s="194">
        <f>Igazgatás!F51+Községgazd!F49+Közút!F43+Vagyongazd!F43+Sport!F45+Közművelődés!F70+Támogatás!F43</f>
        <v>0</v>
      </c>
      <c r="G43" s="493">
        <f>Igazgatás!G51+Községgazd!G49+Közút!G43+Vagyongazd!G43+Sport!G45+Közművelődés!G70+Támogatás!G43</f>
        <v>253997</v>
      </c>
      <c r="H43" s="493">
        <f>Igazgatás!H51+Községgazd!H49+Közút!H43+Vagyongazd!H43+Sport!H45+Közművelődés!H70+Támogatás!H43</f>
        <v>97147</v>
      </c>
      <c r="I43" s="422">
        <f>Igazgatás!I51+Községgazd!I49+Közút!I43+Vagyongazd!I43+Sport!I45+Közművelődés!I70+Támogatás!I43</f>
        <v>97147</v>
      </c>
      <c r="J43" s="401">
        <f>Igazgatás!J51+Községgazd!J49+Közút!J43+Vagyongazd!J43+Sport!J45+Közművelődés!J70+Támogatás!J43</f>
        <v>97147</v>
      </c>
      <c r="K43" s="212">
        <f>Igazgatás!K51+Községgazd!K49+Közút!K43+Vagyongazd!K43+Sport!K45+Közművelődés!K70+Támogatás!K43</f>
        <v>0</v>
      </c>
      <c r="L43" s="225">
        <f>Igazgatás!L51+Községgazd!L49+Közút!L43+Vagyongazd!L43+Sport!L45+Közművelődés!L70+Támogatás!L43</f>
        <v>97147</v>
      </c>
      <c r="M43" s="83">
        <f>Igazgatás!M51+Községgazd!P49+Közút!M43+Vagyongazd!M43+Sport!M45+Közművelődés!O70+Támogatás!Q43</f>
        <v>57147</v>
      </c>
      <c r="N43" s="13">
        <f>Igazgatás!N51+Községgazd!Q49+Közút!N43+Vagyongazd!N43+Sport!N45+Közművelődés!P70+Támogatás!R43</f>
        <v>0</v>
      </c>
      <c r="O43" s="13">
        <f>Igazgatás!O51+Községgazd!R49+Közút!O43+Vagyongazd!O43+Sport!O45+Közművelődés!Q70+Támogatás!S43</f>
        <v>0</v>
      </c>
      <c r="P43" s="13">
        <f>Igazgatás!P51+Községgazd!S49+Közút!P43+Vagyongazd!P43+Sport!P45+Közművelődés!R70+Támogatás!T43</f>
        <v>0</v>
      </c>
      <c r="Q43" s="13">
        <f>Igazgatás!Q51+Községgazd!T49+Közút!Q43+Vagyongazd!Q43+Sport!Q45+Közművelődés!S70+Támogatás!U43</f>
        <v>0</v>
      </c>
      <c r="R43" s="90">
        <f>Igazgatás!R51+Községgazd!U49+Közút!R43+Vagyongazd!R43+Sport!R45+Közművelődés!T70+Támogatás!V43</f>
        <v>0</v>
      </c>
      <c r="S43" s="13">
        <f>Igazgatás!S51+Községgazd!V49+Közút!S43+Vagyongazd!S43+Sport!S45+Közművelődés!U70+Támogatás!W43</f>
        <v>0</v>
      </c>
      <c r="T43" s="44">
        <f>Igazgatás!T51+Községgazd!W49+Közút!T43+Vagyongazd!T43+Sport!T45+Közművelődés!V70+Támogatás!X43</f>
        <v>0</v>
      </c>
      <c r="U43" s="90">
        <f>Igazgatás!U51+Községgazd!X49+Közút!U43+Vagyongazd!U43+Sport!U45+Közművelődés!W70+Támogatás!Y43</f>
        <v>0</v>
      </c>
      <c r="V43" s="13">
        <f>Igazgatás!V51+Községgazd!Y49+Közút!V43+Vagyongazd!V43+Sport!V45+Közművelődés!X70+Támogatás!Z43</f>
        <v>0</v>
      </c>
      <c r="W43" s="44">
        <f>Igazgatás!W51+Községgazd!Z49+Közút!W43+Vagyongazd!W43+Sport!W45+Közművelődés!Y70+Támogatás!AA43</f>
        <v>20000</v>
      </c>
      <c r="X43" s="47">
        <f>Igazgatás!X51+Községgazd!AA49+Közút!X43+Vagyongazd!X43+Sport!X45+Közművelődés!Z70+Támogatás!AB43</f>
        <v>20000</v>
      </c>
    </row>
    <row r="44" spans="1:24" s="42" customFormat="1" x14ac:dyDescent="0.25">
      <c r="A44" s="140" t="s">
        <v>331</v>
      </c>
      <c r="B44" s="57" t="s">
        <v>923</v>
      </c>
      <c r="C44" s="601" t="s">
        <v>332</v>
      </c>
      <c r="D44" s="602"/>
      <c r="E44" s="602"/>
      <c r="F44" s="194">
        <f>Igazgatás!F52+Községgazd!F50+Közút!F44+Vagyongazd!F44+Sport!F46+Közművelődés!F71+Támogatás!F44</f>
        <v>475000</v>
      </c>
      <c r="G44" s="493">
        <f>Igazgatás!G52+Községgazd!G50+Közút!G44+Vagyongazd!G44+Sport!G46+Közművelődés!G71+Támogatás!G44</f>
        <v>494962</v>
      </c>
      <c r="H44" s="493">
        <f>Igazgatás!H52+Községgazd!H50+Közút!H44+Vagyongazd!H44+Sport!H46+Közművelődés!H71+Támogatás!H44</f>
        <v>591793</v>
      </c>
      <c r="I44" s="422">
        <f>Igazgatás!I52+Községgazd!I50+Közút!I44+Vagyongazd!I44+Sport!I46+Közművelődés!I71+Támogatás!I44</f>
        <v>591793</v>
      </c>
      <c r="J44" s="401">
        <f>Igazgatás!J52+Községgazd!J50+Közút!J44+Vagyongazd!J44+Sport!J46+Közművelődés!J71+Támogatás!J44</f>
        <v>515337</v>
      </c>
      <c r="K44" s="212">
        <f>Igazgatás!K52+Községgazd!K50+Közút!K44+Vagyongazd!K44+Sport!K46+Közművelődés!K71+Támogatás!K44</f>
        <v>0</v>
      </c>
      <c r="L44" s="225">
        <f>Igazgatás!L52+Községgazd!L50+Közút!L44+Vagyongazd!L44+Sport!L46+Közművelődés!L71+Támogatás!L44</f>
        <v>515337</v>
      </c>
      <c r="M44" s="83">
        <f>Igazgatás!M52+Községgazd!P50+Közút!M44+Vagyongazd!M44+Sport!M46+Közművelődés!O71+Támogatás!Q44</f>
        <v>63667</v>
      </c>
      <c r="N44" s="13">
        <f>Igazgatás!N52+Községgazd!Q50+Közút!N44+Vagyongazd!N44+Sport!N46+Közművelődés!P71+Támogatás!R44</f>
        <v>0</v>
      </c>
      <c r="O44" s="13">
        <f>Igazgatás!O52+Községgazd!R50+Közút!O44+Vagyongazd!O44+Sport!O46+Közművelődés!Q71+Támogatás!S44</f>
        <v>62861</v>
      </c>
      <c r="P44" s="13">
        <f>Igazgatás!P52+Községgazd!S50+Közút!P44+Vagyongazd!P44+Sport!P46+Közművelődés!R71+Támogatás!T44</f>
        <v>81451</v>
      </c>
      <c r="Q44" s="13">
        <f>Igazgatás!Q52+Községgazd!T50+Közút!Q44+Vagyongazd!Q44+Sport!Q46+Közművelődés!S71+Támogatás!U44</f>
        <v>111743</v>
      </c>
      <c r="R44" s="90">
        <f>Igazgatás!R52+Községgazd!U50+Közút!R44+Vagyongazd!R44+Sport!R46+Közművelődés!T71+Támogatás!V44</f>
        <v>18918</v>
      </c>
      <c r="S44" s="13">
        <f>Igazgatás!S52+Községgazd!V50+Közút!S44+Vagyongazd!S44+Sport!S46+Közművelődés!U71+Támogatás!W44</f>
        <v>49640</v>
      </c>
      <c r="T44" s="44">
        <f>Igazgatás!T52+Községgazd!W50+Közút!T44+Vagyongazd!T44+Sport!T46+Közművelődés!V71+Támogatás!X44</f>
        <v>13616</v>
      </c>
      <c r="U44" s="90">
        <f>Igazgatás!U52+Községgazd!X50+Közút!U44+Vagyongazd!U44+Sport!U46+Közművelődés!W71+Támogatás!Y44</f>
        <v>63443</v>
      </c>
      <c r="V44" s="13">
        <f>Igazgatás!V52+Községgazd!Y50+Közút!V44+Vagyongazd!V44+Sport!V46+Közművelődés!X71+Támogatás!Z44</f>
        <v>31025</v>
      </c>
      <c r="W44" s="44">
        <f>Igazgatás!W52+Községgazd!Z50+Közút!W44+Vagyongazd!W44+Sport!W46+Közművelődés!Y71+Támogatás!AA44</f>
        <v>8325</v>
      </c>
      <c r="X44" s="47">
        <f>Igazgatás!X52+Községgazd!AA50+Közút!X44+Vagyongazd!X44+Sport!X46+Közművelődés!Z71+Támogatás!AB44</f>
        <v>10648</v>
      </c>
    </row>
    <row r="45" spans="1:24" s="19" customFormat="1" x14ac:dyDescent="0.25">
      <c r="A45" s="140" t="s">
        <v>333</v>
      </c>
      <c r="B45" s="57" t="s">
        <v>924</v>
      </c>
      <c r="C45" s="601" t="s">
        <v>334</v>
      </c>
      <c r="D45" s="602"/>
      <c r="E45" s="602"/>
      <c r="F45" s="194">
        <f>Igazgatás!F53+Községgazd!F53+Közút!F45+Vagyongazd!F45+Sport!F47+Közművelődés!F72+Támogatás!F45</f>
        <v>0</v>
      </c>
      <c r="G45" s="493">
        <f>Igazgatás!G53+Községgazd!G53+Közút!G45+Vagyongazd!G45+Sport!G47+Közművelődés!G72+Támogatás!G45</f>
        <v>79289</v>
      </c>
      <c r="H45" s="493">
        <f>Igazgatás!H53+Községgazd!H53+Közút!H45+Vagyongazd!H45+Sport!H47+Közművelődés!H72+Támogatás!H45</f>
        <v>99520</v>
      </c>
      <c r="I45" s="422">
        <f>Igazgatás!I53+Községgazd!I53+Közút!I45+Vagyongazd!I45+Sport!I47+Közművelődés!I72+Támogatás!I45</f>
        <v>99520</v>
      </c>
      <c r="J45" s="401">
        <f>Igazgatás!J53+Községgazd!J53+Közút!J45+Vagyongazd!J45+Sport!J47+Közművelődés!J72+Támogatás!J45</f>
        <v>99520</v>
      </c>
      <c r="K45" s="212">
        <f>Igazgatás!K53+Községgazd!K53+Közút!K45+Vagyongazd!K45+Sport!K47+Közművelődés!K72+Támogatás!K45</f>
        <v>0</v>
      </c>
      <c r="L45" s="225">
        <f>Igazgatás!L53+Községgazd!L53+Közút!L45+Vagyongazd!L45+Sport!L47+Közművelődés!L72+Támogatás!L45</f>
        <v>99520</v>
      </c>
      <c r="M45" s="83">
        <f>Igazgatás!M53+Községgazd!P53+Közút!M45+Vagyongazd!M45+Sport!M47+Közművelődés!O72+Támogatás!Q45</f>
        <v>0</v>
      </c>
      <c r="N45" s="13">
        <f>Igazgatás!N53+Községgazd!Q53+Közút!N45+Vagyongazd!N45+Sport!N47+Közművelődés!P72+Támogatás!R45</f>
        <v>0</v>
      </c>
      <c r="O45" s="13">
        <f>Igazgatás!O53+Községgazd!R53+Közút!O45+Vagyongazd!O45+Sport!O47+Közművelődés!Q72+Támogatás!S45</f>
        <v>0</v>
      </c>
      <c r="P45" s="13">
        <f>Igazgatás!P53+Községgazd!S53+Közút!P45+Vagyongazd!P45+Sport!P47+Közművelődés!R72+Támogatás!T45</f>
        <v>0</v>
      </c>
      <c r="Q45" s="13">
        <f>Igazgatás!Q53+Községgazd!T53+Közút!Q45+Vagyongazd!Q45+Sport!Q47+Közművelődés!S72+Támogatás!U45</f>
        <v>0</v>
      </c>
      <c r="R45" s="90">
        <f>Igazgatás!R53+Községgazd!U53+Közút!R45+Vagyongazd!R45+Sport!R47+Közművelődés!T72+Támogatás!V45</f>
        <v>0</v>
      </c>
      <c r="S45" s="13">
        <f>Igazgatás!S53+Községgazd!V53+Közút!S45+Vagyongazd!S45+Sport!S47+Közművelődés!U72+Támogatás!W45</f>
        <v>0</v>
      </c>
      <c r="T45" s="44">
        <f>Igazgatás!T53+Községgazd!W53+Közút!T45+Vagyongazd!T45+Sport!T47+Közművelődés!V72+Támogatás!X45</f>
        <v>0</v>
      </c>
      <c r="U45" s="90">
        <f>Igazgatás!U53+Községgazd!X53+Közút!U45+Vagyongazd!U45+Sport!U47+Közművelődés!W72+Támogatás!Y45</f>
        <v>0</v>
      </c>
      <c r="V45" s="13">
        <f>Igazgatás!V53+Községgazd!Y53+Közút!V45+Vagyongazd!V45+Sport!V47+Közművelődés!X72+Támogatás!Z45</f>
        <v>99520</v>
      </c>
      <c r="W45" s="44">
        <f>Igazgatás!W53+Községgazd!Z53+Közút!W45+Vagyongazd!W45+Sport!W47+Közművelődés!Y72+Támogatás!AA45</f>
        <v>0</v>
      </c>
      <c r="X45" s="47">
        <f>Igazgatás!X53+Községgazd!AA53+Közút!X45+Vagyongazd!X45+Sport!X47+Közművelődés!Z72+Támogatás!AB45</f>
        <v>0</v>
      </c>
    </row>
    <row r="46" spans="1:24" x14ac:dyDescent="0.25">
      <c r="A46" s="140" t="s">
        <v>335</v>
      </c>
      <c r="B46" s="59"/>
      <c r="C46" s="49"/>
      <c r="D46" s="603" t="s">
        <v>336</v>
      </c>
      <c r="E46" s="603"/>
      <c r="F46" s="187">
        <f>Igazgatás!F54+Községgazd!F54+Közút!F46+Vagyongazd!F46+Sport!F48+Közművelődés!F73+Támogatás!F46</f>
        <v>0</v>
      </c>
      <c r="G46" s="486">
        <f>Igazgatás!G54+Községgazd!G54+Közút!G46+Vagyongazd!G46+Sport!G48+Közművelődés!G73+Támogatás!G46</f>
        <v>79289</v>
      </c>
      <c r="H46" s="486">
        <f>Igazgatás!H54+Községgazd!H54+Közút!H46+Vagyongazd!H46+Sport!H48+Közművelődés!H73+Támogatás!H46</f>
        <v>99520</v>
      </c>
      <c r="I46" s="415">
        <f>Igazgatás!I54+Községgazd!I54+Közút!I46+Vagyongazd!I46+Sport!I48+Közművelődés!I73+Támogatás!I46</f>
        <v>99520</v>
      </c>
      <c r="J46" s="394">
        <f>Igazgatás!J54+Községgazd!J54+Közút!J46+Vagyongazd!J46+Sport!J48+Közművelődés!J73+Támogatás!J46</f>
        <v>99520</v>
      </c>
      <c r="K46" s="205">
        <f>Igazgatás!K54+Községgazd!K54+Közút!K46+Vagyongazd!K46+Sport!K48+Közművelődés!K73+Támogatás!K46</f>
        <v>0</v>
      </c>
      <c r="L46" s="224">
        <f>Igazgatás!L54+Községgazd!L54+Közút!L46+Vagyongazd!L46+Sport!L48+Közművelődés!L73+Támogatás!L46</f>
        <v>99520</v>
      </c>
      <c r="M46" s="81">
        <f>Igazgatás!M54+Községgazd!P54+Közút!M46+Vagyongazd!M46+Sport!M48+Közművelődés!O73+Támogatás!Q46</f>
        <v>0</v>
      </c>
      <c r="N46" s="1">
        <f>Igazgatás!N54+Községgazd!Q54+Közút!N46+Vagyongazd!N46+Sport!N48+Közművelődés!P73+Támogatás!R46</f>
        <v>0</v>
      </c>
      <c r="O46" s="1">
        <f>Igazgatás!O54+Községgazd!R54+Közút!O46+Vagyongazd!O46+Sport!O48+Közművelődés!Q73+Támogatás!S46</f>
        <v>0</v>
      </c>
      <c r="P46" s="1">
        <f>Igazgatás!P54+Községgazd!S54+Közút!P46+Vagyongazd!P46+Sport!P48+Közművelődés!R73+Támogatás!T46</f>
        <v>0</v>
      </c>
      <c r="Q46" s="1">
        <f>Igazgatás!Q54+Községgazd!T54+Közút!Q46+Vagyongazd!Q46+Sport!Q48+Közművelődés!S73+Támogatás!U46</f>
        <v>0</v>
      </c>
      <c r="R46" s="89">
        <f>Igazgatás!R54+Községgazd!U54+Közút!R46+Vagyongazd!R46+Sport!R48+Közművelődés!T73+Támogatás!V46</f>
        <v>0</v>
      </c>
      <c r="S46" s="1">
        <f>Igazgatás!S54+Községgazd!V54+Közút!S46+Vagyongazd!S46+Sport!S48+Közművelődés!U73+Támogatás!W46</f>
        <v>0</v>
      </c>
      <c r="T46" s="43">
        <f>Igazgatás!T54+Községgazd!W54+Közút!T46+Vagyongazd!T46+Sport!T48+Közművelődés!V73+Támogatás!X46</f>
        <v>0</v>
      </c>
      <c r="U46" s="89">
        <f>Igazgatás!U54+Községgazd!X54+Közút!U46+Vagyongazd!U46+Sport!U48+Közművelődés!W73+Támogatás!Y46</f>
        <v>0</v>
      </c>
      <c r="V46" s="1">
        <f>Igazgatás!V54+Községgazd!Y54+Közút!V46+Vagyongazd!V46+Sport!V48+Közművelődés!X73+Támogatás!Z46</f>
        <v>99520</v>
      </c>
      <c r="W46" s="43">
        <f>Igazgatás!W54+Községgazd!Z54+Közút!W46+Vagyongazd!W46+Sport!W48+Közművelődés!Y73+Támogatás!AA46</f>
        <v>0</v>
      </c>
      <c r="X46" s="46">
        <f>Igazgatás!X54+Községgazd!AA54+Közút!X46+Vagyongazd!X46+Sport!X48+Közművelődés!Z73+Támogatás!AB46</f>
        <v>0</v>
      </c>
    </row>
    <row r="47" spans="1:24" hidden="1" x14ac:dyDescent="0.25">
      <c r="A47" s="140" t="s">
        <v>337</v>
      </c>
      <c r="B47" s="59"/>
      <c r="C47" s="49"/>
      <c r="D47" s="603" t="s">
        <v>338</v>
      </c>
      <c r="E47" s="603"/>
      <c r="F47" s="187">
        <f>Igazgatás!F55+Községgazd!F55+Közút!F47+Vagyongazd!F47+Sport!F49+Közművelődés!F74+Támogatás!F47</f>
        <v>0</v>
      </c>
      <c r="G47" s="486">
        <f>Igazgatás!G55+Községgazd!G55+Közút!G47+Vagyongazd!G47+Sport!G49+Közművelődés!G74+Támogatás!G47</f>
        <v>0</v>
      </c>
      <c r="H47" s="486">
        <f>Igazgatás!H55+Községgazd!H55+Közút!H47+Vagyongazd!H47+Sport!H49+Közművelődés!H74+Támogatás!H47</f>
        <v>0</v>
      </c>
      <c r="I47" s="415">
        <f>Igazgatás!I55+Községgazd!I55+Közút!I47+Vagyongazd!I47+Sport!I49+Közművelődés!I74+Támogatás!I47</f>
        <v>0</v>
      </c>
      <c r="J47" s="394">
        <f>Igazgatás!J55+Községgazd!J55+Közút!J47+Vagyongazd!J47+Sport!J49+Közművelődés!J74+Támogatás!J47</f>
        <v>0</v>
      </c>
      <c r="K47" s="205">
        <f>Igazgatás!K55+Községgazd!K55+Közút!K47+Vagyongazd!K47+Sport!K49+Közművelődés!K74+Támogatás!K47</f>
        <v>0</v>
      </c>
      <c r="L47" s="224">
        <f>Igazgatás!L55+Községgazd!L55+Közút!L47+Vagyongazd!L47+Sport!L49+Közművelődés!L74+Támogatás!L47</f>
        <v>0</v>
      </c>
      <c r="M47" s="81">
        <f>Igazgatás!M55+Községgazd!P55+Közút!M47+Vagyongazd!M47+Sport!M49+Közművelődés!O74+Támogatás!Q47</f>
        <v>0</v>
      </c>
      <c r="N47" s="1">
        <f>Igazgatás!N55+Községgazd!Q55+Közút!N47+Vagyongazd!N47+Sport!N49+Közművelődés!P74+Támogatás!R47</f>
        <v>0</v>
      </c>
      <c r="O47" s="1">
        <f>Igazgatás!O55+Községgazd!R55+Közút!O47+Vagyongazd!O47+Sport!O49+Közművelődés!Q74+Támogatás!S47</f>
        <v>0</v>
      </c>
      <c r="P47" s="1">
        <f>Igazgatás!P55+Községgazd!S55+Közút!P47+Vagyongazd!P47+Sport!P49+Közművelődés!R74+Támogatás!T47</f>
        <v>0</v>
      </c>
      <c r="Q47" s="1">
        <f>Igazgatás!Q55+Községgazd!T55+Közút!Q47+Vagyongazd!Q47+Sport!Q49+Közművelődés!S74+Támogatás!U47</f>
        <v>0</v>
      </c>
      <c r="R47" s="89">
        <f>Igazgatás!R55+Községgazd!U55+Közút!R47+Vagyongazd!R47+Sport!R49+Közművelődés!T74+Támogatás!V47</f>
        <v>0</v>
      </c>
      <c r="S47" s="1">
        <f>Igazgatás!S55+Községgazd!V55+Közút!S47+Vagyongazd!S47+Sport!S49+Közművelődés!U74+Támogatás!W47</f>
        <v>0</v>
      </c>
      <c r="T47" s="43">
        <f>Igazgatás!T55+Községgazd!W55+Közút!T47+Vagyongazd!T47+Sport!T49+Közművelődés!V74+Támogatás!X47</f>
        <v>0</v>
      </c>
      <c r="U47" s="89">
        <f>Igazgatás!U55+Községgazd!X55+Közút!U47+Vagyongazd!U47+Sport!U49+Közművelődés!W74+Támogatás!Y47</f>
        <v>0</v>
      </c>
      <c r="V47" s="1">
        <f>Igazgatás!V55+Községgazd!Y55+Közút!V47+Vagyongazd!V47+Sport!V49+Közművelődés!X74+Támogatás!Z47</f>
        <v>0</v>
      </c>
      <c r="W47" s="43">
        <f>Igazgatás!W55+Községgazd!Z55+Közút!W47+Vagyongazd!W47+Sport!W49+Közművelődés!Y74+Támogatás!AA47</f>
        <v>0</v>
      </c>
      <c r="X47" s="46">
        <f>Igazgatás!X55+Községgazd!AA55+Közút!X47+Vagyongazd!X47+Sport!X49+Közművelődés!Z74+Támogatás!AB47</f>
        <v>0</v>
      </c>
    </row>
    <row r="48" spans="1:24" s="42" customFormat="1" x14ac:dyDescent="0.25">
      <c r="A48" s="140" t="s">
        <v>339</v>
      </c>
      <c r="B48" s="57" t="s">
        <v>925</v>
      </c>
      <c r="C48" s="605" t="s">
        <v>340</v>
      </c>
      <c r="D48" s="606"/>
      <c r="E48" s="606"/>
      <c r="F48" s="194">
        <f>Igazgatás!F56+Községgazd!F56+Közút!F48+Vagyongazd!F48+Sport!F50+Közművelődés!F75+Támogatás!F48</f>
        <v>334000</v>
      </c>
      <c r="G48" s="493">
        <f>Igazgatás!G56+Községgazd!G56+Közút!G48+Vagyongazd!G48+Sport!G50+Közművelődés!G75+Támogatás!G48</f>
        <v>331500</v>
      </c>
      <c r="H48" s="493">
        <f>Igazgatás!H56+Községgazd!H56+Közút!H48+Vagyongazd!H48+Sport!H50+Közművelődés!H75+Támogatás!H48</f>
        <v>449500</v>
      </c>
      <c r="I48" s="422">
        <f>Igazgatás!I56+Községgazd!I56+Közút!I48+Vagyongazd!I48+Sport!I50+Közművelődés!I75+Támogatás!I48</f>
        <v>449500</v>
      </c>
      <c r="J48" s="401">
        <f>Igazgatás!J56+Községgazd!J56+Közút!J48+Vagyongazd!J48+Sport!J50+Közművelődés!J75+Támogatás!J48</f>
        <v>423500</v>
      </c>
      <c r="K48" s="212">
        <f>Igazgatás!K56+Községgazd!K56+Közút!K48+Vagyongazd!K48+Sport!K50+Közművelődés!K75+Támogatás!K48</f>
        <v>0</v>
      </c>
      <c r="L48" s="225">
        <f>Igazgatás!L56+Községgazd!L56+Közút!L48+Vagyongazd!L48+Sport!L50+Közművelődés!L75+Támogatás!L48</f>
        <v>423500</v>
      </c>
      <c r="M48" s="83">
        <f>Igazgatás!M56+Községgazd!P56+Közút!M48+Vagyongazd!M48+Sport!M50+Közművelődés!O75+Támogatás!Q48</f>
        <v>105000</v>
      </c>
      <c r="N48" s="13">
        <f>Igazgatás!N56+Községgazd!Q56+Közút!N48+Vagyongazd!N48+Sport!N50+Közművelődés!P75+Támogatás!R48</f>
        <v>0</v>
      </c>
      <c r="O48" s="13">
        <f>Igazgatás!O56+Községgazd!R56+Közút!O48+Vagyongazd!O48+Sport!O50+Közművelődés!Q75+Támogatás!S48</f>
        <v>0</v>
      </c>
      <c r="P48" s="13">
        <f>Igazgatás!P56+Községgazd!S56+Közút!P48+Vagyongazd!P48+Sport!P50+Közművelődés!R75+Támogatás!T48</f>
        <v>20000</v>
      </c>
      <c r="Q48" s="13">
        <f>Igazgatás!Q56+Községgazd!T56+Közút!Q48+Vagyongazd!Q48+Sport!Q50+Közművelődés!S75+Támogatás!U48</f>
        <v>20000</v>
      </c>
      <c r="R48" s="90">
        <f>Igazgatás!R56+Községgazd!U56+Közút!R48+Vagyongazd!R48+Sport!R50+Közművelődés!T75+Támogatás!V48</f>
        <v>0</v>
      </c>
      <c r="S48" s="13">
        <f>Igazgatás!S56+Községgazd!V56+Közút!S48+Vagyongazd!S48+Sport!S50+Közművelődés!U75+Támogatás!W48</f>
        <v>0</v>
      </c>
      <c r="T48" s="44">
        <f>Igazgatás!T56+Községgazd!W56+Közút!T48+Vagyongazd!T48+Sport!T50+Közművelődés!V75+Támogatás!X48</f>
        <v>44500</v>
      </c>
      <c r="U48" s="90">
        <f>Igazgatás!U56+Községgazd!X56+Közút!U48+Vagyongazd!U48+Sport!U50+Közművelődés!W75+Támogatás!Y48</f>
        <v>0</v>
      </c>
      <c r="V48" s="13">
        <f>Igazgatás!V56+Községgazd!Y56+Közút!V48+Vagyongazd!V48+Sport!V50+Közművelődés!X75+Támogatás!Z48</f>
        <v>144000</v>
      </c>
      <c r="W48" s="44">
        <f>Igazgatás!W56+Községgazd!Z56+Közút!W48+Vagyongazd!W48+Sport!W50+Közművelődés!Y75+Támogatás!AA48</f>
        <v>20000</v>
      </c>
      <c r="X48" s="47">
        <f>Igazgatás!X56+Községgazd!AA56+Közút!X48+Vagyongazd!X48+Sport!X50+Közművelődés!Z75+Támogatás!AB48</f>
        <v>70000</v>
      </c>
    </row>
    <row r="49" spans="1:24" s="42" customFormat="1" x14ac:dyDescent="0.25">
      <c r="A49" s="140" t="s">
        <v>341</v>
      </c>
      <c r="B49" s="57" t="s">
        <v>926</v>
      </c>
      <c r="C49" s="605" t="s">
        <v>342</v>
      </c>
      <c r="D49" s="606"/>
      <c r="E49" s="606"/>
      <c r="F49" s="194">
        <f>Igazgatás!F61+Községgazd!F57+Közút!F49+Vagyongazd!F49+Sport!F51+Közművelődés!F76+Támogatás!F49</f>
        <v>1588000</v>
      </c>
      <c r="G49" s="493">
        <f>Igazgatás!G61+Községgazd!G57+Közút!G49+Vagyongazd!G49+Sport!G51+Közművelődés!G76+Támogatás!G49</f>
        <v>1491800.6</v>
      </c>
      <c r="H49" s="493">
        <f>Igazgatás!H61+Községgazd!H57+Közút!H49+Vagyongazd!H49+Sport!H51+Közművelődés!H76+Támogatás!H49</f>
        <v>1768968</v>
      </c>
      <c r="I49" s="422">
        <f>Igazgatás!I61+Községgazd!I57+Közút!I49+Vagyongazd!I49+Sport!I51+Közművelődés!I76+Támogatás!I49</f>
        <v>1770822</v>
      </c>
      <c r="J49" s="401">
        <f>Igazgatás!J61+Községgazd!J57+Közút!J49+Vagyongazd!J49+Sport!J51+Közművelődés!J76+Támogatás!J49</f>
        <v>1668278</v>
      </c>
      <c r="K49" s="212">
        <f>Igazgatás!K61+Községgazd!K57+Közút!K49+Vagyongazd!K49+Sport!K51+Közművelődés!K76+Támogatás!K49</f>
        <v>0</v>
      </c>
      <c r="L49" s="225">
        <f>Igazgatás!L61+Községgazd!L57+Közút!L49+Vagyongazd!L49+Sport!L51+Közművelődés!L76+Támogatás!L49</f>
        <v>1668278</v>
      </c>
      <c r="M49" s="83">
        <f>Igazgatás!M61+Községgazd!P57+Közút!M49+Vagyongazd!M49+Sport!M51+Közművelődés!O76+Támogatás!Q49</f>
        <v>105486</v>
      </c>
      <c r="N49" s="13">
        <f>Igazgatás!N61+Községgazd!Q57+Közút!N49+Vagyongazd!N49+Sport!N51+Közművelődés!P76+Támogatás!R49</f>
        <v>50558</v>
      </c>
      <c r="O49" s="13">
        <f>Igazgatás!O61+Községgazd!R57+Közút!O49+Vagyongazd!O49+Sport!O51+Közművelődés!Q76+Támogatás!S49</f>
        <v>96307</v>
      </c>
      <c r="P49" s="13">
        <f>Igazgatás!P61+Községgazd!S57+Közút!P49+Vagyongazd!P49+Sport!P51+Közművelődés!R76+Támogatás!T49</f>
        <v>77935</v>
      </c>
      <c r="Q49" s="13">
        <f>Igazgatás!Q61+Községgazd!T57+Közút!Q49+Vagyongazd!Q49+Sport!Q51+Közművelődés!S76+Támogatás!U49</f>
        <v>68935</v>
      </c>
      <c r="R49" s="90">
        <f>Igazgatás!R61+Községgazd!U57+Közút!R49+Vagyongazd!R49+Sport!R51+Közművelődés!T76+Támogatás!V49</f>
        <v>107469</v>
      </c>
      <c r="S49" s="13">
        <f>Igazgatás!S61+Községgazd!V57+Közút!S49+Vagyongazd!S49+Sport!S51+Közművelődés!U76+Támogatás!W49</f>
        <v>44472</v>
      </c>
      <c r="T49" s="44">
        <f>Igazgatás!T61+Községgazd!W57+Közút!T49+Vagyongazd!T49+Sport!T51+Közművelődés!V76+Támogatás!X49</f>
        <v>45438</v>
      </c>
      <c r="U49" s="90">
        <f>Igazgatás!U61+Községgazd!X57+Közút!U49+Vagyongazd!U49+Sport!U51+Közművelődés!W76+Támogatás!Y49</f>
        <v>89022</v>
      </c>
      <c r="V49" s="13">
        <f>Igazgatás!V61+Községgazd!Y57+Közút!V49+Vagyongazd!V49+Sport!V51+Közművelődés!X76+Támogatás!Z49</f>
        <v>56092</v>
      </c>
      <c r="W49" s="44">
        <f>Igazgatás!W61+Községgazd!Z57+Közút!W49+Vagyongazd!W49+Sport!W51+Közművelődés!Y76+Támogatás!AA49</f>
        <v>770709</v>
      </c>
      <c r="X49" s="47">
        <f>Igazgatás!X61+Községgazd!AA57+Közút!X49+Vagyongazd!X49+Sport!X51+Közművelődés!Z76+Támogatás!AB49</f>
        <v>155855</v>
      </c>
    </row>
    <row r="50" spans="1:24" x14ac:dyDescent="0.25">
      <c r="B50" s="101" t="s">
        <v>927</v>
      </c>
      <c r="C50" s="613" t="s">
        <v>343</v>
      </c>
      <c r="D50" s="614"/>
      <c r="E50" s="614"/>
      <c r="F50" s="188">
        <f>Igazgatás!F70+Községgazd!F58+Közút!F50+Vagyongazd!F50+Sport!F52+Közművelődés!F79+Támogatás!F50</f>
        <v>1157000</v>
      </c>
      <c r="G50" s="487">
        <f>Igazgatás!G70+Községgazd!G58+Közút!G50+Vagyongazd!G50+Sport!G52+Közművelődés!G79+Támogatás!G50</f>
        <v>911015</v>
      </c>
      <c r="H50" s="487">
        <f>Igazgatás!H70+Községgazd!H58+Közút!H50+Vagyongazd!H50+Sport!H52+Közművelődés!H79+Támogatás!H50</f>
        <v>1012560</v>
      </c>
      <c r="I50" s="416">
        <f>Igazgatás!I70+Községgazd!I58+Közút!I50+Vagyongazd!I50+Sport!I52+Közművelődés!I79+Támogatás!I50</f>
        <v>1069688</v>
      </c>
      <c r="J50" s="395">
        <f>Igazgatás!J70+Községgazd!J58+Közút!J50+Vagyongazd!J50+Sport!J52+Közművelődés!J79+Támogatás!J50</f>
        <v>0</v>
      </c>
      <c r="K50" s="206">
        <f>Igazgatás!K70+Községgazd!K58+Közút!K50+Vagyongazd!K50+Sport!K52+Közművelődés!K79+Támogatás!K50</f>
        <v>1047679</v>
      </c>
      <c r="L50" s="223">
        <f>Igazgatás!L70+Községgazd!L58+Közút!L50+Vagyongazd!L50+Sport!L52+Közművelődés!L79+Támogatás!L50</f>
        <v>1047679</v>
      </c>
      <c r="M50" s="104">
        <f>Igazgatás!M70+Községgazd!P58+Közút!M50+Vagyongazd!M50+Sport!M52+Közművelődés!O79+Támogatás!Q50</f>
        <v>19149</v>
      </c>
      <c r="N50" s="105">
        <f>Igazgatás!N70+Községgazd!Q58+Közút!N50+Vagyongazd!N50+Sport!N52+Közművelődés!P79+Támogatás!R50</f>
        <v>25915</v>
      </c>
      <c r="O50" s="105">
        <f>Igazgatás!O70+Községgazd!R58+Közút!O50+Vagyongazd!O50+Sport!O52+Közművelődés!Q79+Támogatás!S50</f>
        <v>58208</v>
      </c>
      <c r="P50" s="105">
        <f>Igazgatás!P70+Községgazd!S58+Közút!P50+Vagyongazd!P50+Sport!P52+Közművelődés!R79+Támogatás!T50</f>
        <v>26134</v>
      </c>
      <c r="Q50" s="105">
        <f>Igazgatás!Q70+Községgazd!T58+Közút!Q50+Vagyongazd!Q50+Sport!Q52+Közművelődés!S79+Támogatás!U50</f>
        <v>51455</v>
      </c>
      <c r="R50" s="108">
        <f>Igazgatás!R70+Községgazd!U58+Közút!R50+Vagyongazd!R50+Sport!R52+Közművelődés!T79+Támogatás!V50</f>
        <v>166777</v>
      </c>
      <c r="S50" s="105">
        <f>Igazgatás!S70+Községgazd!V58+Közút!S50+Vagyongazd!S50+Sport!S52+Közművelődés!U79+Támogatás!W50</f>
        <v>9143</v>
      </c>
      <c r="T50" s="107">
        <f>Igazgatás!T70+Községgazd!W58+Közút!T50+Vagyongazd!T50+Sport!T52+Közművelődés!V79+Támogatás!X50</f>
        <v>153446</v>
      </c>
      <c r="U50" s="108">
        <f>Igazgatás!U70+Községgazd!X58+Közút!U50+Vagyongazd!U50+Sport!U52+Közművelődés!W79+Támogatás!Y50</f>
        <v>37622</v>
      </c>
      <c r="V50" s="105">
        <f>Igazgatás!V70+Községgazd!Y58+Közút!V50+Vagyongazd!V50+Sport!V52+Közművelődés!X79+Támogatás!Z50</f>
        <v>258558</v>
      </c>
      <c r="W50" s="107">
        <f>Igazgatás!W70+Községgazd!Z58+Közút!W50+Vagyongazd!W50+Sport!W52+Közművelődés!Y79+Támogatás!AA50</f>
        <v>120256</v>
      </c>
      <c r="X50" s="109">
        <f>Igazgatás!X70+Községgazd!AA58+Közút!X50+Vagyongazd!X50+Sport!X52+Közművelődés!Z79+Támogatás!AB50</f>
        <v>121016</v>
      </c>
    </row>
    <row r="51" spans="1:24" hidden="1" x14ac:dyDescent="0.25">
      <c r="A51" s="140" t="s">
        <v>344</v>
      </c>
      <c r="B51" s="59" t="s">
        <v>928</v>
      </c>
      <c r="C51" s="604" t="s">
        <v>345</v>
      </c>
      <c r="D51" s="603"/>
      <c r="E51" s="603"/>
      <c r="F51" s="187">
        <f>Igazgatás!F71+Községgazd!F59+Közút!F51+Vagyongazd!F51+Sport!F53+Közművelődés!F80+Támogatás!F51</f>
        <v>0</v>
      </c>
      <c r="G51" s="486">
        <f>Igazgatás!G71+Községgazd!G59+Közút!G51+Vagyongazd!G51+Sport!G53+Közművelődés!G80+Támogatás!G51</f>
        <v>0</v>
      </c>
      <c r="H51" s="486">
        <f>Igazgatás!H71+Községgazd!H59+Közút!H51+Vagyongazd!H51+Sport!H53+Közművelődés!H80+Támogatás!H51</f>
        <v>0</v>
      </c>
      <c r="I51" s="415">
        <f>Igazgatás!I71+Községgazd!I59+Közút!I51+Vagyongazd!I51+Sport!I53+Közművelődés!I80+Támogatás!I51</f>
        <v>0</v>
      </c>
      <c r="J51" s="394">
        <f>Igazgatás!J71+Községgazd!J59+Közút!J51+Vagyongazd!J51+Sport!J53+Közművelődés!J80+Támogatás!J51</f>
        <v>0</v>
      </c>
      <c r="K51" s="205">
        <f>Igazgatás!K71+Községgazd!K59+Közút!K51+Vagyongazd!K51+Sport!K53+Közművelődés!K80+Támogatás!K51</f>
        <v>0</v>
      </c>
      <c r="L51" s="224">
        <f>Igazgatás!L71+Községgazd!L59+Közút!L51+Vagyongazd!L51+Sport!L53+Közművelődés!L80+Támogatás!L51</f>
        <v>0</v>
      </c>
      <c r="M51" s="81">
        <f>Igazgatás!M71+Községgazd!P59+Közút!M51+Vagyongazd!M51+Sport!M53+Közművelődés!O80+Támogatás!Q51</f>
        <v>0</v>
      </c>
      <c r="N51" s="1">
        <f>Igazgatás!N71+Községgazd!Q59+Közút!N51+Vagyongazd!N51+Sport!N53+Közművelődés!P80+Támogatás!R51</f>
        <v>0</v>
      </c>
      <c r="O51" s="1">
        <f>Igazgatás!O71+Községgazd!R59+Közút!O51+Vagyongazd!O51+Sport!O53+Közművelődés!Q80+Támogatás!S51</f>
        <v>0</v>
      </c>
      <c r="P51" s="1">
        <f>Igazgatás!P71+Községgazd!S59+Közút!P51+Vagyongazd!P51+Sport!P53+Közművelődés!R80+Támogatás!T51</f>
        <v>0</v>
      </c>
      <c r="Q51" s="1">
        <f>Igazgatás!Q71+Községgazd!T59+Közút!Q51+Vagyongazd!Q51+Sport!Q53+Közművelődés!S80+Támogatás!U51</f>
        <v>0</v>
      </c>
      <c r="R51" s="89">
        <f>Igazgatás!R71+Községgazd!U59+Közút!R51+Vagyongazd!R51+Sport!R53+Közművelődés!T80+Támogatás!V51</f>
        <v>0</v>
      </c>
      <c r="S51" s="1">
        <f>Igazgatás!S71+Községgazd!V59+Közút!S51+Vagyongazd!S51+Sport!S53+Közművelődés!U80+Támogatás!W51</f>
        <v>0</v>
      </c>
      <c r="T51" s="43">
        <f>Igazgatás!T71+Községgazd!W59+Közút!T51+Vagyongazd!T51+Sport!T53+Közművelődés!V80+Támogatás!X51</f>
        <v>0</v>
      </c>
      <c r="U51" s="89">
        <f>Igazgatás!U71+Községgazd!X59+Közút!U51+Vagyongazd!U51+Sport!U53+Közművelődés!W80+Támogatás!Y51</f>
        <v>0</v>
      </c>
      <c r="V51" s="1">
        <f>Igazgatás!V71+Községgazd!Y59+Közút!V51+Vagyongazd!V51+Sport!V53+Közművelődés!X80+Támogatás!Z51</f>
        <v>0</v>
      </c>
      <c r="W51" s="43">
        <f>Igazgatás!W71+Községgazd!Z59+Közút!W51+Vagyongazd!W51+Sport!W53+Közművelődés!Y80+Támogatás!AA51</f>
        <v>0</v>
      </c>
      <c r="X51" s="46">
        <f>Igazgatás!X71+Községgazd!AA59+Közút!X51+Vagyongazd!X51+Sport!X53+Közművelődés!Z80+Támogatás!AB51</f>
        <v>0</v>
      </c>
    </row>
    <row r="52" spans="1:24" x14ac:dyDescent="0.25">
      <c r="A52" s="140" t="s">
        <v>346</v>
      </c>
      <c r="B52" s="59" t="s">
        <v>929</v>
      </c>
      <c r="C52" s="604" t="s">
        <v>347</v>
      </c>
      <c r="D52" s="603"/>
      <c r="E52" s="603"/>
      <c r="F52" s="187">
        <f>Igazgatás!F72+Községgazd!F60+Közút!F52+Vagyongazd!F52+Sport!F54+Közművelődés!F81+Támogatás!F52</f>
        <v>1157000</v>
      </c>
      <c r="G52" s="486">
        <f>Igazgatás!G72+Községgazd!G60+Közút!G52+Vagyongazd!G52+Sport!G54+Közművelődés!G81+Támogatás!G52</f>
        <v>911015</v>
      </c>
      <c r="H52" s="486">
        <f>Igazgatás!H72+Községgazd!H60+Közút!H52+Vagyongazd!H52+Sport!H54+Közművelődés!H81+Támogatás!H52</f>
        <v>1012560</v>
      </c>
      <c r="I52" s="415">
        <f>Igazgatás!I72+Községgazd!I60+Közút!I52+Vagyongazd!I52+Sport!I54+Közművelődés!I81+Támogatás!I52</f>
        <v>1069688</v>
      </c>
      <c r="J52" s="394">
        <f>Igazgatás!J72+Községgazd!J60+Közút!J52+Vagyongazd!J52+Sport!J54+Közművelődés!J81+Támogatás!J52</f>
        <v>0</v>
      </c>
      <c r="K52" s="205">
        <f>Igazgatás!K72+Községgazd!K60+Közút!K52+Vagyongazd!K52+Sport!K54+Közművelődés!K81+Támogatás!K52</f>
        <v>1047679</v>
      </c>
      <c r="L52" s="224">
        <f>Igazgatás!L72+Községgazd!L60+Közút!L52+Vagyongazd!L52+Sport!L54+Közművelődés!L81+Támogatás!L52</f>
        <v>1047679</v>
      </c>
      <c r="M52" s="81">
        <f>Igazgatás!M72+Községgazd!P60+Közút!M52+Vagyongazd!M52+Sport!M54+Közművelődés!O81+Támogatás!Q52</f>
        <v>19149</v>
      </c>
      <c r="N52" s="1">
        <f>Igazgatás!N72+Községgazd!Q60+Közút!N52+Vagyongazd!N52+Sport!N54+Közművelődés!P81+Támogatás!R52</f>
        <v>25915</v>
      </c>
      <c r="O52" s="1">
        <f>Igazgatás!O72+Községgazd!R60+Közút!O52+Vagyongazd!O52+Sport!O54+Közművelődés!Q81+Támogatás!S52</f>
        <v>58208</v>
      </c>
      <c r="P52" s="1">
        <f>Igazgatás!P72+Községgazd!S60+Közút!P52+Vagyongazd!P52+Sport!P54+Közművelődés!R81+Támogatás!T52</f>
        <v>26134</v>
      </c>
      <c r="Q52" s="1">
        <f>Igazgatás!Q72+Községgazd!T60+Közút!Q52+Vagyongazd!Q52+Sport!Q54+Közművelődés!S81+Támogatás!U52</f>
        <v>51455</v>
      </c>
      <c r="R52" s="89">
        <f>Igazgatás!R72+Községgazd!U60+Közút!R52+Vagyongazd!R52+Sport!R54+Közművelődés!T81+Támogatás!V52</f>
        <v>166777</v>
      </c>
      <c r="S52" s="1">
        <f>Igazgatás!S72+Községgazd!V60+Közút!S52+Vagyongazd!S52+Sport!S54+Közművelődés!U81+Támogatás!W52</f>
        <v>9143</v>
      </c>
      <c r="T52" s="43">
        <f>Igazgatás!T72+Községgazd!W60+Közút!T52+Vagyongazd!T52+Sport!T54+Közművelődés!V81+Támogatás!X52</f>
        <v>153446</v>
      </c>
      <c r="U52" s="89">
        <f>Igazgatás!U72+Községgazd!X60+Közút!U52+Vagyongazd!U52+Sport!U54+Közművelődés!W81+Támogatás!Y52</f>
        <v>37622</v>
      </c>
      <c r="V52" s="1">
        <f>Igazgatás!V72+Községgazd!Y60+Közút!V52+Vagyongazd!V52+Sport!V54+Közművelődés!X81+Támogatás!Z52</f>
        <v>258558</v>
      </c>
      <c r="W52" s="43">
        <f>Igazgatás!W72+Községgazd!Z60+Közút!W52+Vagyongazd!W52+Sport!W54+Közművelődés!Y81+Támogatás!AA52</f>
        <v>120256</v>
      </c>
      <c r="X52" s="46">
        <f>Igazgatás!X72+Községgazd!AA60+Közút!X52+Vagyongazd!X52+Sport!X54+Közművelődés!Z81+Támogatás!AB52</f>
        <v>121016</v>
      </c>
    </row>
    <row r="53" spans="1:24" x14ac:dyDescent="0.25">
      <c r="B53" s="101" t="s">
        <v>930</v>
      </c>
      <c r="C53" s="613" t="s">
        <v>348</v>
      </c>
      <c r="D53" s="614"/>
      <c r="E53" s="614"/>
      <c r="F53" s="188">
        <f>Igazgatás!F76+Községgazd!F61+Közút!F53+Vagyongazd!F53+Sport!F55+Közművelődés!F83+Támogatás!F53</f>
        <v>12000</v>
      </c>
      <c r="G53" s="487">
        <f>Igazgatás!G76+Községgazd!G61+Közút!G53+Vagyongazd!G53+Sport!G55+Közművelődés!G83+Támogatás!G53</f>
        <v>1421086.6</v>
      </c>
      <c r="H53" s="487">
        <f>Igazgatás!H76+Községgazd!H61+Közút!H53+Vagyongazd!H53+Sport!H55+Közművelődés!H83+Támogatás!H53</f>
        <v>1234132</v>
      </c>
      <c r="I53" s="416">
        <f>Igazgatás!I76+Községgazd!I61+Közút!I53+Vagyongazd!I53+Sport!I55+Közművelődés!I83+Támogatás!I53</f>
        <v>1227492</v>
      </c>
      <c r="J53" s="395">
        <f>Igazgatás!J76+Községgazd!J61+Közút!J53+Vagyongazd!J53+Sport!J55+Közművelődés!J83+Támogatás!J53</f>
        <v>1044153</v>
      </c>
      <c r="K53" s="206">
        <f>Igazgatás!K76+Községgazd!K61+Közút!K53+Vagyongazd!K53+Sport!K55+Közművelődés!K83+Támogatás!K53</f>
        <v>0</v>
      </c>
      <c r="L53" s="223">
        <f>Igazgatás!L76+Községgazd!L61+Közút!L53+Vagyongazd!L53+Sport!L55+Közművelődés!L83+Támogatás!L53</f>
        <v>1044153</v>
      </c>
      <c r="M53" s="104">
        <f>Igazgatás!M76+Községgazd!P61+Közút!M53+Vagyongazd!M53+Sport!M55+Közművelődés!O83+Támogatás!Q53</f>
        <v>68217</v>
      </c>
      <c r="N53" s="105">
        <f>Igazgatás!N76+Községgazd!Q61+Közút!N53+Vagyongazd!N53+Sport!N55+Közművelődés!P83+Támogatás!R53</f>
        <v>37168</v>
      </c>
      <c r="O53" s="105">
        <f>Igazgatás!O76+Községgazd!R61+Közút!O53+Vagyongazd!O53+Sport!O55+Közművelődés!Q83+Támogatás!S53</f>
        <v>179333</v>
      </c>
      <c r="P53" s="105">
        <f>Igazgatás!P76+Községgazd!S61+Közút!P53+Vagyongazd!P53+Sport!P55+Közművelődés!R83+Támogatás!T53</f>
        <v>174215</v>
      </c>
      <c r="Q53" s="105">
        <f>Igazgatás!Q76+Községgazd!T61+Közút!Q53+Vagyongazd!Q53+Sport!Q55+Közművelődés!S83+Támogatás!U53</f>
        <v>80798</v>
      </c>
      <c r="R53" s="108">
        <f>Igazgatás!R76+Községgazd!U61+Közút!R53+Vagyongazd!R53+Sport!R55+Közművelődés!T83+Támogatás!V53</f>
        <v>144321</v>
      </c>
      <c r="S53" s="105">
        <f>Igazgatás!S76+Községgazd!V61+Közút!S53+Vagyongazd!S53+Sport!S55+Közművelődés!U83+Támogatás!W53</f>
        <v>51758</v>
      </c>
      <c r="T53" s="107">
        <f>Igazgatás!T76+Községgazd!W61+Közút!T53+Vagyongazd!T53+Sport!T55+Közművelődés!V83+Támogatás!X53</f>
        <v>57953</v>
      </c>
      <c r="U53" s="108">
        <f>Igazgatás!U76+Községgazd!X61+Közút!U53+Vagyongazd!U53+Sport!U55+Közművelődés!W83+Támogatás!Y53</f>
        <v>11950</v>
      </c>
      <c r="V53" s="105">
        <f>Igazgatás!V76+Községgazd!Y61+Közút!V53+Vagyongazd!V53+Sport!V55+Közművelődés!X83+Támogatás!Z53</f>
        <v>125866</v>
      </c>
      <c r="W53" s="107">
        <f>Igazgatás!W76+Községgazd!Z61+Közút!W53+Vagyongazd!W53+Sport!W55+Közművelődés!Y83+Támogatás!AA53</f>
        <v>47618</v>
      </c>
      <c r="X53" s="109">
        <f>Igazgatás!X76+Községgazd!AA61+Közút!X53+Vagyongazd!X53+Sport!X55+Közművelődés!Z83+Támogatás!AB53</f>
        <v>64956</v>
      </c>
    </row>
    <row r="54" spans="1:24" x14ac:dyDescent="0.25">
      <c r="A54" s="140" t="s">
        <v>349</v>
      </c>
      <c r="B54" s="59" t="s">
        <v>931</v>
      </c>
      <c r="C54" s="604" t="s">
        <v>350</v>
      </c>
      <c r="D54" s="603"/>
      <c r="E54" s="603"/>
      <c r="F54" s="187">
        <f>Igazgatás!F77+Községgazd!F62+Közút!F54+Vagyongazd!F54+Sport!F56+Közművelődés!F84+Támogatás!F54</f>
        <v>0</v>
      </c>
      <c r="G54" s="486">
        <f>Igazgatás!G77+Községgazd!G62+Közút!G54+Vagyongazd!G54+Sport!G56+Közművelődés!G84+Támogatás!G54</f>
        <v>1258686.6000000001</v>
      </c>
      <c r="H54" s="486">
        <f>Igazgatás!H77+Községgazd!H62+Közút!H54+Vagyongazd!H54+Sport!H56+Közművelődés!H84+Támogatás!H54</f>
        <v>1091869</v>
      </c>
      <c r="I54" s="415">
        <f>Igazgatás!I77+Községgazd!I62+Közút!I54+Vagyongazd!I54+Sport!I56+Közművelődés!I84+Támogatás!I54</f>
        <v>1090268</v>
      </c>
      <c r="J54" s="394">
        <f>Igazgatás!J77+Községgazd!J62+Közút!J54+Vagyongazd!J54+Sport!J56+Közművelődés!J84+Támogatás!J54</f>
        <v>937755</v>
      </c>
      <c r="K54" s="205">
        <f>Igazgatás!K77+Községgazd!K62+Közút!K54+Vagyongazd!K54+Sport!K56+Közművelődés!K84+Támogatás!K54</f>
        <v>0</v>
      </c>
      <c r="L54" s="224">
        <f>Igazgatás!L77+Községgazd!L62+Közút!L54+Vagyongazd!L54+Sport!L56+Közművelődés!L84+Támogatás!L54</f>
        <v>937755</v>
      </c>
      <c r="M54" s="81">
        <f>Igazgatás!M77+Községgazd!P62+Közút!M54+Vagyongazd!M54+Sport!M56+Közművelődés!O84+Támogatás!Q54</f>
        <v>62586</v>
      </c>
      <c r="N54" s="1">
        <f>Igazgatás!N77+Községgazd!Q62+Közút!N54+Vagyongazd!N54+Sport!N56+Közművelődés!P84+Támogatás!R54</f>
        <v>31537</v>
      </c>
      <c r="O54" s="1">
        <f>Igazgatás!O77+Községgazd!R62+Közút!O54+Vagyongazd!O54+Sport!O56+Közművelődés!Q84+Támogatás!S54</f>
        <v>109917</v>
      </c>
      <c r="P54" s="1">
        <f>Igazgatás!P77+Községgazd!S62+Közút!P54+Vagyongazd!P54+Sport!P56+Közművelődés!R84+Támogatás!T54</f>
        <v>117454</v>
      </c>
      <c r="Q54" s="1">
        <f>Igazgatás!Q77+Községgazd!T62+Közút!Q54+Vagyongazd!Q54+Sport!Q56+Közművelődés!S84+Támogatás!U54</f>
        <v>80798</v>
      </c>
      <c r="R54" s="89">
        <f>Igazgatás!R77+Községgazd!U62+Közút!R54+Vagyongazd!R54+Sport!R56+Közművelődés!T84+Támogatás!V54</f>
        <v>119360</v>
      </c>
      <c r="S54" s="1">
        <f>Igazgatás!S77+Községgazd!V62+Közút!S54+Vagyongazd!S54+Sport!S56+Közművelődés!U84+Támogatás!W54</f>
        <v>51758</v>
      </c>
      <c r="T54" s="43">
        <f>Igazgatás!T77+Községgazd!W62+Közút!T54+Vagyongazd!T54+Sport!T56+Közművelődés!V84+Támogatás!X54</f>
        <v>57953</v>
      </c>
      <c r="U54" s="89">
        <f>Igazgatás!U77+Községgazd!X62+Közút!U54+Vagyongazd!U54+Sport!U56+Közművelődés!W84+Támogatás!Y54</f>
        <v>67950</v>
      </c>
      <c r="V54" s="1">
        <f>Igazgatás!V77+Községgazd!Y62+Közút!V54+Vagyongazd!V54+Sport!V56+Közművelődés!X84+Támogatás!Z54</f>
        <v>125866</v>
      </c>
      <c r="W54" s="43">
        <f>Igazgatás!W77+Községgazd!Z62+Közút!W54+Vagyongazd!W54+Sport!W56+Közművelődés!Y84+Támogatás!AA54</f>
        <v>47618</v>
      </c>
      <c r="X54" s="46">
        <f>Igazgatás!X77+Községgazd!AA62+Közút!X54+Vagyongazd!X54+Sport!X56+Közművelődés!Z84+Támogatás!AB54</f>
        <v>64958</v>
      </c>
    </row>
    <row r="55" spans="1:24" hidden="1" x14ac:dyDescent="0.25">
      <c r="A55" s="140" t="s">
        <v>351</v>
      </c>
      <c r="B55" s="59" t="s">
        <v>932</v>
      </c>
      <c r="C55" s="604" t="s">
        <v>352</v>
      </c>
      <c r="D55" s="603"/>
      <c r="E55" s="603"/>
      <c r="F55" s="187">
        <f>Igazgatás!F80+Községgazd!F66+Közút!F55+Vagyongazd!F55+Sport!F57+Közművelődés!F87+Támogatás!F55</f>
        <v>0</v>
      </c>
      <c r="G55" s="486">
        <f>Igazgatás!G80+Községgazd!G66+Közút!G55+Vagyongazd!G55+Sport!G57+Közművelődés!G87+Támogatás!G55</f>
        <v>0</v>
      </c>
      <c r="H55" s="486">
        <f>Igazgatás!H80+Községgazd!H66+Közút!H55+Vagyongazd!H55+Sport!H57+Közművelődés!H87+Támogatás!H55</f>
        <v>0</v>
      </c>
      <c r="I55" s="415">
        <f>Igazgatás!I80+Községgazd!I66+Közút!I55+Vagyongazd!I55+Sport!I57+Közművelődés!I87+Támogatás!I55</f>
        <v>0</v>
      </c>
      <c r="J55" s="394">
        <f>Igazgatás!J80+Községgazd!J66+Közút!J55+Vagyongazd!J55+Sport!J57+Közművelődés!J87+Támogatás!J55</f>
        <v>0</v>
      </c>
      <c r="K55" s="205">
        <f>Igazgatás!K80+Községgazd!K66+Közút!K55+Vagyongazd!K55+Sport!K57+Közművelődés!K87+Támogatás!K55</f>
        <v>0</v>
      </c>
      <c r="L55" s="224">
        <f>Igazgatás!L80+Községgazd!L66+Közút!L55+Vagyongazd!L55+Sport!L57+Közművelődés!L87+Támogatás!L55</f>
        <v>0</v>
      </c>
      <c r="M55" s="81">
        <f>Igazgatás!M80+Községgazd!P66+Közút!M55+Vagyongazd!M55+Sport!M57+Közművelődés!O87+Támogatás!Q55</f>
        <v>0</v>
      </c>
      <c r="N55" s="1">
        <f>Igazgatás!N80+Községgazd!Q66+Közút!N55+Vagyongazd!N55+Sport!N57+Közművelődés!P87+Támogatás!R55</f>
        <v>0</v>
      </c>
      <c r="O55" s="1">
        <f>Igazgatás!O80+Községgazd!R66+Közút!O55+Vagyongazd!O55+Sport!O57+Közművelődés!Q87+Támogatás!S55</f>
        <v>0</v>
      </c>
      <c r="P55" s="1">
        <f>Igazgatás!P80+Községgazd!S66+Közút!P55+Vagyongazd!P55+Sport!P57+Közművelődés!R87+Támogatás!T55</f>
        <v>0</v>
      </c>
      <c r="Q55" s="1">
        <f>Igazgatás!Q80+Községgazd!T66+Közút!Q55+Vagyongazd!Q55+Sport!Q57+Közművelődés!S87+Támogatás!U55</f>
        <v>0</v>
      </c>
      <c r="R55" s="89">
        <f>Igazgatás!R80+Községgazd!U66+Közút!R55+Vagyongazd!R55+Sport!R57+Közművelődés!T87+Támogatás!V55</f>
        <v>0</v>
      </c>
      <c r="S55" s="1">
        <f>Igazgatás!S80+Községgazd!V66+Közút!S55+Vagyongazd!S55+Sport!S57+Közművelődés!U87+Támogatás!W55</f>
        <v>0</v>
      </c>
      <c r="T55" s="43">
        <f>Igazgatás!T80+Községgazd!W66+Közút!T55+Vagyongazd!T55+Sport!T57+Közművelődés!V87+Támogatás!X55</f>
        <v>0</v>
      </c>
      <c r="U55" s="89">
        <f>Igazgatás!U80+Községgazd!X66+Közút!U55+Vagyongazd!U55+Sport!U57+Közművelődés!W87+Támogatás!Y55</f>
        <v>0</v>
      </c>
      <c r="V55" s="1">
        <f>Igazgatás!V80+Községgazd!Y66+Közút!V55+Vagyongazd!V55+Sport!V57+Közművelődés!X87+Támogatás!Z55</f>
        <v>0</v>
      </c>
      <c r="W55" s="43">
        <f>Igazgatás!W80+Községgazd!Z66+Közút!W55+Vagyongazd!W55+Sport!W57+Közművelődés!Y87+Támogatás!AA55</f>
        <v>0</v>
      </c>
      <c r="X55" s="46">
        <f>Igazgatás!X80+Községgazd!AA66+Közút!X55+Vagyongazd!X55+Sport!X57+Közművelődés!Z87+Támogatás!AB55</f>
        <v>0</v>
      </c>
    </row>
    <row r="56" spans="1:24" hidden="1" x14ac:dyDescent="0.25">
      <c r="A56" s="140" t="s">
        <v>353</v>
      </c>
      <c r="B56" s="59" t="s">
        <v>933</v>
      </c>
      <c r="C56" s="604" t="s">
        <v>354</v>
      </c>
      <c r="D56" s="603"/>
      <c r="E56" s="603"/>
      <c r="F56" s="187">
        <f>Igazgatás!F81+Községgazd!F67+Közút!F56+Vagyongazd!F56+Sport!F58+Közművelődés!F88+Támogatás!F56</f>
        <v>0</v>
      </c>
      <c r="G56" s="486">
        <f>Igazgatás!G81+Községgazd!G67+Közút!G56+Vagyongazd!G56+Sport!G58+Közművelődés!G88+Támogatás!G56</f>
        <v>0</v>
      </c>
      <c r="H56" s="486">
        <f>Igazgatás!H81+Községgazd!H67+Közút!H56+Vagyongazd!H56+Sport!H58+Közművelődés!H88+Támogatás!H56</f>
        <v>0</v>
      </c>
      <c r="I56" s="415">
        <f>Igazgatás!I81+Községgazd!I67+Közút!I56+Vagyongazd!I56+Sport!I58+Közművelődés!I88+Támogatás!I56</f>
        <v>0</v>
      </c>
      <c r="J56" s="394">
        <f>Igazgatás!J81+Községgazd!J67+Közút!J56+Vagyongazd!J56+Sport!J58+Közművelődés!J88+Támogatás!J56</f>
        <v>0</v>
      </c>
      <c r="K56" s="205">
        <f>Igazgatás!K81+Községgazd!K67+Közút!K56+Vagyongazd!K56+Sport!K58+Közművelődés!K88+Támogatás!K56</f>
        <v>0</v>
      </c>
      <c r="L56" s="224">
        <f>Igazgatás!L81+Községgazd!L67+Közút!L56+Vagyongazd!L56+Sport!L58+Közművelődés!L88+Támogatás!L56</f>
        <v>0</v>
      </c>
      <c r="M56" s="81">
        <f>Igazgatás!M81+Községgazd!P67+Közút!M56+Vagyongazd!M56+Sport!M58+Közművelődés!O88+Támogatás!Q56</f>
        <v>0</v>
      </c>
      <c r="N56" s="1">
        <f>Igazgatás!N81+Községgazd!Q67+Közút!N56+Vagyongazd!N56+Sport!N58+Közművelődés!P88+Támogatás!R56</f>
        <v>0</v>
      </c>
      <c r="O56" s="1">
        <f>Igazgatás!O81+Községgazd!R67+Közút!O56+Vagyongazd!O56+Sport!O58+Közművelődés!Q88+Támogatás!S56</f>
        <v>0</v>
      </c>
      <c r="P56" s="1">
        <f>Igazgatás!P81+Községgazd!S67+Közút!P56+Vagyongazd!P56+Sport!P58+Közművelődés!R88+Támogatás!T56</f>
        <v>0</v>
      </c>
      <c r="Q56" s="1">
        <f>Igazgatás!Q81+Községgazd!T67+Közút!Q56+Vagyongazd!Q56+Sport!Q58+Közművelődés!S88+Támogatás!U56</f>
        <v>0</v>
      </c>
      <c r="R56" s="89">
        <f>Igazgatás!R81+Községgazd!U67+Közút!R56+Vagyongazd!R56+Sport!R58+Közművelődés!T88+Támogatás!V56</f>
        <v>0</v>
      </c>
      <c r="S56" s="1">
        <f>Igazgatás!S81+Községgazd!V67+Közút!S56+Vagyongazd!S56+Sport!S58+Közművelődés!U88+Támogatás!W56</f>
        <v>0</v>
      </c>
      <c r="T56" s="43">
        <f>Igazgatás!T81+Községgazd!W67+Közút!T56+Vagyongazd!T56+Sport!T58+Közművelődés!V88+Támogatás!X56</f>
        <v>0</v>
      </c>
      <c r="U56" s="89">
        <f>Igazgatás!U81+Községgazd!X67+Közút!U56+Vagyongazd!U56+Sport!U58+Közművelődés!W88+Támogatás!Y56</f>
        <v>0</v>
      </c>
      <c r="V56" s="1">
        <f>Igazgatás!V81+Községgazd!Y67+Közút!V56+Vagyongazd!V56+Sport!V58+Közművelődés!X88+Támogatás!Z56</f>
        <v>0</v>
      </c>
      <c r="W56" s="43">
        <f>Igazgatás!W81+Községgazd!Z67+Közút!W56+Vagyongazd!W56+Sport!W58+Közművelődés!Y88+Támogatás!AA56</f>
        <v>0</v>
      </c>
      <c r="X56" s="46">
        <f>Igazgatás!X81+Községgazd!AA67+Közút!X56+Vagyongazd!X56+Sport!X58+Közművelődés!Z88+Támogatás!AB56</f>
        <v>0</v>
      </c>
    </row>
    <row r="57" spans="1:24" hidden="1" x14ac:dyDescent="0.25">
      <c r="A57" s="140" t="s">
        <v>355</v>
      </c>
      <c r="B57" s="59" t="s">
        <v>934</v>
      </c>
      <c r="C57" s="604" t="s">
        <v>356</v>
      </c>
      <c r="D57" s="603"/>
      <c r="E57" s="603"/>
      <c r="F57" s="187">
        <f>Igazgatás!F82+Községgazd!F68+Közút!F57+Vagyongazd!F57+Sport!F59+Közművelődés!F89+Támogatás!F57</f>
        <v>0</v>
      </c>
      <c r="G57" s="486">
        <f>Igazgatás!G82+Községgazd!G68+Közút!G57+Vagyongazd!G57+Sport!G59+Közművelődés!G89+Támogatás!G57</f>
        <v>0</v>
      </c>
      <c r="H57" s="486">
        <f>Igazgatás!H82+Községgazd!H68+Közút!H57+Vagyongazd!H57+Sport!H59+Közművelődés!H89+Támogatás!H57</f>
        <v>0</v>
      </c>
      <c r="I57" s="415">
        <f>Igazgatás!I82+Községgazd!I68+Közút!I57+Vagyongazd!I57+Sport!I59+Közművelődés!I89+Támogatás!I57</f>
        <v>0</v>
      </c>
      <c r="J57" s="394">
        <f>Igazgatás!J82+Községgazd!J68+Közút!J57+Vagyongazd!J57+Sport!J59+Közművelődés!J89+Támogatás!J57</f>
        <v>0</v>
      </c>
      <c r="K57" s="205">
        <f>Igazgatás!K82+Községgazd!K68+Közút!K57+Vagyongazd!K57+Sport!K59+Közművelődés!K89+Támogatás!K57</f>
        <v>0</v>
      </c>
      <c r="L57" s="224">
        <f>Igazgatás!L82+Községgazd!L68+Közút!L57+Vagyongazd!L57+Sport!L59+Közművelődés!L89+Támogatás!L57</f>
        <v>0</v>
      </c>
      <c r="M57" s="81">
        <f>Igazgatás!M82+Községgazd!P68+Közút!M57+Vagyongazd!M57+Sport!M59+Közművelődés!O89+Támogatás!Q57</f>
        <v>0</v>
      </c>
      <c r="N57" s="1">
        <f>Igazgatás!N82+Községgazd!Q68+Közút!N57+Vagyongazd!N57+Sport!N59+Közművelődés!P89+Támogatás!R57</f>
        <v>0</v>
      </c>
      <c r="O57" s="1">
        <f>Igazgatás!O82+Községgazd!R68+Közút!O57+Vagyongazd!O57+Sport!O59+Közművelődés!Q89+Támogatás!S57</f>
        <v>0</v>
      </c>
      <c r="P57" s="1">
        <f>Igazgatás!P82+Községgazd!S68+Közút!P57+Vagyongazd!P57+Sport!P59+Közművelődés!R89+Támogatás!T57</f>
        <v>0</v>
      </c>
      <c r="Q57" s="1">
        <f>Igazgatás!Q82+Községgazd!T68+Közút!Q57+Vagyongazd!Q57+Sport!Q59+Közművelődés!S89+Támogatás!U57</f>
        <v>0</v>
      </c>
      <c r="R57" s="89">
        <f>Igazgatás!R82+Községgazd!U68+Közút!R57+Vagyongazd!R57+Sport!R59+Közművelődés!T89+Támogatás!V57</f>
        <v>0</v>
      </c>
      <c r="S57" s="1">
        <f>Igazgatás!S82+Községgazd!V68+Közút!S57+Vagyongazd!S57+Sport!S59+Közművelődés!U89+Támogatás!W57</f>
        <v>0</v>
      </c>
      <c r="T57" s="43">
        <f>Igazgatás!T82+Községgazd!W68+Közút!T57+Vagyongazd!T57+Sport!T59+Közművelődés!V89+Támogatás!X57</f>
        <v>0</v>
      </c>
      <c r="U57" s="89">
        <f>Igazgatás!U82+Községgazd!X68+Közút!U57+Vagyongazd!U57+Sport!U59+Közművelődés!W89+Támogatás!Y57</f>
        <v>0</v>
      </c>
      <c r="V57" s="1">
        <f>Igazgatás!V82+Községgazd!Y68+Közút!V57+Vagyongazd!V57+Sport!V59+Közművelődés!X89+Támogatás!Z57</f>
        <v>0</v>
      </c>
      <c r="W57" s="43">
        <f>Igazgatás!W82+Községgazd!Z68+Közút!W57+Vagyongazd!W57+Sport!W59+Közművelődés!Y89+Támogatás!AA57</f>
        <v>0</v>
      </c>
      <c r="X57" s="46">
        <f>Igazgatás!X82+Községgazd!AA68+Közút!X57+Vagyongazd!X57+Sport!X59+Közművelődés!Z89+Támogatás!AB57</f>
        <v>0</v>
      </c>
    </row>
    <row r="58" spans="1:24" ht="15.75" thickBot="1" x14ac:dyDescent="0.3">
      <c r="A58" s="140" t="s">
        <v>357</v>
      </c>
      <c r="B58" s="61" t="s">
        <v>935</v>
      </c>
      <c r="C58" s="674" t="s">
        <v>358</v>
      </c>
      <c r="D58" s="608"/>
      <c r="E58" s="608"/>
      <c r="F58" s="189">
        <f>Igazgatás!F83+Községgazd!F69+Közút!F58+Vagyongazd!F58+Sport!F60+Közművelődés!F90+Támogatás!F58</f>
        <v>12000</v>
      </c>
      <c r="G58" s="488">
        <f>Igazgatás!G83+Községgazd!G69+Közút!G58+Vagyongazd!G58+Sport!G60+Közművelődés!G90+Támogatás!G58</f>
        <v>162400</v>
      </c>
      <c r="H58" s="488">
        <f>Igazgatás!H83+Községgazd!H69+Közút!H58+Vagyongazd!H58+Sport!H60+Közművelődés!H90+Támogatás!H58</f>
        <v>142263</v>
      </c>
      <c r="I58" s="417">
        <f>Igazgatás!I83+Községgazd!I69+Közút!I58+Vagyongazd!I58+Sport!I60+Közművelődés!I90+Támogatás!I58</f>
        <v>137224</v>
      </c>
      <c r="J58" s="396">
        <f>Igazgatás!J83+Községgazd!J69+Közút!J58+Vagyongazd!J58+Sport!J60+Közművelődés!J90+Támogatás!J58</f>
        <v>106398</v>
      </c>
      <c r="K58" s="207">
        <f>Igazgatás!K83+Községgazd!K69+Közút!K58+Vagyongazd!K58+Sport!K60+Közművelődés!K90+Támogatás!K58</f>
        <v>0</v>
      </c>
      <c r="L58" s="224">
        <f>Igazgatás!L83+Községgazd!L69+Közút!L58+Vagyongazd!L58+Sport!L60+Közművelődés!L90+Támogatás!L58</f>
        <v>106398</v>
      </c>
      <c r="M58" s="81">
        <f>Igazgatás!M83+Községgazd!P69+Közút!M58+Vagyongazd!M58+Sport!M60+Közművelődés!O90+Támogatás!Q58</f>
        <v>5631</v>
      </c>
      <c r="N58" s="1">
        <f>Igazgatás!N83+Községgazd!Q69+Közút!N58+Vagyongazd!N58+Sport!N60+Közművelődés!P90+Támogatás!R58</f>
        <v>5631</v>
      </c>
      <c r="O58" s="1">
        <f>Igazgatás!O83+Községgazd!R69+Közút!O58+Vagyongazd!O58+Sport!O60+Közművelődés!Q90+Támogatás!S58</f>
        <v>69416</v>
      </c>
      <c r="P58" s="1">
        <f>Igazgatás!P83+Községgazd!S69+Közút!P58+Vagyongazd!P58+Sport!P60+Közművelődés!R90+Támogatás!T58</f>
        <v>56761</v>
      </c>
      <c r="Q58" s="1">
        <f>Igazgatás!Q83+Községgazd!T69+Közút!Q58+Vagyongazd!Q58+Sport!Q60+Közművelődés!S90+Támogatás!U58</f>
        <v>0</v>
      </c>
      <c r="R58" s="89">
        <f>Igazgatás!R83+Községgazd!U69+Közút!R58+Vagyongazd!R58+Sport!R60+Közművelődés!T90+Támogatás!V58</f>
        <v>24961</v>
      </c>
      <c r="S58" s="1">
        <f>Igazgatás!S83+Községgazd!V69+Közút!S58+Vagyongazd!S58+Sport!S60+Közművelődés!U90+Támogatás!W58</f>
        <v>0</v>
      </c>
      <c r="T58" s="43">
        <f>Igazgatás!T83+Községgazd!W69+Közút!T58+Vagyongazd!T58+Sport!T60+Közművelődés!V90+Támogatás!X58</f>
        <v>0</v>
      </c>
      <c r="U58" s="89">
        <f>Igazgatás!U83+Községgazd!X69+Közút!U58+Vagyongazd!U58+Sport!U60+Közművelődés!W90+Támogatás!Y58</f>
        <v>-56000</v>
      </c>
      <c r="V58" s="1">
        <f>Igazgatás!V83+Községgazd!Y69+Közút!V58+Vagyongazd!V58+Sport!V60+Közművelődés!X90+Támogatás!Z58</f>
        <v>0</v>
      </c>
      <c r="W58" s="43">
        <f>Igazgatás!W83+Községgazd!Z69+Közút!W58+Vagyongazd!W58+Sport!W60+Közművelődés!Y90+Támogatás!AA58</f>
        <v>0</v>
      </c>
      <c r="X58" s="46">
        <f>Igazgatás!X83+Községgazd!AA69+Közút!X58+Vagyongazd!X58+Sport!X60+Közművelődés!Z90+Támogatás!AB58</f>
        <v>-2</v>
      </c>
    </row>
    <row r="59" spans="1:24" ht="15.75" thickBot="1" x14ac:dyDescent="0.3">
      <c r="B59" s="92" t="s">
        <v>359</v>
      </c>
      <c r="C59" s="609" t="s">
        <v>360</v>
      </c>
      <c r="D59" s="610"/>
      <c r="E59" s="610"/>
      <c r="F59" s="190">
        <f>Igazgatás!F86+Községgazd!F70+Közút!F59+Vagyongazd!F59+Sport!F61+Közművelődés!F93+Támogatás!F59</f>
        <v>220000</v>
      </c>
      <c r="G59" s="489">
        <f>Igazgatás!G86+Községgazd!G70+Közút!G59+Vagyongazd!G59+Sport!G61+Közművelődés!G93+Támogatás!G59</f>
        <v>436624</v>
      </c>
      <c r="H59" s="489">
        <f>Igazgatás!H86+Községgazd!H70+Közút!H59+Vagyongazd!H59+Sport!H61+Közművelődés!H93+Támogatás!H59</f>
        <v>475304</v>
      </c>
      <c r="I59" s="418">
        <f>Igazgatás!I86+Községgazd!I70+Közút!I59+Vagyongazd!I59+Sport!I61+Közművelődés!I93+Támogatás!I59</f>
        <v>475304</v>
      </c>
      <c r="J59" s="397">
        <f>Igazgatás!J86+Községgazd!J70+Közút!J59+Vagyongazd!J59+Sport!J61+Közművelődés!J93+Támogatás!J59</f>
        <v>419319</v>
      </c>
      <c r="K59" s="208">
        <f>Igazgatás!K86+Községgazd!K70+Közút!K59+Vagyongazd!K59+Sport!K61+Közművelődés!K93+Támogatás!K59</f>
        <v>0</v>
      </c>
      <c r="L59" s="221">
        <f>Igazgatás!L86+Községgazd!L70+Közút!L59+Vagyongazd!L59+Sport!L61+Közművelődés!L93+Támogatás!L59</f>
        <v>419319</v>
      </c>
      <c r="M59" s="95">
        <f>Igazgatás!M86+Községgazd!P70+Közút!M59+Vagyongazd!M59+Sport!M61+Közművelődés!O93+Támogatás!Q59</f>
        <v>0</v>
      </c>
      <c r="N59" s="96">
        <f>Igazgatás!N86+Községgazd!Q70+Közút!N59+Vagyongazd!N59+Sport!N61+Közművelődés!P93+Támogatás!R59</f>
        <v>10000</v>
      </c>
      <c r="O59" s="96">
        <f>Igazgatás!O86+Községgazd!R70+Közút!O59+Vagyongazd!O59+Sport!O61+Közművelődés!Q93+Támogatás!S59</f>
        <v>10000</v>
      </c>
      <c r="P59" s="96">
        <f>Igazgatás!P86+Községgazd!S70+Közút!P59+Vagyongazd!P59+Sport!P61+Közművelődés!R93+Támogatás!T59</f>
        <v>10000</v>
      </c>
      <c r="Q59" s="96">
        <f>Igazgatás!Q86+Községgazd!T70+Közút!Q59+Vagyongazd!Q59+Sport!Q61+Közművelődés!S93+Támogatás!U59</f>
        <v>60000</v>
      </c>
      <c r="R59" s="99">
        <f>Igazgatás!R86+Községgazd!U70+Közút!R59+Vagyongazd!R59+Sport!R61+Közművelődés!T93+Támogatás!V59</f>
        <v>211624</v>
      </c>
      <c r="S59" s="96">
        <f>Igazgatás!S86+Községgazd!V70+Közút!S59+Vagyongazd!S59+Sport!S61+Közművelődés!U93+Támogatás!W59</f>
        <v>55000</v>
      </c>
      <c r="T59" s="98">
        <f>Igazgatás!T86+Községgazd!W70+Közút!T59+Vagyongazd!T59+Sport!T61+Közművelődés!V93+Támogatás!X59</f>
        <v>5000</v>
      </c>
      <c r="U59" s="99">
        <f>Igazgatás!U86+Községgazd!X70+Közút!U59+Vagyongazd!U59+Sport!U61+Közművelődés!W93+Támogatás!Y59</f>
        <v>29860</v>
      </c>
      <c r="V59" s="96">
        <f>Igazgatás!V86+Községgazd!Y70+Közút!V59+Vagyongazd!V59+Sport!V61+Közművelődés!X93+Támogatás!Z59</f>
        <v>2500</v>
      </c>
      <c r="W59" s="98">
        <f>Igazgatás!W86+Községgazd!Z70+Közút!W59+Vagyongazd!W59+Sport!W61+Közművelődés!Y93+Támogatás!AA59</f>
        <v>10335</v>
      </c>
      <c r="X59" s="100">
        <f>Igazgatás!X86+Községgazd!AA70+Közút!X59+Vagyongazd!X59+Sport!X61+Közművelődés!Z93+Támogatás!AB59</f>
        <v>15000</v>
      </c>
    </row>
    <row r="60" spans="1:24" s="19" customFormat="1" hidden="1" x14ac:dyDescent="0.25">
      <c r="A60" s="140" t="s">
        <v>361</v>
      </c>
      <c r="B60" s="128" t="s">
        <v>936</v>
      </c>
      <c r="C60" s="611" t="s">
        <v>362</v>
      </c>
      <c r="D60" s="612"/>
      <c r="E60" s="612"/>
      <c r="F60" s="186">
        <f>Igazgatás!F87+Községgazd!F71+Közút!F60+Vagyongazd!F60+Sport!F62+Közművelődés!F94+Támogatás!F60</f>
        <v>0</v>
      </c>
      <c r="G60" s="485">
        <f>Igazgatás!G87+Községgazd!G71+Közút!G60+Vagyongazd!G60+Sport!G62+Közművelődés!G94+Támogatás!G60</f>
        <v>0</v>
      </c>
      <c r="H60" s="485">
        <f>Igazgatás!H87+Községgazd!H71+Közút!H60+Vagyongazd!H60+Sport!H62+Közművelődés!H94+Támogatás!H60</f>
        <v>0</v>
      </c>
      <c r="I60" s="414">
        <f>Igazgatás!I87+Községgazd!I71+Közút!I60+Vagyongazd!I60+Sport!I62+Közművelődés!I94+Támogatás!I60</f>
        <v>0</v>
      </c>
      <c r="J60" s="393">
        <f>Igazgatás!J87+Községgazd!J71+Közút!J60+Vagyongazd!J60+Sport!J62+Közművelődés!J94+Támogatás!J60</f>
        <v>0</v>
      </c>
      <c r="K60" s="204">
        <f>Igazgatás!K87+Községgazd!K71+Közút!K60+Vagyongazd!K60+Sport!K62+Közművelődés!K94+Támogatás!K60</f>
        <v>0</v>
      </c>
      <c r="L60" s="223">
        <f>Igazgatás!L87+Községgazd!L71+Közút!L60+Vagyongazd!L60+Sport!L62+Közművelődés!L94+Támogatás!L60</f>
        <v>0</v>
      </c>
      <c r="M60" s="104">
        <f>Igazgatás!M87+Községgazd!P71+Közút!M60+Vagyongazd!M60+Sport!M62+Közművelődés!O94+Támogatás!Q60</f>
        <v>0</v>
      </c>
      <c r="N60" s="105">
        <f>Igazgatás!N87+Községgazd!Q71+Közút!N60+Vagyongazd!N60+Sport!N62+Közművelődés!P94+Támogatás!R60</f>
        <v>0</v>
      </c>
      <c r="O60" s="105">
        <f>Igazgatás!O87+Községgazd!R71+Közút!O60+Vagyongazd!O60+Sport!O62+Közművelődés!Q94+Támogatás!S60</f>
        <v>0</v>
      </c>
      <c r="P60" s="105">
        <f>Igazgatás!P87+Községgazd!S71+Közút!P60+Vagyongazd!P60+Sport!P62+Közművelődés!R94+Támogatás!T60</f>
        <v>0</v>
      </c>
      <c r="Q60" s="105">
        <f>Igazgatás!Q87+Községgazd!T71+Közút!Q60+Vagyongazd!Q60+Sport!Q62+Közművelődés!S94+Támogatás!U60</f>
        <v>0</v>
      </c>
      <c r="R60" s="108">
        <f>Igazgatás!R87+Községgazd!U71+Közút!R60+Vagyongazd!R60+Sport!R62+Közművelődés!T94+Támogatás!V60</f>
        <v>0</v>
      </c>
      <c r="S60" s="105">
        <f>Igazgatás!S87+Községgazd!V71+Közút!S60+Vagyongazd!S60+Sport!S62+Közművelődés!U94+Támogatás!W60</f>
        <v>0</v>
      </c>
      <c r="T60" s="107">
        <f>Igazgatás!T87+Községgazd!W71+Közút!T60+Vagyongazd!T60+Sport!T62+Közművelődés!V94+Támogatás!X60</f>
        <v>0</v>
      </c>
      <c r="U60" s="108">
        <f>Igazgatás!U87+Községgazd!X71+Közút!U60+Vagyongazd!U60+Sport!U62+Közművelődés!W94+Támogatás!Y60</f>
        <v>0</v>
      </c>
      <c r="V60" s="105">
        <f>Igazgatás!V87+Községgazd!Y71+Közút!V60+Vagyongazd!V60+Sport!V62+Közművelődés!X94+Támogatás!Z60</f>
        <v>0</v>
      </c>
      <c r="W60" s="107">
        <f>Igazgatás!W87+Községgazd!Z71+Közút!W60+Vagyongazd!W60+Sport!W62+Közművelődés!Y94+Támogatás!AA60</f>
        <v>0</v>
      </c>
      <c r="X60" s="109">
        <f>Igazgatás!X87+Községgazd!AA71+Közút!X60+Vagyongazd!X60+Sport!X62+Közművelődés!Z94+Támogatás!AB60</f>
        <v>0</v>
      </c>
    </row>
    <row r="61" spans="1:24" s="19" customFormat="1" hidden="1" x14ac:dyDescent="0.25">
      <c r="A61" s="140" t="s">
        <v>363</v>
      </c>
      <c r="B61" s="101" t="s">
        <v>937</v>
      </c>
      <c r="C61" s="613" t="s">
        <v>623</v>
      </c>
      <c r="D61" s="614"/>
      <c r="E61" s="614"/>
      <c r="F61" s="188">
        <f>Igazgatás!F88+Községgazd!F72+Közút!F61+Vagyongazd!F61+Sport!F63+Közművelődés!F95+Támogatás!F61</f>
        <v>0</v>
      </c>
      <c r="G61" s="487">
        <f>Igazgatás!G88+Községgazd!G72+Közút!G61+Vagyongazd!G61+Sport!G63+Közművelődés!G95+Támogatás!G61</f>
        <v>0</v>
      </c>
      <c r="H61" s="487">
        <f>Igazgatás!H88+Községgazd!H72+Közút!H61+Vagyongazd!H61+Sport!H63+Közművelődés!H95+Támogatás!H61</f>
        <v>0</v>
      </c>
      <c r="I61" s="416">
        <f>Igazgatás!I88+Községgazd!I72+Közút!I61+Vagyongazd!I61+Sport!I63+Közművelődés!I95+Támogatás!I61</f>
        <v>0</v>
      </c>
      <c r="J61" s="395">
        <f>Igazgatás!J88+Községgazd!J72+Közút!J61+Vagyongazd!J61+Sport!J63+Közművelődés!J95+Támogatás!J61</f>
        <v>0</v>
      </c>
      <c r="K61" s="206">
        <f>Igazgatás!K88+Községgazd!K72+Közút!K61+Vagyongazd!K61+Sport!K63+Közművelődés!K95+Támogatás!K61</f>
        <v>0</v>
      </c>
      <c r="L61" s="223">
        <f>Igazgatás!L88+Községgazd!L72+Közút!L61+Vagyongazd!L61+Sport!L63+Közművelődés!L95+Támogatás!L61</f>
        <v>0</v>
      </c>
      <c r="M61" s="104">
        <f>Igazgatás!M88+Községgazd!P72+Közút!M61+Vagyongazd!M61+Sport!M63+Közművelődés!O95+Támogatás!Q61</f>
        <v>0</v>
      </c>
      <c r="N61" s="105">
        <f>Igazgatás!N88+Községgazd!Q72+Közút!N61+Vagyongazd!N61+Sport!N63+Közművelődés!P95+Támogatás!R61</f>
        <v>0</v>
      </c>
      <c r="O61" s="105">
        <f>Igazgatás!O88+Községgazd!R72+Közút!O61+Vagyongazd!O61+Sport!O63+Közművelődés!Q95+Támogatás!S61</f>
        <v>0</v>
      </c>
      <c r="P61" s="105">
        <f>Igazgatás!P88+Községgazd!S72+Közút!P61+Vagyongazd!P61+Sport!P63+Közművelődés!R95+Támogatás!T61</f>
        <v>0</v>
      </c>
      <c r="Q61" s="105">
        <f>Igazgatás!Q88+Községgazd!T72+Közút!Q61+Vagyongazd!Q61+Sport!Q63+Közművelődés!S95+Támogatás!U61</f>
        <v>0</v>
      </c>
      <c r="R61" s="108">
        <f>Igazgatás!R88+Községgazd!U72+Közút!R61+Vagyongazd!R61+Sport!R63+Közművelődés!T95+Támogatás!V61</f>
        <v>0</v>
      </c>
      <c r="S61" s="105">
        <f>Igazgatás!S88+Községgazd!V72+Közút!S61+Vagyongazd!S61+Sport!S63+Közművelődés!U95+Támogatás!W61</f>
        <v>0</v>
      </c>
      <c r="T61" s="107">
        <f>Igazgatás!T88+Községgazd!W72+Közút!T61+Vagyongazd!T61+Sport!T63+Közművelődés!V95+Támogatás!X61</f>
        <v>0</v>
      </c>
      <c r="U61" s="108">
        <f>Igazgatás!U88+Községgazd!X72+Közút!U61+Vagyongazd!U61+Sport!U63+Közművelődés!W95+Támogatás!Y61</f>
        <v>0</v>
      </c>
      <c r="V61" s="105">
        <f>Igazgatás!V88+Községgazd!Y72+Közút!V61+Vagyongazd!V61+Sport!V63+Közművelődés!X95+Támogatás!Z61</f>
        <v>0</v>
      </c>
      <c r="W61" s="107">
        <f>Igazgatás!W88+Községgazd!Z72+Közút!W61+Vagyongazd!W61+Sport!W63+Közművelődés!Y95+Támogatás!AA61</f>
        <v>0</v>
      </c>
      <c r="X61" s="109">
        <f>Igazgatás!X88+Községgazd!AA72+Közút!X61+Vagyongazd!X61+Sport!X63+Közművelődés!Z95+Támogatás!AB61</f>
        <v>0</v>
      </c>
    </row>
    <row r="62" spans="1:24" s="19" customFormat="1" hidden="1" x14ac:dyDescent="0.25">
      <c r="A62" s="140" t="s">
        <v>364</v>
      </c>
      <c r="B62" s="128" t="s">
        <v>938</v>
      </c>
      <c r="C62" s="613" t="s">
        <v>365</v>
      </c>
      <c r="D62" s="614"/>
      <c r="E62" s="614"/>
      <c r="F62" s="188">
        <f>Igazgatás!F89+Községgazd!F73+Közút!F62+Vagyongazd!F62+Sport!F64+Közművelődés!F96+Támogatás!F62</f>
        <v>0</v>
      </c>
      <c r="G62" s="487">
        <f>Igazgatás!G89+Községgazd!G73+Közút!G62+Vagyongazd!G62+Sport!G64+Közművelődés!G96+Támogatás!G62</f>
        <v>0</v>
      </c>
      <c r="H62" s="487">
        <f>Igazgatás!H89+Községgazd!H73+Közút!H62+Vagyongazd!H62+Sport!H64+Közművelődés!H96+Támogatás!H62</f>
        <v>0</v>
      </c>
      <c r="I62" s="416">
        <f>Igazgatás!I89+Községgazd!I73+Közút!I62+Vagyongazd!I62+Sport!I64+Közművelődés!I96+Támogatás!I62</f>
        <v>0</v>
      </c>
      <c r="J62" s="395">
        <f>Igazgatás!J89+Községgazd!J73+Közút!J62+Vagyongazd!J62+Sport!J64+Közművelődés!J96+Támogatás!J62</f>
        <v>0</v>
      </c>
      <c r="K62" s="206">
        <f>Igazgatás!K89+Községgazd!K73+Közút!K62+Vagyongazd!K62+Sport!K64+Közművelődés!K96+Támogatás!K62</f>
        <v>0</v>
      </c>
      <c r="L62" s="223">
        <f>Igazgatás!L89+Községgazd!L73+Közút!L62+Vagyongazd!L62+Sport!L64+Közművelődés!L96+Támogatás!L62</f>
        <v>0</v>
      </c>
      <c r="M62" s="104">
        <f>Igazgatás!M89+Községgazd!P73+Közút!M62+Vagyongazd!M62+Sport!M64+Közművelődés!O96+Támogatás!Q62</f>
        <v>0</v>
      </c>
      <c r="N62" s="105">
        <f>Igazgatás!N89+Községgazd!Q73+Közút!N62+Vagyongazd!N62+Sport!N64+Közművelődés!P96+Támogatás!R62</f>
        <v>0</v>
      </c>
      <c r="O62" s="105">
        <f>Igazgatás!O89+Községgazd!R73+Közút!O62+Vagyongazd!O62+Sport!O64+Közművelődés!Q96+Támogatás!S62</f>
        <v>0</v>
      </c>
      <c r="P62" s="105">
        <f>Igazgatás!P89+Községgazd!S73+Közút!P62+Vagyongazd!P62+Sport!P64+Közművelődés!R96+Támogatás!T62</f>
        <v>0</v>
      </c>
      <c r="Q62" s="105">
        <f>Igazgatás!Q89+Községgazd!T73+Közút!Q62+Vagyongazd!Q62+Sport!Q64+Közművelődés!S96+Támogatás!U62</f>
        <v>0</v>
      </c>
      <c r="R62" s="108">
        <f>Igazgatás!R89+Községgazd!U73+Közút!R62+Vagyongazd!R62+Sport!R64+Közművelődés!T96+Támogatás!V62</f>
        <v>0</v>
      </c>
      <c r="S62" s="105">
        <f>Igazgatás!S89+Községgazd!V73+Közút!S62+Vagyongazd!S62+Sport!S64+Közművelődés!U96+Támogatás!W62</f>
        <v>0</v>
      </c>
      <c r="T62" s="107">
        <f>Igazgatás!T89+Községgazd!W73+Közút!T62+Vagyongazd!T62+Sport!T64+Közművelődés!V96+Támogatás!X62</f>
        <v>0</v>
      </c>
      <c r="U62" s="108">
        <f>Igazgatás!U89+Községgazd!X73+Közút!U62+Vagyongazd!U62+Sport!U64+Közművelődés!W96+Támogatás!Y62</f>
        <v>0</v>
      </c>
      <c r="V62" s="105">
        <f>Igazgatás!V89+Községgazd!Y73+Közút!V62+Vagyongazd!V62+Sport!V64+Közművelődés!X96+Támogatás!Z62</f>
        <v>0</v>
      </c>
      <c r="W62" s="107">
        <f>Igazgatás!W89+Községgazd!Z73+Közút!W62+Vagyongazd!W62+Sport!W64+Közművelődés!Y96+Támogatás!AA62</f>
        <v>0</v>
      </c>
      <c r="X62" s="109">
        <f>Igazgatás!X89+Községgazd!AA73+Közút!X62+Vagyongazd!X62+Sport!X64+Közművelődés!Z96+Támogatás!AB62</f>
        <v>0</v>
      </c>
    </row>
    <row r="63" spans="1:24" s="19" customFormat="1" hidden="1" x14ac:dyDescent="0.25">
      <c r="A63" s="140" t="s">
        <v>366</v>
      </c>
      <c r="B63" s="101" t="s">
        <v>939</v>
      </c>
      <c r="C63" s="613" t="s">
        <v>367</v>
      </c>
      <c r="D63" s="614"/>
      <c r="E63" s="614"/>
      <c r="F63" s="188">
        <f>Igazgatás!F90+Községgazd!F74+Közút!F63+Vagyongazd!F63+Sport!F65+Közművelődés!F97+Támogatás!F63</f>
        <v>0</v>
      </c>
      <c r="G63" s="487">
        <f>Igazgatás!G90+Községgazd!G74+Közút!G63+Vagyongazd!G63+Sport!G65+Közművelődés!G97+Támogatás!G63</f>
        <v>0</v>
      </c>
      <c r="H63" s="487">
        <f>Igazgatás!H90+Községgazd!H74+Közút!H63+Vagyongazd!H63+Sport!H65+Közművelődés!H97+Támogatás!H63</f>
        <v>0</v>
      </c>
      <c r="I63" s="416">
        <f>Igazgatás!I90+Községgazd!I74+Közút!I63+Vagyongazd!I63+Sport!I65+Közművelődés!I97+Támogatás!I63</f>
        <v>0</v>
      </c>
      <c r="J63" s="395">
        <f>Igazgatás!J90+Községgazd!J74+Közút!J63+Vagyongazd!J63+Sport!J65+Közművelődés!J97+Támogatás!J63</f>
        <v>0</v>
      </c>
      <c r="K63" s="206">
        <f>Igazgatás!K90+Községgazd!K74+Közút!K63+Vagyongazd!K63+Sport!K65+Közművelődés!K97+Támogatás!K63</f>
        <v>0</v>
      </c>
      <c r="L63" s="223">
        <f>Igazgatás!L90+Községgazd!L74+Közút!L63+Vagyongazd!L63+Sport!L65+Közművelődés!L97+Támogatás!L63</f>
        <v>0</v>
      </c>
      <c r="M63" s="104">
        <f>Igazgatás!M90+Községgazd!P74+Közút!M63+Vagyongazd!M63+Sport!M65+Közművelődés!O97+Támogatás!Q63</f>
        <v>0</v>
      </c>
      <c r="N63" s="105">
        <f>Igazgatás!N90+Községgazd!Q74+Közút!N63+Vagyongazd!N63+Sport!N65+Közművelődés!P97+Támogatás!R63</f>
        <v>0</v>
      </c>
      <c r="O63" s="105">
        <f>Igazgatás!O90+Községgazd!R74+Közút!O63+Vagyongazd!O63+Sport!O65+Közművelődés!Q97+Támogatás!S63</f>
        <v>0</v>
      </c>
      <c r="P63" s="105">
        <f>Igazgatás!P90+Községgazd!S74+Közút!P63+Vagyongazd!P63+Sport!P65+Közművelődés!R97+Támogatás!T63</f>
        <v>0</v>
      </c>
      <c r="Q63" s="105">
        <f>Igazgatás!Q90+Községgazd!T74+Közút!Q63+Vagyongazd!Q63+Sport!Q65+Közművelődés!S97+Támogatás!U63</f>
        <v>0</v>
      </c>
      <c r="R63" s="108">
        <f>Igazgatás!R90+Községgazd!U74+Közút!R63+Vagyongazd!R63+Sport!R65+Közművelődés!T97+Támogatás!V63</f>
        <v>0</v>
      </c>
      <c r="S63" s="105">
        <f>Igazgatás!S90+Községgazd!V74+Közút!S63+Vagyongazd!S63+Sport!S65+Közművelődés!U97+Támogatás!W63</f>
        <v>0</v>
      </c>
      <c r="T63" s="107">
        <f>Igazgatás!T90+Községgazd!W74+Közút!T63+Vagyongazd!T63+Sport!T65+Közművelődés!V97+Támogatás!X63</f>
        <v>0</v>
      </c>
      <c r="U63" s="108">
        <f>Igazgatás!U90+Községgazd!X74+Közút!U63+Vagyongazd!U63+Sport!U65+Közművelődés!W97+Támogatás!Y63</f>
        <v>0</v>
      </c>
      <c r="V63" s="105">
        <f>Igazgatás!V90+Községgazd!Y74+Közút!V63+Vagyongazd!V63+Sport!V65+Közművelődés!X97+Támogatás!Z63</f>
        <v>0</v>
      </c>
      <c r="W63" s="107">
        <f>Igazgatás!W90+Községgazd!Z74+Közút!W63+Vagyongazd!W63+Sport!W65+Közművelődés!Y97+Támogatás!AA63</f>
        <v>0</v>
      </c>
      <c r="X63" s="109">
        <f>Igazgatás!X90+Községgazd!AA74+Közút!X63+Vagyongazd!X63+Sport!X65+Közművelődés!Z97+Támogatás!AB63</f>
        <v>0</v>
      </c>
    </row>
    <row r="64" spans="1:24" s="19" customFormat="1" hidden="1" x14ac:dyDescent="0.25">
      <c r="A64" s="140" t="s">
        <v>368</v>
      </c>
      <c r="B64" s="128" t="s">
        <v>940</v>
      </c>
      <c r="C64" s="613" t="s">
        <v>369</v>
      </c>
      <c r="D64" s="614"/>
      <c r="E64" s="614"/>
      <c r="F64" s="188">
        <f>Igazgatás!F91+Községgazd!F75+Közút!F64+Vagyongazd!F64+Sport!F66+Közművelődés!F98+Támogatás!F64</f>
        <v>0</v>
      </c>
      <c r="G64" s="487">
        <f>Igazgatás!G91+Községgazd!G75+Közút!G64+Vagyongazd!G64+Sport!G66+Közművelődés!G98+Támogatás!G64</f>
        <v>0</v>
      </c>
      <c r="H64" s="487">
        <f>Igazgatás!H91+Községgazd!H75+Közút!H64+Vagyongazd!H64+Sport!H66+Közművelődés!H98+Támogatás!H64</f>
        <v>0</v>
      </c>
      <c r="I64" s="416">
        <f>Igazgatás!I91+Községgazd!I75+Közút!I64+Vagyongazd!I64+Sport!I66+Közművelődés!I98+Támogatás!I64</f>
        <v>0</v>
      </c>
      <c r="J64" s="395">
        <f>Igazgatás!J91+Községgazd!J75+Közút!J64+Vagyongazd!J64+Sport!J66+Közművelődés!J98+Támogatás!J64</f>
        <v>0</v>
      </c>
      <c r="K64" s="206">
        <f>Igazgatás!K91+Községgazd!K75+Közút!K64+Vagyongazd!K64+Sport!K66+Közművelődés!K98+Támogatás!K64</f>
        <v>0</v>
      </c>
      <c r="L64" s="223">
        <f>Igazgatás!L91+Községgazd!L75+Közút!L64+Vagyongazd!L64+Sport!L66+Közművelődés!L98+Támogatás!L64</f>
        <v>0</v>
      </c>
      <c r="M64" s="104">
        <f>Igazgatás!M91+Községgazd!P75+Közút!M64+Vagyongazd!M64+Sport!M66+Közművelődés!O98+Támogatás!Q64</f>
        <v>0</v>
      </c>
      <c r="N64" s="105">
        <f>Igazgatás!N91+Községgazd!Q75+Közút!N64+Vagyongazd!N64+Sport!N66+Közművelődés!P98+Támogatás!R64</f>
        <v>0</v>
      </c>
      <c r="O64" s="105">
        <f>Igazgatás!O91+Községgazd!R75+Közút!O64+Vagyongazd!O64+Sport!O66+Közművelődés!Q98+Támogatás!S64</f>
        <v>0</v>
      </c>
      <c r="P64" s="105">
        <f>Igazgatás!P91+Községgazd!S75+Közút!P64+Vagyongazd!P64+Sport!P66+Közművelődés!R98+Támogatás!T64</f>
        <v>0</v>
      </c>
      <c r="Q64" s="105">
        <f>Igazgatás!Q91+Községgazd!T75+Közút!Q64+Vagyongazd!Q64+Sport!Q66+Közművelődés!S98+Támogatás!U64</f>
        <v>0</v>
      </c>
      <c r="R64" s="108">
        <f>Igazgatás!R91+Községgazd!U75+Közút!R64+Vagyongazd!R64+Sport!R66+Közművelődés!T98+Támogatás!V64</f>
        <v>0</v>
      </c>
      <c r="S64" s="105">
        <f>Igazgatás!S91+Községgazd!V75+Közút!S64+Vagyongazd!S64+Sport!S66+Közművelődés!U98+Támogatás!W64</f>
        <v>0</v>
      </c>
      <c r="T64" s="107">
        <f>Igazgatás!T91+Községgazd!W75+Közút!T64+Vagyongazd!T64+Sport!T66+Közművelődés!V98+Támogatás!X64</f>
        <v>0</v>
      </c>
      <c r="U64" s="108">
        <f>Igazgatás!U91+Községgazd!X75+Közút!U64+Vagyongazd!U64+Sport!U66+Közművelődés!W98+Támogatás!Y64</f>
        <v>0</v>
      </c>
      <c r="V64" s="105">
        <f>Igazgatás!V91+Községgazd!Y75+Közút!V64+Vagyongazd!V64+Sport!V66+Közművelődés!X98+Támogatás!Z64</f>
        <v>0</v>
      </c>
      <c r="W64" s="107">
        <f>Igazgatás!W91+Községgazd!Z75+Közút!W64+Vagyongazd!W64+Sport!W66+Közművelődés!Y98+Támogatás!AA64</f>
        <v>0</v>
      </c>
      <c r="X64" s="109">
        <f>Igazgatás!X91+Községgazd!AA75+Közút!X64+Vagyongazd!X64+Sport!X66+Közművelődés!Z98+Támogatás!AB64</f>
        <v>0</v>
      </c>
    </row>
    <row r="65" spans="1:25" s="19" customFormat="1" hidden="1" x14ac:dyDescent="0.25">
      <c r="A65" s="140" t="s">
        <v>370</v>
      </c>
      <c r="B65" s="101" t="s">
        <v>941</v>
      </c>
      <c r="C65" s="613" t="s">
        <v>371</v>
      </c>
      <c r="D65" s="614"/>
      <c r="E65" s="614"/>
      <c r="F65" s="188">
        <f>Igazgatás!F92+Községgazd!F76+Közút!F65+Vagyongazd!F65+Sport!F67+Közművelődés!F99+Támogatás!F65</f>
        <v>0</v>
      </c>
      <c r="G65" s="487">
        <f>Igazgatás!G92+Községgazd!G76+Közút!G65+Vagyongazd!G65+Sport!G67+Közművelődés!G99+Támogatás!G65</f>
        <v>0</v>
      </c>
      <c r="H65" s="487">
        <f>Igazgatás!H92+Községgazd!H76+Közút!H65+Vagyongazd!H65+Sport!H67+Közművelődés!H99+Támogatás!H65</f>
        <v>0</v>
      </c>
      <c r="I65" s="416">
        <f>Igazgatás!I92+Községgazd!I76+Közút!I65+Vagyongazd!I65+Sport!I67+Közművelődés!I99+Támogatás!I65</f>
        <v>0</v>
      </c>
      <c r="J65" s="395">
        <f>Igazgatás!J92+Községgazd!J76+Közút!J65+Vagyongazd!J65+Sport!J67+Közművelődés!J99+Támogatás!J65</f>
        <v>0</v>
      </c>
      <c r="K65" s="206">
        <f>Igazgatás!K92+Községgazd!K76+Közút!K65+Vagyongazd!K65+Sport!K67+Közművelődés!K99+Támogatás!K65</f>
        <v>0</v>
      </c>
      <c r="L65" s="223">
        <f>Igazgatás!L92+Községgazd!L76+Közút!L65+Vagyongazd!L65+Sport!L67+Közművelődés!L99+Támogatás!L65</f>
        <v>0</v>
      </c>
      <c r="M65" s="104">
        <f>Igazgatás!M92+Községgazd!P76+Közút!M65+Vagyongazd!M65+Sport!M67+Közművelődés!O99+Támogatás!Q65</f>
        <v>0</v>
      </c>
      <c r="N65" s="105">
        <f>Igazgatás!N92+Községgazd!Q76+Közút!N65+Vagyongazd!N65+Sport!N67+Közművelődés!P99+Támogatás!R65</f>
        <v>0</v>
      </c>
      <c r="O65" s="105">
        <f>Igazgatás!O92+Községgazd!R76+Közút!O65+Vagyongazd!O65+Sport!O67+Közművelődés!Q99+Támogatás!S65</f>
        <v>0</v>
      </c>
      <c r="P65" s="105">
        <f>Igazgatás!P92+Községgazd!S76+Közút!P65+Vagyongazd!P65+Sport!P67+Közművelődés!R99+Támogatás!T65</f>
        <v>0</v>
      </c>
      <c r="Q65" s="105">
        <f>Igazgatás!Q92+Községgazd!T76+Közút!Q65+Vagyongazd!Q65+Sport!Q67+Közművelődés!S99+Támogatás!U65</f>
        <v>0</v>
      </c>
      <c r="R65" s="108">
        <f>Igazgatás!R92+Községgazd!U76+Közút!R65+Vagyongazd!R65+Sport!R67+Közművelődés!T99+Támogatás!V65</f>
        <v>0</v>
      </c>
      <c r="S65" s="105">
        <f>Igazgatás!S92+Községgazd!V76+Közút!S65+Vagyongazd!S65+Sport!S67+Közművelődés!U99+Támogatás!W65</f>
        <v>0</v>
      </c>
      <c r="T65" s="107">
        <f>Igazgatás!T92+Községgazd!W76+Közút!T65+Vagyongazd!T65+Sport!T67+Közművelődés!V99+Támogatás!X65</f>
        <v>0</v>
      </c>
      <c r="U65" s="108">
        <f>Igazgatás!U92+Községgazd!X76+Közút!U65+Vagyongazd!U65+Sport!U67+Közművelődés!W99+Támogatás!Y65</f>
        <v>0</v>
      </c>
      <c r="V65" s="105">
        <f>Igazgatás!V92+Községgazd!Y76+Közút!V65+Vagyongazd!V65+Sport!V67+Közművelődés!X99+Támogatás!Z65</f>
        <v>0</v>
      </c>
      <c r="W65" s="107">
        <f>Igazgatás!W92+Községgazd!Z76+Közút!W65+Vagyongazd!W65+Sport!W67+Közművelődés!Y99+Támogatás!AA65</f>
        <v>0</v>
      </c>
      <c r="X65" s="109">
        <f>Igazgatás!X92+Községgazd!AA76+Közút!X65+Vagyongazd!X65+Sport!X67+Közművelődés!Z99+Támogatás!AB65</f>
        <v>0</v>
      </c>
    </row>
    <row r="66" spans="1:25" hidden="1" x14ac:dyDescent="0.25">
      <c r="A66" s="140" t="s">
        <v>372</v>
      </c>
      <c r="B66" s="59"/>
      <c r="C66" s="2"/>
      <c r="D66" s="603" t="s">
        <v>614</v>
      </c>
      <c r="E66" s="603"/>
      <c r="F66" s="187">
        <f>Igazgatás!F93+Községgazd!F77+Közút!F66+Vagyongazd!F66+Sport!F68+Közművelődés!F100+Támogatás!F66</f>
        <v>0</v>
      </c>
      <c r="G66" s="486">
        <f>Igazgatás!G93+Községgazd!G77+Közút!G66+Vagyongazd!G66+Sport!G68+Közművelődés!G100+Támogatás!G66</f>
        <v>0</v>
      </c>
      <c r="H66" s="486">
        <f>Igazgatás!H93+Községgazd!H77+Közút!H66+Vagyongazd!H66+Sport!H68+Közművelődés!H100+Támogatás!H66</f>
        <v>0</v>
      </c>
      <c r="I66" s="415">
        <f>Igazgatás!I93+Községgazd!I77+Közút!I66+Vagyongazd!I66+Sport!I68+Közművelődés!I100+Támogatás!I66</f>
        <v>0</v>
      </c>
      <c r="J66" s="394">
        <f>Igazgatás!J93+Községgazd!J77+Közút!J66+Vagyongazd!J66+Sport!J68+Közművelődés!J100+Támogatás!J66</f>
        <v>0</v>
      </c>
      <c r="K66" s="205">
        <f>Igazgatás!K93+Községgazd!K77+Közút!K66+Vagyongazd!K66+Sport!K68+Közművelődés!K100+Támogatás!K66</f>
        <v>0</v>
      </c>
      <c r="L66" s="224">
        <f>Igazgatás!L93+Községgazd!L77+Közút!L66+Vagyongazd!L66+Sport!L68+Közművelődés!L100+Támogatás!L66</f>
        <v>0</v>
      </c>
      <c r="M66" s="81">
        <f>Igazgatás!M93+Községgazd!P77+Közút!M66+Vagyongazd!M66+Sport!M68+Közművelődés!O100+Támogatás!Q66</f>
        <v>0</v>
      </c>
      <c r="N66" s="1">
        <f>Igazgatás!N93+Községgazd!Q77+Közút!N66+Vagyongazd!N66+Sport!N68+Közművelődés!P100+Támogatás!R66</f>
        <v>0</v>
      </c>
      <c r="O66" s="1">
        <f>Igazgatás!O93+Községgazd!R77+Közút!O66+Vagyongazd!O66+Sport!O68+Közművelődés!Q100+Támogatás!S66</f>
        <v>0</v>
      </c>
      <c r="P66" s="1">
        <f>Igazgatás!P93+Községgazd!S77+Közút!P66+Vagyongazd!P66+Sport!P68+Közművelődés!R100+Támogatás!T66</f>
        <v>0</v>
      </c>
      <c r="Q66" s="1">
        <f>Igazgatás!Q93+Községgazd!T77+Közút!Q66+Vagyongazd!Q66+Sport!Q68+Közművelődés!S100+Támogatás!U66</f>
        <v>0</v>
      </c>
      <c r="R66" s="89">
        <f>Igazgatás!R93+Községgazd!U77+Közút!R66+Vagyongazd!R66+Sport!R68+Közművelődés!T100+Támogatás!V66</f>
        <v>0</v>
      </c>
      <c r="S66" s="1">
        <f>Igazgatás!S93+Községgazd!V77+Közút!S66+Vagyongazd!S66+Sport!S68+Közművelődés!U100+Támogatás!W66</f>
        <v>0</v>
      </c>
      <c r="T66" s="43">
        <f>Igazgatás!T93+Községgazd!W77+Közút!T66+Vagyongazd!T66+Sport!T68+Közművelődés!V100+Támogatás!X66</f>
        <v>0</v>
      </c>
      <c r="U66" s="89">
        <f>Igazgatás!U93+Községgazd!X77+Közút!U66+Vagyongazd!U66+Sport!U68+Közművelődés!W100+Támogatás!Y66</f>
        <v>0</v>
      </c>
      <c r="V66" s="1">
        <f>Igazgatás!V93+Községgazd!Y77+Közút!V66+Vagyongazd!V66+Sport!V68+Közművelődés!X100+Támogatás!Z66</f>
        <v>0</v>
      </c>
      <c r="W66" s="43">
        <f>Igazgatás!W93+Községgazd!Z77+Közút!W66+Vagyongazd!W66+Sport!W68+Közművelődés!Y100+Támogatás!AA66</f>
        <v>0</v>
      </c>
      <c r="X66" s="46">
        <f>Igazgatás!X93+Községgazd!AA77+Közút!X66+Vagyongazd!X66+Sport!X68+Közművelődés!Z100+Támogatás!AB66</f>
        <v>0</v>
      </c>
      <c r="Y66" s="22"/>
    </row>
    <row r="67" spans="1:25" hidden="1" x14ac:dyDescent="0.25">
      <c r="A67" s="140" t="s">
        <v>373</v>
      </c>
      <c r="B67" s="59"/>
      <c r="C67" s="2"/>
      <c r="D67" s="603" t="s">
        <v>615</v>
      </c>
      <c r="E67" s="603"/>
      <c r="F67" s="187">
        <f>Igazgatás!F94+Községgazd!F78+Közút!F67+Vagyongazd!F67+Sport!F69+Közművelődés!F101+Támogatás!F67</f>
        <v>0</v>
      </c>
      <c r="G67" s="486">
        <f>Igazgatás!G94+Községgazd!G78+Közút!G67+Vagyongazd!G67+Sport!G69+Közművelődés!G101+Támogatás!G67</f>
        <v>0</v>
      </c>
      <c r="H67" s="486">
        <f>Igazgatás!H94+Községgazd!H78+Közút!H67+Vagyongazd!H67+Sport!H69+Közművelődés!H101+Támogatás!H67</f>
        <v>0</v>
      </c>
      <c r="I67" s="415">
        <f>Igazgatás!I94+Községgazd!I78+Közút!I67+Vagyongazd!I67+Sport!I69+Közművelődés!I101+Támogatás!I67</f>
        <v>0</v>
      </c>
      <c r="J67" s="394">
        <f>Igazgatás!J94+Községgazd!J78+Közút!J67+Vagyongazd!J67+Sport!J69+Közművelődés!J101+Támogatás!J67</f>
        <v>0</v>
      </c>
      <c r="K67" s="205">
        <f>Igazgatás!K94+Községgazd!K78+Közút!K67+Vagyongazd!K67+Sport!K69+Közművelődés!K101+Támogatás!K67</f>
        <v>0</v>
      </c>
      <c r="L67" s="224">
        <f>Igazgatás!L94+Községgazd!L78+Közút!L67+Vagyongazd!L67+Sport!L69+Közművelődés!L101+Támogatás!L67</f>
        <v>0</v>
      </c>
      <c r="M67" s="81">
        <f>Igazgatás!M94+Községgazd!P78+Közút!M67+Vagyongazd!M67+Sport!M69+Közművelődés!O101+Támogatás!Q67</f>
        <v>0</v>
      </c>
      <c r="N67" s="1">
        <f>Igazgatás!N94+Községgazd!Q78+Közút!N67+Vagyongazd!N67+Sport!N69+Közművelődés!P101+Támogatás!R67</f>
        <v>0</v>
      </c>
      <c r="O67" s="1">
        <f>Igazgatás!O94+Községgazd!R78+Közút!O67+Vagyongazd!O67+Sport!O69+Közművelődés!Q101+Támogatás!S67</f>
        <v>0</v>
      </c>
      <c r="P67" s="1">
        <f>Igazgatás!P94+Községgazd!S78+Közút!P67+Vagyongazd!P67+Sport!P69+Közművelődés!R101+Támogatás!T67</f>
        <v>0</v>
      </c>
      <c r="Q67" s="1">
        <f>Igazgatás!Q94+Községgazd!T78+Közút!Q67+Vagyongazd!Q67+Sport!Q69+Közművelődés!S101+Támogatás!U67</f>
        <v>0</v>
      </c>
      <c r="R67" s="89">
        <f>Igazgatás!R94+Községgazd!U78+Közút!R67+Vagyongazd!R67+Sport!R69+Közművelődés!T101+Támogatás!V67</f>
        <v>0</v>
      </c>
      <c r="S67" s="1">
        <f>Igazgatás!S94+Községgazd!V78+Közút!S67+Vagyongazd!S67+Sport!S69+Közművelődés!U101+Támogatás!W67</f>
        <v>0</v>
      </c>
      <c r="T67" s="43">
        <f>Igazgatás!T94+Községgazd!W78+Közút!T67+Vagyongazd!T67+Sport!T69+Közművelődés!V101+Támogatás!X67</f>
        <v>0</v>
      </c>
      <c r="U67" s="89">
        <f>Igazgatás!U94+Községgazd!X78+Közút!U67+Vagyongazd!U67+Sport!U69+Közművelődés!W101+Támogatás!Y67</f>
        <v>0</v>
      </c>
      <c r="V67" s="1">
        <f>Igazgatás!V94+Községgazd!Y78+Közút!V67+Vagyongazd!V67+Sport!V69+Közművelődés!X101+Támogatás!Z67</f>
        <v>0</v>
      </c>
      <c r="W67" s="43">
        <f>Igazgatás!W94+Községgazd!Z78+Közút!W67+Vagyongazd!W67+Sport!W69+Közművelődés!Y101+Támogatás!AA67</f>
        <v>0</v>
      </c>
      <c r="X67" s="46">
        <f>Igazgatás!X94+Községgazd!AA78+Közút!X67+Vagyongazd!X67+Sport!X69+Közművelődés!Z101+Támogatás!AB67</f>
        <v>0</v>
      </c>
    </row>
    <row r="68" spans="1:25" hidden="1" x14ac:dyDescent="0.25">
      <c r="A68" s="140" t="s">
        <v>374</v>
      </c>
      <c r="B68" s="59"/>
      <c r="C68" s="2"/>
      <c r="D68" s="603" t="s">
        <v>616</v>
      </c>
      <c r="E68" s="603"/>
      <c r="F68" s="187">
        <f>Igazgatás!F95+Községgazd!F79+Közút!F68+Vagyongazd!F68+Sport!F70+Közművelődés!F102+Támogatás!F68</f>
        <v>0</v>
      </c>
      <c r="G68" s="486">
        <f>Igazgatás!G95+Községgazd!G79+Közút!G68+Vagyongazd!G68+Sport!G70+Közművelődés!G102+Támogatás!G68</f>
        <v>0</v>
      </c>
      <c r="H68" s="486">
        <f>Igazgatás!H95+Községgazd!H79+Közút!H68+Vagyongazd!H68+Sport!H70+Közművelődés!H102+Támogatás!H68</f>
        <v>0</v>
      </c>
      <c r="I68" s="415">
        <f>Igazgatás!I95+Községgazd!I79+Közút!I68+Vagyongazd!I68+Sport!I70+Közművelődés!I102+Támogatás!I68</f>
        <v>0</v>
      </c>
      <c r="J68" s="394">
        <f>Igazgatás!J95+Községgazd!J79+Közút!J68+Vagyongazd!J68+Sport!J70+Közművelődés!J102+Támogatás!J68</f>
        <v>0</v>
      </c>
      <c r="K68" s="205">
        <f>Igazgatás!K95+Községgazd!K79+Közút!K68+Vagyongazd!K68+Sport!K70+Közművelődés!K102+Támogatás!K68</f>
        <v>0</v>
      </c>
      <c r="L68" s="224">
        <f>Igazgatás!L95+Községgazd!L79+Közút!L68+Vagyongazd!L68+Sport!L70+Közművelődés!L102+Támogatás!L68</f>
        <v>0</v>
      </c>
      <c r="M68" s="81">
        <f>Igazgatás!M95+Községgazd!P79+Közút!M68+Vagyongazd!M68+Sport!M70+Közművelődés!O102+Támogatás!Q68</f>
        <v>0</v>
      </c>
      <c r="N68" s="1">
        <f>Igazgatás!N95+Községgazd!Q79+Közút!N68+Vagyongazd!N68+Sport!N70+Közművelődés!P102+Támogatás!R68</f>
        <v>0</v>
      </c>
      <c r="O68" s="1">
        <f>Igazgatás!O95+Községgazd!R79+Közút!O68+Vagyongazd!O68+Sport!O70+Közművelődés!Q102+Támogatás!S68</f>
        <v>0</v>
      </c>
      <c r="P68" s="1">
        <f>Igazgatás!P95+Községgazd!S79+Közút!P68+Vagyongazd!P68+Sport!P70+Közművelődés!R102+Támogatás!T68</f>
        <v>0</v>
      </c>
      <c r="Q68" s="1">
        <f>Igazgatás!Q95+Községgazd!T79+Közút!Q68+Vagyongazd!Q68+Sport!Q70+Közművelődés!S102+Támogatás!U68</f>
        <v>0</v>
      </c>
      <c r="R68" s="89">
        <f>Igazgatás!R95+Községgazd!U79+Közút!R68+Vagyongazd!R68+Sport!R70+Közművelődés!T102+Támogatás!V68</f>
        <v>0</v>
      </c>
      <c r="S68" s="1">
        <f>Igazgatás!S95+Községgazd!V79+Közút!S68+Vagyongazd!S68+Sport!S70+Közművelődés!U102+Támogatás!W68</f>
        <v>0</v>
      </c>
      <c r="T68" s="43">
        <f>Igazgatás!T95+Községgazd!W79+Közút!T68+Vagyongazd!T68+Sport!T70+Közművelődés!V102+Támogatás!X68</f>
        <v>0</v>
      </c>
      <c r="U68" s="89">
        <f>Igazgatás!U95+Községgazd!X79+Közút!U68+Vagyongazd!U68+Sport!U70+Közművelődés!W102+Támogatás!Y68</f>
        <v>0</v>
      </c>
      <c r="V68" s="1">
        <f>Igazgatás!V95+Községgazd!Y79+Közút!V68+Vagyongazd!V68+Sport!V70+Közművelődés!X102+Támogatás!Z68</f>
        <v>0</v>
      </c>
      <c r="W68" s="43">
        <f>Igazgatás!W95+Községgazd!Z79+Közút!W68+Vagyongazd!W68+Sport!W70+Közművelődés!Y102+Támogatás!AA68</f>
        <v>0</v>
      </c>
      <c r="X68" s="46">
        <f>Igazgatás!X95+Községgazd!AA79+Közút!X68+Vagyongazd!X68+Sport!X70+Közművelődés!Z102+Támogatás!AB68</f>
        <v>0</v>
      </c>
    </row>
    <row r="69" spans="1:25" s="19" customFormat="1" x14ac:dyDescent="0.25">
      <c r="A69" s="140" t="s">
        <v>375</v>
      </c>
      <c r="B69" s="101" t="s">
        <v>942</v>
      </c>
      <c r="C69" s="613" t="s">
        <v>376</v>
      </c>
      <c r="D69" s="614"/>
      <c r="E69" s="614"/>
      <c r="F69" s="188">
        <f>Igazgatás!F96+Községgazd!F80+Közút!F69+Vagyongazd!F69+Sport!F71+Közművelődés!F103+Támogatás!F69</f>
        <v>220000</v>
      </c>
      <c r="G69" s="487">
        <f>Igazgatás!G96+Községgazd!G80+Közút!G69+Vagyongazd!G69+Sport!G71+Közművelődés!G103+Támogatás!G69</f>
        <v>436624</v>
      </c>
      <c r="H69" s="487">
        <f>Igazgatás!H96+Községgazd!H80+Közút!H69+Vagyongazd!H69+Sport!H71+Közművelődés!H103+Támogatás!H69</f>
        <v>475304</v>
      </c>
      <c r="I69" s="416">
        <f>Igazgatás!I96+Községgazd!I80+Közút!I69+Vagyongazd!I69+Sport!I71+Közművelődés!I103+Támogatás!I69</f>
        <v>475304</v>
      </c>
      <c r="J69" s="395">
        <f>Igazgatás!J96+Községgazd!J80+Közút!J69+Vagyongazd!J69+Sport!J71+Közművelődés!J103+Támogatás!J69</f>
        <v>419319</v>
      </c>
      <c r="K69" s="206">
        <f>Igazgatás!K96+Községgazd!K80+Közút!K69+Vagyongazd!K69+Sport!K71+Közművelődés!K103+Támogatás!K69</f>
        <v>0</v>
      </c>
      <c r="L69" s="223">
        <f>Igazgatás!L96+Községgazd!L80+Közút!L69+Vagyongazd!L69+Sport!L71+Közművelődés!L103+Támogatás!L69</f>
        <v>419319</v>
      </c>
      <c r="M69" s="104">
        <f>Igazgatás!M96+Községgazd!P80+Közút!M69+Vagyongazd!M69+Sport!M71+Közművelődés!O103+Támogatás!Q69</f>
        <v>0</v>
      </c>
      <c r="N69" s="105">
        <f>Igazgatás!N96+Községgazd!Q80+Közút!N69+Vagyongazd!N69+Sport!N71+Közművelődés!P103+Támogatás!R69</f>
        <v>10000</v>
      </c>
      <c r="O69" s="105">
        <f>Igazgatás!O96+Községgazd!R80+Közút!O69+Vagyongazd!O69+Sport!O71+Közművelődés!Q103+Támogatás!S69</f>
        <v>10000</v>
      </c>
      <c r="P69" s="105">
        <f>Igazgatás!P96+Községgazd!S80+Közút!P69+Vagyongazd!P69+Sport!P71+Közművelődés!R103+Támogatás!T69</f>
        <v>10000</v>
      </c>
      <c r="Q69" s="105">
        <f>Igazgatás!Q96+Községgazd!T80+Közút!Q69+Vagyongazd!Q69+Sport!Q71+Közművelődés!S103+Támogatás!U69</f>
        <v>60000</v>
      </c>
      <c r="R69" s="108">
        <f>Igazgatás!R96+Községgazd!U80+Közút!R69+Vagyongazd!R69+Sport!R71+Közművelődés!T103+Támogatás!V69</f>
        <v>211624</v>
      </c>
      <c r="S69" s="105">
        <f>Igazgatás!S96+Községgazd!V80+Közút!S69+Vagyongazd!S69+Sport!S71+Közművelődés!U103+Támogatás!W69</f>
        <v>55000</v>
      </c>
      <c r="T69" s="107">
        <f>Igazgatás!T96+Községgazd!W80+Közút!T69+Vagyongazd!T69+Sport!T71+Közművelődés!V103+Támogatás!X69</f>
        <v>5000</v>
      </c>
      <c r="U69" s="108">
        <f>Igazgatás!U96+Községgazd!X80+Közút!U69+Vagyongazd!U69+Sport!U71+Közművelődés!W103+Támogatás!Y69</f>
        <v>29860</v>
      </c>
      <c r="V69" s="105">
        <f>Igazgatás!V96+Községgazd!Y80+Közút!V69+Vagyongazd!V69+Sport!V71+Közművelődés!X103+Támogatás!Z69</f>
        <v>2500</v>
      </c>
      <c r="W69" s="107">
        <f>Igazgatás!W96+Községgazd!Z80+Közút!W69+Vagyongazd!W69+Sport!W71+Közművelődés!Y103+Támogatás!AA69</f>
        <v>10335</v>
      </c>
      <c r="X69" s="109">
        <f>Igazgatás!X96+Községgazd!AA80+Közút!X69+Vagyongazd!X69+Sport!X71+Közművelődés!Z103+Támogatás!AB69</f>
        <v>15000</v>
      </c>
    </row>
    <row r="70" spans="1:25" x14ac:dyDescent="0.25">
      <c r="A70" s="140" t="s">
        <v>1134</v>
      </c>
      <c r="B70" s="59"/>
      <c r="C70" s="2"/>
      <c r="D70" s="603" t="s">
        <v>1135</v>
      </c>
      <c r="E70" s="603"/>
      <c r="F70" s="187">
        <f>Igazgatás!F97+Községgazd!F81+Közút!F70+Vagyongazd!F70+Sport!F72+Közművelődés!F104+Támogatás!F70</f>
        <v>100000</v>
      </c>
      <c r="G70" s="486">
        <f>Igazgatás!G97+Községgazd!G81+Közút!G70+Vagyongazd!G70+Sport!G72+Közművelődés!G104+Támogatás!G70</f>
        <v>200000</v>
      </c>
      <c r="H70" s="486">
        <f>Igazgatás!H97+Községgazd!H81+Közút!H70+Vagyongazd!H70+Sport!H72+Közművelődés!H104+Támogatás!H70</f>
        <v>200000</v>
      </c>
      <c r="I70" s="415">
        <f>Igazgatás!I97+Községgazd!I81+Közút!I70+Vagyongazd!I70+Sport!I72+Közművelődés!I104+Támogatás!I70</f>
        <v>200000</v>
      </c>
      <c r="J70" s="394">
        <f>Igazgatás!J97+Községgazd!J81+Közút!J70+Vagyongazd!J70+Sport!J72+Közművelődés!J104+Támogatás!J70</f>
        <v>150000</v>
      </c>
      <c r="K70" s="205">
        <f>Igazgatás!K97+Községgazd!K81+Közút!K70+Vagyongazd!K70+Sport!K72+Közművelődés!K104+Támogatás!K70</f>
        <v>0</v>
      </c>
      <c r="L70" s="224">
        <f>Igazgatás!L97+Községgazd!L81+Közút!L70+Vagyongazd!L70+Sport!L72+Közművelődés!L104+Támogatás!L70</f>
        <v>150000</v>
      </c>
      <c r="M70" s="81">
        <f>Igazgatás!M97+Községgazd!P81+Közút!M70+Vagyongazd!M70+Sport!M72+Közművelődés!O104+Támogatás!Q70</f>
        <v>0</v>
      </c>
      <c r="N70" s="1">
        <f>Igazgatás!N97+Községgazd!Q81+Közút!N70+Vagyongazd!N70+Sport!N72+Közművelődés!P104+Támogatás!R70</f>
        <v>0</v>
      </c>
      <c r="O70" s="1">
        <f>Igazgatás!O97+Községgazd!R81+Közút!O70+Vagyongazd!O70+Sport!O72+Közművelődés!Q104+Támogatás!S70</f>
        <v>0</v>
      </c>
      <c r="P70" s="1">
        <f>Igazgatás!P97+Községgazd!S81+Közút!P70+Vagyongazd!P70+Sport!P72+Közművelődés!R104+Támogatás!T70</f>
        <v>0</v>
      </c>
      <c r="Q70" s="1">
        <f>Igazgatás!Q97+Községgazd!T81+Közút!Q70+Vagyongazd!Q70+Sport!Q72+Közművelődés!S104+Támogatás!U70</f>
        <v>50000</v>
      </c>
      <c r="R70" s="89">
        <f>Igazgatás!R97+Községgazd!U81+Közút!R70+Vagyongazd!R70+Sport!R72+Közművelődés!T104+Támogatás!V70</f>
        <v>50000</v>
      </c>
      <c r="S70" s="1">
        <f>Igazgatás!S97+Községgazd!V81+Közút!S70+Vagyongazd!S70+Sport!S72+Közművelődés!U104+Támogatás!W70</f>
        <v>50000</v>
      </c>
      <c r="T70" s="43">
        <f>Igazgatás!T97+Községgazd!W81+Közút!T70+Vagyongazd!T70+Sport!T72+Közművelődés!V104+Támogatás!X70</f>
        <v>0</v>
      </c>
      <c r="U70" s="89">
        <f>Igazgatás!U97+Községgazd!X81+Közút!U70+Vagyongazd!U70+Sport!U72+Közművelődés!W104+Támogatás!Y70</f>
        <v>0</v>
      </c>
      <c r="V70" s="1">
        <f>Igazgatás!V97+Községgazd!Y81+Közút!V70+Vagyongazd!V70+Sport!V72+Közművelődés!X104+Támogatás!Z70</f>
        <v>0</v>
      </c>
      <c r="W70" s="43">
        <f>Igazgatás!W97+Községgazd!Z81+Közút!W70+Vagyongazd!W70+Sport!W72+Közművelődés!Y104+Támogatás!AA70</f>
        <v>0</v>
      </c>
      <c r="X70" s="46">
        <f>Igazgatás!X97+Községgazd!AA81+Közút!X70+Vagyongazd!X70+Sport!X72+Közművelődés!Z104+Támogatás!AB70</f>
        <v>0</v>
      </c>
    </row>
    <row r="71" spans="1:25" x14ac:dyDescent="0.25">
      <c r="A71" s="140" t="s">
        <v>1136</v>
      </c>
      <c r="B71" s="59"/>
      <c r="C71" s="2"/>
      <c r="D71" s="603" t="s">
        <v>617</v>
      </c>
      <c r="E71" s="603"/>
      <c r="F71" s="187">
        <f>Igazgatás!F98+Községgazd!F82+Közút!F71+Vagyongazd!F71+Sport!F73+Közművelődés!F105+Támogatás!F71</f>
        <v>0</v>
      </c>
      <c r="G71" s="486">
        <f>Igazgatás!G98+Községgazd!G82+Közút!G71+Vagyongazd!G71+Sport!G73+Közművelődés!G105+Támogatás!G71</f>
        <v>116624</v>
      </c>
      <c r="H71" s="486">
        <f>Igazgatás!H98+Községgazd!H82+Közút!H71+Vagyongazd!H71+Sport!H73+Közművelődés!H105+Támogatás!H71</f>
        <v>116624</v>
      </c>
      <c r="I71" s="415">
        <f>Igazgatás!I98+Községgazd!I82+Közút!I71+Vagyongazd!I71+Sport!I73+Közművelődés!I105+Támogatás!I71</f>
        <v>116624</v>
      </c>
      <c r="J71" s="394">
        <f>Igazgatás!J98+Községgazd!J82+Közút!J71+Vagyongazd!J71+Sport!J73+Közművelődés!J105+Támogatás!J71</f>
        <v>116624</v>
      </c>
      <c r="K71" s="205">
        <f>Igazgatás!K98+Községgazd!K82+Közút!K71+Vagyongazd!K71+Sport!K73+Közművelődés!K105+Támogatás!K71</f>
        <v>0</v>
      </c>
      <c r="L71" s="224">
        <f>Igazgatás!L98+Községgazd!L82+Közút!L71+Vagyongazd!L71+Sport!L73+Közművelődés!L105+Támogatás!L71</f>
        <v>116624</v>
      </c>
      <c r="M71" s="81">
        <f>Igazgatás!M98+Községgazd!P82+Közút!M71+Vagyongazd!M71+Sport!M73+Közművelődés!O105+Támogatás!Q71</f>
        <v>0</v>
      </c>
      <c r="N71" s="1">
        <f>Igazgatás!N98+Községgazd!Q82+Közút!N71+Vagyongazd!N71+Sport!N73+Közművelődés!P105+Támogatás!R71</f>
        <v>0</v>
      </c>
      <c r="O71" s="1">
        <f>Igazgatás!O98+Községgazd!R82+Közút!O71+Vagyongazd!O71+Sport!O73+Közművelődés!Q105+Támogatás!S71</f>
        <v>0</v>
      </c>
      <c r="P71" s="1">
        <f>Igazgatás!P98+Községgazd!S82+Közút!P71+Vagyongazd!P71+Sport!P73+Közművelődés!R105+Támogatás!T71</f>
        <v>0</v>
      </c>
      <c r="Q71" s="1">
        <f>Igazgatás!Q98+Községgazd!T82+Közút!Q71+Vagyongazd!Q71+Sport!Q73+Közművelődés!S105+Támogatás!U71</f>
        <v>0</v>
      </c>
      <c r="R71" s="89">
        <f>Igazgatás!R98+Községgazd!U82+Közút!R71+Vagyongazd!R71+Sport!R73+Közművelődés!T105+Támogatás!V71</f>
        <v>116624</v>
      </c>
      <c r="S71" s="1">
        <f>Igazgatás!S98+Községgazd!V82+Közút!S71+Vagyongazd!S71+Sport!S73+Közművelődés!U105+Támogatás!W71</f>
        <v>0</v>
      </c>
      <c r="T71" s="43">
        <f>Igazgatás!T98+Községgazd!W82+Közút!T71+Vagyongazd!T71+Sport!T73+Közművelődés!V105+Támogatás!X71</f>
        <v>0</v>
      </c>
      <c r="U71" s="89">
        <f>Igazgatás!U98+Községgazd!X82+Közút!U71+Vagyongazd!U71+Sport!U73+Közművelődés!W105+Támogatás!Y71</f>
        <v>0</v>
      </c>
      <c r="V71" s="1">
        <f>Igazgatás!V98+Községgazd!Y82+Közút!V71+Vagyongazd!V71+Sport!V73+Közművelődés!X105+Támogatás!Z71</f>
        <v>0</v>
      </c>
      <c r="W71" s="43">
        <f>Igazgatás!W98+Községgazd!Z82+Közút!W71+Vagyongazd!W71+Sport!W73+Közművelődés!Y105+Támogatás!AA71</f>
        <v>0</v>
      </c>
      <c r="X71" s="46">
        <f>Igazgatás!X98+Községgazd!AA82+Közút!X71+Vagyongazd!X71+Sport!X73+Közművelődés!Z105+Támogatás!AB71</f>
        <v>0</v>
      </c>
    </row>
    <row r="72" spans="1:25" ht="15.75" thickBot="1" x14ac:dyDescent="0.3">
      <c r="A72" s="140" t="s">
        <v>1137</v>
      </c>
      <c r="B72" s="59"/>
      <c r="C72" s="2"/>
      <c r="D72" s="603" t="s">
        <v>1138</v>
      </c>
      <c r="E72" s="603"/>
      <c r="F72" s="187">
        <f>Igazgatás!F99+Községgazd!F83+Közút!F72+Vagyongazd!F72+Sport!F74+Közművelődés!F106+Támogatás!F72</f>
        <v>120000</v>
      </c>
      <c r="G72" s="486">
        <f>Igazgatás!G99+Községgazd!G83+Közút!G72+Vagyongazd!G72+Sport!G74+Közművelődés!G106+Támogatás!G72</f>
        <v>120000</v>
      </c>
      <c r="H72" s="486">
        <f>Igazgatás!H99+Községgazd!H83+Közút!H72+Vagyongazd!H72+Sport!H74+Közművelődés!H106+Támogatás!H72</f>
        <v>158680</v>
      </c>
      <c r="I72" s="415">
        <f>Igazgatás!I99+Községgazd!I83+Közút!I72+Vagyongazd!I72+Sport!I74+Közművelődés!I106+Támogatás!I72</f>
        <v>158680</v>
      </c>
      <c r="J72" s="394">
        <f>Igazgatás!J99+Községgazd!J83+Közút!J72+Vagyongazd!J72+Sport!J74+Közművelődés!J106+Támogatás!J72</f>
        <v>152695</v>
      </c>
      <c r="K72" s="205">
        <f>Igazgatás!K99+Községgazd!K83+Közút!K72+Vagyongazd!K72+Sport!K74+Közművelődés!K106+Támogatás!K72</f>
        <v>0</v>
      </c>
      <c r="L72" s="224">
        <f>Igazgatás!L99+Községgazd!L83+Közút!L72+Vagyongazd!L72+Sport!L74+Közművelődés!L106+Támogatás!L72</f>
        <v>152695</v>
      </c>
      <c r="M72" s="81">
        <f>Igazgatás!M99+Községgazd!P83+Közút!M72+Vagyongazd!M72+Sport!M74+Közművelődés!O106+Támogatás!Q72</f>
        <v>0</v>
      </c>
      <c r="N72" s="1">
        <f>Igazgatás!N99+Községgazd!Q83+Közút!N72+Vagyongazd!N72+Sport!N74+Közművelődés!P106+Támogatás!R72</f>
        <v>10000</v>
      </c>
      <c r="O72" s="1">
        <f>Igazgatás!O99+Községgazd!R83+Közút!O72+Vagyongazd!O72+Sport!O74+Közművelődés!Q106+Támogatás!S72</f>
        <v>10000</v>
      </c>
      <c r="P72" s="1">
        <f>Igazgatás!P99+Községgazd!S83+Közút!P72+Vagyongazd!P72+Sport!P74+Közművelődés!R106+Támogatás!T72</f>
        <v>10000</v>
      </c>
      <c r="Q72" s="1">
        <f>Igazgatás!Q99+Községgazd!T83+Közút!Q72+Vagyongazd!Q72+Sport!Q74+Közművelődés!S106+Támogatás!U72</f>
        <v>10000</v>
      </c>
      <c r="R72" s="89">
        <f>Igazgatás!R99+Községgazd!U83+Közút!R72+Vagyongazd!R72+Sport!R74+Közművelődés!T106+Támogatás!V72</f>
        <v>45000</v>
      </c>
      <c r="S72" s="1">
        <f>Igazgatás!S99+Községgazd!V83+Közút!S72+Vagyongazd!S72+Sport!S74+Közművelődés!U106+Támogatás!W72</f>
        <v>5000</v>
      </c>
      <c r="T72" s="43">
        <f>Igazgatás!T99+Községgazd!W83+Közút!T72+Vagyongazd!T72+Sport!T74+Közművelődés!V106+Támogatás!X72</f>
        <v>5000</v>
      </c>
      <c r="U72" s="89">
        <f>Igazgatás!U99+Községgazd!X83+Közút!U72+Vagyongazd!U72+Sport!U74+Közművelődés!W106+Támogatás!Y72</f>
        <v>29860</v>
      </c>
      <c r="V72" s="1">
        <f>Igazgatás!V99+Községgazd!Y83+Közút!V72+Vagyongazd!V72+Sport!V74+Közművelődés!X106+Támogatás!Z72</f>
        <v>2500</v>
      </c>
      <c r="W72" s="43">
        <f>Igazgatás!W99+Községgazd!Z83+Közút!W72+Vagyongazd!W72+Sport!W74+Közművelődés!Y106+Támogatás!AA72</f>
        <v>10335</v>
      </c>
      <c r="X72" s="46">
        <f>Igazgatás!X99+Községgazd!AA83+Közút!X72+Vagyongazd!X72+Sport!X74+Közművelődés!Z106+Támogatás!AB72</f>
        <v>15000</v>
      </c>
    </row>
    <row r="73" spans="1:25" ht="15.75" hidden="1" thickBot="1" x14ac:dyDescent="0.3">
      <c r="A73" s="140" t="s">
        <v>1132</v>
      </c>
      <c r="B73" s="59"/>
      <c r="C73" s="2"/>
      <c r="D73" s="603" t="s">
        <v>1133</v>
      </c>
      <c r="E73" s="603"/>
      <c r="F73" s="187">
        <f>Igazgatás!F100+Községgazd!F84+Közút!F73+Vagyongazd!F73+Sport!F75+Közművelődés!F107+Támogatás!F73</f>
        <v>0</v>
      </c>
      <c r="G73" s="486">
        <f>Igazgatás!G100+Községgazd!G84+Közút!G73+Vagyongazd!G73+Sport!G75+Közművelődés!G107+Támogatás!G73</f>
        <v>0</v>
      </c>
      <c r="H73" s="486">
        <f>Igazgatás!H100+Községgazd!H84+Közút!H73+Vagyongazd!H73+Sport!H75+Közművelődés!H107+Támogatás!H73</f>
        <v>0</v>
      </c>
      <c r="I73" s="415">
        <f>Igazgatás!I100+Községgazd!I84+Közút!I73+Vagyongazd!I73+Sport!I75+Közművelődés!I107+Támogatás!I73</f>
        <v>0</v>
      </c>
      <c r="J73" s="394">
        <f>Igazgatás!J100+Községgazd!J84+Közút!J73+Vagyongazd!J73+Sport!J75+Közművelődés!J107+Támogatás!J73</f>
        <v>0</v>
      </c>
      <c r="K73" s="205">
        <f>Igazgatás!K100+Községgazd!K84+Közút!K73+Vagyongazd!K73+Sport!K75+Közművelődés!K107+Támogatás!K73</f>
        <v>0</v>
      </c>
      <c r="L73" s="224">
        <f>Igazgatás!L100+Községgazd!L84+Közút!L73+Vagyongazd!L73+Sport!L75+Közművelődés!L107+Támogatás!L73</f>
        <v>0</v>
      </c>
      <c r="M73" s="81">
        <f>Igazgatás!M100+Községgazd!P84+Közút!M73+Vagyongazd!M73+Sport!M75+Közművelődés!O107+Támogatás!Q73</f>
        <v>0</v>
      </c>
      <c r="N73" s="1">
        <f>Igazgatás!N100+Községgazd!Q84+Közút!N73+Vagyongazd!N73+Sport!N75+Közművelődés!P107+Támogatás!R73</f>
        <v>0</v>
      </c>
      <c r="O73" s="1">
        <f>Igazgatás!O100+Községgazd!R84+Közút!O73+Vagyongazd!O73+Sport!O75+Közművelődés!Q107+Támogatás!S73</f>
        <v>0</v>
      </c>
      <c r="P73" s="1">
        <f>Igazgatás!P100+Községgazd!S84+Közút!P73+Vagyongazd!P73+Sport!P75+Közművelődés!R107+Támogatás!T73</f>
        <v>0</v>
      </c>
      <c r="Q73" s="1">
        <f>Igazgatás!Q100+Községgazd!T84+Közút!Q73+Vagyongazd!Q73+Sport!Q75+Közművelődés!S107+Támogatás!U73</f>
        <v>0</v>
      </c>
      <c r="R73" s="89">
        <f>Igazgatás!R100+Községgazd!U84+Közút!R73+Vagyongazd!R73+Sport!R75+Közművelődés!T107+Támogatás!V73</f>
        <v>0</v>
      </c>
      <c r="S73" s="1">
        <f>Igazgatás!S100+Községgazd!V84+Közút!S73+Vagyongazd!S73+Sport!S75+Közművelődés!U107+Támogatás!W73</f>
        <v>0</v>
      </c>
      <c r="T73" s="43">
        <f>Igazgatás!T100+Községgazd!W84+Közút!T73+Vagyongazd!T73+Sport!T75+Közművelődés!V107+Támogatás!X73</f>
        <v>0</v>
      </c>
      <c r="U73" s="89">
        <f>Igazgatás!U100+Községgazd!X84+Közút!U73+Vagyongazd!U73+Sport!U75+Közművelődés!W107+Támogatás!Y73</f>
        <v>0</v>
      </c>
      <c r="V73" s="1">
        <f>Igazgatás!V100+Községgazd!Y84+Közút!V73+Vagyongazd!V73+Sport!V75+Közművelődés!X107+Támogatás!Z73</f>
        <v>0</v>
      </c>
      <c r="W73" s="43">
        <f>Igazgatás!W100+Községgazd!Z84+Közút!W73+Vagyongazd!W73+Sport!W75+Közművelődés!Y107+Támogatás!AA73</f>
        <v>0</v>
      </c>
      <c r="X73" s="46">
        <f>Igazgatás!X100+Községgazd!AA84+Közút!X73+Vagyongazd!X73+Sport!X75+Közművelődés!Z107+Támogatás!AB73</f>
        <v>0</v>
      </c>
    </row>
    <row r="74" spans="1:25" ht="15.75" thickBot="1" x14ac:dyDescent="0.3">
      <c r="B74" s="110" t="s">
        <v>377</v>
      </c>
      <c r="C74" s="609" t="s">
        <v>378</v>
      </c>
      <c r="D74" s="610"/>
      <c r="E74" s="610"/>
      <c r="F74" s="190">
        <f>Igazgatás!F101+Községgazd!F85+Közút!F74+Vagyongazd!F74+Sport!F76+Közművelődés!F108+Támogatás!F74</f>
        <v>6383000</v>
      </c>
      <c r="G74" s="489">
        <f>Igazgatás!G101+Községgazd!G85+Közút!G74+Vagyongazd!G74+Sport!G76+Közművelődés!G108+Támogatás!G74</f>
        <v>13875800.800000001</v>
      </c>
      <c r="H74" s="489">
        <f>Igazgatás!H101+Községgazd!H85+Közút!H74+Vagyongazd!H74+Sport!H76+Közművelődés!H108+Támogatás!H74</f>
        <v>13906921</v>
      </c>
      <c r="I74" s="418">
        <f>Igazgatás!I101+Községgazd!I85+Közút!I74+Vagyongazd!I74+Sport!I76+Közművelődés!I108+Támogatás!I74</f>
        <v>14563771</v>
      </c>
      <c r="J74" s="397">
        <f>Igazgatás!J101+Községgazd!J85+Közút!J74+Vagyongazd!J74+Sport!J76+Közművelődés!J108+Támogatás!J74</f>
        <v>3912096</v>
      </c>
      <c r="K74" s="208">
        <f>Igazgatás!K101+Községgazd!K85+Közút!K74+Vagyongazd!K74+Sport!K76+Közművelődés!K108+Támogatás!K74</f>
        <v>1285200</v>
      </c>
      <c r="L74" s="221">
        <f>Igazgatás!L101+Községgazd!L85+Közút!L74+Vagyongazd!L74+Sport!L76+Közművelődés!L108+Támogatás!L74</f>
        <v>5197296</v>
      </c>
      <c r="M74" s="95">
        <f>Igazgatás!M101+Községgazd!P85+Közút!M74+Vagyongazd!M74+Sport!M76+Közművelődés!O108+Támogatás!Q74</f>
        <v>635173</v>
      </c>
      <c r="N74" s="96">
        <f>Igazgatás!N101+Községgazd!Q85+Közút!N74+Vagyongazd!N74+Sport!N76+Közművelődés!P108+Támogatás!R74</f>
        <v>363096</v>
      </c>
      <c r="O74" s="96">
        <f>Igazgatás!O101+Községgazd!R85+Közút!O74+Vagyongazd!O74+Sport!O76+Közművelődés!Q108+Támogatás!S74</f>
        <v>487962</v>
      </c>
      <c r="P74" s="96">
        <f>Igazgatás!P101+Községgazd!S85+Közút!P74+Vagyongazd!P74+Sport!P76+Közművelődés!R108+Támogatás!T74</f>
        <v>513424</v>
      </c>
      <c r="Q74" s="96">
        <f>Igazgatás!Q101+Községgazd!T85+Közút!Q74+Vagyongazd!Q74+Sport!Q76+Közművelődés!S108+Támogatás!U74</f>
        <v>63286</v>
      </c>
      <c r="R74" s="99">
        <f>Igazgatás!R101+Községgazd!U85+Közút!R74+Vagyongazd!R74+Sport!R76+Közművelődés!T108+Támogatás!V74</f>
        <v>1108798</v>
      </c>
      <c r="S74" s="96">
        <f>Igazgatás!S101+Községgazd!V85+Közút!S74+Vagyongazd!S74+Sport!S76+Közművelődés!U108+Támogatás!W74</f>
        <v>71236</v>
      </c>
      <c r="T74" s="98">
        <f>Igazgatás!T101+Községgazd!W85+Közút!T74+Vagyongazd!T74+Sport!T76+Közművelődés!V108+Támogatás!X74</f>
        <v>696221</v>
      </c>
      <c r="U74" s="99">
        <f>Igazgatás!U101+Községgazd!X85+Közút!U74+Vagyongazd!U74+Sport!U76+Közművelődés!W108+Támogatás!Y74</f>
        <v>292472</v>
      </c>
      <c r="V74" s="96">
        <f>Igazgatás!V101+Községgazd!Y85+Közút!V74+Vagyongazd!V74+Sport!V76+Közművelődés!X108+Támogatás!Z74</f>
        <v>241236</v>
      </c>
      <c r="W74" s="98">
        <f>Igazgatás!W101+Községgazd!Z85+Közút!W74+Vagyongazd!W74+Sport!W76+Közművelődés!Y108+Támogatás!AA74</f>
        <v>708270</v>
      </c>
      <c r="X74" s="100">
        <f>Igazgatás!X101+Községgazd!AA85+Közút!X74+Vagyongazd!X74+Sport!X76+Közművelődés!Z108+Támogatás!AB74</f>
        <v>16122</v>
      </c>
    </row>
    <row r="75" spans="1:25" s="42" customFormat="1" hidden="1" x14ac:dyDescent="0.25">
      <c r="A75" s="140" t="s">
        <v>379</v>
      </c>
      <c r="B75" s="138" t="s">
        <v>943</v>
      </c>
      <c r="C75" s="625" t="s">
        <v>380</v>
      </c>
      <c r="D75" s="626"/>
      <c r="E75" s="626"/>
      <c r="F75" s="195">
        <f>Igazgatás!F102+Községgazd!F86+Közút!F75+Vagyongazd!F75+Sport!F77+Közművelődés!F109+Támogatás!F75</f>
        <v>0</v>
      </c>
      <c r="G75" s="495">
        <f>Igazgatás!G102+Községgazd!G86+Közút!G75+Vagyongazd!G75+Sport!G77+Közművelődés!G109+Támogatás!G75</f>
        <v>0</v>
      </c>
      <c r="H75" s="495">
        <f>Igazgatás!H102+Községgazd!H86+Közút!H75+Vagyongazd!H75+Sport!H77+Közművelődés!H109+Támogatás!H75</f>
        <v>0</v>
      </c>
      <c r="I75" s="424">
        <f>Igazgatás!I102+Községgazd!I86+Közút!I75+Vagyongazd!I75+Sport!I77+Közművelődés!I109+Támogatás!I75</f>
        <v>0</v>
      </c>
      <c r="J75" s="403">
        <f>Igazgatás!J102+Községgazd!J86+Közút!J75+Vagyongazd!J75+Sport!J77+Közművelődés!J109+Támogatás!J75</f>
        <v>0</v>
      </c>
      <c r="K75" s="213">
        <f>Igazgatás!K102+Községgazd!K86+Közút!K75+Vagyongazd!K75+Sport!K77+Közművelődés!K109+Támogatás!K75</f>
        <v>0</v>
      </c>
      <c r="L75" s="226">
        <f>Igazgatás!L102+Községgazd!L86+Közút!L75+Vagyongazd!L75+Sport!L77+Közművelődés!L109+Támogatás!L75</f>
        <v>0</v>
      </c>
      <c r="M75" s="229">
        <f>Igazgatás!M102+Községgazd!P86+Közút!M75+Vagyongazd!M75+Sport!M77+Közművelődés!O109+Támogatás!Q75</f>
        <v>0</v>
      </c>
      <c r="N75" s="161">
        <f>Igazgatás!N102+Községgazd!Q86+Közút!N75+Vagyongazd!N75+Sport!N77+Közművelődés!P109+Támogatás!R75</f>
        <v>0</v>
      </c>
      <c r="O75" s="161">
        <f>Igazgatás!O102+Községgazd!R86+Közút!O75+Vagyongazd!O75+Sport!O77+Közművelődés!Q109+Támogatás!S75</f>
        <v>0</v>
      </c>
      <c r="P75" s="161">
        <f>Igazgatás!P102+Községgazd!S86+Közút!P75+Vagyongazd!P75+Sport!P77+Közművelődés!R109+Támogatás!T75</f>
        <v>0</v>
      </c>
      <c r="Q75" s="161">
        <f>Igazgatás!Q102+Községgazd!T86+Közút!Q75+Vagyongazd!Q75+Sport!Q77+Közművelődés!S109+Támogatás!U75</f>
        <v>0</v>
      </c>
      <c r="R75" s="162">
        <f>Igazgatás!R102+Községgazd!U86+Közút!R75+Vagyongazd!R75+Sport!R77+Közművelődés!T109+Támogatás!V75</f>
        <v>0</v>
      </c>
      <c r="S75" s="161">
        <f>Igazgatás!S102+Községgazd!V86+Közút!S75+Vagyongazd!S75+Sport!S77+Közművelődés!U109+Támogatás!W75</f>
        <v>0</v>
      </c>
      <c r="T75" s="160">
        <f>Igazgatás!T102+Községgazd!W86+Közút!T75+Vagyongazd!T75+Sport!T77+Közművelődés!V109+Támogatás!X75</f>
        <v>0</v>
      </c>
      <c r="U75" s="162">
        <f>Igazgatás!U102+Községgazd!X86+Közút!U75+Vagyongazd!U75+Sport!U77+Közművelődés!W109+Támogatás!Y75</f>
        <v>0</v>
      </c>
      <c r="V75" s="161">
        <f>Igazgatás!V102+Községgazd!Y86+Közút!V75+Vagyongazd!V75+Sport!V77+Közművelődés!X109+Támogatás!Z75</f>
        <v>0</v>
      </c>
      <c r="W75" s="160">
        <f>Igazgatás!W102+Községgazd!Z86+Közút!W75+Vagyongazd!W75+Sport!W77+Közművelődés!Y109+Támogatás!AA75</f>
        <v>0</v>
      </c>
      <c r="X75" s="163">
        <f>Igazgatás!X102+Községgazd!AA86+Közút!X75+Vagyongazd!X75+Sport!X77+Közművelődés!Z109+Támogatás!AB75</f>
        <v>0</v>
      </c>
    </row>
    <row r="76" spans="1:25" hidden="1" x14ac:dyDescent="0.25">
      <c r="A76" s="140" t="s">
        <v>381</v>
      </c>
      <c r="B76" s="59"/>
      <c r="C76" s="2"/>
      <c r="D76" s="603" t="s">
        <v>618</v>
      </c>
      <c r="E76" s="603"/>
      <c r="F76" s="187">
        <f>Igazgatás!F103+Községgazd!F87+Közút!F76+Vagyongazd!F76+Sport!F78+Közművelődés!F110+Támogatás!F76</f>
        <v>0</v>
      </c>
      <c r="G76" s="486">
        <f>Igazgatás!G103+Községgazd!G87+Közút!G76+Vagyongazd!G76+Sport!G78+Közművelődés!G110+Támogatás!G76</f>
        <v>0</v>
      </c>
      <c r="H76" s="486">
        <f>Igazgatás!H103+Községgazd!H87+Közút!H76+Vagyongazd!H76+Sport!H78+Közművelődés!H110+Támogatás!H76</f>
        <v>0</v>
      </c>
      <c r="I76" s="415">
        <f>Igazgatás!I103+Községgazd!I87+Közút!I76+Vagyongazd!I76+Sport!I78+Közművelődés!I110+Támogatás!I76</f>
        <v>0</v>
      </c>
      <c r="J76" s="394">
        <f>Igazgatás!J103+Községgazd!J87+Közút!J76+Vagyongazd!J76+Sport!J78+Közművelődés!J110+Támogatás!J76</f>
        <v>0</v>
      </c>
      <c r="K76" s="205">
        <f>Igazgatás!K103+Községgazd!K87+Közút!K76+Vagyongazd!K76+Sport!K78+Közművelődés!K110+Támogatás!K76</f>
        <v>0</v>
      </c>
      <c r="L76" s="224">
        <f>Igazgatás!L103+Községgazd!L87+Közút!L76+Vagyongazd!L76+Sport!L78+Közművelődés!L110+Támogatás!L76</f>
        <v>0</v>
      </c>
      <c r="M76" s="81">
        <f>Igazgatás!M103+Községgazd!P87+Közút!M76+Vagyongazd!M76+Sport!M78+Közművelődés!O110+Támogatás!Q76</f>
        <v>0</v>
      </c>
      <c r="N76" s="1">
        <f>Igazgatás!N103+Községgazd!Q87+Közút!N76+Vagyongazd!N76+Sport!N78+Közművelődés!P110+Támogatás!R76</f>
        <v>0</v>
      </c>
      <c r="O76" s="1">
        <f>Igazgatás!O103+Községgazd!R87+Közút!O76+Vagyongazd!O76+Sport!O78+Közművelődés!Q110+Támogatás!S76</f>
        <v>0</v>
      </c>
      <c r="P76" s="1">
        <f>Igazgatás!P103+Községgazd!S87+Közút!P76+Vagyongazd!P76+Sport!P78+Közművelődés!R110+Támogatás!T76</f>
        <v>0</v>
      </c>
      <c r="Q76" s="1">
        <f>Igazgatás!Q103+Községgazd!T87+Közút!Q76+Vagyongazd!Q76+Sport!Q78+Közművelődés!S110+Támogatás!U76</f>
        <v>0</v>
      </c>
      <c r="R76" s="89">
        <f>Igazgatás!R103+Községgazd!U87+Közút!R76+Vagyongazd!R76+Sport!R78+Közművelődés!T110+Támogatás!V76</f>
        <v>0</v>
      </c>
      <c r="S76" s="1">
        <f>Igazgatás!S103+Községgazd!V87+Közút!S76+Vagyongazd!S76+Sport!S78+Közművelődés!U110+Támogatás!W76</f>
        <v>0</v>
      </c>
      <c r="T76" s="43">
        <f>Igazgatás!T103+Községgazd!W87+Közút!T76+Vagyongazd!T76+Sport!T78+Közművelődés!V110+Támogatás!X76</f>
        <v>0</v>
      </c>
      <c r="U76" s="89">
        <f>Igazgatás!U103+Községgazd!X87+Közút!U76+Vagyongazd!U76+Sport!U78+Közművelődés!W110+Támogatás!Y76</f>
        <v>0</v>
      </c>
      <c r="V76" s="1">
        <f>Igazgatás!V103+Községgazd!Y87+Közút!V76+Vagyongazd!V76+Sport!V78+Közművelődés!X110+Támogatás!Z76</f>
        <v>0</v>
      </c>
      <c r="W76" s="43">
        <f>Igazgatás!W103+Községgazd!Z87+Közút!W76+Vagyongazd!W76+Sport!W78+Közművelődés!Y110+Támogatás!AA76</f>
        <v>0</v>
      </c>
      <c r="X76" s="46">
        <f>Igazgatás!X103+Községgazd!AA87+Közút!X76+Vagyongazd!X76+Sport!X78+Közművelődés!Z110+Támogatás!AB76</f>
        <v>0</v>
      </c>
    </row>
    <row r="77" spans="1:25" hidden="1" x14ac:dyDescent="0.25">
      <c r="A77" s="140" t="s">
        <v>382</v>
      </c>
      <c r="B77" s="59"/>
      <c r="C77" s="2"/>
      <c r="D77" s="603" t="s">
        <v>619</v>
      </c>
      <c r="E77" s="603"/>
      <c r="F77" s="187">
        <f>Igazgatás!F104+Községgazd!F88+Közút!F77+Vagyongazd!F77+Sport!F79+Közművelődés!F111+Támogatás!F77</f>
        <v>0</v>
      </c>
      <c r="G77" s="486">
        <f>Igazgatás!G104+Községgazd!G88+Közút!G77+Vagyongazd!G77+Sport!G79+Közművelődés!G111+Támogatás!G77</f>
        <v>0</v>
      </c>
      <c r="H77" s="486">
        <f>Igazgatás!H104+Községgazd!H88+Közút!H77+Vagyongazd!H77+Sport!H79+Közművelődés!H111+Támogatás!H77</f>
        <v>0</v>
      </c>
      <c r="I77" s="415">
        <f>Igazgatás!I104+Községgazd!I88+Közút!I77+Vagyongazd!I77+Sport!I79+Közművelődés!I111+Támogatás!I77</f>
        <v>0</v>
      </c>
      <c r="J77" s="394">
        <f>Igazgatás!J104+Községgazd!J88+Közút!J77+Vagyongazd!J77+Sport!J79+Közművelődés!J111+Támogatás!J77</f>
        <v>0</v>
      </c>
      <c r="K77" s="205">
        <f>Igazgatás!K104+Községgazd!K88+Közút!K77+Vagyongazd!K77+Sport!K79+Közművelődés!K111+Támogatás!K77</f>
        <v>0</v>
      </c>
      <c r="L77" s="224">
        <f>Igazgatás!L104+Községgazd!L88+Közút!L77+Vagyongazd!L77+Sport!L79+Közművelődés!L111+Támogatás!L77</f>
        <v>0</v>
      </c>
      <c r="M77" s="81">
        <f>Igazgatás!M104+Községgazd!P88+Közút!M77+Vagyongazd!M77+Sport!M79+Közművelődés!O111+Támogatás!Q77</f>
        <v>0</v>
      </c>
      <c r="N77" s="1">
        <f>Igazgatás!N104+Községgazd!Q88+Közút!N77+Vagyongazd!N77+Sport!N79+Közművelődés!P111+Támogatás!R77</f>
        <v>0</v>
      </c>
      <c r="O77" s="1">
        <f>Igazgatás!O104+Községgazd!R88+Közút!O77+Vagyongazd!O77+Sport!O79+Közművelődés!Q111+Támogatás!S77</f>
        <v>0</v>
      </c>
      <c r="P77" s="1">
        <f>Igazgatás!P104+Községgazd!S88+Közút!P77+Vagyongazd!P77+Sport!P79+Közművelődés!R111+Támogatás!T77</f>
        <v>0</v>
      </c>
      <c r="Q77" s="1">
        <f>Igazgatás!Q104+Községgazd!T88+Közút!Q77+Vagyongazd!Q77+Sport!Q79+Közművelődés!S111+Támogatás!U77</f>
        <v>0</v>
      </c>
      <c r="R77" s="89">
        <f>Igazgatás!R104+Községgazd!U88+Közút!R77+Vagyongazd!R77+Sport!R79+Közművelődés!T111+Támogatás!V77</f>
        <v>0</v>
      </c>
      <c r="S77" s="1">
        <f>Igazgatás!S104+Községgazd!V88+Közút!S77+Vagyongazd!S77+Sport!S79+Közművelődés!U111+Támogatás!W77</f>
        <v>0</v>
      </c>
      <c r="T77" s="43">
        <f>Igazgatás!T104+Községgazd!W88+Közút!T77+Vagyongazd!T77+Sport!T79+Közművelődés!V111+Támogatás!X77</f>
        <v>0</v>
      </c>
      <c r="U77" s="89">
        <f>Igazgatás!U104+Községgazd!X88+Közút!U77+Vagyongazd!U77+Sport!U79+Közművelődés!W111+Támogatás!Y77</f>
        <v>0</v>
      </c>
      <c r="V77" s="1">
        <f>Igazgatás!V104+Községgazd!Y88+Közút!V77+Vagyongazd!V77+Sport!V79+Közművelődés!X111+Támogatás!Z77</f>
        <v>0</v>
      </c>
      <c r="W77" s="43">
        <f>Igazgatás!W104+Községgazd!Z88+Közút!W77+Vagyongazd!W77+Sport!W79+Közművelődés!Y111+Támogatás!AA77</f>
        <v>0</v>
      </c>
      <c r="X77" s="46">
        <f>Igazgatás!X104+Községgazd!AA88+Közút!X77+Vagyongazd!X77+Sport!X79+Közművelődés!Z111+Támogatás!AB77</f>
        <v>0</v>
      </c>
    </row>
    <row r="78" spans="1:25" hidden="1" x14ac:dyDescent="0.25">
      <c r="B78" s="138" t="s">
        <v>1139</v>
      </c>
      <c r="C78" s="625" t="s">
        <v>1140</v>
      </c>
      <c r="D78" s="626"/>
      <c r="E78" s="626"/>
      <c r="F78" s="195">
        <f>Igazgatás!F105+Községgazd!F89+Közút!F78+Vagyongazd!F78+Sport!F80+Közművelődés!F112+Támogatás!F78</f>
        <v>0</v>
      </c>
      <c r="G78" s="495">
        <f>Igazgatás!G105+Községgazd!G89+Közút!G78+Vagyongazd!G78+Sport!G80+Közművelődés!G112+Támogatás!G78</f>
        <v>0</v>
      </c>
      <c r="H78" s="495">
        <f>Igazgatás!H105+Községgazd!H89+Közút!H78+Vagyongazd!H78+Sport!H80+Közművelődés!H112+Támogatás!H78</f>
        <v>0</v>
      </c>
      <c r="I78" s="424">
        <f>Igazgatás!I105+Községgazd!I89+Közút!I78+Vagyongazd!I78+Sport!I80+Közművelődés!I112+Támogatás!I78</f>
        <v>0</v>
      </c>
      <c r="J78" s="403">
        <f>Igazgatás!J105+Községgazd!J89+Közút!J78+Vagyongazd!J78+Sport!J80+Közművelődés!J112+Támogatás!J78</f>
        <v>0</v>
      </c>
      <c r="K78" s="213">
        <f>Igazgatás!K105+Községgazd!K89+Közút!K78+Vagyongazd!K78+Sport!K80+Közművelődés!K112+Támogatás!K78</f>
        <v>0</v>
      </c>
      <c r="L78" s="226">
        <f>Igazgatás!L105+Községgazd!L89+Közút!L78+Vagyongazd!L78+Sport!L80+Közművelődés!L112+Támogatás!L78</f>
        <v>0</v>
      </c>
      <c r="M78" s="229">
        <f>Igazgatás!M105+Községgazd!P89+Közút!M78+Vagyongazd!M78+Sport!M80+Közművelődés!O112+Támogatás!Q78</f>
        <v>0</v>
      </c>
      <c r="N78" s="161">
        <f>Igazgatás!N105+Községgazd!Q89+Közút!N78+Vagyongazd!N78+Sport!N80+Közművelődés!P112+Támogatás!R78</f>
        <v>0</v>
      </c>
      <c r="O78" s="161">
        <f>Igazgatás!O105+Községgazd!R89+Közút!O78+Vagyongazd!O78+Sport!O80+Közművelődés!Q112+Támogatás!S78</f>
        <v>0</v>
      </c>
      <c r="P78" s="161">
        <f>Igazgatás!P105+Községgazd!S89+Közút!P78+Vagyongazd!P78+Sport!P80+Közművelődés!R112+Támogatás!T78</f>
        <v>0</v>
      </c>
      <c r="Q78" s="161">
        <f>Igazgatás!Q105+Községgazd!T89+Közút!Q78+Vagyongazd!Q78+Sport!Q80+Közművelődés!S112+Támogatás!U78</f>
        <v>0</v>
      </c>
      <c r="R78" s="162">
        <f>Igazgatás!R105+Községgazd!U89+Közút!R78+Vagyongazd!R78+Sport!R80+Közművelődés!T112+Támogatás!V78</f>
        <v>0</v>
      </c>
      <c r="S78" s="161">
        <f>Igazgatás!S105+Községgazd!V89+Közút!S78+Vagyongazd!S78+Sport!S80+Közművelődés!U112+Támogatás!W78</f>
        <v>0</v>
      </c>
      <c r="T78" s="160">
        <f>Igazgatás!T105+Községgazd!W89+Közút!T78+Vagyongazd!T78+Sport!T80+Közművelődés!V112+Támogatás!X78</f>
        <v>0</v>
      </c>
      <c r="U78" s="162">
        <f>Igazgatás!U105+Községgazd!X89+Közút!U78+Vagyongazd!U78+Sport!U80+Közművelődés!W112+Támogatás!Y78</f>
        <v>0</v>
      </c>
      <c r="V78" s="161">
        <f>Igazgatás!V105+Községgazd!Y89+Közút!V78+Vagyongazd!V78+Sport!V80+Közművelődés!X112+Támogatás!Z78</f>
        <v>0</v>
      </c>
      <c r="W78" s="160">
        <f>Igazgatás!W105+Községgazd!Z89+Közút!W78+Vagyongazd!W78+Sport!W80+Közművelődés!Y112+Támogatás!AA78</f>
        <v>0</v>
      </c>
      <c r="X78" s="163">
        <f>Igazgatás!X105+Községgazd!AA89+Közút!X78+Vagyongazd!X78+Sport!X80+Közművelődés!Z112+Támogatás!AB78</f>
        <v>0</v>
      </c>
    </row>
    <row r="79" spans="1:25" hidden="1" x14ac:dyDescent="0.25">
      <c r="A79" s="140" t="s">
        <v>383</v>
      </c>
      <c r="B79" s="59" t="s">
        <v>944</v>
      </c>
      <c r="C79" s="604" t="s">
        <v>384</v>
      </c>
      <c r="D79" s="603"/>
      <c r="E79" s="603"/>
      <c r="F79" s="187">
        <f>Igazgatás!F106+Községgazd!F90+Közút!F79+Vagyongazd!F79+Sport!F81+Közművelődés!F113+Támogatás!F79</f>
        <v>0</v>
      </c>
      <c r="G79" s="486">
        <f>Igazgatás!G106+Községgazd!G90+Közút!G79+Vagyongazd!G79+Sport!G81+Közművelődés!G113+Támogatás!G79</f>
        <v>0</v>
      </c>
      <c r="H79" s="486">
        <f>Igazgatás!H106+Községgazd!H90+Közút!H79+Vagyongazd!H79+Sport!H81+Közművelődés!H113+Támogatás!H79</f>
        <v>0</v>
      </c>
      <c r="I79" s="415">
        <f>Igazgatás!I106+Községgazd!I90+Közút!I79+Vagyongazd!I79+Sport!I81+Közművelődés!I113+Támogatás!I79</f>
        <v>0</v>
      </c>
      <c r="J79" s="394">
        <f>Igazgatás!J106+Községgazd!J90+Közút!J79+Vagyongazd!J79+Sport!J81+Közművelődés!J113+Támogatás!J79</f>
        <v>0</v>
      </c>
      <c r="K79" s="205">
        <f>Igazgatás!K106+Községgazd!K90+Közút!K79+Vagyongazd!K79+Sport!K81+Közművelődés!K113+Támogatás!K79</f>
        <v>0</v>
      </c>
      <c r="L79" s="224">
        <f>Igazgatás!L106+Községgazd!L90+Közút!L79+Vagyongazd!L79+Sport!L81+Közművelődés!L113+Támogatás!L79</f>
        <v>0</v>
      </c>
      <c r="M79" s="81">
        <f>Igazgatás!M106+Községgazd!P90+Közút!M79+Vagyongazd!M79+Sport!M81+Közművelődés!O113+Támogatás!Q79</f>
        <v>0</v>
      </c>
      <c r="N79" s="1">
        <f>Igazgatás!N106+Községgazd!Q90+Közút!N79+Vagyongazd!N79+Sport!N81+Közművelődés!P113+Támogatás!R79</f>
        <v>0</v>
      </c>
      <c r="O79" s="1">
        <f>Igazgatás!O106+Községgazd!R90+Közút!O79+Vagyongazd!O79+Sport!O81+Közművelődés!Q113+Támogatás!S79</f>
        <v>0</v>
      </c>
      <c r="P79" s="1">
        <f>Igazgatás!P106+Községgazd!S90+Közút!P79+Vagyongazd!P79+Sport!P81+Közművelődés!R113+Támogatás!T79</f>
        <v>0</v>
      </c>
      <c r="Q79" s="1">
        <f>Igazgatás!Q106+Községgazd!T90+Közút!Q79+Vagyongazd!Q79+Sport!Q81+Közművelődés!S113+Támogatás!U79</f>
        <v>0</v>
      </c>
      <c r="R79" s="89">
        <f>Igazgatás!R106+Községgazd!U90+Közút!R79+Vagyongazd!R79+Sport!R81+Közművelődés!T113+Támogatás!V79</f>
        <v>0</v>
      </c>
      <c r="S79" s="1">
        <f>Igazgatás!S106+Községgazd!V90+Közút!S79+Vagyongazd!S79+Sport!S81+Közművelődés!U113+Támogatás!W79</f>
        <v>0</v>
      </c>
      <c r="T79" s="43">
        <f>Igazgatás!T106+Községgazd!W90+Közút!T79+Vagyongazd!T79+Sport!T81+Közművelődés!V113+Támogatás!X79</f>
        <v>0</v>
      </c>
      <c r="U79" s="89">
        <f>Igazgatás!U106+Községgazd!X90+Közút!U79+Vagyongazd!U79+Sport!U81+Közművelődés!W113+Támogatás!Y79</f>
        <v>0</v>
      </c>
      <c r="V79" s="1">
        <f>Igazgatás!V106+Községgazd!Y90+Közút!V79+Vagyongazd!V79+Sport!V81+Közművelődés!X113+Támogatás!Z79</f>
        <v>0</v>
      </c>
      <c r="W79" s="43">
        <f>Igazgatás!W106+Községgazd!Z90+Közút!W79+Vagyongazd!W79+Sport!W81+Közművelődés!Y113+Támogatás!AA79</f>
        <v>0</v>
      </c>
      <c r="X79" s="46">
        <f>Igazgatás!X106+Községgazd!AA90+Közút!X79+Vagyongazd!X79+Sport!X81+Közművelődés!Z113+Támogatás!AB79</f>
        <v>0</v>
      </c>
    </row>
    <row r="80" spans="1:25" hidden="1" x14ac:dyDescent="0.25">
      <c r="A80" s="140" t="s">
        <v>385</v>
      </c>
      <c r="B80" s="59" t="s">
        <v>945</v>
      </c>
      <c r="C80" s="604" t="s">
        <v>386</v>
      </c>
      <c r="D80" s="603"/>
      <c r="E80" s="603"/>
      <c r="F80" s="187">
        <f>Igazgatás!F107+Községgazd!F91+Közút!F80+Vagyongazd!F80+Sport!F82+Közművelődés!F114+Támogatás!F80</f>
        <v>0</v>
      </c>
      <c r="G80" s="486">
        <f>Igazgatás!G107+Községgazd!G91+Közút!G80+Vagyongazd!G80+Sport!G82+Közművelődés!G114+Támogatás!G80</f>
        <v>0</v>
      </c>
      <c r="H80" s="486">
        <f>Igazgatás!H107+Községgazd!H91+Közút!H80+Vagyongazd!H80+Sport!H82+Közművelődés!H114+Támogatás!H80</f>
        <v>0</v>
      </c>
      <c r="I80" s="415">
        <f>Igazgatás!I107+Községgazd!I91+Közút!I80+Vagyongazd!I80+Sport!I82+Közművelődés!I114+Támogatás!I80</f>
        <v>0</v>
      </c>
      <c r="J80" s="394">
        <f>Igazgatás!J107+Községgazd!J91+Közút!J80+Vagyongazd!J80+Sport!J82+Közművelődés!J114+Támogatás!J80</f>
        <v>0</v>
      </c>
      <c r="K80" s="205">
        <f>Igazgatás!K107+Községgazd!K91+Közút!K80+Vagyongazd!K80+Sport!K82+Közművelődés!K114+Támogatás!K80</f>
        <v>0</v>
      </c>
      <c r="L80" s="224">
        <f>Igazgatás!L107+Községgazd!L91+Közút!L80+Vagyongazd!L80+Sport!L82+Közművelődés!L114+Támogatás!L80</f>
        <v>0</v>
      </c>
      <c r="M80" s="81">
        <f>Igazgatás!M107+Községgazd!P91+Közút!M80+Vagyongazd!M80+Sport!M82+Közművelődés!O114+Támogatás!Q80</f>
        <v>0</v>
      </c>
      <c r="N80" s="1">
        <f>Igazgatás!N107+Községgazd!Q91+Közút!N80+Vagyongazd!N80+Sport!N82+Közművelődés!P114+Támogatás!R80</f>
        <v>0</v>
      </c>
      <c r="O80" s="1">
        <f>Igazgatás!O107+Községgazd!R91+Közút!O80+Vagyongazd!O80+Sport!O82+Közművelődés!Q114+Támogatás!S80</f>
        <v>0</v>
      </c>
      <c r="P80" s="1">
        <f>Igazgatás!P107+Községgazd!S91+Közút!P80+Vagyongazd!P80+Sport!P82+Közművelődés!R114+Támogatás!T80</f>
        <v>0</v>
      </c>
      <c r="Q80" s="1">
        <f>Igazgatás!Q107+Községgazd!T91+Közút!Q80+Vagyongazd!Q80+Sport!Q82+Közművelődés!S114+Támogatás!U80</f>
        <v>0</v>
      </c>
      <c r="R80" s="89">
        <f>Igazgatás!R107+Községgazd!U91+Közút!R80+Vagyongazd!R80+Sport!R82+Közművelődés!T114+Támogatás!V80</f>
        <v>0</v>
      </c>
      <c r="S80" s="1">
        <f>Igazgatás!S107+Községgazd!V91+Közút!S80+Vagyongazd!S80+Sport!S82+Közművelődés!U114+Támogatás!W80</f>
        <v>0</v>
      </c>
      <c r="T80" s="43">
        <f>Igazgatás!T107+Községgazd!W91+Közút!T80+Vagyongazd!T80+Sport!T82+Közművelődés!V114+Támogatás!X80</f>
        <v>0</v>
      </c>
      <c r="U80" s="89">
        <f>Igazgatás!U107+Községgazd!X91+Közút!U80+Vagyongazd!U80+Sport!U82+Közművelődés!W114+Támogatás!Y80</f>
        <v>0</v>
      </c>
      <c r="V80" s="1">
        <f>Igazgatás!V107+Községgazd!Y91+Közút!V80+Vagyongazd!V80+Sport!V82+Közművelődés!X114+Támogatás!Z80</f>
        <v>0</v>
      </c>
      <c r="W80" s="43">
        <f>Igazgatás!W107+Községgazd!Z91+Közút!W80+Vagyongazd!W80+Sport!W82+Közművelődés!Y114+Támogatás!AA80</f>
        <v>0</v>
      </c>
      <c r="X80" s="46">
        <f>Igazgatás!X107+Községgazd!AA91+Közút!X80+Vagyongazd!X80+Sport!X82+Közművelődés!Z114+Támogatás!AB80</f>
        <v>0</v>
      </c>
    </row>
    <row r="81" spans="1:24" s="42" customFormat="1" ht="27.75" hidden="1" customHeight="1" x14ac:dyDescent="0.25">
      <c r="A81" s="140" t="s">
        <v>387</v>
      </c>
      <c r="B81" s="119" t="s">
        <v>946</v>
      </c>
      <c r="C81" s="675" t="s">
        <v>624</v>
      </c>
      <c r="D81" s="676"/>
      <c r="E81" s="676"/>
      <c r="F81" s="196">
        <f>Igazgatás!F108+Községgazd!F92+Közút!F81+Vagyongazd!F81+Sport!F83+Közművelődés!F115+Támogatás!F81</f>
        <v>0</v>
      </c>
      <c r="G81" s="496">
        <f>Igazgatás!G108+Községgazd!G92+Közút!G81+Vagyongazd!G81+Sport!G83+Közművelődés!G115+Támogatás!G81</f>
        <v>0</v>
      </c>
      <c r="H81" s="496">
        <f>Igazgatás!H108+Községgazd!H92+Közút!H81+Vagyongazd!H81+Sport!H83+Közművelődés!H115+Támogatás!H81</f>
        <v>0</v>
      </c>
      <c r="I81" s="425">
        <f>Igazgatás!I108+Községgazd!I92+Közút!I81+Vagyongazd!I81+Sport!I83+Közművelődés!I115+Támogatás!I81</f>
        <v>0</v>
      </c>
      <c r="J81" s="404">
        <f>Igazgatás!J108+Községgazd!J92+Közút!J81+Vagyongazd!J81+Sport!J83+Közművelődés!J115+Támogatás!J81</f>
        <v>0</v>
      </c>
      <c r="K81" s="214">
        <f>Igazgatás!K108+Községgazd!K92+Közút!K81+Vagyongazd!K81+Sport!K83+Közművelődés!K115+Támogatás!K81</f>
        <v>0</v>
      </c>
      <c r="L81" s="227">
        <f>Igazgatás!L108+Községgazd!L92+Közút!L81+Vagyongazd!L81+Sport!L83+Közművelődés!L115+Támogatás!L81</f>
        <v>0</v>
      </c>
      <c r="M81" s="122">
        <f>Igazgatás!M108+Községgazd!P92+Közút!M81+Vagyongazd!M81+Sport!M83+Közművelődés!O115+Támogatás!Q81</f>
        <v>0</v>
      </c>
      <c r="N81" s="123">
        <f>Igazgatás!N108+Községgazd!Q92+Közút!N81+Vagyongazd!N81+Sport!N83+Közművelődés!P115+Támogatás!R81</f>
        <v>0</v>
      </c>
      <c r="O81" s="123">
        <f>Igazgatás!O108+Községgazd!R92+Közút!O81+Vagyongazd!O81+Sport!O83+Közművelődés!Q115+Támogatás!S81</f>
        <v>0</v>
      </c>
      <c r="P81" s="123">
        <f>Igazgatás!P108+Községgazd!S92+Közút!P81+Vagyongazd!P81+Sport!P83+Közművelődés!R115+Támogatás!T81</f>
        <v>0</v>
      </c>
      <c r="Q81" s="123">
        <f>Igazgatás!Q108+Községgazd!T92+Közút!Q81+Vagyongazd!Q81+Sport!Q83+Közművelődés!S115+Támogatás!U81</f>
        <v>0</v>
      </c>
      <c r="R81" s="126">
        <f>Igazgatás!R108+Községgazd!U92+Közút!R81+Vagyongazd!R81+Sport!R83+Közművelődés!T115+Támogatás!V81</f>
        <v>0</v>
      </c>
      <c r="S81" s="123">
        <f>Igazgatás!S108+Községgazd!V92+Közút!S81+Vagyongazd!S81+Sport!S83+Közművelődés!U115+Támogatás!W81</f>
        <v>0</v>
      </c>
      <c r="T81" s="125">
        <f>Igazgatás!T108+Községgazd!W92+Közút!T81+Vagyongazd!T81+Sport!T83+Közművelődés!V115+Támogatás!X81</f>
        <v>0</v>
      </c>
      <c r="U81" s="126">
        <f>Igazgatás!U108+Községgazd!X92+Közút!U81+Vagyongazd!U81+Sport!U83+Közművelődés!W115+Támogatás!Y81</f>
        <v>0</v>
      </c>
      <c r="V81" s="123">
        <f>Igazgatás!V108+Községgazd!Y92+Közút!V81+Vagyongazd!V81+Sport!V83+Közművelődés!X115+Támogatás!Z81</f>
        <v>0</v>
      </c>
      <c r="W81" s="125">
        <f>Igazgatás!W108+Községgazd!Z92+Közút!W81+Vagyongazd!W81+Sport!W83+Közművelődés!Y115+Támogatás!AA81</f>
        <v>0</v>
      </c>
      <c r="X81" s="127">
        <f>Igazgatás!X108+Községgazd!AA92+Közút!X81+Vagyongazd!X81+Sport!X83+Közművelődés!Z115+Támogatás!AB81</f>
        <v>0</v>
      </c>
    </row>
    <row r="82" spans="1:24" s="42" customFormat="1" x14ac:dyDescent="0.25">
      <c r="A82" s="140" t="s">
        <v>388</v>
      </c>
      <c r="B82" s="119" t="s">
        <v>947</v>
      </c>
      <c r="C82" s="675" t="s">
        <v>1089</v>
      </c>
      <c r="D82" s="676"/>
      <c r="E82" s="676"/>
      <c r="F82" s="196">
        <f>Igazgatás!F109+Községgazd!F93+Közút!F82+Vagyongazd!F82+Sport!F84+Közművelődés!F116+Támogatás!F82</f>
        <v>381000</v>
      </c>
      <c r="G82" s="496">
        <f>Igazgatás!G109+Községgazd!G93+Közút!G82+Vagyongazd!G82+Sport!G84+Közművelődés!G116+Támogatás!G82</f>
        <v>0</v>
      </c>
      <c r="H82" s="496">
        <f>Igazgatás!H109+Községgazd!H93+Közút!H82+Vagyongazd!H82+Sport!H84+Közművelődés!H116+Támogatás!H82</f>
        <v>0</v>
      </c>
      <c r="I82" s="425">
        <f>Igazgatás!I109+Községgazd!I93+Közút!I82+Vagyongazd!I82+Sport!I84+Közművelődés!I116+Támogatás!I82</f>
        <v>0</v>
      </c>
      <c r="J82" s="404">
        <f>Igazgatás!J109+Községgazd!J93+Közút!J82+Vagyongazd!J82+Sport!J84+Közművelődés!J116+Támogatás!J82</f>
        <v>0</v>
      </c>
      <c r="K82" s="214">
        <f>Igazgatás!K109+Községgazd!K93+Közút!K82+Vagyongazd!K82+Sport!K84+Közművelődés!K116+Támogatás!K82</f>
        <v>0</v>
      </c>
      <c r="L82" s="227">
        <f>Igazgatás!L109+Községgazd!L93+Közút!L82+Vagyongazd!L82+Sport!L84+Közművelődés!L116+Támogatás!L82</f>
        <v>0</v>
      </c>
      <c r="M82" s="122">
        <f>Igazgatás!M109+Községgazd!P93+Közút!M82+Vagyongazd!M82+Sport!M84+Közművelődés!O116+Támogatás!Q82</f>
        <v>0</v>
      </c>
      <c r="N82" s="123">
        <f>Igazgatás!N109+Községgazd!Q93+Közút!N82+Vagyongazd!N82+Sport!N84+Közművelődés!P116+Támogatás!R82</f>
        <v>0</v>
      </c>
      <c r="O82" s="123">
        <f>Igazgatás!O109+Községgazd!R93+Közút!O82+Vagyongazd!O82+Sport!O84+Közművelődés!Q116+Támogatás!S82</f>
        <v>0</v>
      </c>
      <c r="P82" s="123">
        <f>Igazgatás!P109+Községgazd!S93+Közút!P82+Vagyongazd!P82+Sport!P84+Közművelődés!R116+Támogatás!T82</f>
        <v>0</v>
      </c>
      <c r="Q82" s="123">
        <f>Igazgatás!Q109+Községgazd!T93+Közút!Q82+Vagyongazd!Q82+Sport!Q84+Közművelődés!S116+Támogatás!U82</f>
        <v>0</v>
      </c>
      <c r="R82" s="126">
        <f>Igazgatás!R109+Községgazd!U93+Közút!R82+Vagyongazd!R82+Sport!R84+Közművelődés!T116+Támogatás!V82</f>
        <v>0</v>
      </c>
      <c r="S82" s="123">
        <f>Igazgatás!S109+Községgazd!V93+Közút!S82+Vagyongazd!S82+Sport!S84+Közművelődés!U116+Támogatás!W82</f>
        <v>0</v>
      </c>
      <c r="T82" s="125">
        <f>Igazgatás!T109+Községgazd!W93+Közút!T82+Vagyongazd!T82+Sport!T84+Közművelődés!V116+Támogatás!X82</f>
        <v>0</v>
      </c>
      <c r="U82" s="126">
        <f>Igazgatás!U109+Községgazd!X93+Közút!U82+Vagyongazd!U82+Sport!U84+Közművelődés!W116+Támogatás!Y82</f>
        <v>0</v>
      </c>
      <c r="V82" s="123">
        <f>Igazgatás!V109+Községgazd!Y93+Közút!V82+Vagyongazd!V82+Sport!V84+Közművelődés!X116+Támogatás!Z82</f>
        <v>0</v>
      </c>
      <c r="W82" s="125">
        <f>Igazgatás!W109+Községgazd!Z93+Közút!W82+Vagyongazd!W82+Sport!W84+Közművelődés!Y116+Támogatás!AA82</f>
        <v>0</v>
      </c>
      <c r="X82" s="127">
        <f>Igazgatás!X109+Községgazd!AA93+Közút!X82+Vagyongazd!X82+Sport!X84+Közművelődés!Z116+Támogatás!AB82</f>
        <v>0</v>
      </c>
    </row>
    <row r="83" spans="1:24" hidden="1" x14ac:dyDescent="0.25">
      <c r="A83" s="140" t="s">
        <v>389</v>
      </c>
      <c r="B83" s="59"/>
      <c r="C83" s="2"/>
      <c r="D83" s="603" t="s">
        <v>641</v>
      </c>
      <c r="E83" s="603"/>
      <c r="F83" s="187">
        <f>Igazgatás!F110+Községgazd!F94+Közút!F83+Vagyongazd!F83+Sport!F85+Közművelődés!F117+Támogatás!F83</f>
        <v>0</v>
      </c>
      <c r="G83" s="486">
        <f>Igazgatás!G110+Községgazd!G94+Közút!G83+Vagyongazd!G83+Sport!G85+Közművelődés!G117+Támogatás!G83</f>
        <v>0</v>
      </c>
      <c r="H83" s="486">
        <f>Igazgatás!H110+Községgazd!H94+Közút!H83+Vagyongazd!H83+Sport!H85+Közművelődés!H117+Támogatás!H83</f>
        <v>0</v>
      </c>
      <c r="I83" s="415">
        <f>Igazgatás!I110+Községgazd!I94+Közút!I83+Vagyongazd!I83+Sport!I85+Közművelődés!I117+Támogatás!I83</f>
        <v>0</v>
      </c>
      <c r="J83" s="394">
        <f>Igazgatás!J110+Községgazd!J94+Közút!J83+Vagyongazd!J83+Sport!J85+Közművelődés!J117+Támogatás!J83</f>
        <v>0</v>
      </c>
      <c r="K83" s="205">
        <f>Igazgatás!K110+Községgazd!K94+Közút!K83+Vagyongazd!K83+Sport!K85+Közművelődés!K117+Támogatás!K83</f>
        <v>0</v>
      </c>
      <c r="L83" s="224">
        <f>Igazgatás!L110+Községgazd!L94+Közút!L83+Vagyongazd!L83+Sport!L85+Közművelődés!L117+Támogatás!L83</f>
        <v>0</v>
      </c>
      <c r="M83" s="81">
        <f>Igazgatás!M110+Községgazd!P94+Közút!M83+Vagyongazd!M83+Sport!M85+Közművelődés!O117+Támogatás!Q83</f>
        <v>0</v>
      </c>
      <c r="N83" s="1">
        <f>Igazgatás!N110+Községgazd!Q94+Közút!N83+Vagyongazd!N83+Sport!N85+Közművelődés!P117+Támogatás!R83</f>
        <v>0</v>
      </c>
      <c r="O83" s="1">
        <f>Igazgatás!O110+Községgazd!R94+Közút!O83+Vagyongazd!O83+Sport!O85+Közművelődés!Q117+Támogatás!S83</f>
        <v>0</v>
      </c>
      <c r="P83" s="1">
        <f>Igazgatás!P110+Községgazd!S94+Közút!P83+Vagyongazd!P83+Sport!P85+Közművelődés!R117+Támogatás!T83</f>
        <v>0</v>
      </c>
      <c r="Q83" s="1">
        <f>Igazgatás!Q110+Községgazd!T94+Közút!Q83+Vagyongazd!Q83+Sport!Q85+Közművelődés!S117+Támogatás!U83</f>
        <v>0</v>
      </c>
      <c r="R83" s="89">
        <f>Igazgatás!R110+Községgazd!U94+Közút!R83+Vagyongazd!R83+Sport!R85+Közművelődés!T117+Támogatás!V83</f>
        <v>0</v>
      </c>
      <c r="S83" s="1">
        <f>Igazgatás!S110+Községgazd!V94+Közút!S83+Vagyongazd!S83+Sport!S85+Közművelődés!U117+Támogatás!W83</f>
        <v>0</v>
      </c>
      <c r="T83" s="43">
        <f>Igazgatás!T110+Községgazd!W94+Közút!T83+Vagyongazd!T83+Sport!T85+Közművelődés!V117+Támogatás!X83</f>
        <v>0</v>
      </c>
      <c r="U83" s="89">
        <f>Igazgatás!U110+Községgazd!X94+Közút!U83+Vagyongazd!U83+Sport!U85+Közművelődés!W117+Támogatás!Y83</f>
        <v>0</v>
      </c>
      <c r="V83" s="1">
        <f>Igazgatás!V110+Községgazd!Y94+Közút!V83+Vagyongazd!V83+Sport!V85+Közművelődés!X117+Támogatás!Z83</f>
        <v>0</v>
      </c>
      <c r="W83" s="43">
        <f>Igazgatás!W110+Községgazd!Z94+Közút!W83+Vagyongazd!W83+Sport!W85+Közművelődés!Y117+Támogatás!AA83</f>
        <v>0</v>
      </c>
      <c r="X83" s="46">
        <f>Igazgatás!X110+Községgazd!AA94+Közút!X83+Vagyongazd!X83+Sport!X85+Közművelődés!Z117+Támogatás!AB83</f>
        <v>0</v>
      </c>
    </row>
    <row r="84" spans="1:24" hidden="1" x14ac:dyDescent="0.25">
      <c r="A84" s="140" t="s">
        <v>390</v>
      </c>
      <c r="B84" s="59"/>
      <c r="C84" s="2"/>
      <c r="D84" s="603" t="s">
        <v>791</v>
      </c>
      <c r="E84" s="603"/>
      <c r="F84" s="187">
        <f>Igazgatás!F111+Községgazd!F95+Közút!F84+Vagyongazd!F84+Sport!F86+Közművelődés!F118+Támogatás!F84</f>
        <v>0</v>
      </c>
      <c r="G84" s="486">
        <f>Igazgatás!G111+Községgazd!G95+Közút!G84+Vagyongazd!G84+Sport!G86+Közművelődés!G118+Támogatás!G84</f>
        <v>0</v>
      </c>
      <c r="H84" s="486">
        <f>Igazgatás!H111+Községgazd!H95+Közút!H84+Vagyongazd!H84+Sport!H86+Közművelődés!H118+Támogatás!H84</f>
        <v>0</v>
      </c>
      <c r="I84" s="415">
        <f>Igazgatás!I111+Községgazd!I95+Közút!I84+Vagyongazd!I84+Sport!I86+Közművelődés!I118+Támogatás!I84</f>
        <v>0</v>
      </c>
      <c r="J84" s="394">
        <f>Igazgatás!J111+Községgazd!J95+Közút!J84+Vagyongazd!J84+Sport!J86+Közművelődés!J118+Támogatás!J84</f>
        <v>0</v>
      </c>
      <c r="K84" s="205">
        <f>Igazgatás!K111+Községgazd!K95+Közút!K84+Vagyongazd!K84+Sport!K86+Közművelődés!K118+Támogatás!K84</f>
        <v>0</v>
      </c>
      <c r="L84" s="224">
        <f>Igazgatás!L111+Községgazd!L95+Közút!L84+Vagyongazd!L84+Sport!L86+Közművelődés!L118+Támogatás!L84</f>
        <v>0</v>
      </c>
      <c r="M84" s="81">
        <f>Igazgatás!M111+Községgazd!P95+Közút!M84+Vagyongazd!M84+Sport!M86+Közművelődés!O118+Támogatás!Q84</f>
        <v>0</v>
      </c>
      <c r="N84" s="1">
        <f>Igazgatás!N111+Községgazd!Q95+Közút!N84+Vagyongazd!N84+Sport!N86+Közművelődés!P118+Támogatás!R84</f>
        <v>0</v>
      </c>
      <c r="O84" s="1">
        <f>Igazgatás!O111+Községgazd!R95+Közút!O84+Vagyongazd!O84+Sport!O86+Közművelődés!Q118+Támogatás!S84</f>
        <v>0</v>
      </c>
      <c r="P84" s="1">
        <f>Igazgatás!P111+Községgazd!S95+Közút!P84+Vagyongazd!P84+Sport!P86+Közművelődés!R118+Támogatás!T84</f>
        <v>0</v>
      </c>
      <c r="Q84" s="1">
        <f>Igazgatás!Q111+Községgazd!T95+Közút!Q84+Vagyongazd!Q84+Sport!Q86+Közművelődés!S118+Támogatás!U84</f>
        <v>0</v>
      </c>
      <c r="R84" s="89">
        <f>Igazgatás!R111+Községgazd!U95+Közút!R84+Vagyongazd!R84+Sport!R86+Közművelődés!T118+Támogatás!V84</f>
        <v>0</v>
      </c>
      <c r="S84" s="1">
        <f>Igazgatás!S111+Községgazd!V95+Közút!S84+Vagyongazd!S84+Sport!S86+Közművelődés!U118+Támogatás!W84</f>
        <v>0</v>
      </c>
      <c r="T84" s="43">
        <f>Igazgatás!T111+Községgazd!W95+Közút!T84+Vagyongazd!T84+Sport!T86+Közművelődés!V118+Támogatás!X84</f>
        <v>0</v>
      </c>
      <c r="U84" s="89">
        <f>Igazgatás!U111+Községgazd!X95+Közút!U84+Vagyongazd!U84+Sport!U86+Közművelődés!W118+Támogatás!Y84</f>
        <v>0</v>
      </c>
      <c r="V84" s="1">
        <f>Igazgatás!V111+Községgazd!Y95+Közút!V84+Vagyongazd!V84+Sport!V86+Közművelődés!X118+Támogatás!Z84</f>
        <v>0</v>
      </c>
      <c r="W84" s="43">
        <f>Igazgatás!W111+Községgazd!Z95+Közút!W84+Vagyongazd!W84+Sport!W86+Közművelődés!Y118+Támogatás!AA84</f>
        <v>0</v>
      </c>
      <c r="X84" s="46">
        <f>Igazgatás!X111+Községgazd!AA95+Közút!X84+Vagyongazd!X84+Sport!X86+Közművelődés!Z118+Támogatás!AB84</f>
        <v>0</v>
      </c>
    </row>
    <row r="85" spans="1:24" hidden="1" x14ac:dyDescent="0.25">
      <c r="A85" s="140" t="s">
        <v>391</v>
      </c>
      <c r="B85" s="59"/>
      <c r="C85" s="2"/>
      <c r="D85" s="603" t="s">
        <v>792</v>
      </c>
      <c r="E85" s="603"/>
      <c r="F85" s="187">
        <f>Igazgatás!F112+Községgazd!F96+Közút!F85+Vagyongazd!F85+Sport!F87+Közművelődés!F119+Támogatás!F85</f>
        <v>0</v>
      </c>
      <c r="G85" s="486">
        <f>Igazgatás!G112+Községgazd!G96+Közút!G85+Vagyongazd!G85+Sport!G87+Közművelődés!G119+Támogatás!G85</f>
        <v>0</v>
      </c>
      <c r="H85" s="486">
        <f>Igazgatás!H112+Községgazd!H96+Közút!H85+Vagyongazd!H85+Sport!H87+Közművelődés!H119+Támogatás!H85</f>
        <v>0</v>
      </c>
      <c r="I85" s="415">
        <f>Igazgatás!I112+Községgazd!I96+Közút!I85+Vagyongazd!I85+Sport!I87+Közművelődés!I119+Támogatás!I85</f>
        <v>0</v>
      </c>
      <c r="J85" s="394">
        <f>Igazgatás!J112+Községgazd!J96+Közút!J85+Vagyongazd!J85+Sport!J87+Közművelődés!J119+Támogatás!J85</f>
        <v>0</v>
      </c>
      <c r="K85" s="205">
        <f>Igazgatás!K112+Községgazd!K96+Közút!K85+Vagyongazd!K85+Sport!K87+Közművelődés!K119+Támogatás!K85</f>
        <v>0</v>
      </c>
      <c r="L85" s="224">
        <f>Igazgatás!L112+Községgazd!L96+Közút!L85+Vagyongazd!L85+Sport!L87+Közművelődés!L119+Támogatás!L85</f>
        <v>0</v>
      </c>
      <c r="M85" s="81">
        <f>Igazgatás!M112+Községgazd!P96+Közút!M85+Vagyongazd!M85+Sport!M87+Közművelődés!O119+Támogatás!Q85</f>
        <v>0</v>
      </c>
      <c r="N85" s="1">
        <f>Igazgatás!N112+Községgazd!Q96+Közút!N85+Vagyongazd!N85+Sport!N87+Közművelődés!P119+Támogatás!R85</f>
        <v>0</v>
      </c>
      <c r="O85" s="1">
        <f>Igazgatás!O112+Községgazd!R96+Közút!O85+Vagyongazd!O85+Sport!O87+Közművelődés!Q119+Támogatás!S85</f>
        <v>0</v>
      </c>
      <c r="P85" s="1">
        <f>Igazgatás!P112+Községgazd!S96+Közút!P85+Vagyongazd!P85+Sport!P87+Közművelődés!R119+Támogatás!T85</f>
        <v>0</v>
      </c>
      <c r="Q85" s="1">
        <f>Igazgatás!Q112+Községgazd!T96+Közút!Q85+Vagyongazd!Q85+Sport!Q87+Közművelődés!S119+Támogatás!U85</f>
        <v>0</v>
      </c>
      <c r="R85" s="89">
        <f>Igazgatás!R112+Községgazd!U96+Közút!R85+Vagyongazd!R85+Sport!R87+Közművelődés!T119+Támogatás!V85</f>
        <v>0</v>
      </c>
      <c r="S85" s="1">
        <f>Igazgatás!S112+Községgazd!V96+Közút!S85+Vagyongazd!S85+Sport!S87+Közművelődés!U119+Támogatás!W85</f>
        <v>0</v>
      </c>
      <c r="T85" s="43">
        <f>Igazgatás!T112+Községgazd!W96+Közút!T85+Vagyongazd!T85+Sport!T87+Közművelődés!V119+Támogatás!X85</f>
        <v>0</v>
      </c>
      <c r="U85" s="89">
        <f>Igazgatás!U112+Községgazd!X96+Közút!U85+Vagyongazd!U85+Sport!U87+Közművelődés!W119+Támogatás!Y85</f>
        <v>0</v>
      </c>
      <c r="V85" s="1">
        <f>Igazgatás!V112+Községgazd!Y96+Közút!V85+Vagyongazd!V85+Sport!V87+Közművelődés!X119+Támogatás!Z85</f>
        <v>0</v>
      </c>
      <c r="W85" s="43">
        <f>Igazgatás!W112+Községgazd!Z96+Közút!W85+Vagyongazd!W85+Sport!W87+Közművelődés!Y119+Támogatás!AA85</f>
        <v>0</v>
      </c>
      <c r="X85" s="46">
        <f>Igazgatás!X112+Községgazd!AA96+Közút!X85+Vagyongazd!X85+Sport!X87+Közművelődés!Z119+Támogatás!AB85</f>
        <v>0</v>
      </c>
    </row>
    <row r="86" spans="1:24" hidden="1" x14ac:dyDescent="0.25">
      <c r="A86" s="140" t="s">
        <v>392</v>
      </c>
      <c r="B86" s="59"/>
      <c r="C86" s="2"/>
      <c r="D86" s="603" t="s">
        <v>793</v>
      </c>
      <c r="E86" s="603"/>
      <c r="F86" s="187">
        <f>Igazgatás!F113+Községgazd!F97+Közút!F86+Vagyongazd!F86+Sport!F88+Közművelődés!F120+Támogatás!F86</f>
        <v>0</v>
      </c>
      <c r="G86" s="486">
        <f>Igazgatás!G113+Községgazd!G97+Közút!G86+Vagyongazd!G86+Sport!G88+Közművelődés!G120+Támogatás!G86</f>
        <v>0</v>
      </c>
      <c r="H86" s="486">
        <f>Igazgatás!H113+Községgazd!H97+Közút!H86+Vagyongazd!H86+Sport!H88+Közművelődés!H120+Támogatás!H86</f>
        <v>0</v>
      </c>
      <c r="I86" s="415">
        <f>Igazgatás!I113+Községgazd!I97+Közút!I86+Vagyongazd!I86+Sport!I88+Közművelődés!I120+Támogatás!I86</f>
        <v>0</v>
      </c>
      <c r="J86" s="394">
        <f>Igazgatás!J113+Községgazd!J97+Közút!J86+Vagyongazd!J86+Sport!J88+Közművelődés!J120+Támogatás!J86</f>
        <v>0</v>
      </c>
      <c r="K86" s="205">
        <f>Igazgatás!K113+Községgazd!K97+Közút!K86+Vagyongazd!K86+Sport!K88+Közművelődés!K120+Támogatás!K86</f>
        <v>0</v>
      </c>
      <c r="L86" s="224">
        <f>Igazgatás!L113+Községgazd!L97+Közút!L86+Vagyongazd!L86+Sport!L88+Közművelődés!L120+Támogatás!L86</f>
        <v>0</v>
      </c>
      <c r="M86" s="81">
        <f>Igazgatás!M113+Községgazd!P97+Közút!M86+Vagyongazd!M86+Sport!M88+Közművelődés!O120+Támogatás!Q86</f>
        <v>0</v>
      </c>
      <c r="N86" s="1">
        <f>Igazgatás!N113+Községgazd!Q97+Közút!N86+Vagyongazd!N86+Sport!N88+Közművelődés!P120+Támogatás!R86</f>
        <v>0</v>
      </c>
      <c r="O86" s="1">
        <f>Igazgatás!O113+Községgazd!R97+Közút!O86+Vagyongazd!O86+Sport!O88+Közművelődés!Q120+Támogatás!S86</f>
        <v>0</v>
      </c>
      <c r="P86" s="1">
        <f>Igazgatás!P113+Községgazd!S97+Közút!P86+Vagyongazd!P86+Sport!P88+Közművelődés!R120+Támogatás!T86</f>
        <v>0</v>
      </c>
      <c r="Q86" s="1">
        <f>Igazgatás!Q113+Községgazd!T97+Közút!Q86+Vagyongazd!Q86+Sport!Q88+Közművelődés!S120+Támogatás!U86</f>
        <v>0</v>
      </c>
      <c r="R86" s="89">
        <f>Igazgatás!R113+Községgazd!U97+Közút!R86+Vagyongazd!R86+Sport!R88+Közművelődés!T120+Támogatás!V86</f>
        <v>0</v>
      </c>
      <c r="S86" s="1">
        <f>Igazgatás!S113+Községgazd!V97+Közút!S86+Vagyongazd!S86+Sport!S88+Közművelődés!U120+Támogatás!W86</f>
        <v>0</v>
      </c>
      <c r="T86" s="43">
        <f>Igazgatás!T113+Községgazd!W97+Közút!T86+Vagyongazd!T86+Sport!T88+Közművelődés!V120+Támogatás!X86</f>
        <v>0</v>
      </c>
      <c r="U86" s="89">
        <f>Igazgatás!U113+Községgazd!X97+Közút!U86+Vagyongazd!U86+Sport!U88+Közművelődés!W120+Támogatás!Y86</f>
        <v>0</v>
      </c>
      <c r="V86" s="1">
        <f>Igazgatás!V113+Községgazd!Y97+Közút!V86+Vagyongazd!V86+Sport!V88+Közművelődés!X120+Támogatás!Z86</f>
        <v>0</v>
      </c>
      <c r="W86" s="43">
        <f>Igazgatás!W113+Községgazd!Z97+Közút!W86+Vagyongazd!W86+Sport!W88+Közművelődés!Y120+Támogatás!AA86</f>
        <v>0</v>
      </c>
      <c r="X86" s="46">
        <f>Igazgatás!X113+Községgazd!AA97+Közút!X86+Vagyongazd!X86+Sport!X88+Közművelődés!Z120+Támogatás!AB86</f>
        <v>0</v>
      </c>
    </row>
    <row r="87" spans="1:24" hidden="1" x14ac:dyDescent="0.25">
      <c r="A87" s="140" t="s">
        <v>393</v>
      </c>
      <c r="B87" s="59"/>
      <c r="C87" s="2"/>
      <c r="D87" s="603" t="s">
        <v>794</v>
      </c>
      <c r="E87" s="603"/>
      <c r="F87" s="187">
        <f>Igazgatás!F114+Községgazd!F98+Közút!F87+Vagyongazd!F87+Sport!F89+Közművelődés!F121+Támogatás!F87</f>
        <v>0</v>
      </c>
      <c r="G87" s="486">
        <f>Igazgatás!G114+Községgazd!G98+Közút!G87+Vagyongazd!G87+Sport!G89+Közművelődés!G121+Támogatás!G87</f>
        <v>0</v>
      </c>
      <c r="H87" s="486">
        <f>Igazgatás!H114+Községgazd!H98+Közút!H87+Vagyongazd!H87+Sport!H89+Közművelődés!H121+Támogatás!H87</f>
        <v>0</v>
      </c>
      <c r="I87" s="415">
        <f>Igazgatás!I114+Községgazd!I98+Közút!I87+Vagyongazd!I87+Sport!I89+Közművelődés!I121+Támogatás!I87</f>
        <v>0</v>
      </c>
      <c r="J87" s="394">
        <f>Igazgatás!J114+Községgazd!J98+Közút!J87+Vagyongazd!J87+Sport!J89+Közművelődés!J121+Támogatás!J87</f>
        <v>0</v>
      </c>
      <c r="K87" s="205">
        <f>Igazgatás!K114+Községgazd!K98+Közút!K87+Vagyongazd!K87+Sport!K89+Közművelődés!K121+Támogatás!K87</f>
        <v>0</v>
      </c>
      <c r="L87" s="224">
        <f>Igazgatás!L114+Községgazd!L98+Közút!L87+Vagyongazd!L87+Sport!L89+Közművelődés!L121+Támogatás!L87</f>
        <v>0</v>
      </c>
      <c r="M87" s="81">
        <f>Igazgatás!M114+Községgazd!P98+Közút!M87+Vagyongazd!M87+Sport!M89+Közművelődés!O121+Támogatás!Q87</f>
        <v>0</v>
      </c>
      <c r="N87" s="1">
        <f>Igazgatás!N114+Községgazd!Q98+Közút!N87+Vagyongazd!N87+Sport!N89+Közművelődés!P121+Támogatás!R87</f>
        <v>0</v>
      </c>
      <c r="O87" s="1">
        <f>Igazgatás!O114+Községgazd!R98+Közút!O87+Vagyongazd!O87+Sport!O89+Közművelődés!Q121+Támogatás!S87</f>
        <v>0</v>
      </c>
      <c r="P87" s="1">
        <f>Igazgatás!P114+Községgazd!S98+Közút!P87+Vagyongazd!P87+Sport!P89+Közművelődés!R121+Támogatás!T87</f>
        <v>0</v>
      </c>
      <c r="Q87" s="1">
        <f>Igazgatás!Q114+Községgazd!T98+Közút!Q87+Vagyongazd!Q87+Sport!Q89+Közművelődés!S121+Támogatás!U87</f>
        <v>0</v>
      </c>
      <c r="R87" s="89">
        <f>Igazgatás!R114+Községgazd!U98+Közút!R87+Vagyongazd!R87+Sport!R89+Közművelődés!T121+Támogatás!V87</f>
        <v>0</v>
      </c>
      <c r="S87" s="1">
        <f>Igazgatás!S114+Községgazd!V98+Közút!S87+Vagyongazd!S87+Sport!S89+Közművelődés!U121+Támogatás!W87</f>
        <v>0</v>
      </c>
      <c r="T87" s="43">
        <f>Igazgatás!T114+Községgazd!W98+Közút!T87+Vagyongazd!T87+Sport!T89+Közművelődés!V121+Támogatás!X87</f>
        <v>0</v>
      </c>
      <c r="U87" s="89">
        <f>Igazgatás!U114+Községgazd!X98+Közút!U87+Vagyongazd!U87+Sport!U89+Közművelődés!W121+Támogatás!Y87</f>
        <v>0</v>
      </c>
      <c r="V87" s="1">
        <f>Igazgatás!V114+Községgazd!Y98+Közút!V87+Vagyongazd!V87+Sport!V89+Közművelődés!X121+Támogatás!Z87</f>
        <v>0</v>
      </c>
      <c r="W87" s="43">
        <f>Igazgatás!W114+Községgazd!Z98+Közút!W87+Vagyongazd!W87+Sport!W89+Közművelődés!Y121+Támogatás!AA87</f>
        <v>0</v>
      </c>
      <c r="X87" s="46">
        <f>Igazgatás!X114+Községgazd!AA98+Közút!X87+Vagyongazd!X87+Sport!X89+Közművelődés!Z121+Támogatás!AB87</f>
        <v>0</v>
      </c>
    </row>
    <row r="88" spans="1:24" hidden="1" x14ac:dyDescent="0.25">
      <c r="A88" s="140" t="s">
        <v>394</v>
      </c>
      <c r="B88" s="59"/>
      <c r="C88" s="2"/>
      <c r="D88" s="603" t="s">
        <v>795</v>
      </c>
      <c r="E88" s="603"/>
      <c r="F88" s="187">
        <f>Igazgatás!F115+Községgazd!F99+Közút!F88+Vagyongazd!F88+Sport!F90+Közművelődés!F122+Támogatás!F88</f>
        <v>0</v>
      </c>
      <c r="G88" s="486">
        <f>Igazgatás!G115+Községgazd!G99+Közút!G88+Vagyongazd!G88+Sport!G90+Közművelődés!G122+Támogatás!G88</f>
        <v>0</v>
      </c>
      <c r="H88" s="486">
        <f>Igazgatás!H115+Községgazd!H99+Közút!H88+Vagyongazd!H88+Sport!H90+Közművelődés!H122+Támogatás!H88</f>
        <v>0</v>
      </c>
      <c r="I88" s="415">
        <f>Igazgatás!I115+Községgazd!I99+Közút!I88+Vagyongazd!I88+Sport!I90+Közművelődés!I122+Támogatás!I88</f>
        <v>0</v>
      </c>
      <c r="J88" s="394">
        <f>Igazgatás!J115+Községgazd!J99+Közút!J88+Vagyongazd!J88+Sport!J90+Közművelődés!J122+Támogatás!J88</f>
        <v>0</v>
      </c>
      <c r="K88" s="205">
        <f>Igazgatás!K115+Községgazd!K99+Közút!K88+Vagyongazd!K88+Sport!K90+Közművelődés!K122+Támogatás!K88</f>
        <v>0</v>
      </c>
      <c r="L88" s="224">
        <f>Igazgatás!L115+Községgazd!L99+Közút!L88+Vagyongazd!L88+Sport!L90+Közművelődés!L122+Támogatás!L88</f>
        <v>0</v>
      </c>
      <c r="M88" s="81">
        <f>Igazgatás!M115+Községgazd!P99+Közút!M88+Vagyongazd!M88+Sport!M90+Közművelődés!O122+Támogatás!Q88</f>
        <v>0</v>
      </c>
      <c r="N88" s="1">
        <f>Igazgatás!N115+Községgazd!Q99+Közút!N88+Vagyongazd!N88+Sport!N90+Közművelődés!P122+Támogatás!R88</f>
        <v>0</v>
      </c>
      <c r="O88" s="1">
        <f>Igazgatás!O115+Községgazd!R99+Közút!O88+Vagyongazd!O88+Sport!O90+Közművelődés!Q122+Támogatás!S88</f>
        <v>0</v>
      </c>
      <c r="P88" s="1">
        <f>Igazgatás!P115+Községgazd!S99+Közút!P88+Vagyongazd!P88+Sport!P90+Közművelődés!R122+Támogatás!T88</f>
        <v>0</v>
      </c>
      <c r="Q88" s="1">
        <f>Igazgatás!Q115+Községgazd!T99+Közút!Q88+Vagyongazd!Q88+Sport!Q90+Közművelődés!S122+Támogatás!U88</f>
        <v>0</v>
      </c>
      <c r="R88" s="89">
        <f>Igazgatás!R115+Községgazd!U99+Közút!R88+Vagyongazd!R88+Sport!R90+Közművelődés!T122+Támogatás!V88</f>
        <v>0</v>
      </c>
      <c r="S88" s="1">
        <f>Igazgatás!S115+Községgazd!V99+Közút!S88+Vagyongazd!S88+Sport!S90+Közművelődés!U122+Támogatás!W88</f>
        <v>0</v>
      </c>
      <c r="T88" s="43">
        <f>Igazgatás!T115+Községgazd!W99+Közút!T88+Vagyongazd!T88+Sport!T90+Közművelődés!V122+Támogatás!X88</f>
        <v>0</v>
      </c>
      <c r="U88" s="89">
        <f>Igazgatás!U115+Községgazd!X99+Közút!U88+Vagyongazd!U88+Sport!U90+Közművelődés!W122+Támogatás!Y88</f>
        <v>0</v>
      </c>
      <c r="V88" s="1">
        <f>Igazgatás!V115+Községgazd!Y99+Közút!V88+Vagyongazd!V88+Sport!V90+Közművelődés!X122+Támogatás!Z88</f>
        <v>0</v>
      </c>
      <c r="W88" s="43">
        <f>Igazgatás!W115+Községgazd!Z99+Közút!W88+Vagyongazd!W88+Sport!W90+Közművelődés!Y122+Támogatás!AA88</f>
        <v>0</v>
      </c>
      <c r="X88" s="46">
        <f>Igazgatás!X115+Községgazd!AA99+Közút!X88+Vagyongazd!X88+Sport!X90+Közművelődés!Z122+Támogatás!AB88</f>
        <v>0</v>
      </c>
    </row>
    <row r="89" spans="1:24" ht="25.5" customHeight="1" x14ac:dyDescent="0.25">
      <c r="A89" s="140" t="s">
        <v>395</v>
      </c>
      <c r="B89" s="59"/>
      <c r="C89" s="2"/>
      <c r="D89" s="607" t="s">
        <v>796</v>
      </c>
      <c r="E89" s="607"/>
      <c r="F89" s="197">
        <f>Igazgatás!F116+Községgazd!F100+Közút!F89+Vagyongazd!F89+Sport!F91+Közművelődés!F123+Támogatás!F89</f>
        <v>381000</v>
      </c>
      <c r="G89" s="497">
        <f>Igazgatás!G116+Községgazd!G100+Közút!G89+Vagyongazd!G89+Sport!G91+Közművelődés!G123+Támogatás!G89</f>
        <v>0</v>
      </c>
      <c r="H89" s="497">
        <f>Igazgatás!H116+Községgazd!H100+Közút!H89+Vagyongazd!H89+Sport!H91+Közművelődés!H123+Támogatás!H89</f>
        <v>0</v>
      </c>
      <c r="I89" s="426">
        <f>Igazgatás!I116+Községgazd!I100+Közút!I89+Vagyongazd!I89+Sport!I91+Közművelődés!I123+Támogatás!I89</f>
        <v>0</v>
      </c>
      <c r="J89" s="406">
        <f>Igazgatás!J116+Községgazd!J100+Közút!J89+Vagyongazd!J89+Sport!J91+Közművelődés!J123+Támogatás!J89</f>
        <v>0</v>
      </c>
      <c r="K89" s="215">
        <f>Igazgatás!K116+Községgazd!K100+Közút!K89+Vagyongazd!K89+Sport!K91+Közművelődés!K123+Támogatás!K89</f>
        <v>0</v>
      </c>
      <c r="L89" s="224">
        <f>Igazgatás!L116+Községgazd!L100+Közút!L89+Vagyongazd!L89+Sport!L91+Közművelődés!L123+Támogatás!L89</f>
        <v>0</v>
      </c>
      <c r="M89" s="81">
        <f>Igazgatás!M116+Községgazd!P100+Közút!M89+Vagyongazd!M89+Sport!M91+Közművelődés!O123+Támogatás!Q89</f>
        <v>0</v>
      </c>
      <c r="N89" s="1">
        <f>Igazgatás!N116+Községgazd!Q100+Közút!N89+Vagyongazd!N89+Sport!N91+Közművelődés!P123+Támogatás!R89</f>
        <v>0</v>
      </c>
      <c r="O89" s="1">
        <f>Igazgatás!O116+Községgazd!R100+Közút!O89+Vagyongazd!O89+Sport!O91+Közművelődés!Q123+Támogatás!S89</f>
        <v>0</v>
      </c>
      <c r="P89" s="1">
        <f>Igazgatás!P116+Községgazd!S100+Közút!P89+Vagyongazd!P89+Sport!P91+Közművelődés!R123+Támogatás!T89</f>
        <v>0</v>
      </c>
      <c r="Q89" s="1">
        <f>Igazgatás!Q116+Községgazd!T100+Közút!Q89+Vagyongazd!Q89+Sport!Q91+Közművelődés!S123+Támogatás!U89</f>
        <v>0</v>
      </c>
      <c r="R89" s="89">
        <f>Igazgatás!R116+Községgazd!U100+Közút!R89+Vagyongazd!R89+Sport!R91+Közművelődés!T123+Támogatás!V89</f>
        <v>0</v>
      </c>
      <c r="S89" s="1">
        <f>Igazgatás!S116+Községgazd!V100+Közút!S89+Vagyongazd!S89+Sport!S91+Közművelődés!U123+Támogatás!W89</f>
        <v>0</v>
      </c>
      <c r="T89" s="43">
        <f>Igazgatás!T116+Községgazd!W100+Közút!T89+Vagyongazd!T89+Sport!T91+Közművelődés!V123+Támogatás!X89</f>
        <v>0</v>
      </c>
      <c r="U89" s="89">
        <f>Igazgatás!U116+Községgazd!X100+Közút!U89+Vagyongazd!U89+Sport!U91+Közművelődés!W123+Támogatás!Y89</f>
        <v>0</v>
      </c>
      <c r="V89" s="1">
        <f>Igazgatás!V116+Községgazd!Y100+Közút!V89+Vagyongazd!V89+Sport!V91+Közművelődés!X123+Támogatás!Z89</f>
        <v>0</v>
      </c>
      <c r="W89" s="43">
        <f>Igazgatás!W116+Községgazd!Z100+Közút!W89+Vagyongazd!W89+Sport!W91+Közművelődés!Y123+Támogatás!AA89</f>
        <v>0</v>
      </c>
      <c r="X89" s="46">
        <f>Igazgatás!X116+Községgazd!AA100+Közút!X89+Vagyongazd!X89+Sport!X91+Közművelődés!Z123+Támogatás!AB89</f>
        <v>0</v>
      </c>
    </row>
    <row r="90" spans="1:24" hidden="1" x14ac:dyDescent="0.25">
      <c r="A90" s="140" t="s">
        <v>396</v>
      </c>
      <c r="B90" s="59"/>
      <c r="C90" s="2"/>
      <c r="D90" s="603" t="s">
        <v>1090</v>
      </c>
      <c r="E90" s="603"/>
      <c r="F90" s="187">
        <f>Igazgatás!F118+Községgazd!F101+Közút!F90+Vagyongazd!F90+Sport!F92+Közművelődés!F124+Támogatás!F90</f>
        <v>0</v>
      </c>
      <c r="G90" s="486">
        <f>Igazgatás!G118+Községgazd!G101+Közút!G90+Vagyongazd!G90+Sport!G92+Közművelődés!G124+Támogatás!G90</f>
        <v>0</v>
      </c>
      <c r="H90" s="486">
        <f>Igazgatás!H118+Községgazd!H101+Közút!H90+Vagyongazd!H90+Sport!H92+Közművelődés!H124+Támogatás!H90</f>
        <v>0</v>
      </c>
      <c r="I90" s="415">
        <f>Igazgatás!I118+Községgazd!I101+Közút!I90+Vagyongazd!I90+Sport!I92+Közművelődés!I124+Támogatás!I90</f>
        <v>0</v>
      </c>
      <c r="J90" s="394">
        <f>Igazgatás!J118+Községgazd!J101+Közút!J90+Vagyongazd!J90+Sport!J92+Közművelődés!J124+Támogatás!J90</f>
        <v>0</v>
      </c>
      <c r="K90" s="205">
        <f>Igazgatás!K118+Községgazd!K101+Közút!K90+Vagyongazd!K90+Sport!K92+Közművelődés!K124+Támogatás!K90</f>
        <v>0</v>
      </c>
      <c r="L90" s="224">
        <f>Igazgatás!L118+Községgazd!L101+Közút!L90+Vagyongazd!L90+Sport!L92+Közművelődés!L124+Támogatás!L90</f>
        <v>0</v>
      </c>
      <c r="M90" s="81">
        <f>Igazgatás!M118+Községgazd!P101+Közút!M90+Vagyongazd!M90+Sport!M92+Közművelődés!O124+Támogatás!Q90</f>
        <v>0</v>
      </c>
      <c r="N90" s="1">
        <f>Igazgatás!N118+Községgazd!Q101+Közút!N90+Vagyongazd!N90+Sport!N92+Közművelődés!P124+Támogatás!R90</f>
        <v>0</v>
      </c>
      <c r="O90" s="1">
        <f>Igazgatás!O118+Községgazd!R101+Közút!O90+Vagyongazd!O90+Sport!O92+Közművelődés!Q124+Támogatás!S90</f>
        <v>0</v>
      </c>
      <c r="P90" s="1">
        <f>Igazgatás!P118+Községgazd!S101+Közút!P90+Vagyongazd!P90+Sport!P92+Közművelődés!R124+Támogatás!T90</f>
        <v>0</v>
      </c>
      <c r="Q90" s="1">
        <f>Igazgatás!Q118+Községgazd!T101+Közút!Q90+Vagyongazd!Q90+Sport!Q92+Közművelődés!S124+Támogatás!U90</f>
        <v>0</v>
      </c>
      <c r="R90" s="89">
        <f>Igazgatás!R118+Községgazd!U101+Közút!R90+Vagyongazd!R90+Sport!R92+Közművelődés!T124+Támogatás!V90</f>
        <v>0</v>
      </c>
      <c r="S90" s="1">
        <f>Igazgatás!S118+Községgazd!V101+Közút!S90+Vagyongazd!S90+Sport!S92+Közművelődés!U124+Támogatás!W90</f>
        <v>0</v>
      </c>
      <c r="T90" s="43">
        <f>Igazgatás!T118+Községgazd!W101+Közút!T90+Vagyongazd!T90+Sport!T92+Közművelődés!V124+Támogatás!X90</f>
        <v>0</v>
      </c>
      <c r="U90" s="89">
        <f>Igazgatás!U118+Községgazd!X101+Közút!U90+Vagyongazd!U90+Sport!U92+Közművelődés!W124+Támogatás!Y90</f>
        <v>0</v>
      </c>
      <c r="V90" s="1">
        <f>Igazgatás!V118+Községgazd!Y101+Közút!V90+Vagyongazd!V90+Sport!V92+Közművelődés!X124+Támogatás!Z90</f>
        <v>0</v>
      </c>
      <c r="W90" s="43">
        <f>Igazgatás!W118+Községgazd!Z101+Közút!W90+Vagyongazd!W90+Sport!W92+Közművelődés!Y124+Támogatás!AA90</f>
        <v>0</v>
      </c>
      <c r="X90" s="46">
        <f>Igazgatás!X118+Községgazd!AA101+Közút!X90+Vagyongazd!X90+Sport!X92+Közművelődés!Z124+Támogatás!AB90</f>
        <v>0</v>
      </c>
    </row>
    <row r="91" spans="1:24" ht="25.5" hidden="1" customHeight="1" x14ac:dyDescent="0.25">
      <c r="A91" s="140" t="s">
        <v>397</v>
      </c>
      <c r="B91" s="59"/>
      <c r="C91" s="2"/>
      <c r="D91" s="607" t="s">
        <v>797</v>
      </c>
      <c r="E91" s="607"/>
      <c r="F91" s="197">
        <f>Igazgatás!F119+Községgazd!F102+Közút!F91+Vagyongazd!F91+Sport!F93+Közművelődés!F125+Támogatás!F91</f>
        <v>0</v>
      </c>
      <c r="G91" s="497">
        <f>Igazgatás!G119+Községgazd!G102+Közút!G91+Vagyongazd!G91+Sport!G93+Közművelődés!G125+Támogatás!G91</f>
        <v>0</v>
      </c>
      <c r="H91" s="497">
        <f>Igazgatás!H119+Községgazd!H102+Közút!H91+Vagyongazd!H91+Sport!H93+Közművelődés!H125+Támogatás!H91</f>
        <v>0</v>
      </c>
      <c r="I91" s="426">
        <f>Igazgatás!I119+Községgazd!I102+Közút!I91+Vagyongazd!I91+Sport!I93+Közművelődés!I125+Támogatás!I91</f>
        <v>0</v>
      </c>
      <c r="J91" s="406">
        <f>Igazgatás!J119+Községgazd!J102+Közút!J91+Vagyongazd!J91+Sport!J93+Közművelődés!J125+Támogatás!J91</f>
        <v>0</v>
      </c>
      <c r="K91" s="215">
        <f>Igazgatás!K119+Községgazd!K102+Közút!K91+Vagyongazd!K91+Sport!K93+Közművelődés!K125+Támogatás!K91</f>
        <v>0</v>
      </c>
      <c r="L91" s="224">
        <f>Igazgatás!L119+Községgazd!L102+Közút!L91+Vagyongazd!L91+Sport!L93+Közművelődés!L125+Támogatás!L91</f>
        <v>0</v>
      </c>
      <c r="M91" s="81">
        <f>Igazgatás!M119+Községgazd!P102+Közút!M91+Vagyongazd!M91+Sport!M93+Közművelődés!O125+Támogatás!Q91</f>
        <v>0</v>
      </c>
      <c r="N91" s="1">
        <f>Igazgatás!N119+Községgazd!Q102+Közút!N91+Vagyongazd!N91+Sport!N93+Közművelődés!P125+Támogatás!R91</f>
        <v>0</v>
      </c>
      <c r="O91" s="1">
        <f>Igazgatás!O119+Községgazd!R102+Közút!O91+Vagyongazd!O91+Sport!O93+Közművelődés!Q125+Támogatás!S91</f>
        <v>0</v>
      </c>
      <c r="P91" s="1">
        <f>Igazgatás!P119+Községgazd!S102+Közút!P91+Vagyongazd!P91+Sport!P93+Közművelődés!R125+Támogatás!T91</f>
        <v>0</v>
      </c>
      <c r="Q91" s="1">
        <f>Igazgatás!Q119+Községgazd!T102+Közút!Q91+Vagyongazd!Q91+Sport!Q93+Közművelődés!S125+Támogatás!U91</f>
        <v>0</v>
      </c>
      <c r="R91" s="89">
        <f>Igazgatás!R119+Községgazd!U102+Közút!R91+Vagyongazd!R91+Sport!R93+Közművelődés!T125+Támogatás!V91</f>
        <v>0</v>
      </c>
      <c r="S91" s="1">
        <f>Igazgatás!S119+Községgazd!V102+Közút!S91+Vagyongazd!S91+Sport!S93+Közművelődés!U125+Támogatás!W91</f>
        <v>0</v>
      </c>
      <c r="T91" s="43">
        <f>Igazgatás!T119+Községgazd!W102+Közút!T91+Vagyongazd!T91+Sport!T93+Közművelődés!V125+Támogatás!X91</f>
        <v>0</v>
      </c>
      <c r="U91" s="89">
        <f>Igazgatás!U119+Községgazd!X102+Közút!U91+Vagyongazd!U91+Sport!U93+Közművelődés!W125+Támogatás!Y91</f>
        <v>0</v>
      </c>
      <c r="V91" s="1">
        <f>Igazgatás!V119+Községgazd!Y102+Közút!V91+Vagyongazd!V91+Sport!V93+Közművelődés!X125+Támogatás!Z91</f>
        <v>0</v>
      </c>
      <c r="W91" s="43">
        <f>Igazgatás!W119+Községgazd!Z102+Közút!W91+Vagyongazd!W91+Sport!W93+Közművelődés!Y125+Támogatás!AA91</f>
        <v>0</v>
      </c>
      <c r="X91" s="46">
        <f>Igazgatás!X119+Községgazd!AA102+Közút!X91+Vagyongazd!X91+Sport!X93+Közművelődés!Z125+Támogatás!AB91</f>
        <v>0</v>
      </c>
    </row>
    <row r="92" spans="1:24" ht="25.5" hidden="1" customHeight="1" x14ac:dyDescent="0.25">
      <c r="A92" s="140" t="s">
        <v>398</v>
      </c>
      <c r="B92" s="59"/>
      <c r="C92" s="2"/>
      <c r="D92" s="607" t="s">
        <v>798</v>
      </c>
      <c r="E92" s="607"/>
      <c r="F92" s="197">
        <f>Igazgatás!F120+Községgazd!F103+Közút!F92+Vagyongazd!F92+Sport!F94+Közművelődés!F126+Támogatás!F92</f>
        <v>0</v>
      </c>
      <c r="G92" s="497">
        <f>Igazgatás!G120+Községgazd!G103+Közút!G92+Vagyongazd!G92+Sport!G94+Közművelődés!G126+Támogatás!G92</f>
        <v>0</v>
      </c>
      <c r="H92" s="497">
        <f>Igazgatás!H120+Községgazd!H103+Közút!H92+Vagyongazd!H92+Sport!H94+Közművelődés!H126+Támogatás!H92</f>
        <v>0</v>
      </c>
      <c r="I92" s="426">
        <f>Igazgatás!I120+Községgazd!I103+Közút!I92+Vagyongazd!I92+Sport!I94+Közművelődés!I126+Támogatás!I92</f>
        <v>0</v>
      </c>
      <c r="J92" s="406">
        <f>Igazgatás!J120+Községgazd!J103+Közút!J92+Vagyongazd!J92+Sport!J94+Közművelődés!J126+Támogatás!J92</f>
        <v>0</v>
      </c>
      <c r="K92" s="215">
        <f>Igazgatás!K120+Községgazd!K103+Közút!K92+Vagyongazd!K92+Sport!K94+Közművelődés!K126+Támogatás!K92</f>
        <v>0</v>
      </c>
      <c r="L92" s="224">
        <f>Igazgatás!L120+Községgazd!L103+Közút!L92+Vagyongazd!L92+Sport!L94+Közművelődés!L126+Támogatás!L92</f>
        <v>0</v>
      </c>
      <c r="M92" s="81">
        <f>Igazgatás!M120+Községgazd!P103+Közút!M92+Vagyongazd!M92+Sport!M94+Közművelődés!O126+Támogatás!Q92</f>
        <v>0</v>
      </c>
      <c r="N92" s="1">
        <f>Igazgatás!N120+Községgazd!Q103+Közút!N92+Vagyongazd!N92+Sport!N94+Közművelődés!P126+Támogatás!R92</f>
        <v>0</v>
      </c>
      <c r="O92" s="1">
        <f>Igazgatás!O120+Községgazd!R103+Közút!O92+Vagyongazd!O92+Sport!O94+Közművelődés!Q126+Támogatás!S92</f>
        <v>0</v>
      </c>
      <c r="P92" s="1">
        <f>Igazgatás!P120+Községgazd!S103+Közút!P92+Vagyongazd!P92+Sport!P94+Közművelődés!R126+Támogatás!T92</f>
        <v>0</v>
      </c>
      <c r="Q92" s="1">
        <f>Igazgatás!Q120+Községgazd!T103+Közút!Q92+Vagyongazd!Q92+Sport!Q94+Közművelődés!S126+Támogatás!U92</f>
        <v>0</v>
      </c>
      <c r="R92" s="89">
        <f>Igazgatás!R120+Községgazd!U103+Közút!R92+Vagyongazd!R92+Sport!R94+Közművelődés!T126+Támogatás!V92</f>
        <v>0</v>
      </c>
      <c r="S92" s="1">
        <f>Igazgatás!S120+Községgazd!V103+Közút!S92+Vagyongazd!S92+Sport!S94+Közművelődés!U126+Támogatás!W92</f>
        <v>0</v>
      </c>
      <c r="T92" s="43">
        <f>Igazgatás!T120+Községgazd!W103+Közút!T92+Vagyongazd!T92+Sport!T94+Közművelődés!V126+Támogatás!X92</f>
        <v>0</v>
      </c>
      <c r="U92" s="89">
        <f>Igazgatás!U120+Községgazd!X103+Közút!U92+Vagyongazd!U92+Sport!U94+Közművelődés!W126+Támogatás!Y92</f>
        <v>0</v>
      </c>
      <c r="V92" s="1">
        <f>Igazgatás!V120+Községgazd!Y103+Közút!V92+Vagyongazd!V92+Sport!V94+Közművelődés!X126+Támogatás!Z92</f>
        <v>0</v>
      </c>
      <c r="W92" s="43">
        <f>Igazgatás!W120+Községgazd!Z103+Közút!W92+Vagyongazd!W92+Sport!W94+Közművelődés!Y126+Támogatás!AA92</f>
        <v>0</v>
      </c>
      <c r="X92" s="46">
        <f>Igazgatás!X120+Községgazd!AA103+Közút!X92+Vagyongazd!X92+Sport!X94+Közművelődés!Z126+Támogatás!AB92</f>
        <v>0</v>
      </c>
    </row>
    <row r="93" spans="1:24" s="42" customFormat="1" ht="15" hidden="1" customHeight="1" x14ac:dyDescent="0.25">
      <c r="A93" s="140" t="s">
        <v>399</v>
      </c>
      <c r="B93" s="119" t="s">
        <v>948</v>
      </c>
      <c r="C93" s="675" t="s">
        <v>1091</v>
      </c>
      <c r="D93" s="676"/>
      <c r="E93" s="676"/>
      <c r="F93" s="196">
        <f>Igazgatás!F121+Községgazd!F104+Közút!F93+Vagyongazd!F93+Sport!F95+Közművelődés!F127+Támogatás!F93</f>
        <v>0</v>
      </c>
      <c r="G93" s="496">
        <f>Igazgatás!G121+Községgazd!G104+Közút!G93+Vagyongazd!G93+Sport!G95+Közművelődés!G127+Támogatás!G93</f>
        <v>0</v>
      </c>
      <c r="H93" s="496">
        <f>Igazgatás!H121+Községgazd!H104+Közút!H93+Vagyongazd!H93+Sport!H95+Közművelődés!H127+Támogatás!H93</f>
        <v>0</v>
      </c>
      <c r="I93" s="425">
        <f>Igazgatás!I121+Községgazd!I104+Közút!I93+Vagyongazd!I93+Sport!I95+Közművelődés!I127+Támogatás!I93</f>
        <v>0</v>
      </c>
      <c r="J93" s="404">
        <f>Igazgatás!J121+Községgazd!J104+Közút!J93+Vagyongazd!J93+Sport!J95+Közművelődés!J127+Támogatás!J93</f>
        <v>0</v>
      </c>
      <c r="K93" s="214">
        <f>Igazgatás!K121+Községgazd!K104+Közút!K93+Vagyongazd!K93+Sport!K95+Közművelődés!K127+Támogatás!K93</f>
        <v>0</v>
      </c>
      <c r="L93" s="227">
        <f>Igazgatás!L121+Községgazd!L104+Közút!L93+Vagyongazd!L93+Sport!L95+Közművelődés!L127+Támogatás!L93</f>
        <v>0</v>
      </c>
      <c r="M93" s="122">
        <f>Igazgatás!M121+Községgazd!P104+Közút!M93+Vagyongazd!M93+Sport!M95+Közművelődés!O127+Támogatás!Q93</f>
        <v>0</v>
      </c>
      <c r="N93" s="123">
        <f>Igazgatás!N121+Községgazd!Q104+Közút!N93+Vagyongazd!N93+Sport!N95+Közművelődés!P127+Támogatás!R93</f>
        <v>0</v>
      </c>
      <c r="O93" s="123">
        <f>Igazgatás!O121+Községgazd!R104+Közút!O93+Vagyongazd!O93+Sport!O95+Közművelődés!Q127+Támogatás!S93</f>
        <v>0</v>
      </c>
      <c r="P93" s="123">
        <f>Igazgatás!P121+Községgazd!S104+Közút!P93+Vagyongazd!P93+Sport!P95+Közművelődés!R127+Támogatás!T93</f>
        <v>0</v>
      </c>
      <c r="Q93" s="123">
        <f>Igazgatás!Q121+Községgazd!T104+Közút!Q93+Vagyongazd!Q93+Sport!Q95+Közművelődés!S127+Támogatás!U93</f>
        <v>0</v>
      </c>
      <c r="R93" s="126">
        <f>Igazgatás!R121+Községgazd!U104+Közút!R93+Vagyongazd!R93+Sport!R95+Közművelődés!T127+Támogatás!V93</f>
        <v>0</v>
      </c>
      <c r="S93" s="123">
        <f>Igazgatás!S121+Községgazd!V104+Közút!S93+Vagyongazd!S93+Sport!S95+Közművelődés!U127+Támogatás!W93</f>
        <v>0</v>
      </c>
      <c r="T93" s="125">
        <f>Igazgatás!T121+Községgazd!W104+Közút!T93+Vagyongazd!T93+Sport!T95+Közművelődés!V127+Támogatás!X93</f>
        <v>0</v>
      </c>
      <c r="U93" s="126">
        <f>Igazgatás!U121+Községgazd!X104+Közút!U93+Vagyongazd!U93+Sport!U95+Közművelődés!W127+Támogatás!Y93</f>
        <v>0</v>
      </c>
      <c r="V93" s="123">
        <f>Igazgatás!V121+Községgazd!Y104+Közút!V93+Vagyongazd!V93+Sport!V95+Közművelődés!X127+Támogatás!Z93</f>
        <v>0</v>
      </c>
      <c r="W93" s="125">
        <f>Igazgatás!W121+Községgazd!Z104+Közút!W93+Vagyongazd!W93+Sport!W95+Közművelődés!Y127+Támogatás!AA93</f>
        <v>0</v>
      </c>
      <c r="X93" s="127">
        <f>Igazgatás!X121+Községgazd!AA104+Közút!X93+Vagyongazd!X93+Sport!X95+Közművelődés!Z127+Támogatás!AB93</f>
        <v>0</v>
      </c>
    </row>
    <row r="94" spans="1:24" hidden="1" x14ac:dyDescent="0.25">
      <c r="A94" s="140" t="s">
        <v>400</v>
      </c>
      <c r="B94" s="59"/>
      <c r="C94" s="2"/>
      <c r="D94" s="603" t="s">
        <v>640</v>
      </c>
      <c r="E94" s="603"/>
      <c r="F94" s="187">
        <f>Igazgatás!F122+Községgazd!F105+Közút!F94+Vagyongazd!F94+Sport!F96+Közművelődés!F128+Támogatás!F94</f>
        <v>0</v>
      </c>
      <c r="G94" s="486">
        <f>Igazgatás!G122+Községgazd!G105+Közút!G94+Vagyongazd!G94+Sport!G96+Közművelődés!G128+Támogatás!G94</f>
        <v>0</v>
      </c>
      <c r="H94" s="486">
        <f>Igazgatás!H122+Községgazd!H105+Közút!H94+Vagyongazd!H94+Sport!H96+Közművelődés!H128+Támogatás!H94</f>
        <v>0</v>
      </c>
      <c r="I94" s="415">
        <f>Igazgatás!I122+Községgazd!I105+Közút!I94+Vagyongazd!I94+Sport!I96+Közművelődés!I128+Támogatás!I94</f>
        <v>0</v>
      </c>
      <c r="J94" s="394">
        <f>Igazgatás!J122+Községgazd!J105+Közút!J94+Vagyongazd!J94+Sport!J96+Közművelődés!J128+Támogatás!J94</f>
        <v>0</v>
      </c>
      <c r="K94" s="205">
        <f>Igazgatás!K122+Községgazd!K105+Közút!K94+Vagyongazd!K94+Sport!K96+Közművelődés!K128+Támogatás!K94</f>
        <v>0</v>
      </c>
      <c r="L94" s="224">
        <f>Igazgatás!L122+Községgazd!L105+Közút!L94+Vagyongazd!L94+Sport!L96+Közművelődés!L128+Támogatás!L94</f>
        <v>0</v>
      </c>
      <c r="M94" s="81">
        <f>Igazgatás!M122+Községgazd!P105+Közút!M94+Vagyongazd!M94+Sport!M96+Közművelődés!O128+Támogatás!Q94</f>
        <v>0</v>
      </c>
      <c r="N94" s="1">
        <f>Igazgatás!N122+Községgazd!Q105+Közút!N94+Vagyongazd!N94+Sport!N96+Közművelődés!P128+Támogatás!R94</f>
        <v>0</v>
      </c>
      <c r="O94" s="1">
        <f>Igazgatás!O122+Községgazd!R105+Közút!O94+Vagyongazd!O94+Sport!O96+Közművelődés!Q128+Támogatás!S94</f>
        <v>0</v>
      </c>
      <c r="P94" s="1">
        <f>Igazgatás!P122+Községgazd!S105+Közút!P94+Vagyongazd!P94+Sport!P96+Közművelődés!R128+Támogatás!T94</f>
        <v>0</v>
      </c>
      <c r="Q94" s="1">
        <f>Igazgatás!Q122+Községgazd!T105+Közút!Q94+Vagyongazd!Q94+Sport!Q96+Közművelődés!S128+Támogatás!U94</f>
        <v>0</v>
      </c>
      <c r="R94" s="89">
        <f>Igazgatás!R122+Községgazd!U105+Közút!R94+Vagyongazd!R94+Sport!R96+Közművelődés!T128+Támogatás!V94</f>
        <v>0</v>
      </c>
      <c r="S94" s="1">
        <f>Igazgatás!S122+Községgazd!V105+Közút!S94+Vagyongazd!S94+Sport!S96+Közművelődés!U128+Támogatás!W94</f>
        <v>0</v>
      </c>
      <c r="T94" s="43">
        <f>Igazgatás!T122+Községgazd!W105+Közút!T94+Vagyongazd!T94+Sport!T96+Közművelődés!V128+Támogatás!X94</f>
        <v>0</v>
      </c>
      <c r="U94" s="89">
        <f>Igazgatás!U122+Községgazd!X105+Közút!U94+Vagyongazd!U94+Sport!U96+Közművelődés!W128+Támogatás!Y94</f>
        <v>0</v>
      </c>
      <c r="V94" s="1">
        <f>Igazgatás!V122+Községgazd!Y105+Közút!V94+Vagyongazd!V94+Sport!V96+Közművelődés!X128+Támogatás!Z94</f>
        <v>0</v>
      </c>
      <c r="W94" s="43">
        <f>Igazgatás!W122+Községgazd!Z105+Közút!W94+Vagyongazd!W94+Sport!W96+Közművelődés!Y128+Támogatás!AA94</f>
        <v>0</v>
      </c>
      <c r="X94" s="46">
        <f>Igazgatás!X122+Községgazd!AA105+Közút!X94+Vagyongazd!X94+Sport!X96+Közművelődés!Z128+Támogatás!AB94</f>
        <v>0</v>
      </c>
    </row>
    <row r="95" spans="1:24" hidden="1" x14ac:dyDescent="0.25">
      <c r="A95" s="140" t="s">
        <v>401</v>
      </c>
      <c r="B95" s="59"/>
      <c r="C95" s="2"/>
      <c r="D95" s="603" t="s">
        <v>799</v>
      </c>
      <c r="E95" s="603"/>
      <c r="F95" s="187">
        <f>Igazgatás!F123+Községgazd!F106+Közút!F95+Vagyongazd!F95+Sport!F97+Közművelődés!F129+Támogatás!F95</f>
        <v>0</v>
      </c>
      <c r="G95" s="486">
        <f>Igazgatás!G123+Községgazd!G106+Közút!G95+Vagyongazd!G95+Sport!G97+Közművelődés!G129+Támogatás!G95</f>
        <v>0</v>
      </c>
      <c r="H95" s="486">
        <f>Igazgatás!H123+Községgazd!H106+Közút!H95+Vagyongazd!H95+Sport!H97+Közművelődés!H129+Támogatás!H95</f>
        <v>0</v>
      </c>
      <c r="I95" s="415">
        <f>Igazgatás!I123+Községgazd!I106+Közút!I95+Vagyongazd!I95+Sport!I97+Közművelődés!I129+Támogatás!I95</f>
        <v>0</v>
      </c>
      <c r="J95" s="394">
        <f>Igazgatás!J123+Községgazd!J106+Közút!J95+Vagyongazd!J95+Sport!J97+Közművelődés!J129+Támogatás!J95</f>
        <v>0</v>
      </c>
      <c r="K95" s="205">
        <f>Igazgatás!K123+Községgazd!K106+Közút!K95+Vagyongazd!K95+Sport!K97+Közművelődés!K129+Támogatás!K95</f>
        <v>0</v>
      </c>
      <c r="L95" s="224">
        <f>Igazgatás!L123+Községgazd!L106+Közút!L95+Vagyongazd!L95+Sport!L97+Közművelődés!L129+Támogatás!L95</f>
        <v>0</v>
      </c>
      <c r="M95" s="81">
        <f>Igazgatás!M123+Községgazd!P106+Közút!M95+Vagyongazd!M95+Sport!M97+Közművelődés!O129+Támogatás!Q95</f>
        <v>0</v>
      </c>
      <c r="N95" s="1">
        <f>Igazgatás!N123+Községgazd!Q106+Közút!N95+Vagyongazd!N95+Sport!N97+Közművelődés!P129+Támogatás!R95</f>
        <v>0</v>
      </c>
      <c r="O95" s="1">
        <f>Igazgatás!O123+Községgazd!R106+Közút!O95+Vagyongazd!O95+Sport!O97+Közművelődés!Q129+Támogatás!S95</f>
        <v>0</v>
      </c>
      <c r="P95" s="1">
        <f>Igazgatás!P123+Községgazd!S106+Közút!P95+Vagyongazd!P95+Sport!P97+Közművelődés!R129+Támogatás!T95</f>
        <v>0</v>
      </c>
      <c r="Q95" s="1">
        <f>Igazgatás!Q123+Községgazd!T106+Közút!Q95+Vagyongazd!Q95+Sport!Q97+Közművelődés!S129+Támogatás!U95</f>
        <v>0</v>
      </c>
      <c r="R95" s="89">
        <f>Igazgatás!R123+Községgazd!U106+Közút!R95+Vagyongazd!R95+Sport!R97+Közművelődés!T129+Támogatás!V95</f>
        <v>0</v>
      </c>
      <c r="S95" s="1">
        <f>Igazgatás!S123+Községgazd!V106+Közút!S95+Vagyongazd!S95+Sport!S97+Közművelődés!U129+Támogatás!W95</f>
        <v>0</v>
      </c>
      <c r="T95" s="43">
        <f>Igazgatás!T123+Községgazd!W106+Közút!T95+Vagyongazd!T95+Sport!T97+Közművelődés!V129+Támogatás!X95</f>
        <v>0</v>
      </c>
      <c r="U95" s="89">
        <f>Igazgatás!U123+Községgazd!X106+Közút!U95+Vagyongazd!U95+Sport!U97+Közművelődés!W129+Támogatás!Y95</f>
        <v>0</v>
      </c>
      <c r="V95" s="1">
        <f>Igazgatás!V123+Községgazd!Y106+Közút!V95+Vagyongazd!V95+Sport!V97+Közművelődés!X129+Támogatás!Z95</f>
        <v>0</v>
      </c>
      <c r="W95" s="43">
        <f>Igazgatás!W123+Községgazd!Z106+Közút!W95+Vagyongazd!W95+Sport!W97+Közművelődés!Y129+Támogatás!AA95</f>
        <v>0</v>
      </c>
      <c r="X95" s="46">
        <f>Igazgatás!X123+Községgazd!AA106+Közút!X95+Vagyongazd!X95+Sport!X97+Közművelődés!Z129+Támogatás!AB95</f>
        <v>0</v>
      </c>
    </row>
    <row r="96" spans="1:24" hidden="1" x14ac:dyDescent="0.25">
      <c r="A96" s="140" t="s">
        <v>402</v>
      </c>
      <c r="B96" s="59"/>
      <c r="C96" s="2"/>
      <c r="D96" s="603" t="s">
        <v>801</v>
      </c>
      <c r="E96" s="603"/>
      <c r="F96" s="187">
        <f>Igazgatás!F124+Községgazd!F107+Közút!F96+Vagyongazd!F96+Sport!F98+Közművelődés!F130+Támogatás!F96</f>
        <v>0</v>
      </c>
      <c r="G96" s="486">
        <f>Igazgatás!G124+Községgazd!G107+Közút!G96+Vagyongazd!G96+Sport!G98+Közművelődés!G130+Támogatás!G96</f>
        <v>0</v>
      </c>
      <c r="H96" s="486">
        <f>Igazgatás!H124+Községgazd!H107+Közút!H96+Vagyongazd!H96+Sport!H98+Közművelődés!H130+Támogatás!H96</f>
        <v>0</v>
      </c>
      <c r="I96" s="415">
        <f>Igazgatás!I124+Községgazd!I107+Közút!I96+Vagyongazd!I96+Sport!I98+Közművelődés!I130+Támogatás!I96</f>
        <v>0</v>
      </c>
      <c r="J96" s="394">
        <f>Igazgatás!J124+Községgazd!J107+Közút!J96+Vagyongazd!J96+Sport!J98+Közművelődés!J130+Támogatás!J96</f>
        <v>0</v>
      </c>
      <c r="K96" s="205">
        <f>Igazgatás!K124+Községgazd!K107+Közút!K96+Vagyongazd!K96+Sport!K98+Közművelődés!K130+Támogatás!K96</f>
        <v>0</v>
      </c>
      <c r="L96" s="224">
        <f>Igazgatás!L124+Községgazd!L107+Közút!L96+Vagyongazd!L96+Sport!L98+Közművelődés!L130+Támogatás!L96</f>
        <v>0</v>
      </c>
      <c r="M96" s="81">
        <f>Igazgatás!M124+Községgazd!P107+Közút!M96+Vagyongazd!M96+Sport!M98+Közművelődés!O130+Támogatás!Q96</f>
        <v>0</v>
      </c>
      <c r="N96" s="1">
        <f>Igazgatás!N124+Községgazd!Q107+Közút!N96+Vagyongazd!N96+Sport!N98+Közművelődés!P130+Támogatás!R96</f>
        <v>0</v>
      </c>
      <c r="O96" s="1">
        <f>Igazgatás!O124+Községgazd!R107+Közút!O96+Vagyongazd!O96+Sport!O98+Közművelődés!Q130+Támogatás!S96</f>
        <v>0</v>
      </c>
      <c r="P96" s="1">
        <f>Igazgatás!P124+Községgazd!S107+Közút!P96+Vagyongazd!P96+Sport!P98+Közművelődés!R130+Támogatás!T96</f>
        <v>0</v>
      </c>
      <c r="Q96" s="1">
        <f>Igazgatás!Q124+Községgazd!T107+Közút!Q96+Vagyongazd!Q96+Sport!Q98+Közművelődés!S130+Támogatás!U96</f>
        <v>0</v>
      </c>
      <c r="R96" s="89">
        <f>Igazgatás!R124+Községgazd!U107+Közút!R96+Vagyongazd!R96+Sport!R98+Közművelődés!T130+Támogatás!V96</f>
        <v>0</v>
      </c>
      <c r="S96" s="1">
        <f>Igazgatás!S124+Községgazd!V107+Közút!S96+Vagyongazd!S96+Sport!S98+Közművelődés!U130+Támogatás!W96</f>
        <v>0</v>
      </c>
      <c r="T96" s="43">
        <f>Igazgatás!T124+Községgazd!W107+Közút!T96+Vagyongazd!T96+Sport!T98+Közművelődés!V130+Támogatás!X96</f>
        <v>0</v>
      </c>
      <c r="U96" s="89">
        <f>Igazgatás!U124+Községgazd!X107+Közút!U96+Vagyongazd!U96+Sport!U98+Közművelődés!W130+Támogatás!Y96</f>
        <v>0</v>
      </c>
      <c r="V96" s="1">
        <f>Igazgatás!V124+Községgazd!Y107+Közút!V96+Vagyongazd!V96+Sport!V98+Közművelődés!X130+Támogatás!Z96</f>
        <v>0</v>
      </c>
      <c r="W96" s="43">
        <f>Igazgatás!W124+Községgazd!Z107+Közút!W96+Vagyongazd!W96+Sport!W98+Közművelődés!Y130+Támogatás!AA96</f>
        <v>0</v>
      </c>
      <c r="X96" s="46">
        <f>Igazgatás!X124+Községgazd!AA107+Közút!X96+Vagyongazd!X96+Sport!X98+Közművelődés!Z130+Támogatás!AB96</f>
        <v>0</v>
      </c>
    </row>
    <row r="97" spans="1:24" hidden="1" x14ac:dyDescent="0.25">
      <c r="A97" s="140" t="s">
        <v>403</v>
      </c>
      <c r="B97" s="59"/>
      <c r="C97" s="2"/>
      <c r="D97" s="603" t="s">
        <v>1093</v>
      </c>
      <c r="E97" s="603"/>
      <c r="F97" s="187">
        <f>Igazgatás!F125+Községgazd!F108+Közút!F97+Vagyongazd!F97+Sport!F99+Közművelődés!F131+Támogatás!F97</f>
        <v>0</v>
      </c>
      <c r="G97" s="486">
        <f>Igazgatás!G125+Községgazd!G108+Közút!G97+Vagyongazd!G97+Sport!G99+Közművelődés!G131+Támogatás!G97</f>
        <v>0</v>
      </c>
      <c r="H97" s="486">
        <f>Igazgatás!H125+Községgazd!H108+Közút!H97+Vagyongazd!H97+Sport!H99+Közművelődés!H131+Támogatás!H97</f>
        <v>0</v>
      </c>
      <c r="I97" s="415">
        <f>Igazgatás!I125+Községgazd!I108+Közút!I97+Vagyongazd!I97+Sport!I99+Közművelődés!I131+Támogatás!I97</f>
        <v>0</v>
      </c>
      <c r="J97" s="394">
        <f>Igazgatás!J125+Községgazd!J108+Közút!J97+Vagyongazd!J97+Sport!J99+Közművelődés!J131+Támogatás!J97</f>
        <v>0</v>
      </c>
      <c r="K97" s="205">
        <f>Igazgatás!K125+Községgazd!K108+Közút!K97+Vagyongazd!K97+Sport!K99+Közművelődés!K131+Támogatás!K97</f>
        <v>0</v>
      </c>
      <c r="L97" s="224">
        <f>Igazgatás!L125+Községgazd!L108+Közút!L97+Vagyongazd!L97+Sport!L99+Közművelődés!L131+Támogatás!L97</f>
        <v>0</v>
      </c>
      <c r="M97" s="81">
        <f>Igazgatás!M125+Községgazd!P108+Közút!M97+Vagyongazd!M97+Sport!M99+Közművelődés!O131+Támogatás!Q97</f>
        <v>0</v>
      </c>
      <c r="N97" s="1">
        <f>Igazgatás!N125+Községgazd!Q108+Közút!N97+Vagyongazd!N97+Sport!N99+Közművelődés!P131+Támogatás!R97</f>
        <v>0</v>
      </c>
      <c r="O97" s="1">
        <f>Igazgatás!O125+Községgazd!R108+Közút!O97+Vagyongazd!O97+Sport!O99+Közművelődés!Q131+Támogatás!S97</f>
        <v>0</v>
      </c>
      <c r="P97" s="1">
        <f>Igazgatás!P125+Községgazd!S108+Közút!P97+Vagyongazd!P97+Sport!P99+Közművelődés!R131+Támogatás!T97</f>
        <v>0</v>
      </c>
      <c r="Q97" s="1">
        <f>Igazgatás!Q125+Községgazd!T108+Közút!Q97+Vagyongazd!Q97+Sport!Q99+Közművelődés!S131+Támogatás!U97</f>
        <v>0</v>
      </c>
      <c r="R97" s="89">
        <f>Igazgatás!R125+Községgazd!U108+Közút!R97+Vagyongazd!R97+Sport!R99+Közművelődés!T131+Támogatás!V97</f>
        <v>0</v>
      </c>
      <c r="S97" s="1">
        <f>Igazgatás!S125+Községgazd!V108+Közút!S97+Vagyongazd!S97+Sport!S99+Közművelődés!U131+Támogatás!W97</f>
        <v>0</v>
      </c>
      <c r="T97" s="43">
        <f>Igazgatás!T125+Községgazd!W108+Közút!T97+Vagyongazd!T97+Sport!T99+Közművelődés!V131+Támogatás!X97</f>
        <v>0</v>
      </c>
      <c r="U97" s="89">
        <f>Igazgatás!U125+Községgazd!X108+Közút!U97+Vagyongazd!U97+Sport!U99+Közművelődés!W131+Támogatás!Y97</f>
        <v>0</v>
      </c>
      <c r="V97" s="1">
        <f>Igazgatás!V125+Községgazd!Y108+Közút!V97+Vagyongazd!V97+Sport!V99+Közművelődés!X131+Támogatás!Z97</f>
        <v>0</v>
      </c>
      <c r="W97" s="43">
        <f>Igazgatás!W125+Községgazd!Z108+Közút!W97+Vagyongazd!W97+Sport!W99+Közművelődés!Y131+Támogatás!AA97</f>
        <v>0</v>
      </c>
      <c r="X97" s="46">
        <f>Igazgatás!X125+Községgazd!AA108+Közút!X97+Vagyongazd!X97+Sport!X99+Közművelődés!Z131+Támogatás!AB97</f>
        <v>0</v>
      </c>
    </row>
    <row r="98" spans="1:24" hidden="1" x14ac:dyDescent="0.25">
      <c r="A98" s="140" t="s">
        <v>404</v>
      </c>
      <c r="B98" s="59"/>
      <c r="C98" s="2"/>
      <c r="D98" s="603" t="s">
        <v>806</v>
      </c>
      <c r="E98" s="603"/>
      <c r="F98" s="187">
        <f>Igazgatás!F126+Községgazd!F109+Közút!F98+Vagyongazd!F98+Sport!F100+Közművelődés!F132+Támogatás!F98</f>
        <v>0</v>
      </c>
      <c r="G98" s="486">
        <f>Igazgatás!G126+Községgazd!G109+Közút!G98+Vagyongazd!G98+Sport!G100+Közművelődés!G132+Támogatás!G98</f>
        <v>0</v>
      </c>
      <c r="H98" s="486">
        <f>Igazgatás!H126+Községgazd!H109+Közút!H98+Vagyongazd!H98+Sport!H100+Közművelődés!H132+Támogatás!H98</f>
        <v>0</v>
      </c>
      <c r="I98" s="415">
        <f>Igazgatás!I126+Községgazd!I109+Közút!I98+Vagyongazd!I98+Sport!I100+Közművelődés!I132+Támogatás!I98</f>
        <v>0</v>
      </c>
      <c r="J98" s="394">
        <f>Igazgatás!J126+Községgazd!J109+Közút!J98+Vagyongazd!J98+Sport!J100+Közművelődés!J132+Támogatás!J98</f>
        <v>0</v>
      </c>
      <c r="K98" s="205">
        <f>Igazgatás!K126+Községgazd!K109+Közút!K98+Vagyongazd!K98+Sport!K100+Közművelődés!K132+Támogatás!K98</f>
        <v>0</v>
      </c>
      <c r="L98" s="224">
        <f>Igazgatás!L126+Községgazd!L109+Közút!L98+Vagyongazd!L98+Sport!L100+Közművelődés!L132+Támogatás!L98</f>
        <v>0</v>
      </c>
      <c r="M98" s="81">
        <f>Igazgatás!M126+Községgazd!P109+Közút!M98+Vagyongazd!M98+Sport!M100+Közművelődés!O132+Támogatás!Q98</f>
        <v>0</v>
      </c>
      <c r="N98" s="1">
        <f>Igazgatás!N126+Községgazd!Q109+Közút!N98+Vagyongazd!N98+Sport!N100+Közművelődés!P132+Támogatás!R98</f>
        <v>0</v>
      </c>
      <c r="O98" s="1">
        <f>Igazgatás!O126+Községgazd!R109+Közút!O98+Vagyongazd!O98+Sport!O100+Közművelődés!Q132+Támogatás!S98</f>
        <v>0</v>
      </c>
      <c r="P98" s="1">
        <f>Igazgatás!P126+Községgazd!S109+Közút!P98+Vagyongazd!P98+Sport!P100+Közművelődés!R132+Támogatás!T98</f>
        <v>0</v>
      </c>
      <c r="Q98" s="1">
        <f>Igazgatás!Q126+Községgazd!T109+Közút!Q98+Vagyongazd!Q98+Sport!Q100+Közművelődés!S132+Támogatás!U98</f>
        <v>0</v>
      </c>
      <c r="R98" s="89">
        <f>Igazgatás!R126+Községgazd!U109+Közút!R98+Vagyongazd!R98+Sport!R100+Közművelődés!T132+Támogatás!V98</f>
        <v>0</v>
      </c>
      <c r="S98" s="1">
        <f>Igazgatás!S126+Községgazd!V109+Közút!S98+Vagyongazd!S98+Sport!S100+Közművelődés!U132+Támogatás!W98</f>
        <v>0</v>
      </c>
      <c r="T98" s="43">
        <f>Igazgatás!T126+Községgazd!W109+Közút!T98+Vagyongazd!T98+Sport!T100+Közművelődés!V132+Támogatás!X98</f>
        <v>0</v>
      </c>
      <c r="U98" s="89">
        <f>Igazgatás!U126+Községgazd!X109+Közút!U98+Vagyongazd!U98+Sport!U100+Közművelődés!W132+Támogatás!Y98</f>
        <v>0</v>
      </c>
      <c r="V98" s="1">
        <f>Igazgatás!V126+Községgazd!Y109+Közút!V98+Vagyongazd!V98+Sport!V100+Közművelődés!X132+Támogatás!Z98</f>
        <v>0</v>
      </c>
      <c r="W98" s="43">
        <f>Igazgatás!W126+Községgazd!Z109+Közút!W98+Vagyongazd!W98+Sport!W100+Közművelődés!Y132+Támogatás!AA98</f>
        <v>0</v>
      </c>
      <c r="X98" s="46">
        <f>Igazgatás!X126+Községgazd!AA109+Közút!X98+Vagyongazd!X98+Sport!X100+Közművelődés!Z132+Támogatás!AB98</f>
        <v>0</v>
      </c>
    </row>
    <row r="99" spans="1:24" hidden="1" x14ac:dyDescent="0.25">
      <c r="A99" s="140" t="s">
        <v>405</v>
      </c>
      <c r="B99" s="59"/>
      <c r="C99" s="2"/>
      <c r="D99" s="603" t="s">
        <v>804</v>
      </c>
      <c r="E99" s="603"/>
      <c r="F99" s="187">
        <f>Igazgatás!F127+Községgazd!F110+Közút!F99+Vagyongazd!F99+Sport!F101+Közművelődés!F133+Támogatás!F99</f>
        <v>0</v>
      </c>
      <c r="G99" s="486">
        <f>Igazgatás!G127+Községgazd!G110+Közút!G99+Vagyongazd!G99+Sport!G101+Közművelődés!G133+Támogatás!G99</f>
        <v>0</v>
      </c>
      <c r="H99" s="486">
        <f>Igazgatás!H127+Községgazd!H110+Közút!H99+Vagyongazd!H99+Sport!H101+Közművelődés!H133+Támogatás!H99</f>
        <v>0</v>
      </c>
      <c r="I99" s="415">
        <f>Igazgatás!I127+Községgazd!I110+Közút!I99+Vagyongazd!I99+Sport!I101+Közművelődés!I133+Támogatás!I99</f>
        <v>0</v>
      </c>
      <c r="J99" s="394">
        <f>Igazgatás!J127+Községgazd!J110+Közút!J99+Vagyongazd!J99+Sport!J101+Közművelődés!J133+Támogatás!J99</f>
        <v>0</v>
      </c>
      <c r="K99" s="205">
        <f>Igazgatás!K127+Községgazd!K110+Közút!K99+Vagyongazd!K99+Sport!K101+Közművelődés!K133+Támogatás!K99</f>
        <v>0</v>
      </c>
      <c r="L99" s="224">
        <f>Igazgatás!L127+Községgazd!L110+Közút!L99+Vagyongazd!L99+Sport!L101+Közművelődés!L133+Támogatás!L99</f>
        <v>0</v>
      </c>
      <c r="M99" s="81">
        <f>Igazgatás!M127+Községgazd!P110+Közút!M99+Vagyongazd!M99+Sport!M101+Közművelődés!O133+Támogatás!Q99</f>
        <v>0</v>
      </c>
      <c r="N99" s="1">
        <f>Igazgatás!N127+Községgazd!Q110+Közút!N99+Vagyongazd!N99+Sport!N101+Közművelődés!P133+Támogatás!R99</f>
        <v>0</v>
      </c>
      <c r="O99" s="1">
        <f>Igazgatás!O127+Községgazd!R110+Közút!O99+Vagyongazd!O99+Sport!O101+Közművelődés!Q133+Támogatás!S99</f>
        <v>0</v>
      </c>
      <c r="P99" s="1">
        <f>Igazgatás!P127+Községgazd!S110+Közút!P99+Vagyongazd!P99+Sport!P101+Közművelődés!R133+Támogatás!T99</f>
        <v>0</v>
      </c>
      <c r="Q99" s="1">
        <f>Igazgatás!Q127+Községgazd!T110+Közút!Q99+Vagyongazd!Q99+Sport!Q101+Közművelődés!S133+Támogatás!U99</f>
        <v>0</v>
      </c>
      <c r="R99" s="89">
        <f>Igazgatás!R127+Községgazd!U110+Közút!R99+Vagyongazd!R99+Sport!R101+Közművelődés!T133+Támogatás!V99</f>
        <v>0</v>
      </c>
      <c r="S99" s="1">
        <f>Igazgatás!S127+Községgazd!V110+Közút!S99+Vagyongazd!S99+Sport!S101+Közművelődés!U133+Támogatás!W99</f>
        <v>0</v>
      </c>
      <c r="T99" s="43">
        <f>Igazgatás!T127+Községgazd!W110+Közút!T99+Vagyongazd!T99+Sport!T101+Közművelődés!V133+Támogatás!X99</f>
        <v>0</v>
      </c>
      <c r="U99" s="89">
        <f>Igazgatás!U127+Községgazd!X110+Közút!U99+Vagyongazd!U99+Sport!U101+Közművelődés!W133+Támogatás!Y99</f>
        <v>0</v>
      </c>
      <c r="V99" s="1">
        <f>Igazgatás!V127+Községgazd!Y110+Közút!V99+Vagyongazd!V99+Sport!V101+Közművelődés!X133+Támogatás!Z99</f>
        <v>0</v>
      </c>
      <c r="W99" s="43">
        <f>Igazgatás!W127+Községgazd!Z110+Közút!W99+Vagyongazd!W99+Sport!W101+Közművelődés!Y133+Támogatás!AA99</f>
        <v>0</v>
      </c>
      <c r="X99" s="46">
        <f>Igazgatás!X127+Községgazd!AA110+Közút!X99+Vagyongazd!X99+Sport!X101+Közművelődés!Z133+Támogatás!AB99</f>
        <v>0</v>
      </c>
    </row>
    <row r="100" spans="1:24" ht="25.5" hidden="1" customHeight="1" x14ac:dyDescent="0.25">
      <c r="A100" s="140" t="s">
        <v>406</v>
      </c>
      <c r="B100" s="59"/>
      <c r="C100" s="2"/>
      <c r="D100" s="607" t="s">
        <v>808</v>
      </c>
      <c r="E100" s="607"/>
      <c r="F100" s="197">
        <f>Igazgatás!F128+Községgazd!F111+Közút!F100+Vagyongazd!F100+Sport!F102+Közművelődés!F134+Támogatás!F100</f>
        <v>0</v>
      </c>
      <c r="G100" s="497">
        <f>Igazgatás!G128+Községgazd!G111+Közút!G100+Vagyongazd!G100+Sport!G102+Közművelődés!G134+Támogatás!G100</f>
        <v>0</v>
      </c>
      <c r="H100" s="497">
        <f>Igazgatás!H128+Községgazd!H111+Közút!H100+Vagyongazd!H100+Sport!H102+Közművelődés!H134+Támogatás!H100</f>
        <v>0</v>
      </c>
      <c r="I100" s="426">
        <f>Igazgatás!I128+Községgazd!I111+Közút!I100+Vagyongazd!I100+Sport!I102+Közművelődés!I134+Támogatás!I100</f>
        <v>0</v>
      </c>
      <c r="J100" s="406">
        <f>Igazgatás!J128+Községgazd!J111+Közút!J100+Vagyongazd!J100+Sport!J102+Közművelődés!J134+Támogatás!J100</f>
        <v>0</v>
      </c>
      <c r="K100" s="215">
        <f>Igazgatás!K128+Községgazd!K111+Közút!K100+Vagyongazd!K100+Sport!K102+Közművelődés!K134+Támogatás!K100</f>
        <v>0</v>
      </c>
      <c r="L100" s="224">
        <f>Igazgatás!L128+Községgazd!L111+Közút!L100+Vagyongazd!L100+Sport!L102+Közművelődés!L134+Támogatás!L100</f>
        <v>0</v>
      </c>
      <c r="M100" s="81">
        <f>Igazgatás!M128+Községgazd!P111+Közút!M100+Vagyongazd!M100+Sport!M102+Közművelődés!O134+Támogatás!Q100</f>
        <v>0</v>
      </c>
      <c r="N100" s="1">
        <f>Igazgatás!N128+Községgazd!Q111+Közút!N100+Vagyongazd!N100+Sport!N102+Közművelődés!P134+Támogatás!R100</f>
        <v>0</v>
      </c>
      <c r="O100" s="1">
        <f>Igazgatás!O128+Községgazd!R111+Közút!O100+Vagyongazd!O100+Sport!O102+Közművelődés!Q134+Támogatás!S100</f>
        <v>0</v>
      </c>
      <c r="P100" s="1">
        <f>Igazgatás!P128+Községgazd!S111+Közút!P100+Vagyongazd!P100+Sport!P102+Közművelődés!R134+Támogatás!T100</f>
        <v>0</v>
      </c>
      <c r="Q100" s="1">
        <f>Igazgatás!Q128+Községgazd!T111+Közút!Q100+Vagyongazd!Q100+Sport!Q102+Közművelődés!S134+Támogatás!U100</f>
        <v>0</v>
      </c>
      <c r="R100" s="89">
        <f>Igazgatás!R128+Községgazd!U111+Közút!R100+Vagyongazd!R100+Sport!R102+Közművelődés!T134+Támogatás!V100</f>
        <v>0</v>
      </c>
      <c r="S100" s="1">
        <f>Igazgatás!S128+Községgazd!V111+Közút!S100+Vagyongazd!S100+Sport!S102+Közművelődés!U134+Támogatás!W100</f>
        <v>0</v>
      </c>
      <c r="T100" s="43">
        <f>Igazgatás!T128+Községgazd!W111+Közút!T100+Vagyongazd!T100+Sport!T102+Közművelődés!V134+Támogatás!X100</f>
        <v>0</v>
      </c>
      <c r="U100" s="89">
        <f>Igazgatás!U128+Községgazd!X111+Közút!U100+Vagyongazd!U100+Sport!U102+Közművelődés!W134+Támogatás!Y100</f>
        <v>0</v>
      </c>
      <c r="V100" s="1">
        <f>Igazgatás!V128+Községgazd!Y111+Közút!V100+Vagyongazd!V100+Sport!V102+Közművelődés!X134+Támogatás!Z100</f>
        <v>0</v>
      </c>
      <c r="W100" s="43">
        <f>Igazgatás!W128+Községgazd!Z111+Közút!W100+Vagyongazd!W100+Sport!W102+Közművelődés!Y134+Támogatás!AA100</f>
        <v>0</v>
      </c>
      <c r="X100" s="46">
        <f>Igazgatás!X128+Községgazd!AA111+Közút!X100+Vagyongazd!X100+Sport!X102+Közművelődés!Z134+Támogatás!AB100</f>
        <v>0</v>
      </c>
    </row>
    <row r="101" spans="1:24" hidden="1" x14ac:dyDescent="0.25">
      <c r="A101" s="140" t="s">
        <v>407</v>
      </c>
      <c r="B101" s="59"/>
      <c r="C101" s="2"/>
      <c r="D101" s="603" t="s">
        <v>1092</v>
      </c>
      <c r="E101" s="603"/>
      <c r="F101" s="187">
        <f>Igazgatás!F129+Községgazd!F112+Közút!F101+Vagyongazd!F101+Sport!F103+Közművelődés!F135+Támogatás!F101</f>
        <v>0</v>
      </c>
      <c r="G101" s="486">
        <f>Igazgatás!G129+Községgazd!G112+Közút!G101+Vagyongazd!G101+Sport!G103+Közművelődés!G135+Támogatás!G101</f>
        <v>0</v>
      </c>
      <c r="H101" s="486">
        <f>Igazgatás!H129+Községgazd!H112+Közút!H101+Vagyongazd!H101+Sport!H103+Közművelődés!H135+Támogatás!H101</f>
        <v>0</v>
      </c>
      <c r="I101" s="415">
        <f>Igazgatás!I129+Községgazd!I112+Közút!I101+Vagyongazd!I101+Sport!I103+Közművelődés!I135+Támogatás!I101</f>
        <v>0</v>
      </c>
      <c r="J101" s="394">
        <f>Igazgatás!J129+Községgazd!J112+Közút!J101+Vagyongazd!J101+Sport!J103+Közművelődés!J135+Támogatás!J101</f>
        <v>0</v>
      </c>
      <c r="K101" s="205">
        <f>Igazgatás!K129+Községgazd!K112+Közút!K101+Vagyongazd!K101+Sport!K103+Közművelődés!K135+Támogatás!K101</f>
        <v>0</v>
      </c>
      <c r="L101" s="224">
        <f>Igazgatás!L129+Községgazd!L112+Közút!L101+Vagyongazd!L101+Sport!L103+Közművelődés!L135+Támogatás!L101</f>
        <v>0</v>
      </c>
      <c r="M101" s="81">
        <f>Igazgatás!M129+Községgazd!P112+Közút!M101+Vagyongazd!M101+Sport!M103+Közművelődés!O135+Támogatás!Q101</f>
        <v>0</v>
      </c>
      <c r="N101" s="1">
        <f>Igazgatás!N129+Községgazd!Q112+Közút!N101+Vagyongazd!N101+Sport!N103+Közművelődés!P135+Támogatás!R101</f>
        <v>0</v>
      </c>
      <c r="O101" s="1">
        <f>Igazgatás!O129+Községgazd!R112+Közút!O101+Vagyongazd!O101+Sport!O103+Közművelődés!Q135+Támogatás!S101</f>
        <v>0</v>
      </c>
      <c r="P101" s="1">
        <f>Igazgatás!P129+Községgazd!S112+Közút!P101+Vagyongazd!P101+Sport!P103+Közművelődés!R135+Támogatás!T101</f>
        <v>0</v>
      </c>
      <c r="Q101" s="1">
        <f>Igazgatás!Q129+Községgazd!T112+Közút!Q101+Vagyongazd!Q101+Sport!Q103+Közművelődés!S135+Támogatás!U101</f>
        <v>0</v>
      </c>
      <c r="R101" s="89">
        <f>Igazgatás!R129+Községgazd!U112+Közút!R101+Vagyongazd!R101+Sport!R103+Közművelődés!T135+Támogatás!V101</f>
        <v>0</v>
      </c>
      <c r="S101" s="1">
        <f>Igazgatás!S129+Községgazd!V112+Közút!S101+Vagyongazd!S101+Sport!S103+Közművelődés!U135+Támogatás!W101</f>
        <v>0</v>
      </c>
      <c r="T101" s="43">
        <f>Igazgatás!T129+Községgazd!W112+Közút!T101+Vagyongazd!T101+Sport!T103+Közművelődés!V135+Támogatás!X101</f>
        <v>0</v>
      </c>
      <c r="U101" s="89">
        <f>Igazgatás!U129+Községgazd!X112+Közút!U101+Vagyongazd!U101+Sport!U103+Közművelődés!W135+Támogatás!Y101</f>
        <v>0</v>
      </c>
      <c r="V101" s="1">
        <f>Igazgatás!V129+Községgazd!Y112+Közút!V101+Vagyongazd!V101+Sport!V103+Közművelődés!X135+Támogatás!Z101</f>
        <v>0</v>
      </c>
      <c r="W101" s="43">
        <f>Igazgatás!W129+Községgazd!Z112+Közút!W101+Vagyongazd!W101+Sport!W103+Közművelődés!Y135+Támogatás!AA101</f>
        <v>0</v>
      </c>
      <c r="X101" s="46">
        <f>Igazgatás!X129+Községgazd!AA112+Közút!X101+Vagyongazd!X101+Sport!X103+Közművelődés!Z135+Támogatás!AB101</f>
        <v>0</v>
      </c>
    </row>
    <row r="102" spans="1:24" ht="25.5" hidden="1" customHeight="1" x14ac:dyDescent="0.25">
      <c r="A102" s="140" t="s">
        <v>408</v>
      </c>
      <c r="B102" s="59"/>
      <c r="C102" s="2"/>
      <c r="D102" s="607" t="s">
        <v>811</v>
      </c>
      <c r="E102" s="607"/>
      <c r="F102" s="197">
        <f>Igazgatás!F130+Községgazd!F113+Közút!F102+Vagyongazd!F102+Sport!F104+Közművelődés!F136+Támogatás!F102</f>
        <v>0</v>
      </c>
      <c r="G102" s="497">
        <f>Igazgatás!G130+Községgazd!G113+Közút!G102+Vagyongazd!G102+Sport!G104+Közművelődés!G136+Támogatás!G102</f>
        <v>0</v>
      </c>
      <c r="H102" s="497">
        <f>Igazgatás!H130+Községgazd!H113+Közút!H102+Vagyongazd!H102+Sport!H104+Közművelődés!H136+Támogatás!H102</f>
        <v>0</v>
      </c>
      <c r="I102" s="426">
        <f>Igazgatás!I130+Községgazd!I113+Közút!I102+Vagyongazd!I102+Sport!I104+Közművelődés!I136+Támogatás!I102</f>
        <v>0</v>
      </c>
      <c r="J102" s="406">
        <f>Igazgatás!J130+Községgazd!J113+Közút!J102+Vagyongazd!J102+Sport!J104+Közművelődés!J136+Támogatás!J102</f>
        <v>0</v>
      </c>
      <c r="K102" s="215">
        <f>Igazgatás!K130+Községgazd!K113+Közút!K102+Vagyongazd!K102+Sport!K104+Közművelődés!K136+Támogatás!K102</f>
        <v>0</v>
      </c>
      <c r="L102" s="224">
        <f>Igazgatás!L130+Községgazd!L113+Közút!L102+Vagyongazd!L102+Sport!L104+Közművelődés!L136+Támogatás!L102</f>
        <v>0</v>
      </c>
      <c r="M102" s="81">
        <f>Igazgatás!M130+Községgazd!P113+Közút!M102+Vagyongazd!M102+Sport!M104+Közművelődés!O136+Támogatás!Q102</f>
        <v>0</v>
      </c>
      <c r="N102" s="1">
        <f>Igazgatás!N130+Községgazd!Q113+Közút!N102+Vagyongazd!N102+Sport!N104+Közművelődés!P136+Támogatás!R102</f>
        <v>0</v>
      </c>
      <c r="O102" s="1">
        <f>Igazgatás!O130+Községgazd!R113+Közút!O102+Vagyongazd!O102+Sport!O104+Közművelődés!Q136+Támogatás!S102</f>
        <v>0</v>
      </c>
      <c r="P102" s="1">
        <f>Igazgatás!P130+Községgazd!S113+Közút!P102+Vagyongazd!P102+Sport!P104+Közművelődés!R136+Támogatás!T102</f>
        <v>0</v>
      </c>
      <c r="Q102" s="1">
        <f>Igazgatás!Q130+Községgazd!T113+Közút!Q102+Vagyongazd!Q102+Sport!Q104+Közművelődés!S136+Támogatás!U102</f>
        <v>0</v>
      </c>
      <c r="R102" s="89">
        <f>Igazgatás!R130+Községgazd!U113+Közút!R102+Vagyongazd!R102+Sport!R104+Közművelődés!T136+Támogatás!V102</f>
        <v>0</v>
      </c>
      <c r="S102" s="1">
        <f>Igazgatás!S130+Községgazd!V113+Közút!S102+Vagyongazd!S102+Sport!S104+Közművelődés!U136+Támogatás!W102</f>
        <v>0</v>
      </c>
      <c r="T102" s="43">
        <f>Igazgatás!T130+Községgazd!W113+Közút!T102+Vagyongazd!T102+Sport!T104+Közművelődés!V136+Támogatás!X102</f>
        <v>0</v>
      </c>
      <c r="U102" s="89">
        <f>Igazgatás!U130+Községgazd!X113+Közút!U102+Vagyongazd!U102+Sport!U104+Közművelődés!W136+Támogatás!Y102</f>
        <v>0</v>
      </c>
      <c r="V102" s="1">
        <f>Igazgatás!V130+Községgazd!Y113+Közút!V102+Vagyongazd!V102+Sport!V104+Közművelődés!X136+Támogatás!Z102</f>
        <v>0</v>
      </c>
      <c r="W102" s="43">
        <f>Igazgatás!W130+Községgazd!Z113+Közút!W102+Vagyongazd!W102+Sport!W104+Közművelődés!Y136+Támogatás!AA102</f>
        <v>0</v>
      </c>
      <c r="X102" s="46">
        <f>Igazgatás!X130+Községgazd!AA113+Közút!X102+Vagyongazd!X102+Sport!X104+Közművelődés!Z136+Támogatás!AB102</f>
        <v>0</v>
      </c>
    </row>
    <row r="103" spans="1:24" ht="25.5" hidden="1" customHeight="1" x14ac:dyDescent="0.25">
      <c r="A103" s="140" t="s">
        <v>409</v>
      </c>
      <c r="B103" s="59"/>
      <c r="C103" s="2"/>
      <c r="D103" s="607" t="s">
        <v>813</v>
      </c>
      <c r="E103" s="607"/>
      <c r="F103" s="197">
        <f>Igazgatás!F131+Községgazd!F114+Közút!F103+Vagyongazd!F103+Sport!F105+Közművelődés!F137+Támogatás!F103</f>
        <v>0</v>
      </c>
      <c r="G103" s="497">
        <f>Igazgatás!G131+Községgazd!G114+Közút!G103+Vagyongazd!G103+Sport!G105+Közművelődés!G137+Támogatás!G103</f>
        <v>0</v>
      </c>
      <c r="H103" s="497">
        <f>Igazgatás!H131+Községgazd!H114+Közút!H103+Vagyongazd!H103+Sport!H105+Közművelődés!H137+Támogatás!H103</f>
        <v>0</v>
      </c>
      <c r="I103" s="426">
        <f>Igazgatás!I131+Községgazd!I114+Közút!I103+Vagyongazd!I103+Sport!I105+Közművelődés!I137+Támogatás!I103</f>
        <v>0</v>
      </c>
      <c r="J103" s="406">
        <f>Igazgatás!J131+Községgazd!J114+Közút!J103+Vagyongazd!J103+Sport!J105+Közművelődés!J137+Támogatás!J103</f>
        <v>0</v>
      </c>
      <c r="K103" s="215">
        <f>Igazgatás!K131+Községgazd!K114+Közút!K103+Vagyongazd!K103+Sport!K105+Közművelődés!K137+Támogatás!K103</f>
        <v>0</v>
      </c>
      <c r="L103" s="224">
        <f>Igazgatás!L131+Községgazd!L114+Közút!L103+Vagyongazd!L103+Sport!L105+Közművelődés!L137+Támogatás!L103</f>
        <v>0</v>
      </c>
      <c r="M103" s="81">
        <f>Igazgatás!M131+Községgazd!P114+Közút!M103+Vagyongazd!M103+Sport!M105+Közművelődés!O137+Támogatás!Q103</f>
        <v>0</v>
      </c>
      <c r="N103" s="1">
        <f>Igazgatás!N131+Községgazd!Q114+Közút!N103+Vagyongazd!N103+Sport!N105+Közművelődés!P137+Támogatás!R103</f>
        <v>0</v>
      </c>
      <c r="O103" s="1">
        <f>Igazgatás!O131+Községgazd!R114+Közút!O103+Vagyongazd!O103+Sport!O105+Közművelődés!Q137+Támogatás!S103</f>
        <v>0</v>
      </c>
      <c r="P103" s="1">
        <f>Igazgatás!P131+Községgazd!S114+Közút!P103+Vagyongazd!P103+Sport!P105+Közművelődés!R137+Támogatás!T103</f>
        <v>0</v>
      </c>
      <c r="Q103" s="1">
        <f>Igazgatás!Q131+Községgazd!T114+Közút!Q103+Vagyongazd!Q103+Sport!Q105+Közművelődés!S137+Támogatás!U103</f>
        <v>0</v>
      </c>
      <c r="R103" s="89">
        <f>Igazgatás!R131+Községgazd!U114+Közút!R103+Vagyongazd!R103+Sport!R105+Közművelődés!T137+Támogatás!V103</f>
        <v>0</v>
      </c>
      <c r="S103" s="1">
        <f>Igazgatás!S131+Községgazd!V114+Közút!S103+Vagyongazd!S103+Sport!S105+Közművelődés!U137+Támogatás!W103</f>
        <v>0</v>
      </c>
      <c r="T103" s="43">
        <f>Igazgatás!T131+Községgazd!W114+Közút!T103+Vagyongazd!T103+Sport!T105+Közművelődés!V137+Támogatás!X103</f>
        <v>0</v>
      </c>
      <c r="U103" s="89">
        <f>Igazgatás!U131+Községgazd!X114+Közút!U103+Vagyongazd!U103+Sport!U105+Közművelődés!W137+Támogatás!Y103</f>
        <v>0</v>
      </c>
      <c r="V103" s="1">
        <f>Igazgatás!V131+Községgazd!Y114+Közút!V103+Vagyongazd!V103+Sport!V105+Közművelődés!X137+Támogatás!Z103</f>
        <v>0</v>
      </c>
      <c r="W103" s="43">
        <f>Igazgatás!W131+Községgazd!Z114+Közút!W103+Vagyongazd!W103+Sport!W105+Közművelődés!Y137+Támogatás!AA103</f>
        <v>0</v>
      </c>
      <c r="X103" s="46">
        <f>Igazgatás!X131+Községgazd!AA114+Közút!X103+Vagyongazd!X103+Sport!X105+Közművelődés!Z137+Támogatás!AB103</f>
        <v>0</v>
      </c>
    </row>
    <row r="104" spans="1:24" s="42" customFormat="1" x14ac:dyDescent="0.25">
      <c r="A104" s="140" t="s">
        <v>410</v>
      </c>
      <c r="B104" s="119" t="s">
        <v>949</v>
      </c>
      <c r="C104" s="623" t="s">
        <v>411</v>
      </c>
      <c r="D104" s="624"/>
      <c r="E104" s="624"/>
      <c r="F104" s="198">
        <f>Igazgatás!F132+Községgazd!F115+Közút!F104+Vagyongazd!F104+Sport!F106+Közművelődés!F138+Támogatás!F104</f>
        <v>1763000</v>
      </c>
      <c r="G104" s="498">
        <f>Igazgatás!G132+Községgazd!G115+Közút!G104+Vagyongazd!G104+Sport!G106+Közművelődés!G138+Támogatás!G104</f>
        <v>3795326</v>
      </c>
      <c r="H104" s="498">
        <f>Igazgatás!H132+Községgazd!H115+Közút!H104+Vagyongazd!H104+Sport!H106+Közművelődés!H138+Támogatás!H104</f>
        <v>3952024</v>
      </c>
      <c r="I104" s="427">
        <f>Igazgatás!I132+Községgazd!I115+Közút!I104+Vagyongazd!I104+Sport!I106+Közművelődés!I138+Támogatás!I104</f>
        <v>3968146</v>
      </c>
      <c r="J104" s="407">
        <f>Igazgatás!J132+Községgazd!J115+Közút!J104+Vagyongazd!J104+Sport!J106+Közművelődés!J138+Támogatás!J104</f>
        <v>3912096</v>
      </c>
      <c r="K104" s="216">
        <f>Igazgatás!K132+Községgazd!K115+Közút!K104+Vagyongazd!K104+Sport!K106+Közművelődés!K138+Támogatás!K104</f>
        <v>25200</v>
      </c>
      <c r="L104" s="227">
        <f>Igazgatás!L132+Községgazd!L115+Közút!L104+Vagyongazd!L104+Sport!L106+Közművelődés!L138+Támogatás!L104</f>
        <v>3937296</v>
      </c>
      <c r="M104" s="122">
        <f>Igazgatás!M132+Községgazd!P115+Közút!M104+Vagyongazd!M104+Sport!M106+Közművelődés!O138+Támogatás!Q104</f>
        <v>385173</v>
      </c>
      <c r="N104" s="123">
        <f>Igazgatás!N132+Községgazd!Q115+Közút!N104+Vagyongazd!N104+Sport!N106+Közművelődés!P138+Támogatás!R104</f>
        <v>363096</v>
      </c>
      <c r="O104" s="123">
        <f>Igazgatás!O132+Községgazd!R115+Közút!O104+Vagyongazd!O104+Sport!O106+Közművelődés!Q138+Támogatás!S104</f>
        <v>487962</v>
      </c>
      <c r="P104" s="123">
        <f>Igazgatás!P132+Községgazd!S115+Közút!P104+Vagyongazd!P104+Sport!P106+Közművelődés!R138+Támogatás!T104</f>
        <v>513424</v>
      </c>
      <c r="Q104" s="123">
        <f>Igazgatás!Q132+Községgazd!T115+Közút!Q104+Vagyongazd!Q104+Sport!Q106+Közművelődés!S138+Támogatás!U104</f>
        <v>63286</v>
      </c>
      <c r="R104" s="126">
        <f>Igazgatás!R132+Községgazd!U115+Közút!R104+Vagyongazd!R104+Sport!R106+Közművelődés!T138+Támogatás!V104</f>
        <v>358798</v>
      </c>
      <c r="S104" s="123">
        <f>Igazgatás!S132+Községgazd!V115+Közút!S104+Vagyongazd!S104+Sport!S106+Közművelődés!U138+Támogatás!W104</f>
        <v>71236</v>
      </c>
      <c r="T104" s="125">
        <f>Igazgatás!T132+Községgazd!W115+Közút!T104+Vagyongazd!T104+Sport!T106+Közművelődés!V138+Támogatás!X104</f>
        <v>696221</v>
      </c>
      <c r="U104" s="126">
        <f>Igazgatás!U132+Községgazd!X115+Közút!U104+Vagyongazd!U104+Sport!U106+Közművelődés!W138+Támogatás!Y104</f>
        <v>82472</v>
      </c>
      <c r="V104" s="123">
        <f>Igazgatás!V132+Községgazd!Y115+Közút!V104+Vagyongazd!V104+Sport!V106+Közművelődés!X138+Támogatás!Z104</f>
        <v>241236</v>
      </c>
      <c r="W104" s="125">
        <f>Igazgatás!W132+Községgazd!Z115+Közút!W104+Vagyongazd!W104+Sport!W106+Közművelődés!Y138+Támogatás!AA104</f>
        <v>658270</v>
      </c>
      <c r="X104" s="127">
        <f>Igazgatás!X132+Községgazd!AA115+Közút!X104+Vagyongazd!X104+Sport!X106+Közművelődés!Z138+Támogatás!AB104</f>
        <v>16122</v>
      </c>
    </row>
    <row r="105" spans="1:24" hidden="1" x14ac:dyDescent="0.25">
      <c r="A105" s="140" t="s">
        <v>412</v>
      </c>
      <c r="B105" s="59"/>
      <c r="C105" s="2"/>
      <c r="D105" s="603" t="s">
        <v>639</v>
      </c>
      <c r="E105" s="603"/>
      <c r="F105" s="187">
        <f>Igazgatás!F133+Községgazd!F116+Közút!F105+Vagyongazd!F105+Sport!F107+Közművelődés!F139+Támogatás!F105</f>
        <v>0</v>
      </c>
      <c r="G105" s="486">
        <f>Igazgatás!G133+Községgazd!G116+Közút!G105+Vagyongazd!G105+Sport!G107+Közművelődés!G139+Támogatás!G105</f>
        <v>0</v>
      </c>
      <c r="H105" s="486">
        <f>Igazgatás!H133+Községgazd!H116+Közút!H105+Vagyongazd!H105+Sport!H107+Közművelődés!H139+Támogatás!H105</f>
        <v>0</v>
      </c>
      <c r="I105" s="415">
        <f>Igazgatás!I133+Községgazd!I116+Közút!I105+Vagyongazd!I105+Sport!I107+Közművelődés!I139+Támogatás!I105</f>
        <v>0</v>
      </c>
      <c r="J105" s="394">
        <f>Igazgatás!J133+Községgazd!J116+Közút!J105+Vagyongazd!J105+Sport!J107+Közművelődés!J139+Támogatás!J105</f>
        <v>0</v>
      </c>
      <c r="K105" s="205">
        <f>Igazgatás!K133+Községgazd!K116+Közút!K105+Vagyongazd!K105+Sport!K107+Közművelődés!K139+Támogatás!K105</f>
        <v>0</v>
      </c>
      <c r="L105" s="224">
        <f>Igazgatás!L133+Községgazd!L116+Közút!L105+Vagyongazd!L105+Sport!L107+Közművelődés!L139+Támogatás!L105</f>
        <v>0</v>
      </c>
      <c r="M105" s="81">
        <f>Igazgatás!M133+Községgazd!P116+Közút!M105+Vagyongazd!M105+Sport!M107+Közművelődés!O139+Támogatás!Q105</f>
        <v>0</v>
      </c>
      <c r="N105" s="1">
        <f>Igazgatás!N133+Községgazd!Q116+Közút!N105+Vagyongazd!N105+Sport!N107+Közművelődés!P139+Támogatás!R105</f>
        <v>0</v>
      </c>
      <c r="O105" s="1">
        <f>Igazgatás!O133+Községgazd!R116+Közút!O105+Vagyongazd!O105+Sport!O107+Közművelődés!Q139+Támogatás!S105</f>
        <v>0</v>
      </c>
      <c r="P105" s="1">
        <f>Igazgatás!P133+Községgazd!S116+Közút!P105+Vagyongazd!P105+Sport!P107+Közművelődés!R139+Támogatás!T105</f>
        <v>0</v>
      </c>
      <c r="Q105" s="1">
        <f>Igazgatás!Q133+Községgazd!T116+Közút!Q105+Vagyongazd!Q105+Sport!Q107+Közművelődés!S139+Támogatás!U105</f>
        <v>0</v>
      </c>
      <c r="R105" s="89">
        <f>Igazgatás!R133+Községgazd!U116+Közút!R105+Vagyongazd!R105+Sport!R107+Közművelődés!T139+Támogatás!V105</f>
        <v>0</v>
      </c>
      <c r="S105" s="1">
        <f>Igazgatás!S133+Községgazd!V116+Közút!S105+Vagyongazd!S105+Sport!S107+Közművelődés!U139+Támogatás!W105</f>
        <v>0</v>
      </c>
      <c r="T105" s="43">
        <f>Igazgatás!T133+Községgazd!W116+Közút!T105+Vagyongazd!T105+Sport!T107+Közművelődés!V139+Támogatás!X105</f>
        <v>0</v>
      </c>
      <c r="U105" s="89">
        <f>Igazgatás!U133+Községgazd!X116+Közút!U105+Vagyongazd!U105+Sport!U107+Közművelődés!W139+Támogatás!Y105</f>
        <v>0</v>
      </c>
      <c r="V105" s="1">
        <f>Igazgatás!V133+Községgazd!Y116+Közút!V105+Vagyongazd!V105+Sport!V107+Közművelődés!X139+Támogatás!Z105</f>
        <v>0</v>
      </c>
      <c r="W105" s="43">
        <f>Igazgatás!W133+Községgazd!Z116+Közút!W105+Vagyongazd!W105+Sport!W107+Közművelődés!Y139+Támogatás!AA105</f>
        <v>0</v>
      </c>
      <c r="X105" s="46">
        <f>Igazgatás!X133+Községgazd!AA116+Közút!X105+Vagyongazd!X105+Sport!X107+Közművelődés!Z139+Támogatás!AB105</f>
        <v>0</v>
      </c>
    </row>
    <row r="106" spans="1:24" hidden="1" x14ac:dyDescent="0.25">
      <c r="A106" s="140" t="s">
        <v>413</v>
      </c>
      <c r="B106" s="59"/>
      <c r="C106" s="2"/>
      <c r="D106" s="603" t="s">
        <v>800</v>
      </c>
      <c r="E106" s="603"/>
      <c r="F106" s="187">
        <f>Igazgatás!F134+Községgazd!F117+Közút!F106+Vagyongazd!F106+Sport!F108+Közművelődés!F140+Támogatás!F106</f>
        <v>0</v>
      </c>
      <c r="G106" s="486">
        <f>Igazgatás!G134+Községgazd!G117+Közút!G106+Vagyongazd!G106+Sport!G108+Közművelődés!G140+Támogatás!G106</f>
        <v>0</v>
      </c>
      <c r="H106" s="486">
        <f>Igazgatás!H134+Községgazd!H117+Közút!H106+Vagyongazd!H106+Sport!H108+Közművelődés!H140+Támogatás!H106</f>
        <v>0</v>
      </c>
      <c r="I106" s="415">
        <f>Igazgatás!I134+Községgazd!I117+Közút!I106+Vagyongazd!I106+Sport!I108+Közművelődés!I140+Támogatás!I106</f>
        <v>0</v>
      </c>
      <c r="J106" s="394">
        <f>Igazgatás!J134+Községgazd!J117+Közút!J106+Vagyongazd!J106+Sport!J108+Közművelődés!J140+Támogatás!J106</f>
        <v>0</v>
      </c>
      <c r="K106" s="205">
        <f>Igazgatás!K134+Községgazd!K117+Közút!K106+Vagyongazd!K106+Sport!K108+Közművelődés!K140+Támogatás!K106</f>
        <v>0</v>
      </c>
      <c r="L106" s="224">
        <f>Igazgatás!L134+Községgazd!L117+Közút!L106+Vagyongazd!L106+Sport!L108+Közművelődés!L140+Támogatás!L106</f>
        <v>0</v>
      </c>
      <c r="M106" s="81">
        <f>Igazgatás!M134+Községgazd!P117+Közút!M106+Vagyongazd!M106+Sport!M108+Közművelődés!O140+Támogatás!Q106</f>
        <v>0</v>
      </c>
      <c r="N106" s="1">
        <f>Igazgatás!N134+Községgazd!Q117+Közút!N106+Vagyongazd!N106+Sport!N108+Közművelődés!P140+Támogatás!R106</f>
        <v>0</v>
      </c>
      <c r="O106" s="1">
        <f>Igazgatás!O134+Községgazd!R117+Közút!O106+Vagyongazd!O106+Sport!O108+Közművelődés!Q140+Támogatás!S106</f>
        <v>0</v>
      </c>
      <c r="P106" s="1">
        <f>Igazgatás!P134+Községgazd!S117+Közút!P106+Vagyongazd!P106+Sport!P108+Közművelődés!R140+Támogatás!T106</f>
        <v>0</v>
      </c>
      <c r="Q106" s="1">
        <f>Igazgatás!Q134+Községgazd!T117+Közút!Q106+Vagyongazd!Q106+Sport!Q108+Közművelődés!S140+Támogatás!U106</f>
        <v>0</v>
      </c>
      <c r="R106" s="89">
        <f>Igazgatás!R134+Községgazd!U117+Közút!R106+Vagyongazd!R106+Sport!R108+Közművelődés!T140+Támogatás!V106</f>
        <v>0</v>
      </c>
      <c r="S106" s="1">
        <f>Igazgatás!S134+Községgazd!V117+Közút!S106+Vagyongazd!S106+Sport!S108+Közművelődés!U140+Támogatás!W106</f>
        <v>0</v>
      </c>
      <c r="T106" s="43">
        <f>Igazgatás!T134+Községgazd!W117+Közút!T106+Vagyongazd!T106+Sport!T108+Közművelődés!V140+Támogatás!X106</f>
        <v>0</v>
      </c>
      <c r="U106" s="89">
        <f>Igazgatás!U134+Községgazd!X117+Közút!U106+Vagyongazd!U106+Sport!U108+Közművelődés!W140+Támogatás!Y106</f>
        <v>0</v>
      </c>
      <c r="V106" s="1">
        <f>Igazgatás!V134+Községgazd!Y117+Közút!V106+Vagyongazd!V106+Sport!V108+Közművelődés!X140+Támogatás!Z106</f>
        <v>0</v>
      </c>
      <c r="W106" s="43">
        <f>Igazgatás!W134+Községgazd!Z117+Közút!W106+Vagyongazd!W106+Sport!W108+Közművelődés!Y140+Támogatás!AA106</f>
        <v>0</v>
      </c>
      <c r="X106" s="46">
        <f>Igazgatás!X134+Községgazd!AA117+Közút!X106+Vagyongazd!X106+Sport!X108+Közművelődés!Z140+Támogatás!AB106</f>
        <v>0</v>
      </c>
    </row>
    <row r="107" spans="1:24" hidden="1" x14ac:dyDescent="0.25">
      <c r="A107" s="140" t="s">
        <v>414</v>
      </c>
      <c r="B107" s="59"/>
      <c r="C107" s="2"/>
      <c r="D107" s="603" t="s">
        <v>802</v>
      </c>
      <c r="E107" s="603"/>
      <c r="F107" s="187">
        <f>Igazgatás!F135+Községgazd!F118+Közút!F107+Vagyongazd!F107+Sport!F109+Közművelődés!F141+Támogatás!F107</f>
        <v>0</v>
      </c>
      <c r="G107" s="486">
        <f>Igazgatás!G135+Községgazd!G118+Közút!G107+Vagyongazd!G107+Sport!G109+Közművelődés!G141+Támogatás!G107</f>
        <v>0</v>
      </c>
      <c r="H107" s="486">
        <f>Igazgatás!H135+Községgazd!H118+Közút!H107+Vagyongazd!H107+Sport!H109+Közművelődés!H141+Támogatás!H107</f>
        <v>0</v>
      </c>
      <c r="I107" s="415">
        <f>Igazgatás!I135+Községgazd!I118+Közút!I107+Vagyongazd!I107+Sport!I109+Közművelődés!I141+Támogatás!I107</f>
        <v>0</v>
      </c>
      <c r="J107" s="394">
        <f>Igazgatás!J135+Községgazd!J118+Közút!J107+Vagyongazd!J107+Sport!J109+Közművelődés!J141+Támogatás!J107</f>
        <v>0</v>
      </c>
      <c r="K107" s="205">
        <f>Igazgatás!K135+Községgazd!K118+Közút!K107+Vagyongazd!K107+Sport!K109+Közművelődés!K141+Támogatás!K107</f>
        <v>0</v>
      </c>
      <c r="L107" s="224">
        <f>Igazgatás!L135+Községgazd!L118+Közút!L107+Vagyongazd!L107+Sport!L109+Közművelődés!L141+Támogatás!L107</f>
        <v>0</v>
      </c>
      <c r="M107" s="81">
        <f>Igazgatás!M135+Községgazd!P118+Közút!M107+Vagyongazd!M107+Sport!M109+Közművelődés!O141+Támogatás!Q107</f>
        <v>0</v>
      </c>
      <c r="N107" s="1">
        <f>Igazgatás!N135+Községgazd!Q118+Közút!N107+Vagyongazd!N107+Sport!N109+Közművelődés!P141+Támogatás!R107</f>
        <v>0</v>
      </c>
      <c r="O107" s="1">
        <f>Igazgatás!O135+Községgazd!R118+Közút!O107+Vagyongazd!O107+Sport!O109+Közművelődés!Q141+Támogatás!S107</f>
        <v>0</v>
      </c>
      <c r="P107" s="1">
        <f>Igazgatás!P135+Községgazd!S118+Közút!P107+Vagyongazd!P107+Sport!P109+Közművelődés!R141+Támogatás!T107</f>
        <v>0</v>
      </c>
      <c r="Q107" s="1">
        <f>Igazgatás!Q135+Községgazd!T118+Közút!Q107+Vagyongazd!Q107+Sport!Q109+Közművelődés!S141+Támogatás!U107</f>
        <v>0</v>
      </c>
      <c r="R107" s="89">
        <f>Igazgatás!R135+Községgazd!U118+Közút!R107+Vagyongazd!R107+Sport!R109+Közművelődés!T141+Támogatás!V107</f>
        <v>0</v>
      </c>
      <c r="S107" s="1">
        <f>Igazgatás!S135+Községgazd!V118+Közút!S107+Vagyongazd!S107+Sport!S109+Közművelődés!U141+Támogatás!W107</f>
        <v>0</v>
      </c>
      <c r="T107" s="43">
        <f>Igazgatás!T135+Községgazd!W118+Közút!T107+Vagyongazd!T107+Sport!T109+Közművelődés!V141+Támogatás!X107</f>
        <v>0</v>
      </c>
      <c r="U107" s="89">
        <f>Igazgatás!U135+Községgazd!X118+Közút!U107+Vagyongazd!U107+Sport!U109+Közművelődés!W141+Támogatás!Y107</f>
        <v>0</v>
      </c>
      <c r="V107" s="1">
        <f>Igazgatás!V135+Községgazd!Y118+Közút!V107+Vagyongazd!V107+Sport!V109+Közművelődés!X141+Támogatás!Z107</f>
        <v>0</v>
      </c>
      <c r="W107" s="43">
        <f>Igazgatás!W135+Községgazd!Z118+Közút!W107+Vagyongazd!W107+Sport!W109+Közművelődés!Y141+Támogatás!AA107</f>
        <v>0</v>
      </c>
      <c r="X107" s="46">
        <f>Igazgatás!X135+Községgazd!AA118+Közút!X107+Vagyongazd!X107+Sport!X109+Közművelődés!Z141+Támogatás!AB107</f>
        <v>0</v>
      </c>
    </row>
    <row r="108" spans="1:24" hidden="1" x14ac:dyDescent="0.25">
      <c r="A108" s="140" t="s">
        <v>415</v>
      </c>
      <c r="B108" s="59"/>
      <c r="C108" s="2"/>
      <c r="D108" s="603" t="s">
        <v>803</v>
      </c>
      <c r="E108" s="603"/>
      <c r="F108" s="187">
        <f>Igazgatás!F136+Községgazd!F119+Közút!F108+Vagyongazd!F108+Sport!F110+Közművelődés!F142+Támogatás!F108</f>
        <v>0</v>
      </c>
      <c r="G108" s="486">
        <f>Igazgatás!G136+Községgazd!G119+Közút!G108+Vagyongazd!G108+Sport!G110+Közművelődés!G142+Támogatás!G108</f>
        <v>0</v>
      </c>
      <c r="H108" s="486">
        <f>Igazgatás!H136+Községgazd!H119+Közút!H108+Vagyongazd!H108+Sport!H110+Közművelődés!H142+Támogatás!H108</f>
        <v>0</v>
      </c>
      <c r="I108" s="415">
        <f>Igazgatás!I136+Községgazd!I119+Közút!I108+Vagyongazd!I108+Sport!I110+Közművelődés!I142+Támogatás!I108</f>
        <v>0</v>
      </c>
      <c r="J108" s="394">
        <f>Igazgatás!J136+Községgazd!J119+Közút!J108+Vagyongazd!J108+Sport!J110+Közművelődés!J142+Támogatás!J108</f>
        <v>0</v>
      </c>
      <c r="K108" s="205">
        <f>Igazgatás!K136+Községgazd!K119+Közút!K108+Vagyongazd!K108+Sport!K110+Közművelődés!K142+Támogatás!K108</f>
        <v>0</v>
      </c>
      <c r="L108" s="224">
        <f>Igazgatás!L136+Községgazd!L119+Közút!L108+Vagyongazd!L108+Sport!L110+Közművelődés!L142+Támogatás!L108</f>
        <v>0</v>
      </c>
      <c r="M108" s="81">
        <f>Igazgatás!M136+Községgazd!P119+Közút!M108+Vagyongazd!M108+Sport!M110+Közművelődés!O142+Támogatás!Q108</f>
        <v>0</v>
      </c>
      <c r="N108" s="1">
        <f>Igazgatás!N136+Községgazd!Q119+Közút!N108+Vagyongazd!N108+Sport!N110+Közművelődés!P142+Támogatás!R108</f>
        <v>0</v>
      </c>
      <c r="O108" s="1">
        <f>Igazgatás!O136+Községgazd!R119+Közút!O108+Vagyongazd!O108+Sport!O110+Közművelődés!Q142+Támogatás!S108</f>
        <v>0</v>
      </c>
      <c r="P108" s="1">
        <f>Igazgatás!P136+Községgazd!S119+Közút!P108+Vagyongazd!P108+Sport!P110+Közművelődés!R142+Támogatás!T108</f>
        <v>0</v>
      </c>
      <c r="Q108" s="1">
        <f>Igazgatás!Q136+Községgazd!T119+Közút!Q108+Vagyongazd!Q108+Sport!Q110+Közművelődés!S142+Támogatás!U108</f>
        <v>0</v>
      </c>
      <c r="R108" s="89">
        <f>Igazgatás!R136+Községgazd!U119+Közút!R108+Vagyongazd!R108+Sport!R110+Közművelődés!T142+Támogatás!V108</f>
        <v>0</v>
      </c>
      <c r="S108" s="1">
        <f>Igazgatás!S136+Községgazd!V119+Közút!S108+Vagyongazd!S108+Sport!S110+Közművelődés!U142+Támogatás!W108</f>
        <v>0</v>
      </c>
      <c r="T108" s="43">
        <f>Igazgatás!T136+Községgazd!W119+Közút!T108+Vagyongazd!T108+Sport!T110+Közművelődés!V142+Támogatás!X108</f>
        <v>0</v>
      </c>
      <c r="U108" s="89">
        <f>Igazgatás!U136+Községgazd!X119+Közút!U108+Vagyongazd!U108+Sport!U110+Közművelődés!W142+Támogatás!Y108</f>
        <v>0</v>
      </c>
      <c r="V108" s="1">
        <f>Igazgatás!V136+Községgazd!Y119+Közút!V108+Vagyongazd!V108+Sport!V110+Közművelődés!X142+Támogatás!Z108</f>
        <v>0</v>
      </c>
      <c r="W108" s="43">
        <f>Igazgatás!W136+Községgazd!Z119+Közút!W108+Vagyongazd!W108+Sport!W110+Közművelődés!Y142+Támogatás!AA108</f>
        <v>0</v>
      </c>
      <c r="X108" s="46">
        <f>Igazgatás!X136+Községgazd!AA119+Közút!X108+Vagyongazd!X108+Sport!X110+Közművelődés!Z142+Támogatás!AB108</f>
        <v>0</v>
      </c>
    </row>
    <row r="109" spans="1:24" hidden="1" x14ac:dyDescent="0.25">
      <c r="A109" s="140" t="s">
        <v>416</v>
      </c>
      <c r="B109" s="59"/>
      <c r="C109" s="2"/>
      <c r="D109" s="603" t="s">
        <v>807</v>
      </c>
      <c r="E109" s="603"/>
      <c r="F109" s="187">
        <f>Igazgatás!F137+Községgazd!F120+Közút!F109+Vagyongazd!F109+Sport!F111+Közművelődés!F143+Támogatás!F109</f>
        <v>0</v>
      </c>
      <c r="G109" s="486">
        <f>Igazgatás!G137+Községgazd!G120+Közút!G109+Vagyongazd!G109+Sport!G111+Közművelődés!G143+Támogatás!G109</f>
        <v>0</v>
      </c>
      <c r="H109" s="486">
        <f>Igazgatás!H137+Községgazd!H120+Közút!H109+Vagyongazd!H109+Sport!H111+Közművelődés!H143+Támogatás!H109</f>
        <v>0</v>
      </c>
      <c r="I109" s="415">
        <f>Igazgatás!I137+Községgazd!I120+Közút!I109+Vagyongazd!I109+Sport!I111+Közművelődés!I143+Támogatás!I109</f>
        <v>0</v>
      </c>
      <c r="J109" s="394">
        <f>Igazgatás!J137+Községgazd!J120+Közút!J109+Vagyongazd!J109+Sport!J111+Közművelődés!J143+Támogatás!J109</f>
        <v>0</v>
      </c>
      <c r="K109" s="205">
        <f>Igazgatás!K137+Községgazd!K120+Közút!K109+Vagyongazd!K109+Sport!K111+Közművelődés!K143+Támogatás!K109</f>
        <v>0</v>
      </c>
      <c r="L109" s="224">
        <f>Igazgatás!L137+Községgazd!L120+Közút!L109+Vagyongazd!L109+Sport!L111+Közművelődés!L143+Támogatás!L109</f>
        <v>0</v>
      </c>
      <c r="M109" s="81">
        <f>Igazgatás!M137+Községgazd!P120+Közút!M109+Vagyongazd!M109+Sport!M111+Közművelődés!O143+Támogatás!Q109</f>
        <v>0</v>
      </c>
      <c r="N109" s="1">
        <f>Igazgatás!N137+Községgazd!Q120+Közút!N109+Vagyongazd!N109+Sport!N111+Közművelődés!P143+Támogatás!R109</f>
        <v>0</v>
      </c>
      <c r="O109" s="1">
        <f>Igazgatás!O137+Községgazd!R120+Közút!O109+Vagyongazd!O109+Sport!O111+Közművelődés!Q143+Támogatás!S109</f>
        <v>0</v>
      </c>
      <c r="P109" s="1">
        <f>Igazgatás!P137+Községgazd!S120+Közút!P109+Vagyongazd!P109+Sport!P111+Közművelődés!R143+Támogatás!T109</f>
        <v>0</v>
      </c>
      <c r="Q109" s="1">
        <f>Igazgatás!Q137+Községgazd!T120+Közút!Q109+Vagyongazd!Q109+Sport!Q111+Közművelődés!S143+Támogatás!U109</f>
        <v>0</v>
      </c>
      <c r="R109" s="89">
        <f>Igazgatás!R137+Községgazd!U120+Közút!R109+Vagyongazd!R109+Sport!R111+Közművelődés!T143+Támogatás!V109</f>
        <v>0</v>
      </c>
      <c r="S109" s="1">
        <f>Igazgatás!S137+Községgazd!V120+Közút!S109+Vagyongazd!S109+Sport!S111+Közművelődés!U143+Támogatás!W109</f>
        <v>0</v>
      </c>
      <c r="T109" s="43">
        <f>Igazgatás!T137+Községgazd!W120+Közút!T109+Vagyongazd!T109+Sport!T111+Közművelődés!V143+Támogatás!X109</f>
        <v>0</v>
      </c>
      <c r="U109" s="89">
        <f>Igazgatás!U137+Községgazd!X120+Közút!U109+Vagyongazd!U109+Sport!U111+Közművelődés!W143+Támogatás!Y109</f>
        <v>0</v>
      </c>
      <c r="V109" s="1">
        <f>Igazgatás!V137+Községgazd!Y120+Közút!V109+Vagyongazd!V109+Sport!V111+Közművelődés!X143+Támogatás!Z109</f>
        <v>0</v>
      </c>
      <c r="W109" s="43">
        <f>Igazgatás!W137+Községgazd!Z120+Közút!W109+Vagyongazd!W109+Sport!W111+Közművelődés!Y143+Támogatás!AA109</f>
        <v>0</v>
      </c>
      <c r="X109" s="46">
        <f>Igazgatás!X137+Községgazd!AA120+Közút!X109+Vagyongazd!X109+Sport!X111+Közművelődés!Z143+Támogatás!AB109</f>
        <v>0</v>
      </c>
    </row>
    <row r="110" spans="1:24" hidden="1" x14ac:dyDescent="0.25">
      <c r="A110" s="140" t="s">
        <v>417</v>
      </c>
      <c r="B110" s="59"/>
      <c r="C110" s="2"/>
      <c r="D110" s="603" t="s">
        <v>805</v>
      </c>
      <c r="E110" s="603"/>
      <c r="F110" s="187">
        <f>Igazgatás!F138+Községgazd!F121+Közút!F110+Vagyongazd!F110+Sport!F112+Közművelődés!F144+Támogatás!F110</f>
        <v>0</v>
      </c>
      <c r="G110" s="486">
        <f>Igazgatás!G138+Községgazd!G121+Közút!G110+Vagyongazd!G110+Sport!G112+Közművelődés!G144+Támogatás!G110</f>
        <v>0</v>
      </c>
      <c r="H110" s="486">
        <f>Igazgatás!H138+Községgazd!H121+Közút!H110+Vagyongazd!H110+Sport!H112+Közművelődés!H144+Támogatás!H110</f>
        <v>0</v>
      </c>
      <c r="I110" s="415">
        <f>Igazgatás!I138+Községgazd!I121+Közút!I110+Vagyongazd!I110+Sport!I112+Közművelődés!I144+Támogatás!I110</f>
        <v>0</v>
      </c>
      <c r="J110" s="394">
        <f>Igazgatás!J138+Községgazd!J121+Közút!J110+Vagyongazd!J110+Sport!J112+Közművelődés!J144+Támogatás!J110</f>
        <v>0</v>
      </c>
      <c r="K110" s="205">
        <f>Igazgatás!K138+Községgazd!K121+Közút!K110+Vagyongazd!K110+Sport!K112+Közművelődés!K144+Támogatás!K110</f>
        <v>0</v>
      </c>
      <c r="L110" s="224">
        <f>Igazgatás!L138+Községgazd!L121+Közút!L110+Vagyongazd!L110+Sport!L112+Közművelődés!L144+Támogatás!L110</f>
        <v>0</v>
      </c>
      <c r="M110" s="81">
        <f>Igazgatás!M138+Községgazd!P121+Közút!M110+Vagyongazd!M110+Sport!M112+Közművelődés!O144+Támogatás!Q110</f>
        <v>0</v>
      </c>
      <c r="N110" s="1">
        <f>Igazgatás!N138+Községgazd!Q121+Közút!N110+Vagyongazd!N110+Sport!N112+Közművelődés!P144+Támogatás!R110</f>
        <v>0</v>
      </c>
      <c r="O110" s="1">
        <f>Igazgatás!O138+Községgazd!R121+Közút!O110+Vagyongazd!O110+Sport!O112+Közművelődés!Q144+Támogatás!S110</f>
        <v>0</v>
      </c>
      <c r="P110" s="1">
        <f>Igazgatás!P138+Községgazd!S121+Közút!P110+Vagyongazd!P110+Sport!P112+Közművelődés!R144+Támogatás!T110</f>
        <v>0</v>
      </c>
      <c r="Q110" s="1">
        <f>Igazgatás!Q138+Községgazd!T121+Közút!Q110+Vagyongazd!Q110+Sport!Q112+Közművelődés!S144+Támogatás!U110</f>
        <v>0</v>
      </c>
      <c r="R110" s="89">
        <f>Igazgatás!R138+Községgazd!U121+Közút!R110+Vagyongazd!R110+Sport!R112+Közművelődés!T144+Támogatás!V110</f>
        <v>0</v>
      </c>
      <c r="S110" s="1">
        <f>Igazgatás!S138+Községgazd!V121+Közút!S110+Vagyongazd!S110+Sport!S112+Közművelődés!U144+Támogatás!W110</f>
        <v>0</v>
      </c>
      <c r="T110" s="43">
        <f>Igazgatás!T138+Községgazd!W121+Közút!T110+Vagyongazd!T110+Sport!T112+Közművelődés!V144+Támogatás!X110</f>
        <v>0</v>
      </c>
      <c r="U110" s="89">
        <f>Igazgatás!U138+Községgazd!X121+Közút!U110+Vagyongazd!U110+Sport!U112+Közművelődés!W144+Támogatás!Y110</f>
        <v>0</v>
      </c>
      <c r="V110" s="1">
        <f>Igazgatás!V138+Községgazd!Y121+Közút!V110+Vagyongazd!V110+Sport!V112+Közművelődés!X144+Támogatás!Z110</f>
        <v>0</v>
      </c>
      <c r="W110" s="43">
        <f>Igazgatás!W138+Községgazd!Z121+Közút!W110+Vagyongazd!W110+Sport!W112+Közművelődés!Y144+Támogatás!AA110</f>
        <v>0</v>
      </c>
      <c r="X110" s="46">
        <f>Igazgatás!X138+Községgazd!AA121+Közút!X110+Vagyongazd!X110+Sport!X112+Közművelődés!Z144+Támogatás!AB110</f>
        <v>0</v>
      </c>
    </row>
    <row r="111" spans="1:24" ht="25.5" customHeight="1" x14ac:dyDescent="0.25">
      <c r="A111" s="140" t="s">
        <v>418</v>
      </c>
      <c r="B111" s="59"/>
      <c r="C111" s="2"/>
      <c r="D111" s="607" t="s">
        <v>809</v>
      </c>
      <c r="E111" s="607"/>
      <c r="F111" s="197">
        <f>Igazgatás!F139+Községgazd!F122+Közút!F111+Vagyongazd!F111+Sport!F113+Közművelődés!F145+Támogatás!F111</f>
        <v>100000</v>
      </c>
      <c r="G111" s="497">
        <f>Igazgatás!G139+Községgazd!G122+Közút!G111+Vagyongazd!G111+Sport!G113+Közművelődés!G145+Támogatás!G111</f>
        <v>1740124</v>
      </c>
      <c r="H111" s="497">
        <f>Igazgatás!H139+Községgazd!H122+Közút!H111+Vagyongazd!H111+Sport!H113+Közművelődés!H145+Támogatás!H111</f>
        <v>1938058</v>
      </c>
      <c r="I111" s="426">
        <f>Igazgatás!I139+Községgazd!I122+Közút!I111+Vagyongazd!I111+Sport!I113+Közművelődés!I145+Támogatás!I111</f>
        <v>1938058</v>
      </c>
      <c r="J111" s="406">
        <f>Igazgatás!J139+Községgazd!J122+Közút!J111+Vagyongazd!J111+Sport!J113+Közművelődés!J145+Támogatás!J111</f>
        <v>1938058</v>
      </c>
      <c r="K111" s="215">
        <f>Igazgatás!K139+Községgazd!K122+Közút!K111+Vagyongazd!K111+Sport!K113+Közművelődés!K145+Támogatás!K111</f>
        <v>0</v>
      </c>
      <c r="L111" s="224">
        <f>Igazgatás!L139+Községgazd!L122+Közút!L111+Vagyongazd!L111+Sport!L113+Közművelődés!L145+Támogatás!L111</f>
        <v>1938058</v>
      </c>
      <c r="M111" s="81">
        <f>Igazgatás!M139+Községgazd!P122+Közút!M111+Vagyongazd!M111+Sport!M113+Közművelődés!O145+Támogatás!Q111</f>
        <v>0</v>
      </c>
      <c r="N111" s="1">
        <f>Igazgatás!N139+Községgazd!Q122+Közút!N111+Vagyongazd!N111+Sport!N113+Közművelődés!P145+Támogatás!R111</f>
        <v>50000</v>
      </c>
      <c r="O111" s="1">
        <f>Igazgatás!O139+Községgazd!R122+Közút!O111+Vagyongazd!O111+Sport!O113+Közművelődés!Q145+Támogatás!S111</f>
        <v>179562</v>
      </c>
      <c r="P111" s="1">
        <f>Igazgatás!P139+Községgazd!S122+Közút!P111+Vagyongazd!P111+Sport!P113+Közművelődés!R145+Támogatás!T111</f>
        <v>298000</v>
      </c>
      <c r="Q111" s="1">
        <f>Igazgatás!Q139+Községgazd!T122+Közút!Q111+Vagyongazd!Q111+Sport!Q113+Közművelődés!S145+Támogatás!U111</f>
        <v>0</v>
      </c>
      <c r="R111" s="89">
        <f>Igazgatás!R139+Községgazd!U122+Közút!R111+Vagyongazd!R111+Sport!R113+Közművelődés!T145+Támogatás!V111</f>
        <v>317562</v>
      </c>
      <c r="S111" s="1">
        <f>Igazgatás!S139+Községgazd!V122+Közút!S111+Vagyongazd!S111+Sport!S113+Közművelődés!U145+Támogatás!W111</f>
        <v>30000</v>
      </c>
      <c r="T111" s="43">
        <f>Igazgatás!T139+Községgazd!W122+Közút!T111+Vagyongazd!T111+Sport!T113+Közművelődés!V145+Támogatás!X111</f>
        <v>290000</v>
      </c>
      <c r="U111" s="89">
        <f>Igazgatás!U139+Községgazd!X122+Közút!U111+Vagyongazd!U111+Sport!U113+Közművelődés!W145+Támogatás!Y111</f>
        <v>0</v>
      </c>
      <c r="V111" s="1">
        <f>Igazgatás!V139+Községgazd!Y122+Közút!V111+Vagyongazd!V111+Sport!V113+Közművelődés!X145+Támogatás!Z111</f>
        <v>200000</v>
      </c>
      <c r="W111" s="43">
        <f>Igazgatás!W139+Községgazd!Z122+Közút!W111+Vagyongazd!W111+Sport!W113+Közművelődés!Y145+Támogatás!AA111</f>
        <v>572934</v>
      </c>
      <c r="X111" s="46">
        <f>Igazgatás!X139+Községgazd!AA122+Közút!X111+Vagyongazd!X111+Sport!X113+Közművelődés!Z145+Támogatás!AB111</f>
        <v>0</v>
      </c>
    </row>
    <row r="112" spans="1:24" x14ac:dyDescent="0.25">
      <c r="A112" s="140" t="s">
        <v>419</v>
      </c>
      <c r="B112" s="59"/>
      <c r="C112" s="2"/>
      <c r="D112" s="603" t="s">
        <v>810</v>
      </c>
      <c r="E112" s="603"/>
      <c r="F112" s="187">
        <f>Igazgatás!F143+Községgazd!F123+Közút!F112+Vagyongazd!F112+Sport!F114+Közművelődés!F146+Támogatás!F112</f>
        <v>1663000</v>
      </c>
      <c r="G112" s="486">
        <f>Igazgatás!G143+Községgazd!G123+Közút!G112+Vagyongazd!G112+Sport!G114+Közművelődés!G146+Támogatás!G112</f>
        <v>2055202</v>
      </c>
      <c r="H112" s="486">
        <f>Igazgatás!H143+Községgazd!H123+Közút!H112+Vagyongazd!H112+Sport!H114+Közművelődés!H146+Támogatás!H112</f>
        <v>2013966</v>
      </c>
      <c r="I112" s="415">
        <f>Igazgatás!I143+Községgazd!I123+Közút!I112+Vagyongazd!I112+Sport!I114+Közművelődés!I146+Támogatás!I112</f>
        <v>2030088</v>
      </c>
      <c r="J112" s="394">
        <f>Igazgatás!J143+Községgazd!J123+Közút!J112+Vagyongazd!J112+Sport!J114+Közművelődés!J146+Támogatás!J112</f>
        <v>1974038</v>
      </c>
      <c r="K112" s="205">
        <f>Igazgatás!K143+Községgazd!K123+Közút!K112+Vagyongazd!K112+Sport!K114+Közművelődés!K146+Támogatás!K112</f>
        <v>25200</v>
      </c>
      <c r="L112" s="224">
        <f>Igazgatás!L143+Községgazd!L123+Közút!L112+Vagyongazd!L112+Sport!L114+Közművelődés!L146+Támogatás!L112</f>
        <v>1999238</v>
      </c>
      <c r="M112" s="81">
        <f>Igazgatás!M143+Községgazd!P123+Közút!M112+Vagyongazd!M112+Sport!M114+Közművelődés!O146+Támogatás!Q112</f>
        <v>385173</v>
      </c>
      <c r="N112" s="1">
        <f>Igazgatás!N143+Községgazd!Q123+Közút!N112+Vagyongazd!N112+Sport!N114+Közművelődés!P146+Támogatás!R112</f>
        <v>313096</v>
      </c>
      <c r="O112" s="1">
        <f>Igazgatás!O143+Községgazd!R123+Közút!O112+Vagyongazd!O112+Sport!O114+Közművelődés!Q146+Támogatás!S112</f>
        <v>308400</v>
      </c>
      <c r="P112" s="1">
        <f>Igazgatás!P143+Községgazd!S123+Közút!P112+Vagyongazd!P112+Sport!P114+Közművelődés!R146+Támogatás!T112</f>
        <v>215424</v>
      </c>
      <c r="Q112" s="1">
        <f>Igazgatás!Q143+Községgazd!T123+Közút!Q112+Vagyongazd!Q112+Sport!Q114+Közművelődés!S146+Támogatás!U112</f>
        <v>63286</v>
      </c>
      <c r="R112" s="89">
        <f>Igazgatás!R143+Községgazd!U123+Közút!R112+Vagyongazd!R112+Sport!R114+Közművelődés!T146+Támogatás!V112</f>
        <v>41236</v>
      </c>
      <c r="S112" s="1">
        <f>Igazgatás!S143+Községgazd!V123+Közút!S112+Vagyongazd!S112+Sport!S114+Közművelődés!U146+Támogatás!W112</f>
        <v>41236</v>
      </c>
      <c r="T112" s="43">
        <f>Igazgatás!T143+Községgazd!W123+Közút!T112+Vagyongazd!T112+Sport!T114+Közművelődés!V146+Támogatás!X112</f>
        <v>406221</v>
      </c>
      <c r="U112" s="89">
        <f>Igazgatás!U143+Községgazd!X123+Közút!U112+Vagyongazd!U112+Sport!U114+Közművelődés!W146+Támogatás!Y112</f>
        <v>82472</v>
      </c>
      <c r="V112" s="1">
        <f>Igazgatás!V143+Községgazd!Y123+Közút!V112+Vagyongazd!V112+Sport!V114+Közművelődés!X146+Támogatás!Z112</f>
        <v>41236</v>
      </c>
      <c r="W112" s="43">
        <f>Igazgatás!W143+Községgazd!Z123+Közút!W112+Vagyongazd!W112+Sport!W114+Közművelődés!Y146+Támogatás!AA112</f>
        <v>85336</v>
      </c>
      <c r="X112" s="46">
        <f>Igazgatás!X143+Községgazd!AA123+Közút!X112+Vagyongazd!X112+Sport!X114+Közművelődés!Z146+Támogatás!AB112</f>
        <v>16122</v>
      </c>
    </row>
    <row r="113" spans="1:24" ht="25.5" hidden="1" customHeight="1" x14ac:dyDescent="0.25">
      <c r="A113" s="140" t="s">
        <v>420</v>
      </c>
      <c r="B113" s="59"/>
      <c r="C113" s="2"/>
      <c r="D113" s="607" t="s">
        <v>812</v>
      </c>
      <c r="E113" s="607"/>
      <c r="F113" s="197">
        <f>Igazgatás!F150+Községgazd!F124+Közút!F113+Vagyongazd!F113+Sport!F115+Közművelődés!F147+Támogatás!F114</f>
        <v>0</v>
      </c>
      <c r="G113" s="497">
        <f>Igazgatás!G150+Községgazd!G124+Közút!G113+Vagyongazd!G113+Sport!G115+Közművelődés!G147+Támogatás!G114</f>
        <v>0</v>
      </c>
      <c r="H113" s="497">
        <f>Igazgatás!H150+Községgazd!H124+Közút!H113+Vagyongazd!H113+Sport!H115+Közművelődés!H147+Támogatás!H114</f>
        <v>0</v>
      </c>
      <c r="I113" s="426">
        <f>Igazgatás!I150+Községgazd!I124+Közút!I113+Vagyongazd!I113+Sport!I115+Közművelődés!I147+Támogatás!I114</f>
        <v>0</v>
      </c>
      <c r="J113" s="406">
        <f>Igazgatás!J150+Községgazd!J124+Közút!J113+Vagyongazd!J113+Sport!J115+Közművelődés!J147+Támogatás!J114</f>
        <v>0</v>
      </c>
      <c r="K113" s="215">
        <f>Igazgatás!K150+Községgazd!K124+Közút!K113+Vagyongazd!K113+Sport!K115+Közművelődés!K147+Támogatás!K114</f>
        <v>0</v>
      </c>
      <c r="L113" s="224">
        <f>Igazgatás!L150+Községgazd!L124+Közút!L113+Vagyongazd!L113+Sport!L115+Közművelődés!L147+Támogatás!L114</f>
        <v>0</v>
      </c>
      <c r="M113" s="81">
        <f>Igazgatás!M150+Községgazd!P124+Közút!M113+Vagyongazd!M113+Sport!M115+Közművelődés!O147+Támogatás!Q114</f>
        <v>0</v>
      </c>
      <c r="N113" s="1">
        <f>Igazgatás!N150+Községgazd!Q124+Közút!N113+Vagyongazd!N113+Sport!N115+Közművelődés!P147+Támogatás!R114</f>
        <v>0</v>
      </c>
      <c r="O113" s="1">
        <f>Igazgatás!O150+Községgazd!R124+Közút!O113+Vagyongazd!O113+Sport!O115+Közművelődés!Q147+Támogatás!S114</f>
        <v>0</v>
      </c>
      <c r="P113" s="1">
        <f>Igazgatás!P150+Községgazd!S124+Közút!P113+Vagyongazd!P113+Sport!P115+Közművelődés!R147+Támogatás!T114</f>
        <v>0</v>
      </c>
      <c r="Q113" s="1">
        <f>Igazgatás!Q150+Községgazd!T124+Közút!Q113+Vagyongazd!Q113+Sport!Q115+Közművelődés!S147+Támogatás!U114</f>
        <v>0</v>
      </c>
      <c r="R113" s="89">
        <f>Igazgatás!R150+Községgazd!U124+Közút!R113+Vagyongazd!R113+Sport!R115+Közművelődés!T147+Támogatás!V114</f>
        <v>0</v>
      </c>
      <c r="S113" s="1">
        <f>Igazgatás!S150+Községgazd!V124+Közút!S113+Vagyongazd!S113+Sport!S115+Közművelődés!U147+Támogatás!W114</f>
        <v>0</v>
      </c>
      <c r="T113" s="43">
        <f>Igazgatás!T150+Községgazd!W124+Közút!T113+Vagyongazd!T113+Sport!T115+Közművelődés!V147+Támogatás!X114</f>
        <v>0</v>
      </c>
      <c r="U113" s="89">
        <f>Igazgatás!U150+Községgazd!X124+Közút!U113+Vagyongazd!U113+Sport!U115+Közművelődés!W147+Támogatás!Y114</f>
        <v>0</v>
      </c>
      <c r="V113" s="1">
        <f>Igazgatás!V150+Községgazd!Y124+Közút!V113+Vagyongazd!V113+Sport!V115+Közművelődés!X147+Támogatás!Z114</f>
        <v>0</v>
      </c>
      <c r="W113" s="43">
        <f>Igazgatás!W150+Községgazd!Z124+Közút!W113+Vagyongazd!W113+Sport!W115+Közművelődés!Y147+Támogatás!AA114</f>
        <v>0</v>
      </c>
      <c r="X113" s="46">
        <f>Igazgatás!X150+Községgazd!AA124+Közút!X113+Vagyongazd!X113+Sport!X115+Közművelődés!Z147+Támogatás!AB114</f>
        <v>0</v>
      </c>
    </row>
    <row r="114" spans="1:24" ht="25.5" hidden="1" customHeight="1" x14ac:dyDescent="0.25">
      <c r="A114" s="140" t="s">
        <v>421</v>
      </c>
      <c r="B114" s="59"/>
      <c r="C114" s="2"/>
      <c r="D114" s="607" t="s">
        <v>814</v>
      </c>
      <c r="E114" s="607"/>
      <c r="F114" s="197">
        <f>Igazgatás!F151+Községgazd!F125+Közút!F114+Vagyongazd!F114+Sport!F116+Közművelődés!F148+Támogatás!F115</f>
        <v>0</v>
      </c>
      <c r="G114" s="497">
        <f>Igazgatás!G151+Községgazd!G125+Közút!G114+Vagyongazd!G114+Sport!G116+Közművelődés!G148+Támogatás!G115</f>
        <v>0</v>
      </c>
      <c r="H114" s="497">
        <f>Igazgatás!H151+Községgazd!H125+Közút!H114+Vagyongazd!H114+Sport!H116+Közművelődés!H148+Támogatás!H115</f>
        <v>0</v>
      </c>
      <c r="I114" s="426">
        <f>Igazgatás!I151+Községgazd!I125+Közút!I114+Vagyongazd!I114+Sport!I116+Közművelődés!I148+Támogatás!I115</f>
        <v>0</v>
      </c>
      <c r="J114" s="406">
        <f>Igazgatás!J151+Községgazd!J125+Közút!J114+Vagyongazd!J114+Sport!J116+Közművelődés!J148+Támogatás!J115</f>
        <v>0</v>
      </c>
      <c r="K114" s="215">
        <f>Igazgatás!K151+Községgazd!K125+Közút!K114+Vagyongazd!K114+Sport!K116+Közművelődés!K148+Támogatás!K115</f>
        <v>0</v>
      </c>
      <c r="L114" s="224">
        <f>Igazgatás!L151+Községgazd!L125+Közút!L114+Vagyongazd!L114+Sport!L116+Közművelődés!L148+Támogatás!L115</f>
        <v>0</v>
      </c>
      <c r="M114" s="81">
        <f>Igazgatás!M151+Községgazd!P125+Közút!M114+Vagyongazd!M114+Sport!M116+Közművelődés!O148+Támogatás!Q115</f>
        <v>0</v>
      </c>
      <c r="N114" s="1">
        <f>Igazgatás!N151+Községgazd!Q125+Közút!N114+Vagyongazd!N114+Sport!N116+Közművelődés!P148+Támogatás!R115</f>
        <v>0</v>
      </c>
      <c r="O114" s="1">
        <f>Igazgatás!O151+Községgazd!R125+Közút!O114+Vagyongazd!O114+Sport!O116+Közművelődés!Q148+Támogatás!S115</f>
        <v>0</v>
      </c>
      <c r="P114" s="1">
        <f>Igazgatás!P151+Községgazd!S125+Közút!P114+Vagyongazd!P114+Sport!P116+Közművelődés!R148+Támogatás!T115</f>
        <v>0</v>
      </c>
      <c r="Q114" s="1">
        <f>Igazgatás!Q151+Községgazd!T125+Közút!Q114+Vagyongazd!Q114+Sport!Q116+Közművelődés!S148+Támogatás!U115</f>
        <v>0</v>
      </c>
      <c r="R114" s="89">
        <f>Igazgatás!R151+Községgazd!U125+Közút!R114+Vagyongazd!R114+Sport!R116+Közművelődés!T148+Támogatás!V115</f>
        <v>0</v>
      </c>
      <c r="S114" s="1">
        <f>Igazgatás!S151+Községgazd!V125+Közút!S114+Vagyongazd!S114+Sport!S116+Közművelődés!U148+Támogatás!W115</f>
        <v>0</v>
      </c>
      <c r="T114" s="43">
        <f>Igazgatás!T151+Községgazd!W125+Közút!T114+Vagyongazd!T114+Sport!T116+Közművelődés!V148+Támogatás!X115</f>
        <v>0</v>
      </c>
      <c r="U114" s="89">
        <f>Igazgatás!U151+Községgazd!X125+Közút!U114+Vagyongazd!U114+Sport!U116+Közművelődés!W148+Támogatás!Y115</f>
        <v>0</v>
      </c>
      <c r="V114" s="1">
        <f>Igazgatás!V151+Községgazd!Y125+Közút!V114+Vagyongazd!V114+Sport!V116+Közművelődés!X148+Támogatás!Z115</f>
        <v>0</v>
      </c>
      <c r="W114" s="43">
        <f>Igazgatás!W151+Községgazd!Z125+Közút!W114+Vagyongazd!W114+Sport!W116+Közművelődés!Y148+Támogatás!AA115</f>
        <v>0</v>
      </c>
      <c r="X114" s="46">
        <f>Igazgatás!X151+Községgazd!AA125+Közút!X114+Vagyongazd!X114+Sport!X116+Közművelődés!Z148+Támogatás!AB115</f>
        <v>0</v>
      </c>
    </row>
    <row r="115" spans="1:24" s="42" customFormat="1" ht="27.75" hidden="1" customHeight="1" x14ac:dyDescent="0.25">
      <c r="A115" s="140" t="s">
        <v>422</v>
      </c>
      <c r="B115" s="119" t="s">
        <v>950</v>
      </c>
      <c r="C115" s="675" t="s">
        <v>1094</v>
      </c>
      <c r="D115" s="676"/>
      <c r="E115" s="676"/>
      <c r="F115" s="196">
        <f>Igazgatás!F152+Községgazd!F126+Közút!F115+Vagyongazd!F115+Sport!F117+Közművelődés!F149+Támogatás!F116</f>
        <v>0</v>
      </c>
      <c r="G115" s="496">
        <f>Igazgatás!G152+Községgazd!G126+Közút!G115+Vagyongazd!G115+Sport!G117+Közművelődés!G149+Támogatás!G116</f>
        <v>0</v>
      </c>
      <c r="H115" s="496">
        <f>Igazgatás!H152+Községgazd!H126+Közút!H115+Vagyongazd!H115+Sport!H117+Közművelődés!H149+Támogatás!H116</f>
        <v>0</v>
      </c>
      <c r="I115" s="425">
        <f>Igazgatás!I152+Községgazd!I126+Közút!I115+Vagyongazd!I115+Sport!I117+Közművelődés!I149+Támogatás!I116</f>
        <v>0</v>
      </c>
      <c r="J115" s="404">
        <f>Igazgatás!J152+Községgazd!J126+Közút!J115+Vagyongazd!J115+Sport!J117+Közművelődés!J149+Támogatás!J116</f>
        <v>0</v>
      </c>
      <c r="K115" s="214">
        <f>Igazgatás!K152+Községgazd!K126+Közút!K115+Vagyongazd!K115+Sport!K117+Közművelődés!K149+Támogatás!K116</f>
        <v>0</v>
      </c>
      <c r="L115" s="227">
        <f>Igazgatás!L152+Községgazd!L126+Közút!L115+Vagyongazd!L115+Sport!L117+Közművelődés!L149+Támogatás!L116</f>
        <v>0</v>
      </c>
      <c r="M115" s="122">
        <f>Igazgatás!M152+Községgazd!P126+Közút!M115+Vagyongazd!M115+Sport!M117+Közművelődés!O149+Támogatás!Q116</f>
        <v>0</v>
      </c>
      <c r="N115" s="123">
        <f>Igazgatás!N152+Községgazd!Q126+Közút!N115+Vagyongazd!N115+Sport!N117+Közművelődés!P149+Támogatás!R116</f>
        <v>0</v>
      </c>
      <c r="O115" s="123">
        <f>Igazgatás!O152+Községgazd!R126+Közút!O115+Vagyongazd!O115+Sport!O117+Közművelődés!Q149+Támogatás!S116</f>
        <v>0</v>
      </c>
      <c r="P115" s="123">
        <f>Igazgatás!P152+Községgazd!S126+Közút!P115+Vagyongazd!P115+Sport!P117+Közművelődés!R149+Támogatás!T116</f>
        <v>0</v>
      </c>
      <c r="Q115" s="123">
        <f>Igazgatás!Q152+Községgazd!T126+Közút!Q115+Vagyongazd!Q115+Sport!Q117+Közművelődés!S149+Támogatás!U116</f>
        <v>0</v>
      </c>
      <c r="R115" s="126">
        <f>Igazgatás!R152+Községgazd!U126+Közút!R115+Vagyongazd!R115+Sport!R117+Közművelődés!T149+Támogatás!V116</f>
        <v>0</v>
      </c>
      <c r="S115" s="123">
        <f>Igazgatás!S152+Községgazd!V126+Közút!S115+Vagyongazd!S115+Sport!S117+Közművelődés!U149+Támogatás!W116</f>
        <v>0</v>
      </c>
      <c r="T115" s="125">
        <f>Igazgatás!T152+Községgazd!W126+Közút!T115+Vagyongazd!T115+Sport!T117+Közművelődés!V149+Támogatás!X116</f>
        <v>0</v>
      </c>
      <c r="U115" s="126">
        <f>Igazgatás!U152+Községgazd!X126+Közút!U115+Vagyongazd!U115+Sport!U117+Közművelődés!W149+Támogatás!Y116</f>
        <v>0</v>
      </c>
      <c r="V115" s="123">
        <f>Igazgatás!V152+Községgazd!Y126+Közút!V115+Vagyongazd!V115+Sport!V117+Közművelődés!X149+Támogatás!Z116</f>
        <v>0</v>
      </c>
      <c r="W115" s="125">
        <f>Igazgatás!W152+Községgazd!Z126+Közút!W115+Vagyongazd!W115+Sport!W117+Közművelődés!Y149+Támogatás!AA116</f>
        <v>0</v>
      </c>
      <c r="X115" s="127">
        <f>Igazgatás!X152+Községgazd!AA126+Közút!X115+Vagyongazd!X115+Sport!X117+Közművelődés!Z149+Támogatás!AB116</f>
        <v>0</v>
      </c>
    </row>
    <row r="116" spans="1:24" hidden="1" x14ac:dyDescent="0.25">
      <c r="A116" s="140" t="s">
        <v>423</v>
      </c>
      <c r="B116" s="59"/>
      <c r="C116" s="2"/>
      <c r="D116" s="603" t="s">
        <v>816</v>
      </c>
      <c r="E116" s="603"/>
      <c r="F116" s="187">
        <f>Igazgatás!F153+Községgazd!F127+Közút!F116+Vagyongazd!F116+Sport!F118+Közművelődés!F150+Támogatás!F117</f>
        <v>0</v>
      </c>
      <c r="G116" s="486">
        <f>Igazgatás!G153+Községgazd!G127+Közút!G116+Vagyongazd!G116+Sport!G118+Közművelődés!G150+Támogatás!G117</f>
        <v>0</v>
      </c>
      <c r="H116" s="486">
        <f>Igazgatás!H153+Községgazd!H127+Közút!H116+Vagyongazd!H116+Sport!H118+Közművelődés!H150+Támogatás!H117</f>
        <v>0</v>
      </c>
      <c r="I116" s="415">
        <f>Igazgatás!I153+Községgazd!I127+Közút!I116+Vagyongazd!I116+Sport!I118+Közművelődés!I150+Támogatás!I117</f>
        <v>0</v>
      </c>
      <c r="J116" s="394">
        <f>Igazgatás!J153+Községgazd!J127+Közút!J116+Vagyongazd!J116+Sport!J118+Közművelődés!J150+Támogatás!J117</f>
        <v>0</v>
      </c>
      <c r="K116" s="205">
        <f>Igazgatás!K153+Községgazd!K127+Közút!K116+Vagyongazd!K116+Sport!K118+Közművelődés!K150+Támogatás!K117</f>
        <v>0</v>
      </c>
      <c r="L116" s="224">
        <f>Igazgatás!L153+Községgazd!L127+Közút!L116+Vagyongazd!L116+Sport!L118+Közművelődés!L150+Támogatás!L117</f>
        <v>0</v>
      </c>
      <c r="M116" s="81">
        <f>Igazgatás!M153+Községgazd!P127+Közút!M116+Vagyongazd!M116+Sport!M118+Közművelődés!O150+Támogatás!Q117</f>
        <v>0</v>
      </c>
      <c r="N116" s="1">
        <f>Igazgatás!N153+Községgazd!Q127+Közút!N116+Vagyongazd!N116+Sport!N118+Közművelődés!P150+Támogatás!R117</f>
        <v>0</v>
      </c>
      <c r="O116" s="1">
        <f>Igazgatás!O153+Községgazd!R127+Közút!O116+Vagyongazd!O116+Sport!O118+Közművelődés!Q150+Támogatás!S117</f>
        <v>0</v>
      </c>
      <c r="P116" s="1">
        <f>Igazgatás!P153+Községgazd!S127+Közút!P116+Vagyongazd!P116+Sport!P118+Közművelődés!R150+Támogatás!T117</f>
        <v>0</v>
      </c>
      <c r="Q116" s="1">
        <f>Igazgatás!Q153+Községgazd!T127+Közút!Q116+Vagyongazd!Q116+Sport!Q118+Közművelődés!S150+Támogatás!U117</f>
        <v>0</v>
      </c>
      <c r="R116" s="89">
        <f>Igazgatás!R153+Községgazd!U127+Közút!R116+Vagyongazd!R116+Sport!R118+Közművelődés!T150+Támogatás!V117</f>
        <v>0</v>
      </c>
      <c r="S116" s="1">
        <f>Igazgatás!S153+Községgazd!V127+Közút!S116+Vagyongazd!S116+Sport!S118+Közművelődés!U150+Támogatás!W117</f>
        <v>0</v>
      </c>
      <c r="T116" s="43">
        <f>Igazgatás!T153+Községgazd!W127+Közút!T116+Vagyongazd!T116+Sport!T118+Közművelődés!V150+Támogatás!X117</f>
        <v>0</v>
      </c>
      <c r="U116" s="89">
        <f>Igazgatás!U153+Községgazd!X127+Közút!U116+Vagyongazd!U116+Sport!U118+Közművelődés!W150+Támogatás!Y117</f>
        <v>0</v>
      </c>
      <c r="V116" s="1">
        <f>Igazgatás!V153+Községgazd!Y127+Közút!V116+Vagyongazd!V116+Sport!V118+Közművelődés!X150+Támogatás!Z117</f>
        <v>0</v>
      </c>
      <c r="W116" s="43">
        <f>Igazgatás!W153+Községgazd!Z127+Közút!W116+Vagyongazd!W116+Sport!W118+Közművelődés!Y150+Támogatás!AA117</f>
        <v>0</v>
      </c>
      <c r="X116" s="46">
        <f>Igazgatás!X153+Községgazd!AA127+Közút!X116+Vagyongazd!X116+Sport!X118+Közművelődés!Z150+Támogatás!AB117</f>
        <v>0</v>
      </c>
    </row>
    <row r="117" spans="1:24" ht="25.5" hidden="1" customHeight="1" x14ac:dyDescent="0.25">
      <c r="A117" s="140" t="s">
        <v>424</v>
      </c>
      <c r="B117" s="59"/>
      <c r="C117" s="2"/>
      <c r="D117" s="607" t="s">
        <v>815</v>
      </c>
      <c r="E117" s="607"/>
      <c r="F117" s="197">
        <f>Igazgatás!F154+Községgazd!F128+Közút!F117+Vagyongazd!F117+Sport!F119+Közművelődés!F151+Támogatás!F118</f>
        <v>0</v>
      </c>
      <c r="G117" s="497">
        <f>Igazgatás!G154+Községgazd!G128+Közút!G117+Vagyongazd!G117+Sport!G119+Közművelődés!G151+Támogatás!G118</f>
        <v>0</v>
      </c>
      <c r="H117" s="497">
        <f>Igazgatás!H154+Községgazd!H128+Közút!H117+Vagyongazd!H117+Sport!H119+Közművelődés!H151+Támogatás!H118</f>
        <v>0</v>
      </c>
      <c r="I117" s="426">
        <f>Igazgatás!I154+Községgazd!I128+Közút!I117+Vagyongazd!I117+Sport!I119+Közművelődés!I151+Támogatás!I118</f>
        <v>0</v>
      </c>
      <c r="J117" s="406">
        <f>Igazgatás!J154+Községgazd!J128+Közút!J117+Vagyongazd!J117+Sport!J119+Közművelődés!J151+Támogatás!J118</f>
        <v>0</v>
      </c>
      <c r="K117" s="215">
        <f>Igazgatás!K154+Községgazd!K128+Közút!K117+Vagyongazd!K117+Sport!K119+Közművelődés!K151+Támogatás!K118</f>
        <v>0</v>
      </c>
      <c r="L117" s="224">
        <f>Igazgatás!L154+Községgazd!L128+Közút!L117+Vagyongazd!L117+Sport!L119+Közművelődés!L151+Támogatás!L118</f>
        <v>0</v>
      </c>
      <c r="M117" s="81">
        <f>Igazgatás!M154+Községgazd!P128+Közút!M117+Vagyongazd!M117+Sport!M119+Közművelődés!O151+Támogatás!Q118</f>
        <v>0</v>
      </c>
      <c r="N117" s="1">
        <f>Igazgatás!N154+Községgazd!Q128+Közút!N117+Vagyongazd!N117+Sport!N119+Közművelődés!P151+Támogatás!R118</f>
        <v>0</v>
      </c>
      <c r="O117" s="1">
        <f>Igazgatás!O154+Községgazd!R128+Közút!O117+Vagyongazd!O117+Sport!O119+Közművelődés!Q151+Támogatás!S118</f>
        <v>0</v>
      </c>
      <c r="P117" s="1">
        <f>Igazgatás!P154+Községgazd!S128+Közút!P117+Vagyongazd!P117+Sport!P119+Közművelődés!R151+Támogatás!T118</f>
        <v>0</v>
      </c>
      <c r="Q117" s="1">
        <f>Igazgatás!Q154+Községgazd!T128+Közút!Q117+Vagyongazd!Q117+Sport!Q119+Közművelődés!S151+Támogatás!U118</f>
        <v>0</v>
      </c>
      <c r="R117" s="89">
        <f>Igazgatás!R154+Községgazd!U128+Közút!R117+Vagyongazd!R117+Sport!R119+Közművelődés!T151+Támogatás!V118</f>
        <v>0</v>
      </c>
      <c r="S117" s="1">
        <f>Igazgatás!S154+Községgazd!V128+Közút!S117+Vagyongazd!S117+Sport!S119+Közművelődés!U151+Támogatás!W118</f>
        <v>0</v>
      </c>
      <c r="T117" s="43">
        <f>Igazgatás!T154+Községgazd!W128+Közút!T117+Vagyongazd!T117+Sport!T119+Közművelődés!V151+Támogatás!X118</f>
        <v>0</v>
      </c>
      <c r="U117" s="89">
        <f>Igazgatás!U154+Községgazd!X128+Közút!U117+Vagyongazd!U117+Sport!U119+Közművelődés!W151+Támogatás!Y118</f>
        <v>0</v>
      </c>
      <c r="V117" s="1">
        <f>Igazgatás!V154+Községgazd!Y128+Közút!V117+Vagyongazd!V117+Sport!V119+Közművelődés!X151+Támogatás!Z118</f>
        <v>0</v>
      </c>
      <c r="W117" s="43">
        <f>Igazgatás!W154+Községgazd!Z128+Közút!W117+Vagyongazd!W117+Sport!W119+Közművelődés!Y151+Támogatás!AA118</f>
        <v>0</v>
      </c>
      <c r="X117" s="46">
        <f>Igazgatás!X154+Községgazd!AA128+Közút!X117+Vagyongazd!X117+Sport!X119+Közművelődés!Z151+Támogatás!AB118</f>
        <v>0</v>
      </c>
    </row>
    <row r="118" spans="1:24" s="42" customFormat="1" hidden="1" x14ac:dyDescent="0.25">
      <c r="A118" s="140" t="s">
        <v>425</v>
      </c>
      <c r="B118" s="119" t="s">
        <v>952</v>
      </c>
      <c r="C118" s="675" t="s">
        <v>1095</v>
      </c>
      <c r="D118" s="676"/>
      <c r="E118" s="676"/>
      <c r="F118" s="196">
        <f>Igazgatás!F155+Községgazd!F129+Közút!F118+Vagyongazd!F118+Sport!F120+Közművelődés!F152+Támogatás!F119</f>
        <v>0</v>
      </c>
      <c r="G118" s="496">
        <f>Igazgatás!G155+Községgazd!G129+Közút!G118+Vagyongazd!G118+Sport!G120+Közművelődés!G152+Támogatás!G119</f>
        <v>0</v>
      </c>
      <c r="H118" s="496">
        <f>Igazgatás!H155+Községgazd!H129+Közút!H118+Vagyongazd!H118+Sport!H120+Közművelődés!H152+Támogatás!H119</f>
        <v>0</v>
      </c>
      <c r="I118" s="425">
        <f>Igazgatás!I155+Községgazd!I129+Közút!I118+Vagyongazd!I118+Sport!I120+Közművelődés!I152+Támogatás!I119</f>
        <v>0</v>
      </c>
      <c r="J118" s="404">
        <f>Igazgatás!J155+Községgazd!J129+Közút!J118+Vagyongazd!J118+Sport!J120+Közművelődés!J152+Támogatás!J119</f>
        <v>0</v>
      </c>
      <c r="K118" s="214">
        <f>Igazgatás!K155+Községgazd!K129+Közút!K118+Vagyongazd!K118+Sport!K120+Közművelődés!K152+Támogatás!K119</f>
        <v>0</v>
      </c>
      <c r="L118" s="227">
        <f>Igazgatás!L155+Községgazd!L129+Közút!L118+Vagyongazd!L118+Sport!L120+Közművelődés!L152+Támogatás!L119</f>
        <v>0</v>
      </c>
      <c r="M118" s="122">
        <f>Igazgatás!M155+Községgazd!P129+Közút!M118+Vagyongazd!M118+Sport!M120+Közművelődés!O152+Támogatás!Q119</f>
        <v>0</v>
      </c>
      <c r="N118" s="123">
        <f>Igazgatás!N155+Községgazd!Q129+Közút!N118+Vagyongazd!N118+Sport!N120+Közművelődés!P152+Támogatás!R119</f>
        <v>0</v>
      </c>
      <c r="O118" s="123">
        <f>Igazgatás!O155+Községgazd!R129+Közút!O118+Vagyongazd!O118+Sport!O120+Közművelődés!Q152+Támogatás!S119</f>
        <v>0</v>
      </c>
      <c r="P118" s="123">
        <f>Igazgatás!P155+Községgazd!S129+Közút!P118+Vagyongazd!P118+Sport!P120+Közművelődés!R152+Támogatás!T119</f>
        <v>0</v>
      </c>
      <c r="Q118" s="123">
        <f>Igazgatás!Q155+Községgazd!T129+Közút!Q118+Vagyongazd!Q118+Sport!Q120+Közművelődés!S152+Támogatás!U119</f>
        <v>0</v>
      </c>
      <c r="R118" s="126">
        <f>Igazgatás!R155+Községgazd!U129+Közút!R118+Vagyongazd!R118+Sport!R120+Közművelődés!T152+Támogatás!V119</f>
        <v>0</v>
      </c>
      <c r="S118" s="123">
        <f>Igazgatás!S155+Községgazd!V129+Közút!S118+Vagyongazd!S118+Sport!S120+Közművelődés!U152+Támogatás!W119</f>
        <v>0</v>
      </c>
      <c r="T118" s="125">
        <f>Igazgatás!T155+Községgazd!W129+Közút!T118+Vagyongazd!T118+Sport!T120+Közművelődés!V152+Támogatás!X119</f>
        <v>0</v>
      </c>
      <c r="U118" s="126">
        <f>Igazgatás!U155+Községgazd!X129+Közút!U118+Vagyongazd!U118+Sport!U120+Közművelődés!W152+Támogatás!Y119</f>
        <v>0</v>
      </c>
      <c r="V118" s="123">
        <f>Igazgatás!V155+Községgazd!Y129+Közút!V118+Vagyongazd!V118+Sport!V120+Közművelődés!X152+Támogatás!Z119</f>
        <v>0</v>
      </c>
      <c r="W118" s="125">
        <f>Igazgatás!W155+Községgazd!Z129+Közút!W118+Vagyongazd!W118+Sport!W120+Közművelődés!Y152+Támogatás!AA119</f>
        <v>0</v>
      </c>
      <c r="X118" s="127">
        <f>Igazgatás!X155+Községgazd!AA129+Közút!X118+Vagyongazd!X118+Sport!X120+Közművelődés!Z152+Támogatás!AB119</f>
        <v>0</v>
      </c>
    </row>
    <row r="119" spans="1:24" hidden="1" x14ac:dyDescent="0.25">
      <c r="A119" s="140" t="s">
        <v>426</v>
      </c>
      <c r="B119" s="59"/>
      <c r="C119" s="2"/>
      <c r="D119" s="603" t="s">
        <v>625</v>
      </c>
      <c r="E119" s="603"/>
      <c r="F119" s="187">
        <f>Igazgatás!F156+Községgazd!F130+Közút!F119+Vagyongazd!F119+Sport!F121+Közművelődés!F153+Támogatás!F120</f>
        <v>0</v>
      </c>
      <c r="G119" s="486">
        <f>Igazgatás!G156+Községgazd!G130+Közút!G119+Vagyongazd!G119+Sport!G121+Közművelődés!G153+Támogatás!G120</f>
        <v>0</v>
      </c>
      <c r="H119" s="486">
        <f>Igazgatás!H156+Községgazd!H130+Közút!H119+Vagyongazd!H119+Sport!H121+Közművelődés!H153+Támogatás!H120</f>
        <v>0</v>
      </c>
      <c r="I119" s="415">
        <f>Igazgatás!I156+Községgazd!I130+Közút!I119+Vagyongazd!I119+Sport!I121+Közművelődés!I153+Támogatás!I120</f>
        <v>0</v>
      </c>
      <c r="J119" s="394">
        <f>Igazgatás!J156+Községgazd!J130+Közút!J119+Vagyongazd!J119+Sport!J121+Közművelődés!J153+Támogatás!J120</f>
        <v>0</v>
      </c>
      <c r="K119" s="205">
        <f>Igazgatás!K156+Községgazd!K130+Közút!K119+Vagyongazd!K119+Sport!K121+Közművelődés!K153+Támogatás!K120</f>
        <v>0</v>
      </c>
      <c r="L119" s="224">
        <f>Igazgatás!L156+Községgazd!L130+Közút!L119+Vagyongazd!L119+Sport!L121+Közművelődés!L153+Támogatás!L120</f>
        <v>0</v>
      </c>
      <c r="M119" s="81">
        <f>Igazgatás!M156+Községgazd!P130+Közút!M119+Vagyongazd!M119+Sport!M121+Közművelődés!O153+Támogatás!Q120</f>
        <v>0</v>
      </c>
      <c r="N119" s="1">
        <f>Igazgatás!N156+Községgazd!Q130+Közút!N119+Vagyongazd!N119+Sport!N121+Közművelődés!P153+Támogatás!R120</f>
        <v>0</v>
      </c>
      <c r="O119" s="1">
        <f>Igazgatás!O156+Községgazd!R130+Közút!O119+Vagyongazd!O119+Sport!O121+Közművelődés!Q153+Támogatás!S120</f>
        <v>0</v>
      </c>
      <c r="P119" s="1">
        <f>Igazgatás!P156+Községgazd!S130+Közút!P119+Vagyongazd!P119+Sport!P121+Közművelődés!R153+Támogatás!T120</f>
        <v>0</v>
      </c>
      <c r="Q119" s="1">
        <f>Igazgatás!Q156+Községgazd!T130+Közút!Q119+Vagyongazd!Q119+Sport!Q121+Közművelődés!S153+Támogatás!U120</f>
        <v>0</v>
      </c>
      <c r="R119" s="89">
        <f>Igazgatás!R156+Községgazd!U130+Közút!R119+Vagyongazd!R119+Sport!R121+Közművelődés!T153+Támogatás!V120</f>
        <v>0</v>
      </c>
      <c r="S119" s="1">
        <f>Igazgatás!S156+Községgazd!V130+Közút!S119+Vagyongazd!S119+Sport!S121+Közművelődés!U153+Támogatás!W120</f>
        <v>0</v>
      </c>
      <c r="T119" s="43">
        <f>Igazgatás!T156+Községgazd!W130+Közút!T119+Vagyongazd!T119+Sport!T121+Közművelődés!V153+Támogatás!X120</f>
        <v>0</v>
      </c>
      <c r="U119" s="89">
        <f>Igazgatás!U156+Községgazd!X130+Közút!U119+Vagyongazd!U119+Sport!U121+Közművelődés!W153+Támogatás!Y120</f>
        <v>0</v>
      </c>
      <c r="V119" s="1">
        <f>Igazgatás!V156+Községgazd!Y130+Közút!V119+Vagyongazd!V119+Sport!V121+Közművelődés!X153+Támogatás!Z120</f>
        <v>0</v>
      </c>
      <c r="W119" s="43">
        <f>Igazgatás!W156+Községgazd!Z130+Közút!W119+Vagyongazd!W119+Sport!W121+Közművelődés!Y153+Támogatás!AA120</f>
        <v>0</v>
      </c>
      <c r="X119" s="46">
        <f>Igazgatás!X156+Községgazd!AA130+Közút!X119+Vagyongazd!X119+Sport!X121+Közművelődés!Z153+Támogatás!AB120</f>
        <v>0</v>
      </c>
    </row>
    <row r="120" spans="1:24" hidden="1" x14ac:dyDescent="0.25">
      <c r="A120" s="140" t="s">
        <v>427</v>
      </c>
      <c r="B120" s="59"/>
      <c r="C120" s="2"/>
      <c r="D120" s="603" t="s">
        <v>628</v>
      </c>
      <c r="E120" s="603"/>
      <c r="F120" s="187">
        <f>Igazgatás!F157+Községgazd!F131+Közút!F120+Vagyongazd!F120+Sport!F122+Közművelődés!F154+Támogatás!F121</f>
        <v>0</v>
      </c>
      <c r="G120" s="486">
        <f>Igazgatás!G157+Községgazd!G131+Közút!G120+Vagyongazd!G120+Sport!G122+Közművelődés!G154+Támogatás!G121</f>
        <v>0</v>
      </c>
      <c r="H120" s="486">
        <f>Igazgatás!H157+Községgazd!H131+Közút!H120+Vagyongazd!H120+Sport!H122+Közművelődés!H154+Támogatás!H121</f>
        <v>0</v>
      </c>
      <c r="I120" s="415">
        <f>Igazgatás!I157+Községgazd!I131+Közút!I120+Vagyongazd!I120+Sport!I122+Közművelődés!I154+Támogatás!I121</f>
        <v>0</v>
      </c>
      <c r="J120" s="394">
        <f>Igazgatás!J157+Községgazd!J131+Közút!J120+Vagyongazd!J120+Sport!J122+Közművelődés!J154+Támogatás!J121</f>
        <v>0</v>
      </c>
      <c r="K120" s="205">
        <f>Igazgatás!K157+Községgazd!K131+Közút!K120+Vagyongazd!K120+Sport!K122+Közművelődés!K154+Támogatás!K121</f>
        <v>0</v>
      </c>
      <c r="L120" s="224">
        <f>Igazgatás!L157+Községgazd!L131+Közút!L120+Vagyongazd!L120+Sport!L122+Közművelődés!L154+Támogatás!L121</f>
        <v>0</v>
      </c>
      <c r="M120" s="81">
        <f>Igazgatás!M157+Községgazd!P131+Közút!M120+Vagyongazd!M120+Sport!M122+Közművelődés!O154+Támogatás!Q121</f>
        <v>0</v>
      </c>
      <c r="N120" s="1">
        <f>Igazgatás!N157+Községgazd!Q131+Közút!N120+Vagyongazd!N120+Sport!N122+Közművelődés!P154+Támogatás!R121</f>
        <v>0</v>
      </c>
      <c r="O120" s="1">
        <f>Igazgatás!O157+Községgazd!R131+Közút!O120+Vagyongazd!O120+Sport!O122+Közművelődés!Q154+Támogatás!S121</f>
        <v>0</v>
      </c>
      <c r="P120" s="1">
        <f>Igazgatás!P157+Községgazd!S131+Közút!P120+Vagyongazd!P120+Sport!P122+Közművelődés!R154+Támogatás!T121</f>
        <v>0</v>
      </c>
      <c r="Q120" s="1">
        <f>Igazgatás!Q157+Községgazd!T131+Közút!Q120+Vagyongazd!Q120+Sport!Q122+Közművelődés!S154+Támogatás!U121</f>
        <v>0</v>
      </c>
      <c r="R120" s="89">
        <f>Igazgatás!R157+Községgazd!U131+Közút!R120+Vagyongazd!R120+Sport!R122+Közművelődés!T154+Támogatás!V121</f>
        <v>0</v>
      </c>
      <c r="S120" s="1">
        <f>Igazgatás!S157+Községgazd!V131+Közút!S120+Vagyongazd!S120+Sport!S122+Közművelődés!U154+Támogatás!W121</f>
        <v>0</v>
      </c>
      <c r="T120" s="43">
        <f>Igazgatás!T157+Községgazd!W131+Közút!T120+Vagyongazd!T120+Sport!T122+Közművelődés!V154+Támogatás!X121</f>
        <v>0</v>
      </c>
      <c r="U120" s="89">
        <f>Igazgatás!U157+Községgazd!X131+Közút!U120+Vagyongazd!U120+Sport!U122+Közművelődés!W154+Támogatás!Y121</f>
        <v>0</v>
      </c>
      <c r="V120" s="1">
        <f>Igazgatás!V157+Községgazd!Y131+Közút!V120+Vagyongazd!V120+Sport!V122+Közművelődés!X154+Támogatás!Z121</f>
        <v>0</v>
      </c>
      <c r="W120" s="43">
        <f>Igazgatás!W157+Községgazd!Z131+Közút!W120+Vagyongazd!W120+Sport!W122+Közművelődés!Y154+Támogatás!AA121</f>
        <v>0</v>
      </c>
      <c r="X120" s="46">
        <f>Igazgatás!X157+Községgazd!AA131+Közút!X120+Vagyongazd!X120+Sport!X122+Közművelődés!Z154+Támogatás!AB121</f>
        <v>0</v>
      </c>
    </row>
    <row r="121" spans="1:24" hidden="1" x14ac:dyDescent="0.25">
      <c r="A121" s="140" t="s">
        <v>428</v>
      </c>
      <c r="B121" s="59"/>
      <c r="C121" s="2"/>
      <c r="D121" s="603" t="s">
        <v>629</v>
      </c>
      <c r="E121" s="603"/>
      <c r="F121" s="187">
        <f>Igazgatás!F158+Községgazd!F132+Közút!F121+Vagyongazd!F121+Sport!F123+Közművelődés!F155+Támogatás!F122</f>
        <v>0</v>
      </c>
      <c r="G121" s="486">
        <f>Igazgatás!G158+Községgazd!G132+Közút!G121+Vagyongazd!G121+Sport!G123+Közművelődés!G155+Támogatás!G122</f>
        <v>0</v>
      </c>
      <c r="H121" s="486">
        <f>Igazgatás!H158+Községgazd!H132+Közút!H121+Vagyongazd!H121+Sport!H123+Közművelődés!H155+Támogatás!H122</f>
        <v>0</v>
      </c>
      <c r="I121" s="415">
        <f>Igazgatás!I158+Községgazd!I132+Közút!I121+Vagyongazd!I121+Sport!I123+Közművelődés!I155+Támogatás!I122</f>
        <v>0</v>
      </c>
      <c r="J121" s="394">
        <f>Igazgatás!J158+Községgazd!J132+Közút!J121+Vagyongazd!J121+Sport!J123+Közművelődés!J155+Támogatás!J122</f>
        <v>0</v>
      </c>
      <c r="K121" s="205">
        <f>Igazgatás!K158+Községgazd!K132+Közút!K121+Vagyongazd!K121+Sport!K123+Közművelődés!K155+Támogatás!K122</f>
        <v>0</v>
      </c>
      <c r="L121" s="224">
        <f>Igazgatás!L158+Községgazd!L132+Közút!L121+Vagyongazd!L121+Sport!L123+Közművelődés!L155+Támogatás!L122</f>
        <v>0</v>
      </c>
      <c r="M121" s="81">
        <f>Igazgatás!M158+Községgazd!P132+Közút!M121+Vagyongazd!M121+Sport!M123+Közművelődés!O155+Támogatás!Q122</f>
        <v>0</v>
      </c>
      <c r="N121" s="1">
        <f>Igazgatás!N158+Községgazd!Q132+Közút!N121+Vagyongazd!N121+Sport!N123+Közművelődés!P155+Támogatás!R122</f>
        <v>0</v>
      </c>
      <c r="O121" s="1">
        <f>Igazgatás!O158+Községgazd!R132+Közút!O121+Vagyongazd!O121+Sport!O123+Közművelődés!Q155+Támogatás!S122</f>
        <v>0</v>
      </c>
      <c r="P121" s="1">
        <f>Igazgatás!P158+Községgazd!S132+Közút!P121+Vagyongazd!P121+Sport!P123+Közművelődés!R155+Támogatás!T122</f>
        <v>0</v>
      </c>
      <c r="Q121" s="1">
        <f>Igazgatás!Q158+Községgazd!T132+Közút!Q121+Vagyongazd!Q121+Sport!Q123+Közművelődés!S155+Támogatás!U122</f>
        <v>0</v>
      </c>
      <c r="R121" s="89">
        <f>Igazgatás!R158+Községgazd!U132+Közút!R121+Vagyongazd!R121+Sport!R123+Közművelődés!T155+Támogatás!V122</f>
        <v>0</v>
      </c>
      <c r="S121" s="1">
        <f>Igazgatás!S158+Községgazd!V132+Közút!S121+Vagyongazd!S121+Sport!S123+Közművelődés!U155+Támogatás!W122</f>
        <v>0</v>
      </c>
      <c r="T121" s="43">
        <f>Igazgatás!T158+Községgazd!W132+Közút!T121+Vagyongazd!T121+Sport!T123+Közművelődés!V155+Támogatás!X122</f>
        <v>0</v>
      </c>
      <c r="U121" s="89">
        <f>Igazgatás!U158+Községgazd!X132+Közút!U121+Vagyongazd!U121+Sport!U123+Közművelődés!W155+Támogatás!Y122</f>
        <v>0</v>
      </c>
      <c r="V121" s="1">
        <f>Igazgatás!V158+Községgazd!Y132+Közút!V121+Vagyongazd!V121+Sport!V123+Közművelődés!X155+Támogatás!Z122</f>
        <v>0</v>
      </c>
      <c r="W121" s="43">
        <f>Igazgatás!W158+Községgazd!Z132+Közút!W121+Vagyongazd!W121+Sport!W123+Közművelődés!Y155+Támogatás!AA122</f>
        <v>0</v>
      </c>
      <c r="X121" s="46">
        <f>Igazgatás!X158+Községgazd!AA132+Közút!X121+Vagyongazd!X121+Sport!X123+Közművelődés!Z155+Támogatás!AB122</f>
        <v>0</v>
      </c>
    </row>
    <row r="122" spans="1:24" hidden="1" x14ac:dyDescent="0.25">
      <c r="A122" s="140" t="s">
        <v>429</v>
      </c>
      <c r="B122" s="59"/>
      <c r="C122" s="2"/>
      <c r="D122" s="603" t="s">
        <v>626</v>
      </c>
      <c r="E122" s="603"/>
      <c r="F122" s="187">
        <f>Igazgatás!F159+Községgazd!F133+Közút!F122+Vagyongazd!F122+Sport!F124+Közművelődés!F156+Támogatás!F123</f>
        <v>0</v>
      </c>
      <c r="G122" s="486">
        <f>Igazgatás!G159+Községgazd!G133+Közút!G122+Vagyongazd!G122+Sport!G124+Közművelődés!G156+Támogatás!G123</f>
        <v>0</v>
      </c>
      <c r="H122" s="486">
        <f>Igazgatás!H159+Községgazd!H133+Közút!H122+Vagyongazd!H122+Sport!H124+Közművelődés!H156+Támogatás!H123</f>
        <v>0</v>
      </c>
      <c r="I122" s="415">
        <f>Igazgatás!I159+Községgazd!I133+Közút!I122+Vagyongazd!I122+Sport!I124+Közművelődés!I156+Támogatás!I123</f>
        <v>0</v>
      </c>
      <c r="J122" s="394">
        <f>Igazgatás!J159+Községgazd!J133+Közút!J122+Vagyongazd!J122+Sport!J124+Közművelődés!J156+Támogatás!J123</f>
        <v>0</v>
      </c>
      <c r="K122" s="205">
        <f>Igazgatás!K159+Községgazd!K133+Közút!K122+Vagyongazd!K122+Sport!K124+Közművelődés!K156+Támogatás!K123</f>
        <v>0</v>
      </c>
      <c r="L122" s="224">
        <f>Igazgatás!L159+Községgazd!L133+Közút!L122+Vagyongazd!L122+Sport!L124+Közművelődés!L156+Támogatás!L123</f>
        <v>0</v>
      </c>
      <c r="M122" s="81">
        <f>Igazgatás!M159+Községgazd!P133+Közút!M122+Vagyongazd!M122+Sport!M124+Közművelődés!O156+Támogatás!Q123</f>
        <v>0</v>
      </c>
      <c r="N122" s="1">
        <f>Igazgatás!N159+Községgazd!Q133+Közút!N122+Vagyongazd!N122+Sport!N124+Közművelődés!P156+Támogatás!R123</f>
        <v>0</v>
      </c>
      <c r="O122" s="1">
        <f>Igazgatás!O159+Községgazd!R133+Közút!O122+Vagyongazd!O122+Sport!O124+Közművelődés!Q156+Támogatás!S123</f>
        <v>0</v>
      </c>
      <c r="P122" s="1">
        <f>Igazgatás!P159+Községgazd!S133+Közút!P122+Vagyongazd!P122+Sport!P124+Közművelődés!R156+Támogatás!T123</f>
        <v>0</v>
      </c>
      <c r="Q122" s="1">
        <f>Igazgatás!Q159+Községgazd!T133+Közút!Q122+Vagyongazd!Q122+Sport!Q124+Közművelődés!S156+Támogatás!U123</f>
        <v>0</v>
      </c>
      <c r="R122" s="89">
        <f>Igazgatás!R159+Községgazd!U133+Közút!R122+Vagyongazd!R122+Sport!R124+Közművelődés!T156+Támogatás!V123</f>
        <v>0</v>
      </c>
      <c r="S122" s="1">
        <f>Igazgatás!S159+Községgazd!V133+Közút!S122+Vagyongazd!S122+Sport!S124+Közművelődés!U156+Támogatás!W123</f>
        <v>0</v>
      </c>
      <c r="T122" s="43">
        <f>Igazgatás!T159+Községgazd!W133+Közút!T122+Vagyongazd!T122+Sport!T124+Közművelődés!V156+Támogatás!X123</f>
        <v>0</v>
      </c>
      <c r="U122" s="89">
        <f>Igazgatás!U159+Községgazd!X133+Közút!U122+Vagyongazd!U122+Sport!U124+Közművelődés!W156+Támogatás!Y123</f>
        <v>0</v>
      </c>
      <c r="V122" s="1">
        <f>Igazgatás!V159+Községgazd!Y133+Közút!V122+Vagyongazd!V122+Sport!V124+Közművelődés!X156+Támogatás!Z123</f>
        <v>0</v>
      </c>
      <c r="W122" s="43">
        <f>Igazgatás!W159+Községgazd!Z133+Közút!W122+Vagyongazd!W122+Sport!W124+Közművelődés!Y156+Támogatás!AA123</f>
        <v>0</v>
      </c>
      <c r="X122" s="46">
        <f>Igazgatás!X159+Községgazd!AA133+Közút!X122+Vagyongazd!X122+Sport!X124+Közművelődés!Z156+Támogatás!AB123</f>
        <v>0</v>
      </c>
    </row>
    <row r="123" spans="1:24" hidden="1" x14ac:dyDescent="0.25">
      <c r="A123" s="140" t="s">
        <v>430</v>
      </c>
      <c r="B123" s="59"/>
      <c r="C123" s="2"/>
      <c r="D123" s="603" t="s">
        <v>1096</v>
      </c>
      <c r="E123" s="603"/>
      <c r="F123" s="187">
        <f>Igazgatás!F160+Községgazd!F134+Közút!F123+Vagyongazd!F123+Sport!F125+Közművelődés!F157+Támogatás!F124</f>
        <v>0</v>
      </c>
      <c r="G123" s="486">
        <f>Igazgatás!G160+Községgazd!G134+Közút!G123+Vagyongazd!G123+Sport!G125+Közművelődés!G157+Támogatás!G124</f>
        <v>0</v>
      </c>
      <c r="H123" s="486">
        <f>Igazgatás!H160+Községgazd!H134+Közút!H123+Vagyongazd!H123+Sport!H125+Közművelődés!H157+Támogatás!H124</f>
        <v>0</v>
      </c>
      <c r="I123" s="415">
        <f>Igazgatás!I160+Községgazd!I134+Közút!I123+Vagyongazd!I123+Sport!I125+Közművelődés!I157+Támogatás!I124</f>
        <v>0</v>
      </c>
      <c r="J123" s="394">
        <f>Igazgatás!J160+Községgazd!J134+Közút!J123+Vagyongazd!J123+Sport!J125+Közművelődés!J157+Támogatás!J124</f>
        <v>0</v>
      </c>
      <c r="K123" s="205">
        <f>Igazgatás!K160+Községgazd!K134+Közút!K123+Vagyongazd!K123+Sport!K125+Közművelődés!K157+Támogatás!K124</f>
        <v>0</v>
      </c>
      <c r="L123" s="224">
        <f>Igazgatás!L160+Községgazd!L134+Közút!L123+Vagyongazd!L123+Sport!L125+Közművelődés!L157+Támogatás!L124</f>
        <v>0</v>
      </c>
      <c r="M123" s="81">
        <f>Igazgatás!M160+Községgazd!P134+Közút!M123+Vagyongazd!M123+Sport!M125+Közművelődés!O157+Támogatás!Q124</f>
        <v>0</v>
      </c>
      <c r="N123" s="1">
        <f>Igazgatás!N160+Községgazd!Q134+Közút!N123+Vagyongazd!N123+Sport!N125+Közművelődés!P157+Támogatás!R124</f>
        <v>0</v>
      </c>
      <c r="O123" s="1">
        <f>Igazgatás!O160+Községgazd!R134+Közút!O123+Vagyongazd!O123+Sport!O125+Közművelődés!Q157+Támogatás!S124</f>
        <v>0</v>
      </c>
      <c r="P123" s="1">
        <f>Igazgatás!P160+Községgazd!S134+Közút!P123+Vagyongazd!P123+Sport!P125+Közművelődés!R157+Támogatás!T124</f>
        <v>0</v>
      </c>
      <c r="Q123" s="1">
        <f>Igazgatás!Q160+Községgazd!T134+Közút!Q123+Vagyongazd!Q123+Sport!Q125+Közművelődés!S157+Támogatás!U124</f>
        <v>0</v>
      </c>
      <c r="R123" s="89">
        <f>Igazgatás!R160+Községgazd!U134+Közút!R123+Vagyongazd!R123+Sport!R125+Közművelődés!T157+Támogatás!V124</f>
        <v>0</v>
      </c>
      <c r="S123" s="1">
        <f>Igazgatás!S160+Községgazd!V134+Közút!S123+Vagyongazd!S123+Sport!S125+Közművelődés!U157+Támogatás!W124</f>
        <v>0</v>
      </c>
      <c r="T123" s="43">
        <f>Igazgatás!T160+Községgazd!W134+Közút!T123+Vagyongazd!T123+Sport!T125+Közművelődés!V157+Támogatás!X124</f>
        <v>0</v>
      </c>
      <c r="U123" s="89">
        <f>Igazgatás!U160+Községgazd!X134+Közút!U123+Vagyongazd!U123+Sport!U125+Közművelődés!W157+Támogatás!Y124</f>
        <v>0</v>
      </c>
      <c r="V123" s="1">
        <f>Igazgatás!V160+Községgazd!Y134+Közút!V123+Vagyongazd!V123+Sport!V125+Közművelődés!X157+Támogatás!Z124</f>
        <v>0</v>
      </c>
      <c r="W123" s="43">
        <f>Igazgatás!W160+Községgazd!Z134+Közút!W123+Vagyongazd!W123+Sport!W125+Közművelődés!Y157+Támogatás!AA124</f>
        <v>0</v>
      </c>
      <c r="X123" s="46">
        <f>Igazgatás!X160+Községgazd!AA134+Közút!X123+Vagyongazd!X123+Sport!X125+Közművelődés!Z157+Támogatás!AB124</f>
        <v>0</v>
      </c>
    </row>
    <row r="124" spans="1:24" ht="25.5" hidden="1" customHeight="1" x14ac:dyDescent="0.25">
      <c r="A124" s="140" t="s">
        <v>431</v>
      </c>
      <c r="B124" s="59"/>
      <c r="C124" s="2"/>
      <c r="D124" s="607" t="s">
        <v>817</v>
      </c>
      <c r="E124" s="607"/>
      <c r="F124" s="197">
        <f>Igazgatás!F161+Községgazd!F135+Közút!F124+Vagyongazd!F124+Sport!F126+Közművelődés!F158+Támogatás!F125</f>
        <v>0</v>
      </c>
      <c r="G124" s="497">
        <f>Igazgatás!G161+Községgazd!G135+Közút!G124+Vagyongazd!G124+Sport!G126+Közművelődés!G158+Támogatás!G125</f>
        <v>0</v>
      </c>
      <c r="H124" s="497">
        <f>Igazgatás!H161+Községgazd!H135+Közút!H124+Vagyongazd!H124+Sport!H126+Közművelődés!H158+Támogatás!H125</f>
        <v>0</v>
      </c>
      <c r="I124" s="426">
        <f>Igazgatás!I161+Községgazd!I135+Közút!I124+Vagyongazd!I124+Sport!I126+Közművelődés!I158+Támogatás!I125</f>
        <v>0</v>
      </c>
      <c r="J124" s="406">
        <f>Igazgatás!J161+Községgazd!J135+Közút!J124+Vagyongazd!J124+Sport!J126+Közművelődés!J158+Támogatás!J125</f>
        <v>0</v>
      </c>
      <c r="K124" s="215">
        <f>Igazgatás!K161+Községgazd!K135+Közút!K124+Vagyongazd!K124+Sport!K126+Közművelődés!K158+Támogatás!K125</f>
        <v>0</v>
      </c>
      <c r="L124" s="224">
        <f>Igazgatás!L161+Községgazd!L135+Közút!L124+Vagyongazd!L124+Sport!L126+Közművelődés!L158+Támogatás!L125</f>
        <v>0</v>
      </c>
      <c r="M124" s="81">
        <f>Igazgatás!M161+Községgazd!P135+Közút!M124+Vagyongazd!M124+Sport!M126+Közművelődés!O158+Támogatás!Q125</f>
        <v>0</v>
      </c>
      <c r="N124" s="1">
        <f>Igazgatás!N161+Községgazd!Q135+Közút!N124+Vagyongazd!N124+Sport!N126+Közművelődés!P158+Támogatás!R125</f>
        <v>0</v>
      </c>
      <c r="O124" s="1">
        <f>Igazgatás!O161+Községgazd!R135+Közút!O124+Vagyongazd!O124+Sport!O126+Közművelődés!Q158+Támogatás!S125</f>
        <v>0</v>
      </c>
      <c r="P124" s="1">
        <f>Igazgatás!P161+Községgazd!S135+Közút!P124+Vagyongazd!P124+Sport!P126+Közművelődés!R158+Támogatás!T125</f>
        <v>0</v>
      </c>
      <c r="Q124" s="1">
        <f>Igazgatás!Q161+Községgazd!T135+Közút!Q124+Vagyongazd!Q124+Sport!Q126+Közművelődés!S158+Támogatás!U125</f>
        <v>0</v>
      </c>
      <c r="R124" s="89">
        <f>Igazgatás!R161+Községgazd!U135+Közút!R124+Vagyongazd!R124+Sport!R126+Közművelődés!T158+Támogatás!V125</f>
        <v>0</v>
      </c>
      <c r="S124" s="1">
        <f>Igazgatás!S161+Községgazd!V135+Közút!S124+Vagyongazd!S124+Sport!S126+Közművelődés!U158+Támogatás!W125</f>
        <v>0</v>
      </c>
      <c r="T124" s="43">
        <f>Igazgatás!T161+Községgazd!W135+Közút!T124+Vagyongazd!T124+Sport!T126+Közművelődés!V158+Támogatás!X125</f>
        <v>0</v>
      </c>
      <c r="U124" s="89">
        <f>Igazgatás!U161+Községgazd!X135+Közút!U124+Vagyongazd!U124+Sport!U126+Közművelődés!W158+Támogatás!Y125</f>
        <v>0</v>
      </c>
      <c r="V124" s="1">
        <f>Igazgatás!V161+Községgazd!Y135+Közút!V124+Vagyongazd!V124+Sport!V126+Közművelődés!X158+Támogatás!Z125</f>
        <v>0</v>
      </c>
      <c r="W124" s="43">
        <f>Igazgatás!W161+Községgazd!Z135+Közút!W124+Vagyongazd!W124+Sport!W126+Közművelődés!Y158+Támogatás!AA125</f>
        <v>0</v>
      </c>
      <c r="X124" s="46">
        <f>Igazgatás!X161+Községgazd!AA135+Közút!X124+Vagyongazd!X124+Sport!X126+Közművelődés!Z158+Támogatás!AB125</f>
        <v>0</v>
      </c>
    </row>
    <row r="125" spans="1:24" ht="25.5" hidden="1" customHeight="1" x14ac:dyDescent="0.25">
      <c r="A125" s="140" t="s">
        <v>432</v>
      </c>
      <c r="B125" s="59"/>
      <c r="C125" s="2"/>
      <c r="D125" s="607" t="s">
        <v>818</v>
      </c>
      <c r="E125" s="607"/>
      <c r="F125" s="197">
        <f>Igazgatás!F162+Községgazd!F136+Közút!F125+Vagyongazd!F125+Sport!F127+Közművelődés!F159+Támogatás!F126</f>
        <v>0</v>
      </c>
      <c r="G125" s="497">
        <f>Igazgatás!G162+Községgazd!G136+Közút!G125+Vagyongazd!G125+Sport!G127+Közművelődés!G159+Támogatás!G126</f>
        <v>0</v>
      </c>
      <c r="H125" s="497">
        <f>Igazgatás!H162+Községgazd!H136+Közút!H125+Vagyongazd!H125+Sport!H127+Közművelődés!H159+Támogatás!H126</f>
        <v>0</v>
      </c>
      <c r="I125" s="426">
        <f>Igazgatás!I162+Községgazd!I136+Közút!I125+Vagyongazd!I125+Sport!I127+Közművelődés!I159+Támogatás!I126</f>
        <v>0</v>
      </c>
      <c r="J125" s="406">
        <f>Igazgatás!J162+Községgazd!J136+Közút!J125+Vagyongazd!J125+Sport!J127+Közművelődés!J159+Támogatás!J126</f>
        <v>0</v>
      </c>
      <c r="K125" s="215">
        <f>Igazgatás!K162+Községgazd!K136+Közút!K125+Vagyongazd!K125+Sport!K127+Közművelődés!K159+Támogatás!K126</f>
        <v>0</v>
      </c>
      <c r="L125" s="224">
        <f>Igazgatás!L162+Községgazd!L136+Közút!L125+Vagyongazd!L125+Sport!L127+Közművelődés!L159+Támogatás!L126</f>
        <v>0</v>
      </c>
      <c r="M125" s="81">
        <f>Igazgatás!M162+Községgazd!P136+Közút!M125+Vagyongazd!M125+Sport!M127+Közművelődés!O159+Támogatás!Q126</f>
        <v>0</v>
      </c>
      <c r="N125" s="1">
        <f>Igazgatás!N162+Községgazd!Q136+Közút!N125+Vagyongazd!N125+Sport!N127+Közművelődés!P159+Támogatás!R126</f>
        <v>0</v>
      </c>
      <c r="O125" s="1">
        <f>Igazgatás!O162+Községgazd!R136+Közút!O125+Vagyongazd!O125+Sport!O127+Közművelődés!Q159+Támogatás!S126</f>
        <v>0</v>
      </c>
      <c r="P125" s="1">
        <f>Igazgatás!P162+Községgazd!S136+Közút!P125+Vagyongazd!P125+Sport!P127+Közművelődés!R159+Támogatás!T126</f>
        <v>0</v>
      </c>
      <c r="Q125" s="1">
        <f>Igazgatás!Q162+Községgazd!T136+Közút!Q125+Vagyongazd!Q125+Sport!Q127+Közművelődés!S159+Támogatás!U126</f>
        <v>0</v>
      </c>
      <c r="R125" s="89">
        <f>Igazgatás!R162+Községgazd!U136+Közút!R125+Vagyongazd!R125+Sport!R127+Közművelődés!T159+Támogatás!V126</f>
        <v>0</v>
      </c>
      <c r="S125" s="1">
        <f>Igazgatás!S162+Községgazd!V136+Közút!S125+Vagyongazd!S125+Sport!S127+Közművelődés!U159+Támogatás!W126</f>
        <v>0</v>
      </c>
      <c r="T125" s="43">
        <f>Igazgatás!T162+Községgazd!W136+Közút!T125+Vagyongazd!T125+Sport!T127+Közművelődés!V159+Támogatás!X126</f>
        <v>0</v>
      </c>
      <c r="U125" s="89">
        <f>Igazgatás!U162+Községgazd!X136+Közút!U125+Vagyongazd!U125+Sport!U127+Közművelődés!W159+Támogatás!Y126</f>
        <v>0</v>
      </c>
      <c r="V125" s="1">
        <f>Igazgatás!V162+Községgazd!Y136+Közút!V125+Vagyongazd!V125+Sport!V127+Közművelődés!X159+Támogatás!Z126</f>
        <v>0</v>
      </c>
      <c r="W125" s="43">
        <f>Igazgatás!W162+Községgazd!Z136+Közút!W125+Vagyongazd!W125+Sport!W127+Közművelődés!Y159+Támogatás!AA126</f>
        <v>0</v>
      </c>
      <c r="X125" s="46">
        <f>Igazgatás!X162+Községgazd!AA136+Közút!X125+Vagyongazd!X125+Sport!X127+Közművelődés!Z159+Támogatás!AB126</f>
        <v>0</v>
      </c>
    </row>
    <row r="126" spans="1:24" hidden="1" x14ac:dyDescent="0.25">
      <c r="A126" s="140" t="s">
        <v>433</v>
      </c>
      <c r="B126" s="59"/>
      <c r="C126" s="2"/>
      <c r="D126" s="603" t="s">
        <v>635</v>
      </c>
      <c r="E126" s="603"/>
      <c r="F126" s="187">
        <f>Igazgatás!F163+Községgazd!F137+Közút!F126+Vagyongazd!F126+Sport!F128+Közművelődés!F160+Támogatás!F127</f>
        <v>0</v>
      </c>
      <c r="G126" s="486">
        <f>Igazgatás!G163+Községgazd!G137+Közút!G126+Vagyongazd!G126+Sport!G128+Közművelődés!G160+Támogatás!G127</f>
        <v>0</v>
      </c>
      <c r="H126" s="486">
        <f>Igazgatás!H163+Községgazd!H137+Közút!H126+Vagyongazd!H126+Sport!H128+Közművelődés!H160+Támogatás!H127</f>
        <v>0</v>
      </c>
      <c r="I126" s="415">
        <f>Igazgatás!I163+Községgazd!I137+Közút!I126+Vagyongazd!I126+Sport!I128+Közművelődés!I160+Támogatás!I127</f>
        <v>0</v>
      </c>
      <c r="J126" s="394">
        <f>Igazgatás!J163+Községgazd!J137+Közút!J126+Vagyongazd!J126+Sport!J128+Közművelődés!J160+Támogatás!J127</f>
        <v>0</v>
      </c>
      <c r="K126" s="205">
        <f>Igazgatás!K163+Községgazd!K137+Közút!K126+Vagyongazd!K126+Sport!K128+Közművelődés!K160+Támogatás!K127</f>
        <v>0</v>
      </c>
      <c r="L126" s="224">
        <f>Igazgatás!L163+Községgazd!L137+Közút!L126+Vagyongazd!L126+Sport!L128+Közművelődés!L160+Támogatás!L127</f>
        <v>0</v>
      </c>
      <c r="M126" s="81">
        <f>Igazgatás!M163+Községgazd!P137+Közút!M126+Vagyongazd!M126+Sport!M128+Közművelődés!O160+Támogatás!Q127</f>
        <v>0</v>
      </c>
      <c r="N126" s="1">
        <f>Igazgatás!N163+Községgazd!Q137+Közút!N126+Vagyongazd!N126+Sport!N128+Közművelődés!P160+Támogatás!R127</f>
        <v>0</v>
      </c>
      <c r="O126" s="1">
        <f>Igazgatás!O163+Községgazd!R137+Közút!O126+Vagyongazd!O126+Sport!O128+Közművelődés!Q160+Támogatás!S127</f>
        <v>0</v>
      </c>
      <c r="P126" s="1">
        <f>Igazgatás!P163+Községgazd!S137+Közút!P126+Vagyongazd!P126+Sport!P128+Közművelődés!R160+Támogatás!T127</f>
        <v>0</v>
      </c>
      <c r="Q126" s="1">
        <f>Igazgatás!Q163+Községgazd!T137+Közút!Q126+Vagyongazd!Q126+Sport!Q128+Közművelődés!S160+Támogatás!U127</f>
        <v>0</v>
      </c>
      <c r="R126" s="89">
        <f>Igazgatás!R163+Községgazd!U137+Közút!R126+Vagyongazd!R126+Sport!R128+Közművelődés!T160+Támogatás!V127</f>
        <v>0</v>
      </c>
      <c r="S126" s="1">
        <f>Igazgatás!S163+Községgazd!V137+Közút!S126+Vagyongazd!S126+Sport!S128+Közművelődés!U160+Támogatás!W127</f>
        <v>0</v>
      </c>
      <c r="T126" s="43">
        <f>Igazgatás!T163+Községgazd!W137+Közút!T126+Vagyongazd!T126+Sport!T128+Közművelődés!V160+Támogatás!X127</f>
        <v>0</v>
      </c>
      <c r="U126" s="89">
        <f>Igazgatás!U163+Községgazd!X137+Közút!U126+Vagyongazd!U126+Sport!U128+Közművelődés!W160+Támogatás!Y127</f>
        <v>0</v>
      </c>
      <c r="V126" s="1">
        <f>Igazgatás!V163+Községgazd!Y137+Közút!V126+Vagyongazd!V126+Sport!V128+Közművelődés!X160+Támogatás!Z127</f>
        <v>0</v>
      </c>
      <c r="W126" s="43">
        <f>Igazgatás!W163+Községgazd!Z137+Közút!W126+Vagyongazd!W126+Sport!W128+Közművelődés!Y160+Támogatás!AA127</f>
        <v>0</v>
      </c>
      <c r="X126" s="46">
        <f>Igazgatás!X163+Községgazd!AA137+Közút!X126+Vagyongazd!X126+Sport!X128+Közművelődés!Z160+Támogatás!AB127</f>
        <v>0</v>
      </c>
    </row>
    <row r="127" spans="1:24" hidden="1" x14ac:dyDescent="0.25">
      <c r="A127" s="140" t="s">
        <v>434</v>
      </c>
      <c r="B127" s="59"/>
      <c r="C127" s="2"/>
      <c r="D127" s="603" t="s">
        <v>627</v>
      </c>
      <c r="E127" s="603"/>
      <c r="F127" s="187">
        <f>Igazgatás!F164+Községgazd!F138+Közút!F127+Vagyongazd!F127+Sport!F129+Közművelődés!F161+Támogatás!F128</f>
        <v>0</v>
      </c>
      <c r="G127" s="486">
        <f>Igazgatás!G164+Községgazd!G138+Közút!G127+Vagyongazd!G127+Sport!G129+Közművelődés!G161+Támogatás!G128</f>
        <v>0</v>
      </c>
      <c r="H127" s="486">
        <f>Igazgatás!H164+Községgazd!H138+Közút!H127+Vagyongazd!H127+Sport!H129+Közművelődés!H161+Támogatás!H128</f>
        <v>0</v>
      </c>
      <c r="I127" s="415">
        <f>Igazgatás!I164+Községgazd!I138+Közút!I127+Vagyongazd!I127+Sport!I129+Közművelődés!I161+Támogatás!I128</f>
        <v>0</v>
      </c>
      <c r="J127" s="394">
        <f>Igazgatás!J164+Községgazd!J138+Közút!J127+Vagyongazd!J127+Sport!J129+Közművelődés!J161+Támogatás!J128</f>
        <v>0</v>
      </c>
      <c r="K127" s="205">
        <f>Igazgatás!K164+Községgazd!K138+Közút!K127+Vagyongazd!K127+Sport!K129+Közművelődés!K161+Támogatás!K128</f>
        <v>0</v>
      </c>
      <c r="L127" s="224">
        <f>Igazgatás!L164+Községgazd!L138+Közút!L127+Vagyongazd!L127+Sport!L129+Közművelődés!L161+Támogatás!L128</f>
        <v>0</v>
      </c>
      <c r="M127" s="81">
        <f>Igazgatás!M164+Községgazd!P138+Közút!M127+Vagyongazd!M127+Sport!M129+Közművelődés!O161+Támogatás!Q128</f>
        <v>0</v>
      </c>
      <c r="N127" s="1">
        <f>Igazgatás!N164+Községgazd!Q138+Közút!N127+Vagyongazd!N127+Sport!N129+Közművelődés!P161+Támogatás!R128</f>
        <v>0</v>
      </c>
      <c r="O127" s="1">
        <f>Igazgatás!O164+Községgazd!R138+Közút!O127+Vagyongazd!O127+Sport!O129+Közművelődés!Q161+Támogatás!S128</f>
        <v>0</v>
      </c>
      <c r="P127" s="1">
        <f>Igazgatás!P164+Községgazd!S138+Közút!P127+Vagyongazd!P127+Sport!P129+Közművelődés!R161+Támogatás!T128</f>
        <v>0</v>
      </c>
      <c r="Q127" s="1">
        <f>Igazgatás!Q164+Községgazd!T138+Közút!Q127+Vagyongazd!Q127+Sport!Q129+Közművelődés!S161+Támogatás!U128</f>
        <v>0</v>
      </c>
      <c r="R127" s="89">
        <f>Igazgatás!R164+Községgazd!U138+Közút!R127+Vagyongazd!R127+Sport!R129+Közművelődés!T161+Támogatás!V128</f>
        <v>0</v>
      </c>
      <c r="S127" s="1">
        <f>Igazgatás!S164+Községgazd!V138+Közút!S127+Vagyongazd!S127+Sport!S129+Közművelődés!U161+Támogatás!W128</f>
        <v>0</v>
      </c>
      <c r="T127" s="43">
        <f>Igazgatás!T164+Községgazd!W138+Közút!T127+Vagyongazd!T127+Sport!T129+Közművelődés!V161+Támogatás!X128</f>
        <v>0</v>
      </c>
      <c r="U127" s="89">
        <f>Igazgatás!U164+Községgazd!X138+Közút!U127+Vagyongazd!U127+Sport!U129+Közművelődés!W161+Támogatás!Y128</f>
        <v>0</v>
      </c>
      <c r="V127" s="1">
        <f>Igazgatás!V164+Községgazd!Y138+Közút!V127+Vagyongazd!V127+Sport!V129+Közművelődés!X161+Támogatás!Z128</f>
        <v>0</v>
      </c>
      <c r="W127" s="43">
        <f>Igazgatás!W164+Községgazd!Z138+Közút!W127+Vagyongazd!W127+Sport!W129+Közművelődés!Y161+Támogatás!AA128</f>
        <v>0</v>
      </c>
      <c r="X127" s="46">
        <f>Igazgatás!X164+Községgazd!AA138+Közút!X127+Vagyongazd!X127+Sport!X129+Közművelődés!Z161+Támogatás!AB128</f>
        <v>0</v>
      </c>
    </row>
    <row r="128" spans="1:24" ht="25.5" hidden="1" customHeight="1" x14ac:dyDescent="0.25">
      <c r="A128" s="140" t="s">
        <v>435</v>
      </c>
      <c r="B128" s="59"/>
      <c r="C128" s="2"/>
      <c r="D128" s="607" t="s">
        <v>819</v>
      </c>
      <c r="E128" s="607"/>
      <c r="F128" s="197">
        <f>Igazgatás!F165+Községgazd!F139+Közút!F128+Vagyongazd!F128+Sport!F130+Közművelődés!F162+Támogatás!F129</f>
        <v>0</v>
      </c>
      <c r="G128" s="497">
        <f>Igazgatás!G165+Községgazd!G139+Közút!G128+Vagyongazd!G128+Sport!G130+Közművelődés!G162+Támogatás!G129</f>
        <v>0</v>
      </c>
      <c r="H128" s="497">
        <f>Igazgatás!H165+Községgazd!H139+Közút!H128+Vagyongazd!H128+Sport!H130+Közművelődés!H162+Támogatás!H129</f>
        <v>0</v>
      </c>
      <c r="I128" s="426">
        <f>Igazgatás!I165+Községgazd!I139+Közút!I128+Vagyongazd!I128+Sport!I130+Közművelődés!I162+Támogatás!I129</f>
        <v>0</v>
      </c>
      <c r="J128" s="406">
        <f>Igazgatás!J165+Községgazd!J139+Közút!J128+Vagyongazd!J128+Sport!J130+Közművelődés!J162+Támogatás!J129</f>
        <v>0</v>
      </c>
      <c r="K128" s="215">
        <f>Igazgatás!K165+Községgazd!K139+Közút!K128+Vagyongazd!K128+Sport!K130+Közművelődés!K162+Támogatás!K129</f>
        <v>0</v>
      </c>
      <c r="L128" s="224">
        <f>Igazgatás!L165+Községgazd!L139+Közút!L128+Vagyongazd!L128+Sport!L130+Közművelődés!L162+Támogatás!L129</f>
        <v>0</v>
      </c>
      <c r="M128" s="81">
        <f>Igazgatás!M165+Községgazd!P139+Közút!M128+Vagyongazd!M128+Sport!M130+Közművelődés!O162+Támogatás!Q129</f>
        <v>0</v>
      </c>
      <c r="N128" s="1">
        <f>Igazgatás!N165+Községgazd!Q139+Közút!N128+Vagyongazd!N128+Sport!N130+Közművelődés!P162+Támogatás!R129</f>
        <v>0</v>
      </c>
      <c r="O128" s="1">
        <f>Igazgatás!O165+Községgazd!R139+Közút!O128+Vagyongazd!O128+Sport!O130+Közművelődés!Q162+Támogatás!S129</f>
        <v>0</v>
      </c>
      <c r="P128" s="1">
        <f>Igazgatás!P165+Községgazd!S139+Közút!P128+Vagyongazd!P128+Sport!P130+Közművelődés!R162+Támogatás!T129</f>
        <v>0</v>
      </c>
      <c r="Q128" s="1">
        <f>Igazgatás!Q165+Községgazd!T139+Közút!Q128+Vagyongazd!Q128+Sport!Q130+Közművelődés!S162+Támogatás!U129</f>
        <v>0</v>
      </c>
      <c r="R128" s="89">
        <f>Igazgatás!R165+Községgazd!U139+Közút!R128+Vagyongazd!R128+Sport!R130+Közművelődés!T162+Támogatás!V129</f>
        <v>0</v>
      </c>
      <c r="S128" s="1">
        <f>Igazgatás!S165+Községgazd!V139+Közút!S128+Vagyongazd!S128+Sport!S130+Közművelődés!U162+Támogatás!W129</f>
        <v>0</v>
      </c>
      <c r="T128" s="43">
        <f>Igazgatás!T165+Községgazd!W139+Közút!T128+Vagyongazd!T128+Sport!T130+Közművelődés!V162+Támogatás!X129</f>
        <v>0</v>
      </c>
      <c r="U128" s="89">
        <f>Igazgatás!U165+Községgazd!X139+Közút!U128+Vagyongazd!U128+Sport!U130+Közművelődés!W162+Támogatás!Y129</f>
        <v>0</v>
      </c>
      <c r="V128" s="1">
        <f>Igazgatás!V165+Községgazd!Y139+Közút!V128+Vagyongazd!V128+Sport!V130+Közművelődés!X162+Támogatás!Z129</f>
        <v>0</v>
      </c>
      <c r="W128" s="43">
        <f>Igazgatás!W165+Községgazd!Z139+Közút!W128+Vagyongazd!W128+Sport!W130+Közművelődés!Y162+Támogatás!AA129</f>
        <v>0</v>
      </c>
      <c r="X128" s="46">
        <f>Igazgatás!X165+Községgazd!AA139+Közút!X128+Vagyongazd!X128+Sport!X130+Közművelődés!Z162+Támogatás!AB129</f>
        <v>0</v>
      </c>
    </row>
    <row r="129" spans="1:24" hidden="1" x14ac:dyDescent="0.25">
      <c r="A129" s="140" t="s">
        <v>436</v>
      </c>
      <c r="B129" s="59"/>
      <c r="C129" s="2"/>
      <c r="D129" s="603" t="s">
        <v>820</v>
      </c>
      <c r="E129" s="603"/>
      <c r="F129" s="187">
        <f>Igazgatás!F166+Községgazd!F140+Közút!F129+Vagyongazd!F129+Sport!F131+Közművelődés!F163+Támogatás!F130</f>
        <v>0</v>
      </c>
      <c r="G129" s="486">
        <f>Igazgatás!G166+Községgazd!G140+Közút!G129+Vagyongazd!G129+Sport!G131+Közművelődés!G163+Támogatás!G130</f>
        <v>0</v>
      </c>
      <c r="H129" s="486">
        <f>Igazgatás!H166+Községgazd!H140+Közút!H129+Vagyongazd!H129+Sport!H131+Közművelődés!H163+Támogatás!H130</f>
        <v>0</v>
      </c>
      <c r="I129" s="415">
        <f>Igazgatás!I166+Községgazd!I140+Közút!I129+Vagyongazd!I129+Sport!I131+Közművelődés!I163+Támogatás!I130</f>
        <v>0</v>
      </c>
      <c r="J129" s="394">
        <f>Igazgatás!J166+Községgazd!J140+Közút!J129+Vagyongazd!J129+Sport!J131+Közművelődés!J163+Támogatás!J130</f>
        <v>0</v>
      </c>
      <c r="K129" s="205">
        <f>Igazgatás!K166+Községgazd!K140+Közút!K129+Vagyongazd!K129+Sport!K131+Közművelődés!K163+Támogatás!K130</f>
        <v>0</v>
      </c>
      <c r="L129" s="224">
        <f>Igazgatás!L166+Községgazd!L140+Közút!L129+Vagyongazd!L129+Sport!L131+Közművelődés!L163+Támogatás!L130</f>
        <v>0</v>
      </c>
      <c r="M129" s="81">
        <f>Igazgatás!M166+Községgazd!P140+Közút!M129+Vagyongazd!M129+Sport!M131+Közművelődés!O163+Támogatás!Q130</f>
        <v>0</v>
      </c>
      <c r="N129" s="1">
        <f>Igazgatás!N166+Községgazd!Q140+Közút!N129+Vagyongazd!N129+Sport!N131+Közművelődés!P163+Támogatás!R130</f>
        <v>0</v>
      </c>
      <c r="O129" s="1">
        <f>Igazgatás!O166+Községgazd!R140+Közút!O129+Vagyongazd!O129+Sport!O131+Közművelődés!Q163+Támogatás!S130</f>
        <v>0</v>
      </c>
      <c r="P129" s="1">
        <f>Igazgatás!P166+Községgazd!S140+Közút!P129+Vagyongazd!P129+Sport!P131+Közművelődés!R163+Támogatás!T130</f>
        <v>0</v>
      </c>
      <c r="Q129" s="1">
        <f>Igazgatás!Q166+Községgazd!T140+Közút!Q129+Vagyongazd!Q129+Sport!Q131+Közművelődés!S163+Támogatás!U130</f>
        <v>0</v>
      </c>
      <c r="R129" s="89">
        <f>Igazgatás!R166+Községgazd!U140+Közút!R129+Vagyongazd!R129+Sport!R131+Közművelődés!T163+Támogatás!V130</f>
        <v>0</v>
      </c>
      <c r="S129" s="1">
        <f>Igazgatás!S166+Községgazd!V140+Közút!S129+Vagyongazd!S129+Sport!S131+Közművelődés!U163+Támogatás!W130</f>
        <v>0</v>
      </c>
      <c r="T129" s="43">
        <f>Igazgatás!T166+Községgazd!W140+Közút!T129+Vagyongazd!T129+Sport!T131+Közművelődés!V163+Támogatás!X130</f>
        <v>0</v>
      </c>
      <c r="U129" s="89">
        <f>Igazgatás!U166+Községgazd!X140+Közút!U129+Vagyongazd!U129+Sport!U131+Közművelődés!W163+Támogatás!Y130</f>
        <v>0</v>
      </c>
      <c r="V129" s="1">
        <f>Igazgatás!V166+Községgazd!Y140+Közút!V129+Vagyongazd!V129+Sport!V131+Közművelődés!X163+Támogatás!Z130</f>
        <v>0</v>
      </c>
      <c r="W129" s="43">
        <f>Igazgatás!W166+Községgazd!Z140+Közút!W129+Vagyongazd!W129+Sport!W131+Közművelődés!Y163+Támogatás!AA130</f>
        <v>0</v>
      </c>
      <c r="X129" s="46">
        <f>Igazgatás!X166+Községgazd!AA140+Közút!X129+Vagyongazd!X129+Sport!X131+Közművelődés!Z163+Támogatás!AB130</f>
        <v>0</v>
      </c>
    </row>
    <row r="130" spans="1:24" s="42" customFormat="1" hidden="1" x14ac:dyDescent="0.25">
      <c r="A130" s="140" t="s">
        <v>437</v>
      </c>
      <c r="B130" s="119" t="s">
        <v>951</v>
      </c>
      <c r="C130" s="623" t="s">
        <v>438</v>
      </c>
      <c r="D130" s="624"/>
      <c r="E130" s="624"/>
      <c r="F130" s="198">
        <f>Igazgatás!F167+Községgazd!F141+Közút!F130+Vagyongazd!F130+Sport!F132+Közművelődés!F164+Támogatás!F131</f>
        <v>0</v>
      </c>
      <c r="G130" s="498">
        <f>Igazgatás!G167+Községgazd!G141+Közút!G130+Vagyongazd!G130+Sport!G132+Közművelődés!G164+Támogatás!G131</f>
        <v>0</v>
      </c>
      <c r="H130" s="498">
        <f>Igazgatás!H167+Községgazd!H141+Közút!H130+Vagyongazd!H130+Sport!H132+Közművelődés!H164+Támogatás!H131</f>
        <v>0</v>
      </c>
      <c r="I130" s="427">
        <f>Igazgatás!I167+Községgazd!I141+Közút!I130+Vagyongazd!I130+Sport!I132+Közművelődés!I164+Támogatás!I131</f>
        <v>0</v>
      </c>
      <c r="J130" s="407">
        <f>Igazgatás!J167+Községgazd!J141+Közút!J130+Vagyongazd!J130+Sport!J132+Közművelődés!J164+Támogatás!J131</f>
        <v>0</v>
      </c>
      <c r="K130" s="216">
        <f>Igazgatás!K167+Községgazd!K141+Közút!K130+Vagyongazd!K130+Sport!K132+Közművelődés!K164+Támogatás!K131</f>
        <v>0</v>
      </c>
      <c r="L130" s="227">
        <f>Igazgatás!L167+Községgazd!L141+Közút!L130+Vagyongazd!L130+Sport!L132+Közművelődés!L164+Támogatás!L131</f>
        <v>0</v>
      </c>
      <c r="M130" s="122">
        <f>Igazgatás!M167+Községgazd!P141+Közút!M130+Vagyongazd!M130+Sport!M132+Közművelődés!O164+Támogatás!Q131</f>
        <v>0</v>
      </c>
      <c r="N130" s="123">
        <f>Igazgatás!N167+Községgazd!Q141+Közút!N130+Vagyongazd!N130+Sport!N132+Közművelődés!P164+Támogatás!R131</f>
        <v>0</v>
      </c>
      <c r="O130" s="123">
        <f>Igazgatás!O167+Községgazd!R141+Közút!O130+Vagyongazd!O130+Sport!O132+Közművelődés!Q164+Támogatás!S131</f>
        <v>0</v>
      </c>
      <c r="P130" s="123">
        <f>Igazgatás!P167+Községgazd!S141+Közút!P130+Vagyongazd!P130+Sport!P132+Közművelődés!R164+Támogatás!T131</f>
        <v>0</v>
      </c>
      <c r="Q130" s="123">
        <f>Igazgatás!Q167+Községgazd!T141+Közút!Q130+Vagyongazd!Q130+Sport!Q132+Közművelődés!S164+Támogatás!U131</f>
        <v>0</v>
      </c>
      <c r="R130" s="126">
        <f>Igazgatás!R167+Községgazd!U141+Közút!R130+Vagyongazd!R130+Sport!R132+Közművelődés!T164+Támogatás!V131</f>
        <v>0</v>
      </c>
      <c r="S130" s="123">
        <f>Igazgatás!S167+Községgazd!V141+Közút!S130+Vagyongazd!S130+Sport!S132+Közművelődés!U164+Támogatás!W131</f>
        <v>0</v>
      </c>
      <c r="T130" s="125">
        <f>Igazgatás!T167+Községgazd!W141+Közút!T130+Vagyongazd!T130+Sport!T132+Közművelődés!V164+Támogatás!X131</f>
        <v>0</v>
      </c>
      <c r="U130" s="126">
        <f>Igazgatás!U167+Községgazd!X141+Közút!U130+Vagyongazd!U130+Sport!U132+Közművelődés!W164+Támogatás!Y131</f>
        <v>0</v>
      </c>
      <c r="V130" s="123">
        <f>Igazgatás!V167+Községgazd!Y141+Közút!V130+Vagyongazd!V130+Sport!V132+Közművelődés!X164+Támogatás!Z131</f>
        <v>0</v>
      </c>
      <c r="W130" s="125">
        <f>Igazgatás!W167+Községgazd!Z141+Közút!W130+Vagyongazd!W130+Sport!W132+Közművelődés!Y164+Támogatás!AA131</f>
        <v>0</v>
      </c>
      <c r="X130" s="127">
        <f>Igazgatás!X167+Községgazd!AA141+Közút!X130+Vagyongazd!X130+Sport!X132+Közművelődés!Z164+Támogatás!AB131</f>
        <v>0</v>
      </c>
    </row>
    <row r="131" spans="1:24" s="42" customFormat="1" hidden="1" x14ac:dyDescent="0.25">
      <c r="A131" s="140" t="s">
        <v>439</v>
      </c>
      <c r="B131" s="119" t="s">
        <v>953</v>
      </c>
      <c r="C131" s="623" t="s">
        <v>440</v>
      </c>
      <c r="D131" s="624"/>
      <c r="E131" s="624"/>
      <c r="F131" s="198">
        <f>Igazgatás!F168+Községgazd!F142+Közút!F131+Vagyongazd!F131+Sport!F133+Közművelődés!F165+Támogatás!F132</f>
        <v>0</v>
      </c>
      <c r="G131" s="498">
        <f>Igazgatás!G168+Községgazd!G142+Közút!G131+Vagyongazd!G131+Sport!G133+Közművelődés!G165+Támogatás!G132</f>
        <v>0</v>
      </c>
      <c r="H131" s="498">
        <f>Igazgatás!H168+Községgazd!H142+Közút!H131+Vagyongazd!H131+Sport!H133+Közművelődés!H165+Támogatás!H132</f>
        <v>0</v>
      </c>
      <c r="I131" s="427">
        <f>Igazgatás!I168+Községgazd!I142+Közút!I131+Vagyongazd!I131+Sport!I133+Közművelődés!I165+Támogatás!I132</f>
        <v>0</v>
      </c>
      <c r="J131" s="407">
        <f>Igazgatás!J168+Községgazd!J142+Közút!J131+Vagyongazd!J131+Sport!J133+Közművelődés!J165+Támogatás!J132</f>
        <v>0</v>
      </c>
      <c r="K131" s="216">
        <f>Igazgatás!K168+Községgazd!K142+Közút!K131+Vagyongazd!K131+Sport!K133+Közművelődés!K165+Támogatás!K132</f>
        <v>0</v>
      </c>
      <c r="L131" s="227">
        <f>Igazgatás!L168+Községgazd!L142+Közút!L131+Vagyongazd!L131+Sport!L133+Közművelődés!L165+Támogatás!L132</f>
        <v>0</v>
      </c>
      <c r="M131" s="122">
        <f>Igazgatás!M168+Községgazd!P142+Közút!M131+Vagyongazd!M131+Sport!M133+Közművelődés!O165+Támogatás!Q132</f>
        <v>0</v>
      </c>
      <c r="N131" s="123">
        <f>Igazgatás!N168+Községgazd!Q142+Közút!N131+Vagyongazd!N131+Sport!N133+Közművelődés!P165+Támogatás!R132</f>
        <v>0</v>
      </c>
      <c r="O131" s="123">
        <f>Igazgatás!O168+Községgazd!R142+Közút!O131+Vagyongazd!O131+Sport!O133+Közművelődés!Q165+Támogatás!S132</f>
        <v>0</v>
      </c>
      <c r="P131" s="123">
        <f>Igazgatás!P168+Községgazd!S142+Közút!P131+Vagyongazd!P131+Sport!P133+Közművelődés!R165+Támogatás!T132</f>
        <v>0</v>
      </c>
      <c r="Q131" s="123">
        <f>Igazgatás!Q168+Községgazd!T142+Közút!Q131+Vagyongazd!Q131+Sport!Q133+Közművelődés!S165+Támogatás!U132</f>
        <v>0</v>
      </c>
      <c r="R131" s="126">
        <f>Igazgatás!R168+Községgazd!U142+Közút!R131+Vagyongazd!R131+Sport!R133+Közművelődés!T165+Támogatás!V132</f>
        <v>0</v>
      </c>
      <c r="S131" s="123">
        <f>Igazgatás!S168+Községgazd!V142+Közút!S131+Vagyongazd!S131+Sport!S133+Közművelődés!U165+Támogatás!W132</f>
        <v>0</v>
      </c>
      <c r="T131" s="125">
        <f>Igazgatás!T168+Községgazd!W142+Közút!T131+Vagyongazd!T131+Sport!T133+Közművelődés!V165+Támogatás!X132</f>
        <v>0</v>
      </c>
      <c r="U131" s="126">
        <f>Igazgatás!U168+Községgazd!X142+Közút!U131+Vagyongazd!U131+Sport!U133+Közművelődés!W165+Támogatás!Y132</f>
        <v>0</v>
      </c>
      <c r="V131" s="123">
        <f>Igazgatás!V168+Községgazd!Y142+Közút!V131+Vagyongazd!V131+Sport!V133+Közművelődés!X165+Támogatás!Z132</f>
        <v>0</v>
      </c>
      <c r="W131" s="125">
        <f>Igazgatás!W168+Községgazd!Z142+Közút!W131+Vagyongazd!W131+Sport!W133+Közművelődés!Y165+Támogatás!AA132</f>
        <v>0</v>
      </c>
      <c r="X131" s="127">
        <f>Igazgatás!X168+Községgazd!AA142+Közút!X131+Vagyongazd!X131+Sport!X133+Közművelődés!Z165+Támogatás!AB132</f>
        <v>0</v>
      </c>
    </row>
    <row r="132" spans="1:24" s="42" customFormat="1" hidden="1" x14ac:dyDescent="0.25">
      <c r="A132" s="140" t="s">
        <v>441</v>
      </c>
      <c r="B132" s="119" t="s">
        <v>954</v>
      </c>
      <c r="C132" s="623" t="s">
        <v>442</v>
      </c>
      <c r="D132" s="624"/>
      <c r="E132" s="624"/>
      <c r="F132" s="198">
        <f>Igazgatás!F169+Községgazd!F143+Közút!F132+Vagyongazd!F132+Sport!F134+Közművelődés!F166+Támogatás!F133</f>
        <v>0</v>
      </c>
      <c r="G132" s="498">
        <f>Igazgatás!G169+Községgazd!G143+Közút!G132+Vagyongazd!G132+Sport!G134+Közművelődés!G166+Támogatás!G133</f>
        <v>0</v>
      </c>
      <c r="H132" s="498">
        <f>Igazgatás!H169+Községgazd!H143+Közút!H132+Vagyongazd!H132+Sport!H134+Közművelődés!H166+Támogatás!H133</f>
        <v>0</v>
      </c>
      <c r="I132" s="427">
        <f>Igazgatás!I169+Községgazd!I143+Közút!I132+Vagyongazd!I132+Sport!I134+Közművelődés!I166+Támogatás!I133</f>
        <v>0</v>
      </c>
      <c r="J132" s="407">
        <f>Igazgatás!J169+Községgazd!J143+Közút!J132+Vagyongazd!J132+Sport!J134+Közművelődés!J166+Támogatás!J133</f>
        <v>0</v>
      </c>
      <c r="K132" s="216">
        <f>Igazgatás!K169+Községgazd!K143+Közút!K132+Vagyongazd!K132+Sport!K134+Közművelődés!K166+Támogatás!K133</f>
        <v>0</v>
      </c>
      <c r="L132" s="227">
        <f>Igazgatás!L169+Községgazd!L143+Közút!L132+Vagyongazd!L132+Sport!L134+Közművelődés!L166+Támogatás!L133</f>
        <v>0</v>
      </c>
      <c r="M132" s="122">
        <f>Igazgatás!M169+Községgazd!P143+Közút!M132+Vagyongazd!M132+Sport!M134+Közművelődés!O166+Támogatás!Q133</f>
        <v>0</v>
      </c>
      <c r="N132" s="123">
        <f>Igazgatás!N169+Községgazd!Q143+Közút!N132+Vagyongazd!N132+Sport!N134+Közművelődés!P166+Támogatás!R133</f>
        <v>0</v>
      </c>
      <c r="O132" s="123">
        <f>Igazgatás!O169+Községgazd!R143+Közút!O132+Vagyongazd!O132+Sport!O134+Közművelődés!Q166+Támogatás!S133</f>
        <v>0</v>
      </c>
      <c r="P132" s="123">
        <f>Igazgatás!P169+Községgazd!S143+Közút!P132+Vagyongazd!P132+Sport!P134+Közművelődés!R166+Támogatás!T133</f>
        <v>0</v>
      </c>
      <c r="Q132" s="123">
        <f>Igazgatás!Q169+Községgazd!T143+Közút!Q132+Vagyongazd!Q132+Sport!Q134+Közművelődés!S166+Támogatás!U133</f>
        <v>0</v>
      </c>
      <c r="R132" s="126">
        <f>Igazgatás!R169+Községgazd!U143+Közút!R132+Vagyongazd!R132+Sport!R134+Közművelődés!T166+Támogatás!V133</f>
        <v>0</v>
      </c>
      <c r="S132" s="123">
        <f>Igazgatás!S169+Községgazd!V143+Közút!S132+Vagyongazd!S132+Sport!S134+Közművelődés!U166+Támogatás!W133</f>
        <v>0</v>
      </c>
      <c r="T132" s="125">
        <f>Igazgatás!T169+Községgazd!W143+Közút!T132+Vagyongazd!T132+Sport!T134+Közművelődés!V166+Támogatás!X133</f>
        <v>0</v>
      </c>
      <c r="U132" s="126">
        <f>Igazgatás!U169+Községgazd!X143+Közút!U132+Vagyongazd!U132+Sport!U134+Közművelődés!W166+Támogatás!Y133</f>
        <v>0</v>
      </c>
      <c r="V132" s="123">
        <f>Igazgatás!V169+Községgazd!Y143+Közút!V132+Vagyongazd!V132+Sport!V134+Közművelődés!X166+Támogatás!Z133</f>
        <v>0</v>
      </c>
      <c r="W132" s="125">
        <f>Igazgatás!W169+Községgazd!Z143+Közút!W132+Vagyongazd!W132+Sport!W134+Közművelődés!Y166+Támogatás!AA133</f>
        <v>0</v>
      </c>
      <c r="X132" s="127">
        <f>Igazgatás!X169+Községgazd!AA143+Közút!X132+Vagyongazd!X132+Sport!X134+Közművelődés!Z166+Támogatás!AB133</f>
        <v>0</v>
      </c>
    </row>
    <row r="133" spans="1:24" s="42" customFormat="1" x14ac:dyDescent="0.25">
      <c r="A133" s="140" t="s">
        <v>443</v>
      </c>
      <c r="B133" s="119" t="s">
        <v>955</v>
      </c>
      <c r="C133" s="623" t="s">
        <v>444</v>
      </c>
      <c r="D133" s="624"/>
      <c r="E133" s="624"/>
      <c r="F133" s="198">
        <f>Igazgatás!F170+Községgazd!F144+Közút!F133+Vagyongazd!F133+Sport!F135+Közművelődés!F167+Támogatás!F134</f>
        <v>1000000</v>
      </c>
      <c r="G133" s="498">
        <f>Igazgatás!G170+Községgazd!G144+Közút!G133+Vagyongazd!G133+Sport!G135+Közművelődés!G167+Támogatás!G134</f>
        <v>1200000</v>
      </c>
      <c r="H133" s="498">
        <f>Igazgatás!H170+Községgazd!H144+Közút!H133+Vagyongazd!H133+Sport!H135+Közművelődés!H167+Támogatás!H134</f>
        <v>1260000</v>
      </c>
      <c r="I133" s="427">
        <f>Igazgatás!I170+Községgazd!I144+Közút!I133+Vagyongazd!I133+Sport!I135+Közművelődés!I167+Támogatás!I134</f>
        <v>1260000</v>
      </c>
      <c r="J133" s="407">
        <f>Igazgatás!J170+Községgazd!J144+Közút!J133+Vagyongazd!J133+Sport!J135+Közművelődés!J167+Támogatás!J134</f>
        <v>0</v>
      </c>
      <c r="K133" s="216">
        <f>Igazgatás!K170+Községgazd!K144+Közút!K133+Vagyongazd!K133+Sport!K135+Közművelődés!K167+Támogatás!K134</f>
        <v>1260000</v>
      </c>
      <c r="L133" s="227">
        <f>Igazgatás!L170+Községgazd!L144+Közút!L133+Vagyongazd!L133+Sport!L135+Közművelődés!L167+Támogatás!L134</f>
        <v>1260000</v>
      </c>
      <c r="M133" s="122">
        <f>Igazgatás!M170+Községgazd!P144+Közút!M133+Vagyongazd!M133+Sport!M135+Közművelődés!O167+Támogatás!Q134</f>
        <v>250000</v>
      </c>
      <c r="N133" s="123">
        <f>Igazgatás!N170+Községgazd!Q144+Közút!N133+Vagyongazd!N133+Sport!N135+Közművelődés!P167+Támogatás!R134</f>
        <v>0</v>
      </c>
      <c r="O133" s="123">
        <f>Igazgatás!O170+Községgazd!R144+Közút!O133+Vagyongazd!O133+Sport!O135+Közművelődés!Q167+Támogatás!S134</f>
        <v>0</v>
      </c>
      <c r="P133" s="123">
        <f>Igazgatás!P170+Községgazd!S144+Közút!P133+Vagyongazd!P133+Sport!P135+Közművelődés!R167+Támogatás!T134</f>
        <v>0</v>
      </c>
      <c r="Q133" s="123">
        <f>Igazgatás!Q170+Községgazd!T144+Közút!Q133+Vagyongazd!Q133+Sport!Q135+Közművelődés!S167+Támogatás!U134</f>
        <v>0</v>
      </c>
      <c r="R133" s="126">
        <f>Igazgatás!R170+Községgazd!U144+Közút!R133+Vagyongazd!R133+Sport!R135+Közművelődés!T167+Támogatás!V134</f>
        <v>750000</v>
      </c>
      <c r="S133" s="123">
        <f>Igazgatás!S170+Községgazd!V144+Közút!S133+Vagyongazd!S133+Sport!S135+Közművelődés!U167+Támogatás!W134</f>
        <v>0</v>
      </c>
      <c r="T133" s="125">
        <f>Igazgatás!T170+Községgazd!W144+Közút!T133+Vagyongazd!T133+Sport!T135+Közművelődés!V167+Támogatás!X134</f>
        <v>0</v>
      </c>
      <c r="U133" s="126">
        <f>Igazgatás!U170+Községgazd!X144+Közút!U133+Vagyongazd!U133+Sport!U135+Közművelődés!W167+Támogatás!Y134</f>
        <v>210000</v>
      </c>
      <c r="V133" s="123">
        <f>Igazgatás!V170+Községgazd!Y144+Közút!V133+Vagyongazd!V133+Sport!V135+Közművelődés!X167+Támogatás!Z134</f>
        <v>0</v>
      </c>
      <c r="W133" s="125">
        <f>Igazgatás!W170+Községgazd!Z144+Közút!W133+Vagyongazd!W133+Sport!W135+Közművelődés!Y167+Támogatás!AA134</f>
        <v>50000</v>
      </c>
      <c r="X133" s="127">
        <f>Igazgatás!X170+Községgazd!AA144+Közút!X133+Vagyongazd!X133+Sport!X135+Közművelődés!Z167+Támogatás!AB134</f>
        <v>0</v>
      </c>
    </row>
    <row r="134" spans="1:24" x14ac:dyDescent="0.25">
      <c r="A134" s="140" t="s">
        <v>445</v>
      </c>
      <c r="B134" s="59"/>
      <c r="C134" s="2"/>
      <c r="D134" s="603" t="s">
        <v>630</v>
      </c>
      <c r="E134" s="603"/>
      <c r="F134" s="187">
        <f>Igazgatás!F171+Községgazd!F145+Közút!F134+Vagyongazd!F134+Sport!F136+Közművelődés!F168+Támogatás!F135</f>
        <v>0</v>
      </c>
      <c r="G134" s="486">
        <f>Igazgatás!G171+Községgazd!G145+Közút!G134+Vagyongazd!G134+Sport!G136+Közművelődés!G168+Támogatás!G135</f>
        <v>200000</v>
      </c>
      <c r="H134" s="486">
        <f>Igazgatás!H171+Községgazd!H145+Közút!H134+Vagyongazd!H134+Sport!H136+Közművelődés!H168+Támogatás!H135</f>
        <v>210000</v>
      </c>
      <c r="I134" s="415">
        <f>Igazgatás!I171+Községgazd!I145+Közút!I134+Vagyongazd!I134+Sport!I136+Közművelődés!I168+Támogatás!I135</f>
        <v>210000</v>
      </c>
      <c r="J134" s="394">
        <f>Igazgatás!J171+Községgazd!J145+Közút!J134+Vagyongazd!J134+Sport!J136+Közművelődés!J168+Támogatás!J135</f>
        <v>0</v>
      </c>
      <c r="K134" s="205">
        <f>Igazgatás!K171+Községgazd!K145+Közút!K134+Vagyongazd!K134+Sport!K136+Közművelődés!K168+Támogatás!K135</f>
        <v>210000</v>
      </c>
      <c r="L134" s="224">
        <f>Igazgatás!L171+Községgazd!L145+Közút!L134+Vagyongazd!L134+Sport!L136+Közművelődés!L168+Támogatás!L135</f>
        <v>210000</v>
      </c>
      <c r="M134" s="81">
        <f>Igazgatás!M171+Községgazd!P145+Közút!M134+Vagyongazd!M134+Sport!M136+Közművelődés!O168+Támogatás!Q135</f>
        <v>0</v>
      </c>
      <c r="N134" s="1">
        <f>Igazgatás!N171+Községgazd!Q145+Közút!N134+Vagyongazd!N134+Sport!N136+Közművelődés!P168+Támogatás!R135</f>
        <v>0</v>
      </c>
      <c r="O134" s="1">
        <f>Igazgatás!O171+Községgazd!R145+Közút!O134+Vagyongazd!O134+Sport!O136+Közművelődés!Q168+Támogatás!S135</f>
        <v>0</v>
      </c>
      <c r="P134" s="1">
        <f>Igazgatás!P171+Községgazd!S145+Közút!P134+Vagyongazd!P134+Sport!P136+Közművelődés!R168+Támogatás!T135</f>
        <v>0</v>
      </c>
      <c r="Q134" s="1">
        <f>Igazgatás!Q171+Községgazd!T145+Közút!Q134+Vagyongazd!Q134+Sport!Q136+Közművelődés!S168+Támogatás!U135</f>
        <v>0</v>
      </c>
      <c r="R134" s="89">
        <f>Igazgatás!R171+Községgazd!U145+Közút!R134+Vagyongazd!R134+Sport!R136+Közművelődés!T168+Támogatás!V135</f>
        <v>0</v>
      </c>
      <c r="S134" s="1">
        <f>Igazgatás!S171+Községgazd!V145+Közút!S134+Vagyongazd!S134+Sport!S136+Közművelődés!U168+Támogatás!W135</f>
        <v>0</v>
      </c>
      <c r="T134" s="43">
        <f>Igazgatás!T171+Községgazd!W145+Közút!T134+Vagyongazd!T134+Sport!T136+Közművelődés!V168+Támogatás!X135</f>
        <v>0</v>
      </c>
      <c r="U134" s="89">
        <f>Igazgatás!U171+Községgazd!X145+Közút!U134+Vagyongazd!U134+Sport!U136+Közművelődés!W168+Támogatás!Y135</f>
        <v>210000</v>
      </c>
      <c r="V134" s="1">
        <f>Igazgatás!V171+Községgazd!Y145+Közút!V134+Vagyongazd!V134+Sport!V136+Közművelődés!X168+Támogatás!Z135</f>
        <v>0</v>
      </c>
      <c r="W134" s="43">
        <f>Igazgatás!W171+Községgazd!Z145+Közút!W134+Vagyongazd!W134+Sport!W136+Közművelődés!Y168+Támogatás!AA135</f>
        <v>0</v>
      </c>
      <c r="X134" s="46">
        <f>Igazgatás!X171+Községgazd!AA145+Közút!X134+Vagyongazd!X134+Sport!X136+Közművelődés!Z168+Támogatás!AB135</f>
        <v>0</v>
      </c>
    </row>
    <row r="135" spans="1:24" hidden="1" x14ac:dyDescent="0.25">
      <c r="A135" s="140" t="s">
        <v>446</v>
      </c>
      <c r="B135" s="59"/>
      <c r="C135" s="2"/>
      <c r="D135" s="603" t="s">
        <v>631</v>
      </c>
      <c r="E135" s="603"/>
      <c r="F135" s="187">
        <f>Igazgatás!F172+Községgazd!F146+Közút!F135+Vagyongazd!F135+Sport!F137+Közművelődés!F169+Támogatás!F136</f>
        <v>0</v>
      </c>
      <c r="G135" s="486">
        <f>Igazgatás!G172+Községgazd!G146+Közút!G135+Vagyongazd!G135+Sport!G137+Közművelődés!G169+Támogatás!G136</f>
        <v>0</v>
      </c>
      <c r="H135" s="486">
        <f>Igazgatás!H172+Községgazd!H146+Közút!H135+Vagyongazd!H135+Sport!H137+Közművelődés!H169+Támogatás!H136</f>
        <v>0</v>
      </c>
      <c r="I135" s="415">
        <f>Igazgatás!I172+Községgazd!I146+Közút!I135+Vagyongazd!I135+Sport!I137+Közművelődés!I169+Támogatás!I136</f>
        <v>0</v>
      </c>
      <c r="J135" s="394">
        <f>Igazgatás!J172+Községgazd!J146+Közút!J135+Vagyongazd!J135+Sport!J137+Közművelődés!J169+Támogatás!J136</f>
        <v>0</v>
      </c>
      <c r="K135" s="205">
        <f>Igazgatás!K172+Községgazd!K146+Közút!K135+Vagyongazd!K135+Sport!K137+Közművelődés!K169+Támogatás!K136</f>
        <v>0</v>
      </c>
      <c r="L135" s="224">
        <f>Igazgatás!L172+Községgazd!L146+Közút!L135+Vagyongazd!L135+Sport!L137+Közművelődés!L169+Támogatás!L136</f>
        <v>0</v>
      </c>
      <c r="M135" s="81">
        <f>Igazgatás!M172+Községgazd!P146+Közút!M135+Vagyongazd!M135+Sport!M137+Közművelődés!O169+Támogatás!Q136</f>
        <v>0</v>
      </c>
      <c r="N135" s="1">
        <f>Igazgatás!N172+Községgazd!Q146+Közút!N135+Vagyongazd!N135+Sport!N137+Közművelődés!P169+Támogatás!R136</f>
        <v>0</v>
      </c>
      <c r="O135" s="1">
        <f>Igazgatás!O172+Községgazd!R146+Közút!O135+Vagyongazd!O135+Sport!O137+Közművelődés!Q169+Támogatás!S136</f>
        <v>0</v>
      </c>
      <c r="P135" s="1">
        <f>Igazgatás!P172+Községgazd!S146+Közút!P135+Vagyongazd!P135+Sport!P137+Közművelődés!R169+Támogatás!T136</f>
        <v>0</v>
      </c>
      <c r="Q135" s="1">
        <f>Igazgatás!Q172+Községgazd!T146+Közút!Q135+Vagyongazd!Q135+Sport!Q137+Közművelődés!S169+Támogatás!U136</f>
        <v>0</v>
      </c>
      <c r="R135" s="89">
        <f>Igazgatás!R172+Községgazd!U146+Közút!R135+Vagyongazd!R135+Sport!R137+Közművelődés!T169+Támogatás!V136</f>
        <v>0</v>
      </c>
      <c r="S135" s="1">
        <f>Igazgatás!S172+Községgazd!V146+Közút!S135+Vagyongazd!S135+Sport!S137+Közművelődés!U169+Támogatás!W136</f>
        <v>0</v>
      </c>
      <c r="T135" s="43">
        <f>Igazgatás!T172+Községgazd!W146+Közút!T135+Vagyongazd!T135+Sport!T137+Közművelődés!V169+Támogatás!X136</f>
        <v>0</v>
      </c>
      <c r="U135" s="89">
        <f>Igazgatás!U172+Községgazd!X146+Közút!U135+Vagyongazd!U135+Sport!U137+Közművelődés!W169+Támogatás!Y136</f>
        <v>0</v>
      </c>
      <c r="V135" s="1">
        <f>Igazgatás!V172+Községgazd!Y146+Közút!V135+Vagyongazd!V135+Sport!V137+Közművelődés!X169+Támogatás!Z136</f>
        <v>0</v>
      </c>
      <c r="W135" s="43">
        <f>Igazgatás!W172+Községgazd!Z146+Közút!W135+Vagyongazd!W135+Sport!W137+Közművelődés!Y169+Támogatás!AA136</f>
        <v>0</v>
      </c>
      <c r="X135" s="46">
        <f>Igazgatás!X172+Községgazd!AA146+Közút!X135+Vagyongazd!X135+Sport!X137+Közművelődés!Z169+Támogatás!AB136</f>
        <v>0</v>
      </c>
    </row>
    <row r="136" spans="1:24" x14ac:dyDescent="0.25">
      <c r="A136" s="140" t="s">
        <v>447</v>
      </c>
      <c r="B136" s="59"/>
      <c r="C136" s="2"/>
      <c r="D136" s="603" t="s">
        <v>632</v>
      </c>
      <c r="E136" s="603"/>
      <c r="F136" s="187">
        <f>Igazgatás!F173+Községgazd!F147+Közút!F136+Vagyongazd!F136+Sport!F138+Közművelődés!F170+Támogatás!F137</f>
        <v>1000000</v>
      </c>
      <c r="G136" s="486">
        <f>Igazgatás!G173+Községgazd!G147+Közút!G136+Vagyongazd!G136+Sport!G138+Közművelődés!G170+Támogatás!G137</f>
        <v>1000000</v>
      </c>
      <c r="H136" s="486">
        <f>Igazgatás!H173+Községgazd!H147+Közút!H136+Vagyongazd!H136+Sport!H138+Közművelődés!H170+Támogatás!H137</f>
        <v>1050000</v>
      </c>
      <c r="I136" s="415">
        <f>Igazgatás!I173+Községgazd!I147+Közút!I136+Vagyongazd!I136+Sport!I138+Közművelődés!I170+Támogatás!I137</f>
        <v>1050000</v>
      </c>
      <c r="J136" s="394">
        <f>Igazgatás!J173+Községgazd!J147+Közút!J136+Vagyongazd!J136+Sport!J138+Közművelődés!J170+Támogatás!J137</f>
        <v>0</v>
      </c>
      <c r="K136" s="205">
        <f>Igazgatás!K173+Községgazd!K147+Közút!K136+Vagyongazd!K136+Sport!K138+Közművelődés!K170+Támogatás!K137</f>
        <v>1050000</v>
      </c>
      <c r="L136" s="224">
        <f>Igazgatás!L173+Községgazd!L147+Közút!L136+Vagyongazd!L136+Sport!L138+Közművelődés!L170+Támogatás!L137</f>
        <v>1050000</v>
      </c>
      <c r="M136" s="81">
        <f>Igazgatás!M173+Községgazd!P147+Közút!M136+Vagyongazd!M136+Sport!M138+Közművelődés!O170+Támogatás!Q137</f>
        <v>250000</v>
      </c>
      <c r="N136" s="1">
        <f>Igazgatás!N173+Községgazd!Q147+Közút!N136+Vagyongazd!N136+Sport!N138+Közművelődés!P170+Támogatás!R137</f>
        <v>0</v>
      </c>
      <c r="O136" s="1">
        <f>Igazgatás!O173+Községgazd!R147+Közút!O136+Vagyongazd!O136+Sport!O138+Közművelődés!Q170+Támogatás!S137</f>
        <v>0</v>
      </c>
      <c r="P136" s="1">
        <f>Igazgatás!P173+Községgazd!S147+Közút!P136+Vagyongazd!P136+Sport!P138+Közművelődés!R170+Támogatás!T137</f>
        <v>0</v>
      </c>
      <c r="Q136" s="1">
        <f>Igazgatás!Q173+Községgazd!T147+Közút!Q136+Vagyongazd!Q136+Sport!Q138+Közművelődés!S170+Támogatás!U137</f>
        <v>0</v>
      </c>
      <c r="R136" s="89">
        <f>Igazgatás!R173+Községgazd!U147+Közút!R136+Vagyongazd!R136+Sport!R138+Közművelődés!T170+Támogatás!V137</f>
        <v>750000</v>
      </c>
      <c r="S136" s="1">
        <f>Igazgatás!S173+Községgazd!V147+Közút!S136+Vagyongazd!S136+Sport!S138+Közművelődés!U170+Támogatás!W137</f>
        <v>0</v>
      </c>
      <c r="T136" s="43">
        <f>Igazgatás!T173+Községgazd!W147+Közút!T136+Vagyongazd!T136+Sport!T138+Közművelődés!V170+Támogatás!X137</f>
        <v>0</v>
      </c>
      <c r="U136" s="89">
        <f>Igazgatás!U173+Községgazd!X147+Közút!U136+Vagyongazd!U136+Sport!U138+Közművelődés!W170+Támogatás!Y137</f>
        <v>0</v>
      </c>
      <c r="V136" s="1">
        <f>Igazgatás!V173+Községgazd!Y147+Közút!V136+Vagyongazd!V136+Sport!V138+Közművelődés!X170+Támogatás!Z137</f>
        <v>0</v>
      </c>
      <c r="W136" s="43">
        <f>Igazgatás!W173+Községgazd!Z147+Közút!W136+Vagyongazd!W136+Sport!W138+Közművelődés!Y170+Támogatás!AA137</f>
        <v>50000</v>
      </c>
      <c r="X136" s="46">
        <f>Igazgatás!X173+Községgazd!AA147+Közút!X136+Vagyongazd!X136+Sport!X138+Közművelődés!Z170+Támogatás!AB137</f>
        <v>0</v>
      </c>
    </row>
    <row r="137" spans="1:24" hidden="1" x14ac:dyDescent="0.25">
      <c r="A137" s="140" t="s">
        <v>448</v>
      </c>
      <c r="B137" s="59"/>
      <c r="C137" s="2"/>
      <c r="D137" s="603" t="s">
        <v>633</v>
      </c>
      <c r="E137" s="603"/>
      <c r="F137" s="187">
        <f>Igazgatás!F178+Községgazd!F148+Közút!F137+Vagyongazd!F137+Sport!F139+Közművelődés!F171+Támogatás!F138</f>
        <v>0</v>
      </c>
      <c r="G137" s="486">
        <f>Igazgatás!G178+Községgazd!G148+Közút!G137+Vagyongazd!G137+Sport!G139+Közművelődés!G171+Támogatás!G138</f>
        <v>0</v>
      </c>
      <c r="H137" s="486">
        <f>Igazgatás!H178+Községgazd!H148+Közút!H137+Vagyongazd!H137+Sport!H139+Közművelődés!H171+Támogatás!H138</f>
        <v>0</v>
      </c>
      <c r="I137" s="415">
        <f>Igazgatás!I178+Községgazd!I148+Közút!I137+Vagyongazd!I137+Sport!I139+Közművelődés!I171+Támogatás!I138</f>
        <v>0</v>
      </c>
      <c r="J137" s="394">
        <f>Igazgatás!J178+Községgazd!J148+Közút!J137+Vagyongazd!J137+Sport!J139+Közművelődés!J171+Támogatás!J138</f>
        <v>0</v>
      </c>
      <c r="K137" s="205">
        <f>Igazgatás!K178+Községgazd!K148+Közút!K137+Vagyongazd!K137+Sport!K139+Közművelődés!K171+Támogatás!K138</f>
        <v>0</v>
      </c>
      <c r="L137" s="224">
        <f>Igazgatás!L178+Községgazd!L148+Közút!L137+Vagyongazd!L137+Sport!L139+Közművelődés!L171+Támogatás!L138</f>
        <v>0</v>
      </c>
      <c r="M137" s="81">
        <f>Igazgatás!M178+Községgazd!P148+Közút!M137+Vagyongazd!M137+Sport!M139+Közművelődés!O171+Támogatás!Q138</f>
        <v>0</v>
      </c>
      <c r="N137" s="1">
        <f>Igazgatás!N178+Községgazd!Q148+Közút!N137+Vagyongazd!N137+Sport!N139+Közművelődés!P171+Támogatás!R138</f>
        <v>0</v>
      </c>
      <c r="O137" s="1">
        <f>Igazgatás!O178+Községgazd!R148+Közút!O137+Vagyongazd!O137+Sport!O139+Közművelődés!Q171+Támogatás!S138</f>
        <v>0</v>
      </c>
      <c r="P137" s="1">
        <f>Igazgatás!P178+Községgazd!S148+Közút!P137+Vagyongazd!P137+Sport!P139+Közművelődés!R171+Támogatás!T138</f>
        <v>0</v>
      </c>
      <c r="Q137" s="1">
        <f>Igazgatás!Q178+Községgazd!T148+Közút!Q137+Vagyongazd!Q137+Sport!Q139+Közművelődés!S171+Támogatás!U138</f>
        <v>0</v>
      </c>
      <c r="R137" s="89">
        <f>Igazgatás!R178+Községgazd!U148+Közút!R137+Vagyongazd!R137+Sport!R139+Közművelődés!T171+Támogatás!V138</f>
        <v>0</v>
      </c>
      <c r="S137" s="1">
        <f>Igazgatás!S178+Községgazd!V148+Közút!S137+Vagyongazd!S137+Sport!S139+Közművelődés!U171+Támogatás!W138</f>
        <v>0</v>
      </c>
      <c r="T137" s="43">
        <f>Igazgatás!T178+Községgazd!W148+Közút!T137+Vagyongazd!T137+Sport!T139+Közművelődés!V171+Támogatás!X138</f>
        <v>0</v>
      </c>
      <c r="U137" s="89">
        <f>Igazgatás!U178+Községgazd!X148+Közút!U137+Vagyongazd!U137+Sport!U139+Közművelődés!W171+Támogatás!Y138</f>
        <v>0</v>
      </c>
      <c r="V137" s="1">
        <f>Igazgatás!V178+Községgazd!Y148+Közút!V137+Vagyongazd!V137+Sport!V139+Közművelődés!X171+Támogatás!Z138</f>
        <v>0</v>
      </c>
      <c r="W137" s="43">
        <f>Igazgatás!W178+Községgazd!Z148+Közút!W137+Vagyongazd!W137+Sport!W139+Közművelődés!Y171+Támogatás!AA138</f>
        <v>0</v>
      </c>
      <c r="X137" s="46">
        <f>Igazgatás!X178+Községgazd!AA148+Közút!X137+Vagyongazd!X137+Sport!X139+Közművelődés!Z171+Támogatás!AB138</f>
        <v>0</v>
      </c>
    </row>
    <row r="138" spans="1:24" hidden="1" x14ac:dyDescent="0.25">
      <c r="A138" s="140" t="s">
        <v>449</v>
      </c>
      <c r="B138" s="59"/>
      <c r="C138" s="2"/>
      <c r="D138" s="603" t="s">
        <v>634</v>
      </c>
      <c r="E138" s="603"/>
      <c r="F138" s="187">
        <f>Igazgatás!F179+Községgazd!F149+Közút!F138+Vagyongazd!F138+Sport!F140+Közművelődés!F172+Támogatás!F139</f>
        <v>0</v>
      </c>
      <c r="G138" s="486">
        <f>Igazgatás!G179+Községgazd!G149+Közút!G138+Vagyongazd!G138+Sport!G140+Közművelődés!G172+Támogatás!G139</f>
        <v>0</v>
      </c>
      <c r="H138" s="486">
        <f>Igazgatás!H179+Községgazd!H149+Közút!H138+Vagyongazd!H138+Sport!H140+Közművelődés!H172+Támogatás!H139</f>
        <v>0</v>
      </c>
      <c r="I138" s="415">
        <f>Igazgatás!I179+Községgazd!I149+Közút!I138+Vagyongazd!I138+Sport!I140+Közművelődés!I172+Támogatás!I139</f>
        <v>0</v>
      </c>
      <c r="J138" s="394">
        <f>Igazgatás!J179+Községgazd!J149+Közút!J138+Vagyongazd!J138+Sport!J140+Közművelődés!J172+Támogatás!J139</f>
        <v>0</v>
      </c>
      <c r="K138" s="205">
        <f>Igazgatás!K179+Községgazd!K149+Közút!K138+Vagyongazd!K138+Sport!K140+Közművelődés!K172+Támogatás!K139</f>
        <v>0</v>
      </c>
      <c r="L138" s="224">
        <f>Igazgatás!L179+Községgazd!L149+Közút!L138+Vagyongazd!L138+Sport!L140+Közművelődés!L172+Támogatás!L139</f>
        <v>0</v>
      </c>
      <c r="M138" s="81">
        <f>Igazgatás!M179+Községgazd!P149+Közút!M138+Vagyongazd!M138+Sport!M140+Közművelődés!O172+Támogatás!Q139</f>
        <v>0</v>
      </c>
      <c r="N138" s="1">
        <f>Igazgatás!N179+Községgazd!Q149+Közút!N138+Vagyongazd!N138+Sport!N140+Közművelődés!P172+Támogatás!R139</f>
        <v>0</v>
      </c>
      <c r="O138" s="1">
        <f>Igazgatás!O179+Községgazd!R149+Közút!O138+Vagyongazd!O138+Sport!O140+Közművelődés!Q172+Támogatás!S139</f>
        <v>0</v>
      </c>
      <c r="P138" s="1">
        <f>Igazgatás!P179+Községgazd!S149+Közút!P138+Vagyongazd!P138+Sport!P140+Közművelődés!R172+Támogatás!T139</f>
        <v>0</v>
      </c>
      <c r="Q138" s="1">
        <f>Igazgatás!Q179+Községgazd!T149+Közút!Q138+Vagyongazd!Q138+Sport!Q140+Közművelődés!S172+Támogatás!U139</f>
        <v>0</v>
      </c>
      <c r="R138" s="89">
        <f>Igazgatás!R179+Községgazd!U149+Közút!R138+Vagyongazd!R138+Sport!R140+Közművelődés!T172+Támogatás!V139</f>
        <v>0</v>
      </c>
      <c r="S138" s="1">
        <f>Igazgatás!S179+Községgazd!V149+Közút!S138+Vagyongazd!S138+Sport!S140+Közművelődés!U172+Támogatás!W139</f>
        <v>0</v>
      </c>
      <c r="T138" s="43">
        <f>Igazgatás!T179+Községgazd!W149+Közút!T138+Vagyongazd!T138+Sport!T140+Közművelődés!V172+Támogatás!X139</f>
        <v>0</v>
      </c>
      <c r="U138" s="89">
        <f>Igazgatás!U179+Községgazd!X149+Közút!U138+Vagyongazd!U138+Sport!U140+Közművelődés!W172+Támogatás!Y139</f>
        <v>0</v>
      </c>
      <c r="V138" s="1">
        <f>Igazgatás!V179+Községgazd!Y149+Közút!V138+Vagyongazd!V138+Sport!V140+Közművelődés!X172+Támogatás!Z139</f>
        <v>0</v>
      </c>
      <c r="W138" s="43">
        <f>Igazgatás!W179+Községgazd!Z149+Közút!W138+Vagyongazd!W138+Sport!W140+Közművelődés!Y172+Támogatás!AA139</f>
        <v>0</v>
      </c>
      <c r="X138" s="46">
        <f>Igazgatás!X179+Községgazd!AA149+Közút!X138+Vagyongazd!X138+Sport!X140+Közművelődés!Z172+Támogatás!AB139</f>
        <v>0</v>
      </c>
    </row>
    <row r="139" spans="1:24" ht="25.5" hidden="1" customHeight="1" x14ac:dyDescent="0.25">
      <c r="A139" s="140" t="s">
        <v>450</v>
      </c>
      <c r="B139" s="59"/>
      <c r="C139" s="2"/>
      <c r="D139" s="607" t="s">
        <v>821</v>
      </c>
      <c r="E139" s="607"/>
      <c r="F139" s="197">
        <f>Igazgatás!F180+Községgazd!F150+Közút!F139+Vagyongazd!F139+Sport!F141+Közművelődés!F173+Támogatás!F140</f>
        <v>0</v>
      </c>
      <c r="G139" s="497">
        <f>Igazgatás!G180+Községgazd!G150+Közút!G139+Vagyongazd!G139+Sport!G141+Közművelődés!G173+Támogatás!G140</f>
        <v>0</v>
      </c>
      <c r="H139" s="497">
        <f>Igazgatás!H180+Községgazd!H150+Közút!H139+Vagyongazd!H139+Sport!H141+Közművelődés!H173+Támogatás!H140</f>
        <v>0</v>
      </c>
      <c r="I139" s="426">
        <f>Igazgatás!I180+Községgazd!I150+Közút!I139+Vagyongazd!I139+Sport!I141+Közművelődés!I173+Támogatás!I140</f>
        <v>0</v>
      </c>
      <c r="J139" s="406">
        <f>Igazgatás!J180+Községgazd!J150+Közút!J139+Vagyongazd!J139+Sport!J141+Közművelődés!J173+Támogatás!J140</f>
        <v>0</v>
      </c>
      <c r="K139" s="215">
        <f>Igazgatás!K180+Községgazd!K150+Közút!K139+Vagyongazd!K139+Sport!K141+Közművelődés!K173+Támogatás!K140</f>
        <v>0</v>
      </c>
      <c r="L139" s="224">
        <f>Igazgatás!L180+Községgazd!L150+Közút!L139+Vagyongazd!L139+Sport!L141+Közművelődés!L173+Támogatás!L140</f>
        <v>0</v>
      </c>
      <c r="M139" s="81">
        <f>Igazgatás!M180+Községgazd!P150+Közút!M139+Vagyongazd!M139+Sport!M141+Közművelődés!O173+Támogatás!Q140</f>
        <v>0</v>
      </c>
      <c r="N139" s="1">
        <f>Igazgatás!N180+Községgazd!Q150+Közút!N139+Vagyongazd!N139+Sport!N141+Közművelődés!P173+Támogatás!R140</f>
        <v>0</v>
      </c>
      <c r="O139" s="1">
        <f>Igazgatás!O180+Községgazd!R150+Közút!O139+Vagyongazd!O139+Sport!O141+Közművelődés!Q173+Támogatás!S140</f>
        <v>0</v>
      </c>
      <c r="P139" s="1">
        <f>Igazgatás!P180+Községgazd!S150+Közút!P139+Vagyongazd!P139+Sport!P141+Közművelődés!R173+Támogatás!T140</f>
        <v>0</v>
      </c>
      <c r="Q139" s="1">
        <f>Igazgatás!Q180+Községgazd!T150+Közút!Q139+Vagyongazd!Q139+Sport!Q141+Közművelődés!S173+Támogatás!U140</f>
        <v>0</v>
      </c>
      <c r="R139" s="89">
        <f>Igazgatás!R180+Községgazd!U150+Közút!R139+Vagyongazd!R139+Sport!R141+Közművelődés!T173+Támogatás!V140</f>
        <v>0</v>
      </c>
      <c r="S139" s="1">
        <f>Igazgatás!S180+Községgazd!V150+Közút!S139+Vagyongazd!S139+Sport!S141+Közművelődés!U173+Támogatás!W140</f>
        <v>0</v>
      </c>
      <c r="T139" s="43">
        <f>Igazgatás!T180+Községgazd!W150+Közút!T139+Vagyongazd!T139+Sport!T141+Közművelődés!V173+Támogatás!X140</f>
        <v>0</v>
      </c>
      <c r="U139" s="89">
        <f>Igazgatás!U180+Községgazd!X150+Közút!U139+Vagyongazd!U139+Sport!U141+Közművelődés!W173+Támogatás!Y140</f>
        <v>0</v>
      </c>
      <c r="V139" s="1">
        <f>Igazgatás!V180+Községgazd!Y150+Közút!V139+Vagyongazd!V139+Sport!V141+Közművelődés!X173+Támogatás!Z140</f>
        <v>0</v>
      </c>
      <c r="W139" s="43">
        <f>Igazgatás!W180+Községgazd!Z150+Közút!W139+Vagyongazd!W139+Sport!W141+Közművelődés!Y173+Támogatás!AA140</f>
        <v>0</v>
      </c>
      <c r="X139" s="46">
        <f>Igazgatás!X180+Községgazd!AA150+Közút!X139+Vagyongazd!X139+Sport!X141+Közművelődés!Z173+Támogatás!AB140</f>
        <v>0</v>
      </c>
    </row>
    <row r="140" spans="1:24" ht="25.5" hidden="1" customHeight="1" x14ac:dyDescent="0.25">
      <c r="A140" s="140" t="s">
        <v>451</v>
      </c>
      <c r="B140" s="59"/>
      <c r="C140" s="2"/>
      <c r="D140" s="607" t="s">
        <v>824</v>
      </c>
      <c r="E140" s="607"/>
      <c r="F140" s="197">
        <f>Igazgatás!F181+Községgazd!F151+Közút!F140+Vagyongazd!F140+Sport!F142+Közművelődés!F174+Támogatás!F141</f>
        <v>0</v>
      </c>
      <c r="G140" s="497">
        <f>Igazgatás!G181+Községgazd!G151+Közút!G140+Vagyongazd!G140+Sport!G142+Közművelődés!G174+Támogatás!G141</f>
        <v>0</v>
      </c>
      <c r="H140" s="497">
        <f>Igazgatás!H181+Községgazd!H151+Közút!H140+Vagyongazd!H140+Sport!H142+Közművelődés!H174+Támogatás!H141</f>
        <v>0</v>
      </c>
      <c r="I140" s="426">
        <f>Igazgatás!I181+Községgazd!I151+Közút!I140+Vagyongazd!I140+Sport!I142+Közművelődés!I174+Támogatás!I141</f>
        <v>0</v>
      </c>
      <c r="J140" s="406">
        <f>Igazgatás!J181+Községgazd!J151+Közút!J140+Vagyongazd!J140+Sport!J142+Közművelődés!J174+Támogatás!J141</f>
        <v>0</v>
      </c>
      <c r="K140" s="215">
        <f>Igazgatás!K181+Községgazd!K151+Közút!K140+Vagyongazd!K140+Sport!K142+Közművelődés!K174+Támogatás!K141</f>
        <v>0</v>
      </c>
      <c r="L140" s="224">
        <f>Igazgatás!L181+Községgazd!L151+Közút!L140+Vagyongazd!L140+Sport!L142+Közművelődés!L174+Támogatás!L141</f>
        <v>0</v>
      </c>
      <c r="M140" s="81">
        <f>Igazgatás!M181+Községgazd!P151+Közút!M140+Vagyongazd!M140+Sport!M142+Közművelődés!O174+Támogatás!Q141</f>
        <v>0</v>
      </c>
      <c r="N140" s="1">
        <f>Igazgatás!N181+Községgazd!Q151+Közút!N140+Vagyongazd!N140+Sport!N142+Közművelődés!P174+Támogatás!R141</f>
        <v>0</v>
      </c>
      <c r="O140" s="1">
        <f>Igazgatás!O181+Községgazd!R151+Közút!O140+Vagyongazd!O140+Sport!O142+Közművelődés!Q174+Támogatás!S141</f>
        <v>0</v>
      </c>
      <c r="P140" s="1">
        <f>Igazgatás!P181+Községgazd!S151+Közút!P140+Vagyongazd!P140+Sport!P142+Közművelődés!R174+Támogatás!T141</f>
        <v>0</v>
      </c>
      <c r="Q140" s="1">
        <f>Igazgatás!Q181+Községgazd!T151+Közút!Q140+Vagyongazd!Q140+Sport!Q142+Közművelődés!S174+Támogatás!U141</f>
        <v>0</v>
      </c>
      <c r="R140" s="89">
        <f>Igazgatás!R181+Községgazd!U151+Közút!R140+Vagyongazd!R140+Sport!R142+Közművelődés!T174+Támogatás!V141</f>
        <v>0</v>
      </c>
      <c r="S140" s="1">
        <f>Igazgatás!S181+Községgazd!V151+Közút!S140+Vagyongazd!S140+Sport!S142+Közművelődés!U174+Támogatás!W141</f>
        <v>0</v>
      </c>
      <c r="T140" s="43">
        <f>Igazgatás!T181+Községgazd!W151+Közút!T140+Vagyongazd!T140+Sport!T142+Közművelődés!V174+Támogatás!X141</f>
        <v>0</v>
      </c>
      <c r="U140" s="89">
        <f>Igazgatás!U181+Községgazd!X151+Közút!U140+Vagyongazd!U140+Sport!U142+Közművelődés!W174+Támogatás!Y141</f>
        <v>0</v>
      </c>
      <c r="V140" s="1">
        <f>Igazgatás!V181+Községgazd!Y151+Közút!V140+Vagyongazd!V140+Sport!V142+Közművelődés!X174+Támogatás!Z141</f>
        <v>0</v>
      </c>
      <c r="W140" s="43">
        <f>Igazgatás!W181+Községgazd!Z151+Közút!W140+Vagyongazd!W140+Sport!W142+Közművelődés!Y174+Támogatás!AA141</f>
        <v>0</v>
      </c>
      <c r="X140" s="46">
        <f>Igazgatás!X181+Községgazd!AA151+Közút!X140+Vagyongazd!X140+Sport!X142+Közművelődés!Z174+Támogatás!AB141</f>
        <v>0</v>
      </c>
    </row>
    <row r="141" spans="1:24" hidden="1" x14ac:dyDescent="0.25">
      <c r="A141" s="140" t="s">
        <v>452</v>
      </c>
      <c r="B141" s="59"/>
      <c r="C141" s="2"/>
      <c r="D141" s="603" t="s">
        <v>636</v>
      </c>
      <c r="E141" s="603"/>
      <c r="F141" s="187">
        <f>Igazgatás!F182+Községgazd!F152+Közút!F141+Vagyongazd!F141+Sport!F143+Közművelődés!F175+Támogatás!F142</f>
        <v>0</v>
      </c>
      <c r="G141" s="486">
        <f>Igazgatás!G182+Községgazd!G152+Közút!G141+Vagyongazd!G141+Sport!G143+Közművelődés!G175+Támogatás!G142</f>
        <v>0</v>
      </c>
      <c r="H141" s="486">
        <f>Igazgatás!H182+Községgazd!H152+Közút!H141+Vagyongazd!H141+Sport!H143+Közművelődés!H175+Támogatás!H142</f>
        <v>0</v>
      </c>
      <c r="I141" s="415">
        <f>Igazgatás!I182+Községgazd!I152+Közút!I141+Vagyongazd!I141+Sport!I143+Közművelődés!I175+Támogatás!I142</f>
        <v>0</v>
      </c>
      <c r="J141" s="394">
        <f>Igazgatás!J182+Községgazd!J152+Közút!J141+Vagyongazd!J141+Sport!J143+Közművelődés!J175+Támogatás!J142</f>
        <v>0</v>
      </c>
      <c r="K141" s="205">
        <f>Igazgatás!K182+Községgazd!K152+Közút!K141+Vagyongazd!K141+Sport!K143+Közművelődés!K175+Támogatás!K142</f>
        <v>0</v>
      </c>
      <c r="L141" s="224">
        <f>Igazgatás!L182+Községgazd!L152+Közút!L141+Vagyongazd!L141+Sport!L143+Közművelődés!L175+Támogatás!L142</f>
        <v>0</v>
      </c>
      <c r="M141" s="81">
        <f>Igazgatás!M182+Községgazd!P152+Közút!M141+Vagyongazd!M141+Sport!M143+Közművelődés!O175+Támogatás!Q142</f>
        <v>0</v>
      </c>
      <c r="N141" s="1">
        <f>Igazgatás!N182+Községgazd!Q152+Közút!N141+Vagyongazd!N141+Sport!N143+Közművelődés!P175+Támogatás!R142</f>
        <v>0</v>
      </c>
      <c r="O141" s="1">
        <f>Igazgatás!O182+Községgazd!R152+Közút!O141+Vagyongazd!O141+Sport!O143+Közművelődés!Q175+Támogatás!S142</f>
        <v>0</v>
      </c>
      <c r="P141" s="1">
        <f>Igazgatás!P182+Községgazd!S152+Közút!P141+Vagyongazd!P141+Sport!P143+Közművelődés!R175+Támogatás!T142</f>
        <v>0</v>
      </c>
      <c r="Q141" s="1">
        <f>Igazgatás!Q182+Községgazd!T152+Közút!Q141+Vagyongazd!Q141+Sport!Q143+Közművelődés!S175+Támogatás!U142</f>
        <v>0</v>
      </c>
      <c r="R141" s="89">
        <f>Igazgatás!R182+Községgazd!U152+Közút!R141+Vagyongazd!R141+Sport!R143+Közművelődés!T175+Támogatás!V142</f>
        <v>0</v>
      </c>
      <c r="S141" s="1">
        <f>Igazgatás!S182+Községgazd!V152+Közút!S141+Vagyongazd!S141+Sport!S143+Közművelődés!U175+Támogatás!W142</f>
        <v>0</v>
      </c>
      <c r="T141" s="43">
        <f>Igazgatás!T182+Községgazd!W152+Közút!T141+Vagyongazd!T141+Sport!T143+Közművelődés!V175+Támogatás!X142</f>
        <v>0</v>
      </c>
      <c r="U141" s="89">
        <f>Igazgatás!U182+Községgazd!X152+Közút!U141+Vagyongazd!U141+Sport!U143+Közművelődés!W175+Támogatás!Y142</f>
        <v>0</v>
      </c>
      <c r="V141" s="1">
        <f>Igazgatás!V182+Községgazd!Y152+Közút!V141+Vagyongazd!V141+Sport!V143+Közművelődés!X175+Támogatás!Z142</f>
        <v>0</v>
      </c>
      <c r="W141" s="43">
        <f>Igazgatás!W182+Községgazd!Z152+Közút!W141+Vagyongazd!W141+Sport!W143+Közművelődés!Y175+Támogatás!AA142</f>
        <v>0</v>
      </c>
      <c r="X141" s="46">
        <f>Igazgatás!X182+Községgazd!AA152+Közút!X141+Vagyongazd!X141+Sport!X143+Közművelődés!Z175+Támogatás!AB142</f>
        <v>0</v>
      </c>
    </row>
    <row r="142" spans="1:24" ht="25.5" hidden="1" customHeight="1" x14ac:dyDescent="0.25">
      <c r="A142" s="140" t="s">
        <v>453</v>
      </c>
      <c r="B142" s="59"/>
      <c r="C142" s="2"/>
      <c r="D142" s="607" t="s">
        <v>827</v>
      </c>
      <c r="E142" s="607"/>
      <c r="F142" s="197">
        <f>Igazgatás!F183+Községgazd!F153+Közút!F142+Vagyongazd!F142+Sport!F144+Közművelődés!F176+Támogatás!F143</f>
        <v>0</v>
      </c>
      <c r="G142" s="497">
        <f>Igazgatás!G183+Községgazd!G153+Közút!G142+Vagyongazd!G142+Sport!G144+Közművelődés!G176+Támogatás!G143</f>
        <v>0</v>
      </c>
      <c r="H142" s="497">
        <f>Igazgatás!H183+Községgazd!H153+Közút!H142+Vagyongazd!H142+Sport!H144+Közművelődés!H176+Támogatás!H143</f>
        <v>0</v>
      </c>
      <c r="I142" s="426">
        <f>Igazgatás!I183+Községgazd!I153+Közút!I142+Vagyongazd!I142+Sport!I144+Közművelődés!I176+Támogatás!I143</f>
        <v>0</v>
      </c>
      <c r="J142" s="406">
        <f>Igazgatás!J183+Községgazd!J153+Közút!J142+Vagyongazd!J142+Sport!J144+Közművelődés!J176+Támogatás!J143</f>
        <v>0</v>
      </c>
      <c r="K142" s="215">
        <f>Igazgatás!K183+Községgazd!K153+Közút!K142+Vagyongazd!K142+Sport!K144+Közművelődés!K176+Támogatás!K143</f>
        <v>0</v>
      </c>
      <c r="L142" s="224">
        <f>Igazgatás!L183+Községgazd!L153+Közút!L142+Vagyongazd!L142+Sport!L144+Közművelődés!L176+Támogatás!L143</f>
        <v>0</v>
      </c>
      <c r="M142" s="81">
        <f>Igazgatás!M183+Községgazd!P153+Közút!M142+Vagyongazd!M142+Sport!M144+Közművelődés!O176+Támogatás!Q143</f>
        <v>0</v>
      </c>
      <c r="N142" s="1">
        <f>Igazgatás!N183+Községgazd!Q153+Közút!N142+Vagyongazd!N142+Sport!N144+Közművelődés!P176+Támogatás!R143</f>
        <v>0</v>
      </c>
      <c r="O142" s="1">
        <f>Igazgatás!O183+Községgazd!R153+Közút!O142+Vagyongazd!O142+Sport!O144+Közművelődés!Q176+Támogatás!S143</f>
        <v>0</v>
      </c>
      <c r="P142" s="1">
        <f>Igazgatás!P183+Községgazd!S153+Közút!P142+Vagyongazd!P142+Sport!P144+Közművelődés!R176+Támogatás!T143</f>
        <v>0</v>
      </c>
      <c r="Q142" s="1">
        <f>Igazgatás!Q183+Községgazd!T153+Közút!Q142+Vagyongazd!Q142+Sport!Q144+Közművelődés!S176+Támogatás!U143</f>
        <v>0</v>
      </c>
      <c r="R142" s="89">
        <f>Igazgatás!R183+Községgazd!U153+Közút!R142+Vagyongazd!R142+Sport!R144+Közművelődés!T176+Támogatás!V143</f>
        <v>0</v>
      </c>
      <c r="S142" s="1">
        <f>Igazgatás!S183+Községgazd!V153+Közút!S142+Vagyongazd!S142+Sport!S144+Közművelődés!U176+Támogatás!W143</f>
        <v>0</v>
      </c>
      <c r="T142" s="43">
        <f>Igazgatás!T183+Községgazd!W153+Közút!T142+Vagyongazd!T142+Sport!T144+Közművelődés!V176+Támogatás!X143</f>
        <v>0</v>
      </c>
      <c r="U142" s="89">
        <f>Igazgatás!U183+Községgazd!X153+Közút!U142+Vagyongazd!U142+Sport!U144+Közművelődés!W176+Támogatás!Y143</f>
        <v>0</v>
      </c>
      <c r="V142" s="1">
        <f>Igazgatás!V183+Községgazd!Y153+Közút!V142+Vagyongazd!V142+Sport!V144+Közművelődés!X176+Támogatás!Z143</f>
        <v>0</v>
      </c>
      <c r="W142" s="43">
        <f>Igazgatás!W183+Községgazd!Z153+Közút!W142+Vagyongazd!W142+Sport!W144+Közművelődés!Y176+Támogatás!AA143</f>
        <v>0</v>
      </c>
      <c r="X142" s="46">
        <f>Igazgatás!X183+Községgazd!AA153+Közút!X142+Vagyongazd!X142+Sport!X144+Közművelődés!Z176+Támogatás!AB143</f>
        <v>0</v>
      </c>
    </row>
    <row r="143" spans="1:24" hidden="1" x14ac:dyDescent="0.25">
      <c r="A143" s="140" t="s">
        <v>454</v>
      </c>
      <c r="B143" s="59"/>
      <c r="C143" s="2"/>
      <c r="D143" s="603" t="s">
        <v>828</v>
      </c>
      <c r="E143" s="603"/>
      <c r="F143" s="187">
        <f>Igazgatás!F184+Községgazd!F154+Közút!F143+Vagyongazd!F143+Sport!F145+Közművelődés!F177+Támogatás!F144</f>
        <v>0</v>
      </c>
      <c r="G143" s="486">
        <f>Igazgatás!G184+Községgazd!G154+Közút!G143+Vagyongazd!G143+Sport!G145+Közművelődés!G177+Támogatás!G144</f>
        <v>0</v>
      </c>
      <c r="H143" s="486">
        <f>Igazgatás!H184+Községgazd!H154+Közút!H143+Vagyongazd!H143+Sport!H145+Közművelődés!H177+Támogatás!H144</f>
        <v>0</v>
      </c>
      <c r="I143" s="415">
        <f>Igazgatás!I184+Községgazd!I154+Közút!I143+Vagyongazd!I143+Sport!I145+Közművelődés!I177+Támogatás!I144</f>
        <v>0</v>
      </c>
      <c r="J143" s="394">
        <f>Igazgatás!J184+Községgazd!J154+Közút!J143+Vagyongazd!J143+Sport!J145+Közművelődés!J177+Támogatás!J144</f>
        <v>0</v>
      </c>
      <c r="K143" s="205">
        <f>Igazgatás!K184+Községgazd!K154+Közút!K143+Vagyongazd!K143+Sport!K145+Közművelődés!K177+Támogatás!K144</f>
        <v>0</v>
      </c>
      <c r="L143" s="224">
        <f>Igazgatás!L184+Községgazd!L154+Közút!L143+Vagyongazd!L143+Sport!L145+Közművelődés!L177+Támogatás!L144</f>
        <v>0</v>
      </c>
      <c r="M143" s="81">
        <f>Igazgatás!M184+Községgazd!P154+Közút!M143+Vagyongazd!M143+Sport!M145+Közművelődés!O177+Támogatás!Q144</f>
        <v>0</v>
      </c>
      <c r="N143" s="1">
        <f>Igazgatás!N184+Községgazd!Q154+Közút!N143+Vagyongazd!N143+Sport!N145+Közművelődés!P177+Támogatás!R144</f>
        <v>0</v>
      </c>
      <c r="O143" s="1">
        <f>Igazgatás!O184+Községgazd!R154+Közút!O143+Vagyongazd!O143+Sport!O145+Közművelődés!Q177+Támogatás!S144</f>
        <v>0</v>
      </c>
      <c r="P143" s="1">
        <f>Igazgatás!P184+Községgazd!S154+Közút!P143+Vagyongazd!P143+Sport!P145+Közművelődés!R177+Támogatás!T144</f>
        <v>0</v>
      </c>
      <c r="Q143" s="1">
        <f>Igazgatás!Q184+Községgazd!T154+Közút!Q143+Vagyongazd!Q143+Sport!Q145+Közművelődés!S177+Támogatás!U144</f>
        <v>0</v>
      </c>
      <c r="R143" s="89">
        <f>Igazgatás!R184+Községgazd!U154+Közút!R143+Vagyongazd!R143+Sport!R145+Közművelődés!T177+Támogatás!V144</f>
        <v>0</v>
      </c>
      <c r="S143" s="1">
        <f>Igazgatás!S184+Községgazd!V154+Közút!S143+Vagyongazd!S143+Sport!S145+Közművelődés!U177+Támogatás!W144</f>
        <v>0</v>
      </c>
      <c r="T143" s="43">
        <f>Igazgatás!T184+Községgazd!W154+Közút!T143+Vagyongazd!T143+Sport!T145+Közművelődés!V177+Támogatás!X144</f>
        <v>0</v>
      </c>
      <c r="U143" s="89">
        <f>Igazgatás!U184+Községgazd!X154+Közút!U143+Vagyongazd!U143+Sport!U145+Közművelődés!W177+Támogatás!Y144</f>
        <v>0</v>
      </c>
      <c r="V143" s="1">
        <f>Igazgatás!V184+Községgazd!Y154+Közút!V143+Vagyongazd!V143+Sport!V145+Közművelődés!X177+Támogatás!Z144</f>
        <v>0</v>
      </c>
      <c r="W143" s="43">
        <f>Igazgatás!W184+Községgazd!Z154+Közút!W143+Vagyongazd!W143+Sport!W145+Közművelődés!Y177+Támogatás!AA144</f>
        <v>0</v>
      </c>
      <c r="X143" s="46">
        <f>Igazgatás!X184+Községgazd!AA154+Közút!X143+Vagyongazd!X143+Sport!X145+Közművelődés!Z177+Támogatás!AB144</f>
        <v>0</v>
      </c>
    </row>
    <row r="144" spans="1:24" s="42" customFormat="1" ht="15.75" thickBot="1" x14ac:dyDescent="0.3">
      <c r="A144" s="140" t="s">
        <v>455</v>
      </c>
      <c r="B144" s="166" t="s">
        <v>956</v>
      </c>
      <c r="C144" s="677" t="s">
        <v>456</v>
      </c>
      <c r="D144" s="678"/>
      <c r="E144" s="678"/>
      <c r="F144" s="199">
        <f>Igazgatás!F185+Községgazd!F155+Közút!F144+Vagyongazd!F144+Sport!F146+Közművelődés!F178+Támogatás!F145</f>
        <v>3239000</v>
      </c>
      <c r="G144" s="499">
        <f>Igazgatás!G185+Községgazd!G155+Közút!G144+Vagyongazd!G144+Sport!G146+Közművelődés!G178+Támogatás!G145</f>
        <v>8880474.8000000007</v>
      </c>
      <c r="H144" s="499">
        <f>Igazgatás!H185+Községgazd!H155+Közút!H144+Vagyongazd!H144+Sport!H146+Közművelődés!H178+Támogatás!H145</f>
        <v>8694897</v>
      </c>
      <c r="I144" s="435">
        <f>Igazgatás!I185+Községgazd!I155+Közút!I144+Vagyongazd!I144+Sport!I146+Közművelődés!I178+Támogatás!I145</f>
        <v>9335625</v>
      </c>
      <c r="J144" s="433">
        <f>Igazgatás!J185+Községgazd!J155+Közút!J144+Vagyongazd!J144+Sport!J146+Közművelődés!J178+Támogatás!J145</f>
        <v>0</v>
      </c>
      <c r="K144" s="217">
        <f>Igazgatás!K185+Községgazd!K155+Közút!K144+Vagyongazd!K144+Sport!K146+Közművelődés!K178+Támogatás!K145</f>
        <v>0</v>
      </c>
      <c r="L144" s="227">
        <f>Igazgatás!L185+Községgazd!L155+Közút!L144+Vagyongazd!L144+Sport!L146+Közművelődés!L178+Támogatás!L145</f>
        <v>0</v>
      </c>
      <c r="M144" s="122">
        <f>Igazgatás!M185+Községgazd!P155+Közút!M144+Vagyongazd!M144+Sport!M146+Közművelődés!O178+Támogatás!Q145</f>
        <v>0</v>
      </c>
      <c r="N144" s="123">
        <f>Igazgatás!N185+Községgazd!Q155+Közút!N144+Vagyongazd!N144+Sport!N146+Közművelődés!P178+Támogatás!R145</f>
        <v>0</v>
      </c>
      <c r="O144" s="123">
        <f>Igazgatás!O185+Községgazd!R155+Közút!O144+Vagyongazd!O144+Sport!O146+Közművelődés!Q178+Támogatás!S145</f>
        <v>0</v>
      </c>
      <c r="P144" s="123">
        <f>Igazgatás!P185+Községgazd!S155+Közút!P144+Vagyongazd!P144+Sport!P146+Közművelődés!R178+Támogatás!T145</f>
        <v>0</v>
      </c>
      <c r="Q144" s="123">
        <f>Igazgatás!Q185+Községgazd!T155+Közút!Q144+Vagyongazd!Q144+Sport!Q146+Közművelődés!S178+Támogatás!U145</f>
        <v>0</v>
      </c>
      <c r="R144" s="126">
        <f>Igazgatás!R185+Községgazd!U155+Közút!R144+Vagyongazd!R144+Sport!R146+Közművelődés!T178+Támogatás!V145</f>
        <v>0</v>
      </c>
      <c r="S144" s="123">
        <f>Igazgatás!S185+Községgazd!V155+Közút!S144+Vagyongazd!S144+Sport!S146+Közművelődés!U178+Támogatás!W145</f>
        <v>0</v>
      </c>
      <c r="T144" s="125">
        <f>Igazgatás!T185+Községgazd!W155+Közút!T144+Vagyongazd!T144+Sport!T146+Közművelődés!V178+Támogatás!X145</f>
        <v>0</v>
      </c>
      <c r="U144" s="126">
        <f>Igazgatás!U185+Községgazd!X155+Közút!U144+Vagyongazd!U144+Sport!U146+Közművelődés!W178+Támogatás!Y145</f>
        <v>0</v>
      </c>
      <c r="V144" s="123">
        <f>Igazgatás!V185+Községgazd!Y155+Közút!V144+Vagyongazd!V144+Sport!V146+Közművelődés!X178+Támogatás!Z145</f>
        <v>0</v>
      </c>
      <c r="W144" s="125">
        <f>Igazgatás!W185+Községgazd!Z155+Közút!W144+Vagyongazd!W144+Sport!W146+Közművelődés!Y178+Támogatás!AA145</f>
        <v>0</v>
      </c>
      <c r="X144" s="127">
        <f>Igazgatás!X185+Községgazd!AA155+Közút!X144+Vagyongazd!X144+Sport!X146+Közművelődés!Z178+Támogatás!AB145</f>
        <v>0</v>
      </c>
    </row>
    <row r="145" spans="1:24" ht="15.75" thickBot="1" x14ac:dyDescent="0.3">
      <c r="B145" s="110" t="s">
        <v>457</v>
      </c>
      <c r="C145" s="609" t="s">
        <v>458</v>
      </c>
      <c r="D145" s="610"/>
      <c r="E145" s="610"/>
      <c r="F145" s="190">
        <f>Igazgatás!F189+Községgazd!F156+Közút!F145+Vagyongazd!F145+Sport!F147+Közművelődés!F179+Támogatás!F146</f>
        <v>490000</v>
      </c>
      <c r="G145" s="489">
        <f>Igazgatás!G189+Községgazd!G156+Közút!G145+Vagyongazd!G145+Sport!G147+Közművelődés!G179+Támogatás!G146</f>
        <v>592700</v>
      </c>
      <c r="H145" s="489">
        <f>Igazgatás!H189+Községgazd!H156+Közút!H145+Vagyongazd!H145+Sport!H147+Közművelődés!H179+Támogatás!H146</f>
        <v>768700</v>
      </c>
      <c r="I145" s="418">
        <f>Igazgatás!I189+Községgazd!I156+Közút!I145+Vagyongazd!I145+Sport!I147+Közművelődés!I179+Támogatás!I146</f>
        <v>662924</v>
      </c>
      <c r="J145" s="397">
        <f>Igazgatás!J189+Községgazd!J156+Közút!J145+Vagyongazd!J145+Sport!J147+Közművelődés!J179+Támogatás!J146</f>
        <v>51999</v>
      </c>
      <c r="K145" s="208">
        <f>Igazgatás!K189+Községgazd!K156+Közút!K145+Vagyongazd!K145+Sport!K147+Közművelődés!K179+Támogatás!K146</f>
        <v>530925</v>
      </c>
      <c r="L145" s="221">
        <f>Igazgatás!L189+Községgazd!L156+Közút!L145+Vagyongazd!L145+Sport!L147+Közművelődés!L179+Támogatás!L146</f>
        <v>582924</v>
      </c>
      <c r="M145" s="95">
        <f>Igazgatás!M189+Községgazd!P156+Közút!M145+Vagyongazd!M145+Sport!M147+Közművelődés!O179+Támogatás!Q146</f>
        <v>0</v>
      </c>
      <c r="N145" s="96">
        <f>Igazgatás!N189+Községgazd!Q156+Közút!N145+Vagyongazd!N145+Sport!N147+Közművelődés!P179+Támogatás!R146</f>
        <v>0</v>
      </c>
      <c r="O145" s="96">
        <f>Igazgatás!O189+Községgazd!R156+Közút!O145+Vagyongazd!O145+Sport!O147+Közművelődés!Q179+Támogatás!S146</f>
        <v>11999</v>
      </c>
      <c r="P145" s="96">
        <f>Igazgatás!P189+Községgazd!S156+Közút!P145+Vagyongazd!P145+Sport!P147+Közművelődés!R179+Támogatás!T146</f>
        <v>40000</v>
      </c>
      <c r="Q145" s="96">
        <f>Igazgatás!Q189+Községgazd!T156+Közút!Q145+Vagyongazd!Q145+Sport!Q147+Közművelődés!S179+Támogatás!U146</f>
        <v>0</v>
      </c>
      <c r="R145" s="99">
        <f>Igazgatás!R189+Községgazd!U156+Közút!R145+Vagyongazd!R145+Sport!R147+Közművelődés!T179+Támogatás!V146</f>
        <v>0</v>
      </c>
      <c r="S145" s="96">
        <f>Igazgatás!S189+Községgazd!V156+Közút!S145+Vagyongazd!S145+Sport!S147+Közművelődés!U179+Támogatás!W146</f>
        <v>0</v>
      </c>
      <c r="T145" s="98">
        <f>Igazgatás!T189+Községgazd!W156+Közút!T145+Vagyongazd!T145+Sport!T147+Közművelődés!V179+Támogatás!X146</f>
        <v>352700</v>
      </c>
      <c r="U145" s="99">
        <f>Igazgatás!U189+Községgazd!X156+Közút!U145+Vagyongazd!U145+Sport!U147+Közművelődés!W179+Támogatás!Y146</f>
        <v>29000</v>
      </c>
      <c r="V145" s="96">
        <f>Igazgatás!V189+Községgazd!Y156+Közút!V145+Vagyongazd!V145+Sport!V147+Közművelődés!X179+Támogatás!Z146</f>
        <v>0</v>
      </c>
      <c r="W145" s="98">
        <f>Igazgatás!W189+Községgazd!Z156+Közút!W145+Vagyongazd!W145+Sport!W147+Közművelődés!Y179+Támogatás!AA146</f>
        <v>0</v>
      </c>
      <c r="X145" s="100">
        <f>Igazgatás!X189+Községgazd!AA156+Közút!X145+Vagyongazd!X145+Sport!X147+Közművelődés!Z179+Támogatás!AB146</f>
        <v>149225</v>
      </c>
    </row>
    <row r="146" spans="1:24" s="19" customFormat="1" hidden="1" x14ac:dyDescent="0.25">
      <c r="A146" s="140" t="s">
        <v>459</v>
      </c>
      <c r="B146" s="128" t="s">
        <v>957</v>
      </c>
      <c r="C146" s="611" t="s">
        <v>460</v>
      </c>
      <c r="D146" s="612"/>
      <c r="E146" s="612"/>
      <c r="F146" s="186">
        <f>Igazgatás!F190+Községgazd!F157+Közút!F146+Vagyongazd!F146+Sport!F148+Közművelődés!F180+Támogatás!F147</f>
        <v>0</v>
      </c>
      <c r="G146" s="485">
        <f>Igazgatás!G190+Községgazd!G157+Közút!G146+Vagyongazd!G146+Sport!G148+Közművelődés!G180+Támogatás!G147</f>
        <v>0</v>
      </c>
      <c r="H146" s="485">
        <f>Igazgatás!H190+Községgazd!H157+Közút!H146+Vagyongazd!H146+Sport!H148+Közművelődés!H180+Támogatás!H147</f>
        <v>0</v>
      </c>
      <c r="I146" s="414">
        <f>Igazgatás!I190+Községgazd!I157+Közút!I146+Vagyongazd!I146+Sport!I148+Közművelődés!I180+Támogatás!I147</f>
        <v>0</v>
      </c>
      <c r="J146" s="393">
        <f>Igazgatás!J190+Községgazd!J157+Közút!J146+Vagyongazd!J146+Sport!J148+Közművelődés!J180+Támogatás!J147</f>
        <v>0</v>
      </c>
      <c r="K146" s="204">
        <f>Igazgatás!K190+Községgazd!K157+Közút!K146+Vagyongazd!K146+Sport!K148+Közművelődés!K180+Támogatás!K147</f>
        <v>0</v>
      </c>
      <c r="L146" s="223">
        <f>Igazgatás!L190+Községgazd!L157+Közút!L146+Vagyongazd!L146+Sport!L148+Közművelődés!L180+Támogatás!L147</f>
        <v>0</v>
      </c>
      <c r="M146" s="104">
        <f>Igazgatás!M190+Községgazd!P157+Közút!M146+Vagyongazd!M146+Sport!M148+Közművelődés!O180+Támogatás!Q147</f>
        <v>0</v>
      </c>
      <c r="N146" s="105">
        <f>Igazgatás!N190+Községgazd!Q157+Közút!N146+Vagyongazd!N146+Sport!N148+Közművelődés!P180+Támogatás!R147</f>
        <v>0</v>
      </c>
      <c r="O146" s="105">
        <f>Igazgatás!O190+Községgazd!R157+Közút!O146+Vagyongazd!O146+Sport!O148+Közművelődés!Q180+Támogatás!S147</f>
        <v>0</v>
      </c>
      <c r="P146" s="105">
        <f>Igazgatás!P190+Községgazd!S157+Közút!P146+Vagyongazd!P146+Sport!P148+Közművelődés!R180+Támogatás!T147</f>
        <v>0</v>
      </c>
      <c r="Q146" s="105">
        <f>Igazgatás!Q190+Községgazd!T157+Közút!Q146+Vagyongazd!Q146+Sport!Q148+Közművelődés!S180+Támogatás!U147</f>
        <v>0</v>
      </c>
      <c r="R146" s="108">
        <f>Igazgatás!R190+Községgazd!U157+Közút!R146+Vagyongazd!R146+Sport!R148+Közművelődés!T180+Támogatás!V147</f>
        <v>0</v>
      </c>
      <c r="S146" s="105">
        <f>Igazgatás!S190+Községgazd!V157+Közút!S146+Vagyongazd!S146+Sport!S148+Közművelődés!U180+Támogatás!W147</f>
        <v>0</v>
      </c>
      <c r="T146" s="107">
        <f>Igazgatás!T190+Községgazd!W157+Közút!T146+Vagyongazd!T146+Sport!T148+Közművelődés!V180+Támogatás!X147</f>
        <v>0</v>
      </c>
      <c r="U146" s="108">
        <f>Igazgatás!U190+Községgazd!X157+Közút!U146+Vagyongazd!U146+Sport!U148+Közművelődés!W180+Támogatás!Y147</f>
        <v>0</v>
      </c>
      <c r="V146" s="105">
        <f>Igazgatás!V190+Községgazd!Y157+Közút!V146+Vagyongazd!V146+Sport!V148+Közművelődés!X180+Támogatás!Z147</f>
        <v>0</v>
      </c>
      <c r="W146" s="107">
        <f>Igazgatás!W190+Községgazd!Z157+Közút!W146+Vagyongazd!W146+Sport!W148+Közművelődés!Y180+Támogatás!AA147</f>
        <v>0</v>
      </c>
      <c r="X146" s="109">
        <f>Igazgatás!X190+Községgazd!AA157+Közút!X146+Vagyongazd!X146+Sport!X148+Közművelődés!Z180+Támogatás!AB147</f>
        <v>0</v>
      </c>
    </row>
    <row r="147" spans="1:24" s="19" customFormat="1" hidden="1" x14ac:dyDescent="0.25">
      <c r="A147" s="140" t="s">
        <v>461</v>
      </c>
      <c r="B147" s="101" t="s">
        <v>958</v>
      </c>
      <c r="C147" s="613" t="s">
        <v>462</v>
      </c>
      <c r="D147" s="614"/>
      <c r="E147" s="614"/>
      <c r="F147" s="188">
        <f>Igazgatás!F191+Községgazd!F158+Közút!F147+Vagyongazd!F147+Sport!F149+Közművelődés!F181+Támogatás!F148</f>
        <v>0</v>
      </c>
      <c r="G147" s="487">
        <f>Igazgatás!G191+Községgazd!G158+Közút!G147+Vagyongazd!G147+Sport!G149+Közművelődés!G181+Támogatás!G148</f>
        <v>0</v>
      </c>
      <c r="H147" s="487">
        <f>Igazgatás!H191+Községgazd!H158+Közút!H147+Vagyongazd!H147+Sport!H149+Közművelődés!H181+Támogatás!H148</f>
        <v>0</v>
      </c>
      <c r="I147" s="416">
        <f>Igazgatás!I191+Községgazd!I158+Közút!I147+Vagyongazd!I147+Sport!I149+Közművelődés!I181+Támogatás!I148</f>
        <v>0</v>
      </c>
      <c r="J147" s="395">
        <f>Igazgatás!J191+Községgazd!J158+Közút!J147+Vagyongazd!J147+Sport!J149+Közművelődés!J181+Támogatás!J148</f>
        <v>0</v>
      </c>
      <c r="K147" s="206">
        <f>Igazgatás!K191+Községgazd!K158+Közút!K147+Vagyongazd!K147+Sport!K149+Közművelődés!K181+Támogatás!K148</f>
        <v>0</v>
      </c>
      <c r="L147" s="223">
        <f>Igazgatás!L191+Községgazd!L158+Közút!L147+Vagyongazd!L147+Sport!L149+Közművelődés!L181+Támogatás!L148</f>
        <v>0</v>
      </c>
      <c r="M147" s="104">
        <f>Igazgatás!M191+Községgazd!P158+Közút!M147+Vagyongazd!M147+Sport!M149+Közművelődés!O181+Támogatás!Q148</f>
        <v>0</v>
      </c>
      <c r="N147" s="105">
        <f>Igazgatás!N191+Községgazd!Q158+Közút!N147+Vagyongazd!N147+Sport!N149+Közművelődés!P181+Támogatás!R148</f>
        <v>0</v>
      </c>
      <c r="O147" s="105">
        <f>Igazgatás!O191+Községgazd!R158+Közút!O147+Vagyongazd!O147+Sport!O149+Közművelődés!Q181+Támogatás!S148</f>
        <v>0</v>
      </c>
      <c r="P147" s="105">
        <f>Igazgatás!P191+Községgazd!S158+Közút!P147+Vagyongazd!P147+Sport!P149+Közművelődés!R181+Támogatás!T148</f>
        <v>0</v>
      </c>
      <c r="Q147" s="105">
        <f>Igazgatás!Q191+Községgazd!T158+Közút!Q147+Vagyongazd!Q147+Sport!Q149+Közművelődés!S181+Támogatás!U148</f>
        <v>0</v>
      </c>
      <c r="R147" s="108">
        <f>Igazgatás!R191+Községgazd!U158+Közút!R147+Vagyongazd!R147+Sport!R149+Közművelődés!T181+Támogatás!V148</f>
        <v>0</v>
      </c>
      <c r="S147" s="105">
        <f>Igazgatás!S191+Községgazd!V158+Közút!S147+Vagyongazd!S147+Sport!S149+Közművelődés!U181+Támogatás!W148</f>
        <v>0</v>
      </c>
      <c r="T147" s="107">
        <f>Igazgatás!T191+Községgazd!W158+Közút!T147+Vagyongazd!T147+Sport!T149+Közművelődés!V181+Támogatás!X148</f>
        <v>0</v>
      </c>
      <c r="U147" s="108">
        <f>Igazgatás!U191+Községgazd!X158+Közút!U147+Vagyongazd!U147+Sport!U149+Közművelődés!W181+Támogatás!Y148</f>
        <v>0</v>
      </c>
      <c r="V147" s="105">
        <f>Igazgatás!V191+Községgazd!Y158+Közút!V147+Vagyongazd!V147+Sport!V149+Közművelődés!X181+Támogatás!Z148</f>
        <v>0</v>
      </c>
      <c r="W147" s="107">
        <f>Igazgatás!W191+Községgazd!Z158+Közút!W147+Vagyongazd!W147+Sport!W149+Közművelődés!Y181+Támogatás!AA148</f>
        <v>0</v>
      </c>
      <c r="X147" s="109">
        <f>Igazgatás!X191+Községgazd!AA158+Közút!X147+Vagyongazd!X147+Sport!X149+Közművelődés!Z181+Támogatás!AB148</f>
        <v>0</v>
      </c>
    </row>
    <row r="148" spans="1:24" hidden="1" x14ac:dyDescent="0.25">
      <c r="A148" s="140" t="s">
        <v>463</v>
      </c>
      <c r="B148" s="59"/>
      <c r="C148" s="2"/>
      <c r="D148" s="603" t="s">
        <v>462</v>
      </c>
      <c r="E148" s="603"/>
      <c r="F148" s="187">
        <f>Igazgatás!F192+Községgazd!F159+Közút!F148+Vagyongazd!F148+Sport!F150+Közművelődés!F182+Támogatás!F149</f>
        <v>0</v>
      </c>
      <c r="G148" s="486">
        <f>Igazgatás!G192+Községgazd!G159+Közút!G148+Vagyongazd!G148+Sport!G150+Közművelődés!G182+Támogatás!G149</f>
        <v>0</v>
      </c>
      <c r="H148" s="486">
        <f>Igazgatás!H192+Községgazd!H159+Közút!H148+Vagyongazd!H148+Sport!H150+Közművelődés!H182+Támogatás!H149</f>
        <v>0</v>
      </c>
      <c r="I148" s="415">
        <f>Igazgatás!I192+Községgazd!I159+Közút!I148+Vagyongazd!I148+Sport!I150+Közművelődés!I182+Támogatás!I149</f>
        <v>0</v>
      </c>
      <c r="J148" s="394">
        <f>Igazgatás!J192+Községgazd!J159+Közút!J148+Vagyongazd!J148+Sport!J150+Közművelődés!J182+Támogatás!J149</f>
        <v>0</v>
      </c>
      <c r="K148" s="205">
        <f>Igazgatás!K192+Községgazd!K159+Közút!K148+Vagyongazd!K148+Sport!K150+Közművelődés!K182+Támogatás!K149</f>
        <v>0</v>
      </c>
      <c r="L148" s="224">
        <f>Igazgatás!L192+Községgazd!L159+Közút!L148+Vagyongazd!L148+Sport!L150+Közművelődés!L182+Támogatás!L149</f>
        <v>0</v>
      </c>
      <c r="M148" s="81">
        <f>Igazgatás!M192+Községgazd!P159+Közút!M148+Vagyongazd!M148+Sport!M150+Közművelődés!O182+Támogatás!Q149</f>
        <v>0</v>
      </c>
      <c r="N148" s="1">
        <f>Igazgatás!N192+Községgazd!Q159+Közút!N148+Vagyongazd!N148+Sport!N150+Közművelődés!P182+Támogatás!R149</f>
        <v>0</v>
      </c>
      <c r="O148" s="1">
        <f>Igazgatás!O192+Községgazd!R159+Közút!O148+Vagyongazd!O148+Sport!O150+Közművelődés!Q182+Támogatás!S149</f>
        <v>0</v>
      </c>
      <c r="P148" s="1">
        <f>Igazgatás!P192+Községgazd!S159+Közút!P148+Vagyongazd!P148+Sport!P150+Közművelődés!R182+Támogatás!T149</f>
        <v>0</v>
      </c>
      <c r="Q148" s="1">
        <f>Igazgatás!Q192+Községgazd!T159+Közút!Q148+Vagyongazd!Q148+Sport!Q150+Közművelődés!S182+Támogatás!U149</f>
        <v>0</v>
      </c>
      <c r="R148" s="89">
        <f>Igazgatás!R192+Községgazd!U159+Közút!R148+Vagyongazd!R148+Sport!R150+Közművelődés!T182+Támogatás!V149</f>
        <v>0</v>
      </c>
      <c r="S148" s="1">
        <f>Igazgatás!S192+Községgazd!V159+Közút!S148+Vagyongazd!S148+Sport!S150+Közművelődés!U182+Támogatás!W149</f>
        <v>0</v>
      </c>
      <c r="T148" s="43">
        <f>Igazgatás!T192+Községgazd!W159+Közút!T148+Vagyongazd!T148+Sport!T150+Közművelődés!V182+Támogatás!X149</f>
        <v>0</v>
      </c>
      <c r="U148" s="89">
        <f>Igazgatás!U192+Községgazd!X159+Közút!U148+Vagyongazd!U148+Sport!U150+Közművelődés!W182+Támogatás!Y149</f>
        <v>0</v>
      </c>
      <c r="V148" s="1">
        <f>Igazgatás!V192+Községgazd!Y159+Közút!V148+Vagyongazd!V148+Sport!V150+Közművelődés!X182+Támogatás!Z149</f>
        <v>0</v>
      </c>
      <c r="W148" s="43">
        <f>Igazgatás!W192+Községgazd!Z159+Közút!W148+Vagyongazd!W148+Sport!W150+Közművelődés!Y182+Támogatás!AA149</f>
        <v>0</v>
      </c>
      <c r="X148" s="46">
        <f>Igazgatás!X192+Községgazd!AA159+Közút!X148+Vagyongazd!X148+Sport!X150+Közművelődés!Z182+Támogatás!AB149</f>
        <v>0</v>
      </c>
    </row>
    <row r="149" spans="1:24" hidden="1" x14ac:dyDescent="0.25">
      <c r="A149" s="140" t="s">
        <v>464</v>
      </c>
      <c r="B149" s="59"/>
      <c r="C149" s="2"/>
      <c r="D149" s="603" t="s">
        <v>620</v>
      </c>
      <c r="E149" s="603"/>
      <c r="F149" s="187">
        <f>Igazgatás!F193+Községgazd!F160+Közút!F149+Vagyongazd!F149+Sport!F151+Közművelődés!F183+Támogatás!F150</f>
        <v>0</v>
      </c>
      <c r="G149" s="486">
        <f>Igazgatás!G193+Községgazd!G160+Közút!G149+Vagyongazd!G149+Sport!G151+Közművelődés!G183+Támogatás!G150</f>
        <v>0</v>
      </c>
      <c r="H149" s="486">
        <f>Igazgatás!H193+Községgazd!H160+Közút!H149+Vagyongazd!H149+Sport!H151+Közművelődés!H183+Támogatás!H150</f>
        <v>0</v>
      </c>
      <c r="I149" s="415">
        <f>Igazgatás!I193+Községgazd!I160+Közút!I149+Vagyongazd!I149+Sport!I151+Közművelődés!I183+Támogatás!I150</f>
        <v>0</v>
      </c>
      <c r="J149" s="394">
        <f>Igazgatás!J193+Községgazd!J160+Közút!J149+Vagyongazd!J149+Sport!J151+Közművelődés!J183+Támogatás!J150</f>
        <v>0</v>
      </c>
      <c r="K149" s="205">
        <f>Igazgatás!K193+Községgazd!K160+Közút!K149+Vagyongazd!K149+Sport!K151+Közművelődés!K183+Támogatás!K150</f>
        <v>0</v>
      </c>
      <c r="L149" s="224">
        <f>Igazgatás!L193+Községgazd!L160+Közút!L149+Vagyongazd!L149+Sport!L151+Közművelődés!L183+Támogatás!L150</f>
        <v>0</v>
      </c>
      <c r="M149" s="81">
        <f>Igazgatás!M193+Községgazd!P160+Közút!M149+Vagyongazd!M149+Sport!M151+Közművelődés!O183+Támogatás!Q150</f>
        <v>0</v>
      </c>
      <c r="N149" s="1">
        <f>Igazgatás!N193+Községgazd!Q160+Közút!N149+Vagyongazd!N149+Sport!N151+Közművelődés!P183+Támogatás!R150</f>
        <v>0</v>
      </c>
      <c r="O149" s="1">
        <f>Igazgatás!O193+Községgazd!R160+Közút!O149+Vagyongazd!O149+Sport!O151+Közművelődés!Q183+Támogatás!S150</f>
        <v>0</v>
      </c>
      <c r="P149" s="1">
        <f>Igazgatás!P193+Községgazd!S160+Közút!P149+Vagyongazd!P149+Sport!P151+Közművelődés!R183+Támogatás!T150</f>
        <v>0</v>
      </c>
      <c r="Q149" s="1">
        <f>Igazgatás!Q193+Községgazd!T160+Közút!Q149+Vagyongazd!Q149+Sport!Q151+Közművelődés!S183+Támogatás!U150</f>
        <v>0</v>
      </c>
      <c r="R149" s="89">
        <f>Igazgatás!R193+Községgazd!U160+Közút!R149+Vagyongazd!R149+Sport!R151+Közművelődés!T183+Támogatás!V150</f>
        <v>0</v>
      </c>
      <c r="S149" s="1">
        <f>Igazgatás!S193+Községgazd!V160+Közút!S149+Vagyongazd!S149+Sport!S151+Közművelődés!U183+Támogatás!W150</f>
        <v>0</v>
      </c>
      <c r="T149" s="43">
        <f>Igazgatás!T193+Községgazd!W160+Közút!T149+Vagyongazd!T149+Sport!T151+Közművelődés!V183+Támogatás!X150</f>
        <v>0</v>
      </c>
      <c r="U149" s="89">
        <f>Igazgatás!U193+Községgazd!X160+Közút!U149+Vagyongazd!U149+Sport!U151+Közművelődés!W183+Támogatás!Y150</f>
        <v>0</v>
      </c>
      <c r="V149" s="1">
        <f>Igazgatás!V193+Községgazd!Y160+Közút!V149+Vagyongazd!V149+Sport!V151+Közművelődés!X183+Támogatás!Z150</f>
        <v>0</v>
      </c>
      <c r="W149" s="43">
        <f>Igazgatás!W193+Községgazd!Z160+Közút!W149+Vagyongazd!W149+Sport!W151+Közművelődés!Y183+Támogatás!AA150</f>
        <v>0</v>
      </c>
      <c r="X149" s="46">
        <f>Igazgatás!X193+Községgazd!AA160+Közút!X149+Vagyongazd!X149+Sport!X151+Közművelődés!Z183+Támogatás!AB150</f>
        <v>0</v>
      </c>
    </row>
    <row r="150" spans="1:24" s="19" customFormat="1" hidden="1" x14ac:dyDescent="0.25">
      <c r="A150" s="140" t="s">
        <v>465</v>
      </c>
      <c r="B150" s="101" t="s">
        <v>959</v>
      </c>
      <c r="C150" s="613" t="s">
        <v>466</v>
      </c>
      <c r="D150" s="614"/>
      <c r="E150" s="614"/>
      <c r="F150" s="188">
        <f>Igazgatás!F194+Községgazd!F161+Közút!F150+Vagyongazd!F150+Sport!F152+Közművelődés!F184+Támogatás!F151</f>
        <v>0</v>
      </c>
      <c r="G150" s="487">
        <f>Igazgatás!G194+Községgazd!G161+Közút!G150+Vagyongazd!G150+Sport!G152+Közművelődés!G184+Támogatás!G151</f>
        <v>0</v>
      </c>
      <c r="H150" s="487">
        <f>Igazgatás!H194+Községgazd!H161+Közút!H150+Vagyongazd!H150+Sport!H152+Közművelődés!H184+Támogatás!H151</f>
        <v>0</v>
      </c>
      <c r="I150" s="416">
        <f>Igazgatás!I194+Községgazd!I161+Közút!I150+Vagyongazd!I150+Sport!I152+Közművelődés!I184+Támogatás!I151</f>
        <v>0</v>
      </c>
      <c r="J150" s="395">
        <f>Igazgatás!J194+Községgazd!J161+Közút!J150+Vagyongazd!J150+Sport!J152+Közművelődés!J184+Támogatás!J151</f>
        <v>0</v>
      </c>
      <c r="K150" s="206">
        <f>Igazgatás!K194+Községgazd!K161+Közút!K150+Vagyongazd!K150+Sport!K152+Közművelődés!K184+Támogatás!K151</f>
        <v>0</v>
      </c>
      <c r="L150" s="223">
        <f>Igazgatás!L194+Községgazd!L161+Közút!L150+Vagyongazd!L150+Sport!L152+Közművelődés!L184+Támogatás!L151</f>
        <v>0</v>
      </c>
      <c r="M150" s="104">
        <f>Igazgatás!M194+Községgazd!P161+Közút!M150+Vagyongazd!M150+Sport!M152+Közművelődés!O184+Támogatás!Q151</f>
        <v>0</v>
      </c>
      <c r="N150" s="105">
        <f>Igazgatás!N194+Községgazd!Q161+Közút!N150+Vagyongazd!N150+Sport!N152+Közművelődés!P184+Támogatás!R151</f>
        <v>0</v>
      </c>
      <c r="O150" s="105">
        <f>Igazgatás!O194+Községgazd!R161+Közút!O150+Vagyongazd!O150+Sport!O152+Közművelődés!Q184+Támogatás!S151</f>
        <v>0</v>
      </c>
      <c r="P150" s="105">
        <f>Igazgatás!P194+Községgazd!S161+Közút!P150+Vagyongazd!P150+Sport!P152+Közművelődés!R184+Támogatás!T151</f>
        <v>0</v>
      </c>
      <c r="Q150" s="105">
        <f>Igazgatás!Q194+Községgazd!T161+Közút!Q150+Vagyongazd!Q150+Sport!Q152+Közművelődés!S184+Támogatás!U151</f>
        <v>0</v>
      </c>
      <c r="R150" s="108">
        <f>Igazgatás!R194+Községgazd!U161+Közút!R150+Vagyongazd!R150+Sport!R152+Közművelődés!T184+Támogatás!V151</f>
        <v>0</v>
      </c>
      <c r="S150" s="105">
        <f>Igazgatás!S194+Községgazd!V161+Közút!S150+Vagyongazd!S150+Sport!S152+Közművelődés!U184+Támogatás!W151</f>
        <v>0</v>
      </c>
      <c r="T150" s="107">
        <f>Igazgatás!T194+Községgazd!W161+Közút!T150+Vagyongazd!T150+Sport!T152+Közművelődés!V184+Támogatás!X151</f>
        <v>0</v>
      </c>
      <c r="U150" s="108">
        <f>Igazgatás!U194+Községgazd!X161+Közút!U150+Vagyongazd!U150+Sport!U152+Közművelődés!W184+Támogatás!Y151</f>
        <v>0</v>
      </c>
      <c r="V150" s="105">
        <f>Igazgatás!V194+Községgazd!Y161+Közút!V150+Vagyongazd!V150+Sport!V152+Közművelődés!X184+Támogatás!Z151</f>
        <v>0</v>
      </c>
      <c r="W150" s="107">
        <f>Igazgatás!W194+Községgazd!Z161+Közút!W150+Vagyongazd!W150+Sport!W152+Közművelődés!Y184+Támogatás!AA151</f>
        <v>0</v>
      </c>
      <c r="X150" s="109">
        <f>Igazgatás!X194+Községgazd!AA161+Közút!X150+Vagyongazd!X150+Sport!X152+Közművelődés!Z184+Támogatás!AB151</f>
        <v>0</v>
      </c>
    </row>
    <row r="151" spans="1:24" s="19" customFormat="1" x14ac:dyDescent="0.25">
      <c r="A151" s="140" t="s">
        <v>467</v>
      </c>
      <c r="B151" s="101" t="s">
        <v>960</v>
      </c>
      <c r="C151" s="613" t="s">
        <v>468</v>
      </c>
      <c r="D151" s="614"/>
      <c r="E151" s="614"/>
      <c r="F151" s="188">
        <f>Igazgatás!F195+Községgazd!F162+Közút!F151+Vagyongazd!F151+Sport!F153+Közművelődés!F185+Támogatás!F152</f>
        <v>490000</v>
      </c>
      <c r="G151" s="487">
        <f>Igazgatás!G195+Községgazd!G162+Közút!G151+Vagyongazd!G151+Sport!G153+Közművelődés!G185+Támogatás!G152</f>
        <v>466693</v>
      </c>
      <c r="H151" s="487">
        <f>Igazgatás!H195+Községgazd!H162+Közút!H151+Vagyongazd!H151+Sport!H153+Közművelődés!H185+Támogatás!H152</f>
        <v>605276</v>
      </c>
      <c r="I151" s="416">
        <f>Igazgatás!I195+Községgazd!I162+Közút!I151+Vagyongazd!I151+Sport!I153+Közművelődés!I185+Támogatás!I152</f>
        <v>521988</v>
      </c>
      <c r="J151" s="395">
        <f>Igazgatás!J195+Községgazd!J162+Közút!J151+Vagyongazd!J151+Sport!J153+Közművelődés!J185+Támogatás!J152</f>
        <v>40944</v>
      </c>
      <c r="K151" s="206">
        <f>Igazgatás!K195+Községgazd!K162+Közút!K151+Vagyongazd!K151+Sport!K153+Közművelődés!K185+Támogatás!K152</f>
        <v>418052</v>
      </c>
      <c r="L151" s="223">
        <f>Igazgatás!L195+Községgazd!L162+Közút!L151+Vagyongazd!L151+Sport!L153+Közművelődés!L185+Támogatás!L152</f>
        <v>458996</v>
      </c>
      <c r="M151" s="104">
        <f>Igazgatás!M195+Községgazd!P162+Közút!M151+Vagyongazd!M151+Sport!M153+Közművelődés!O185+Támogatás!Q152</f>
        <v>0</v>
      </c>
      <c r="N151" s="105">
        <f>Igazgatás!N195+Községgazd!Q162+Közút!N151+Vagyongazd!N151+Sport!N153+Közművelődés!P185+Támogatás!R152</f>
        <v>0</v>
      </c>
      <c r="O151" s="105">
        <f>Igazgatás!O195+Községgazd!R162+Közút!O151+Vagyongazd!O151+Sport!O153+Közművelődés!Q185+Támogatás!S152</f>
        <v>9448</v>
      </c>
      <c r="P151" s="105">
        <f>Igazgatás!P195+Községgazd!S162+Közút!P151+Vagyongazd!P151+Sport!P153+Közművelődés!R185+Támogatás!T152</f>
        <v>31496</v>
      </c>
      <c r="Q151" s="105">
        <f>Igazgatás!Q195+Községgazd!T162+Közút!Q151+Vagyongazd!Q151+Sport!Q153+Közművelődés!S185+Támogatás!U152</f>
        <v>0</v>
      </c>
      <c r="R151" s="108">
        <f>Igazgatás!R195+Községgazd!U162+Közút!R151+Vagyongazd!R151+Sport!R153+Közművelődés!T185+Támogatás!V152</f>
        <v>0</v>
      </c>
      <c r="S151" s="105">
        <f>Igazgatás!S195+Községgazd!V162+Közút!S151+Vagyongazd!S151+Sport!S153+Közművelődés!U185+Támogatás!W152</f>
        <v>0</v>
      </c>
      <c r="T151" s="107">
        <f>Igazgatás!T195+Községgazd!W162+Közút!T151+Vagyongazd!T151+Sport!T153+Közművelődés!V185+Támogatás!X152</f>
        <v>277717</v>
      </c>
      <c r="U151" s="108">
        <f>Igazgatás!U195+Községgazd!X162+Közút!U151+Vagyongazd!U151+Sport!U153+Közművelődés!W185+Támogatás!Y152</f>
        <v>22835</v>
      </c>
      <c r="V151" s="105">
        <f>Igazgatás!V195+Községgazd!Y162+Közút!V151+Vagyongazd!V151+Sport!V153+Közművelődés!X185+Támogatás!Z152</f>
        <v>0</v>
      </c>
      <c r="W151" s="107">
        <f>Igazgatás!W195+Községgazd!Z162+Közút!W151+Vagyongazd!W151+Sport!W153+Közművelődés!Y185+Támogatás!AA152</f>
        <v>0</v>
      </c>
      <c r="X151" s="109">
        <f>Igazgatás!X195+Községgazd!AA162+Közút!X151+Vagyongazd!X151+Sport!X153+Közművelődés!Z185+Támogatás!AB152</f>
        <v>117500</v>
      </c>
    </row>
    <row r="152" spans="1:24" s="19" customFormat="1" hidden="1" x14ac:dyDescent="0.25">
      <c r="A152" s="140" t="s">
        <v>469</v>
      </c>
      <c r="B152" s="101" t="s">
        <v>961</v>
      </c>
      <c r="C152" s="613" t="s">
        <v>470</v>
      </c>
      <c r="D152" s="614"/>
      <c r="E152" s="614"/>
      <c r="F152" s="188">
        <f>Igazgatás!F198+Községgazd!F163+Közút!F152+Vagyongazd!F152+Sport!F154+Közművelődés!F188+Támogatás!F153</f>
        <v>0</v>
      </c>
      <c r="G152" s="487">
        <f>Igazgatás!G198+Községgazd!G163+Közút!G152+Vagyongazd!G152+Sport!G154+Közművelődés!G188+Támogatás!G153</f>
        <v>0</v>
      </c>
      <c r="H152" s="487">
        <f>Igazgatás!H198+Községgazd!H163+Közút!H152+Vagyongazd!H152+Sport!H154+Közművelődés!H188+Támogatás!H153</f>
        <v>0</v>
      </c>
      <c r="I152" s="416">
        <f>Igazgatás!I198+Községgazd!I163+Közút!I152+Vagyongazd!I152+Sport!I154+Közművelődés!I188+Támogatás!I153</f>
        <v>0</v>
      </c>
      <c r="J152" s="395">
        <f>Igazgatás!J198+Községgazd!J163+Közút!J152+Vagyongazd!J152+Sport!J154+Közművelődés!J188+Támogatás!J153</f>
        <v>0</v>
      </c>
      <c r="K152" s="206">
        <f>Igazgatás!K198+Községgazd!K163+Közút!K152+Vagyongazd!K152+Sport!K154+Közművelődés!K188+Támogatás!K153</f>
        <v>0</v>
      </c>
      <c r="L152" s="223">
        <f>Igazgatás!L198+Községgazd!L163+Közút!L152+Vagyongazd!L152+Sport!L154+Közművelődés!L188+Támogatás!L153</f>
        <v>0</v>
      </c>
      <c r="M152" s="104">
        <f>Igazgatás!M198+Községgazd!P163+Közút!M152+Vagyongazd!M152+Sport!M154+Közművelődés!O188+Támogatás!Q153</f>
        <v>0</v>
      </c>
      <c r="N152" s="105">
        <f>Igazgatás!N198+Községgazd!Q163+Közút!N152+Vagyongazd!N152+Sport!N154+Közművelődés!P188+Támogatás!R153</f>
        <v>0</v>
      </c>
      <c r="O152" s="105">
        <f>Igazgatás!O198+Községgazd!R163+Közút!O152+Vagyongazd!O152+Sport!O154+Közművelődés!Q188+Támogatás!S153</f>
        <v>0</v>
      </c>
      <c r="P152" s="105">
        <f>Igazgatás!P198+Községgazd!S163+Közút!P152+Vagyongazd!P152+Sport!P154+Közművelődés!R188+Támogatás!T153</f>
        <v>0</v>
      </c>
      <c r="Q152" s="105">
        <f>Igazgatás!Q198+Községgazd!T163+Közút!Q152+Vagyongazd!Q152+Sport!Q154+Közművelődés!S188+Támogatás!U153</f>
        <v>0</v>
      </c>
      <c r="R152" s="108">
        <f>Igazgatás!R198+Községgazd!U163+Közút!R152+Vagyongazd!R152+Sport!R154+Közművelődés!T188+Támogatás!V153</f>
        <v>0</v>
      </c>
      <c r="S152" s="105">
        <f>Igazgatás!S198+Községgazd!V163+Közút!S152+Vagyongazd!S152+Sport!S154+Közművelődés!U188+Támogatás!W153</f>
        <v>0</v>
      </c>
      <c r="T152" s="107">
        <f>Igazgatás!T198+Községgazd!W163+Közút!T152+Vagyongazd!T152+Sport!T154+Közművelődés!V188+Támogatás!X153</f>
        <v>0</v>
      </c>
      <c r="U152" s="108">
        <f>Igazgatás!U198+Községgazd!X163+Közút!U152+Vagyongazd!U152+Sport!U154+Közművelődés!W188+Támogatás!Y153</f>
        <v>0</v>
      </c>
      <c r="V152" s="105">
        <f>Igazgatás!V198+Községgazd!Y163+Közút!V152+Vagyongazd!V152+Sport!V154+Közművelődés!X188+Támogatás!Z153</f>
        <v>0</v>
      </c>
      <c r="W152" s="107">
        <f>Igazgatás!W198+Községgazd!Z163+Közút!W152+Vagyongazd!W152+Sport!W154+Közművelődés!Y188+Támogatás!AA153</f>
        <v>0</v>
      </c>
      <c r="X152" s="109">
        <f>Igazgatás!X198+Községgazd!AA163+Közút!X152+Vagyongazd!X152+Sport!X154+Közművelődés!Z188+Támogatás!AB153</f>
        <v>0</v>
      </c>
    </row>
    <row r="153" spans="1:24" s="19" customFormat="1" hidden="1" x14ac:dyDescent="0.25">
      <c r="A153" s="140" t="s">
        <v>471</v>
      </c>
      <c r="B153" s="101" t="s">
        <v>962</v>
      </c>
      <c r="C153" s="613" t="s">
        <v>472</v>
      </c>
      <c r="D153" s="614"/>
      <c r="E153" s="614"/>
      <c r="F153" s="188">
        <f>Igazgatás!F199+Községgazd!F164+Közút!F153+Vagyongazd!F153+Sport!F155+Közművelődés!F189+Támogatás!F154</f>
        <v>0</v>
      </c>
      <c r="G153" s="487">
        <f>Igazgatás!G199+Községgazd!G164+Közút!G153+Vagyongazd!G153+Sport!G155+Közművelődés!G189+Támogatás!G154</f>
        <v>0</v>
      </c>
      <c r="H153" s="487">
        <f>Igazgatás!H199+Községgazd!H164+Közút!H153+Vagyongazd!H153+Sport!H155+Közművelődés!H189+Támogatás!H154</f>
        <v>0</v>
      </c>
      <c r="I153" s="416">
        <f>Igazgatás!I199+Községgazd!I164+Közút!I153+Vagyongazd!I153+Sport!I155+Közművelődés!I189+Támogatás!I154</f>
        <v>0</v>
      </c>
      <c r="J153" s="395">
        <f>Igazgatás!J199+Községgazd!J164+Közút!J153+Vagyongazd!J153+Sport!J155+Közművelődés!J189+Támogatás!J154</f>
        <v>0</v>
      </c>
      <c r="K153" s="206">
        <f>Igazgatás!K199+Községgazd!K164+Közút!K153+Vagyongazd!K153+Sport!K155+Közművelődés!K189+Támogatás!K154</f>
        <v>0</v>
      </c>
      <c r="L153" s="223">
        <f>Igazgatás!L199+Községgazd!L164+Közút!L153+Vagyongazd!L153+Sport!L155+Közművelődés!L189+Támogatás!L154</f>
        <v>0</v>
      </c>
      <c r="M153" s="104">
        <f>Igazgatás!M199+Községgazd!P164+Közút!M153+Vagyongazd!M153+Sport!M155+Közművelődés!O189+Támogatás!Q154</f>
        <v>0</v>
      </c>
      <c r="N153" s="105">
        <f>Igazgatás!N199+Községgazd!Q164+Közút!N153+Vagyongazd!N153+Sport!N155+Közművelődés!P189+Támogatás!R154</f>
        <v>0</v>
      </c>
      <c r="O153" s="105">
        <f>Igazgatás!O199+Községgazd!R164+Közút!O153+Vagyongazd!O153+Sport!O155+Közművelődés!Q189+Támogatás!S154</f>
        <v>0</v>
      </c>
      <c r="P153" s="105">
        <f>Igazgatás!P199+Községgazd!S164+Közút!P153+Vagyongazd!P153+Sport!P155+Közművelődés!R189+Támogatás!T154</f>
        <v>0</v>
      </c>
      <c r="Q153" s="105">
        <f>Igazgatás!Q199+Községgazd!T164+Közút!Q153+Vagyongazd!Q153+Sport!Q155+Közművelődés!S189+Támogatás!U154</f>
        <v>0</v>
      </c>
      <c r="R153" s="108">
        <f>Igazgatás!R199+Községgazd!U164+Közút!R153+Vagyongazd!R153+Sport!R155+Közművelődés!T189+Támogatás!V154</f>
        <v>0</v>
      </c>
      <c r="S153" s="105">
        <f>Igazgatás!S199+Községgazd!V164+Közút!S153+Vagyongazd!S153+Sport!S155+Közművelődés!U189+Támogatás!W154</f>
        <v>0</v>
      </c>
      <c r="T153" s="107">
        <f>Igazgatás!T199+Községgazd!W164+Közút!T153+Vagyongazd!T153+Sport!T155+Közművelődés!V189+Támogatás!X154</f>
        <v>0</v>
      </c>
      <c r="U153" s="108">
        <f>Igazgatás!U199+Községgazd!X164+Közút!U153+Vagyongazd!U153+Sport!U155+Közművelődés!W189+Támogatás!Y154</f>
        <v>0</v>
      </c>
      <c r="V153" s="105">
        <f>Igazgatás!V199+Községgazd!Y164+Közút!V153+Vagyongazd!V153+Sport!V155+Közművelődés!X189+Támogatás!Z154</f>
        <v>0</v>
      </c>
      <c r="W153" s="107">
        <f>Igazgatás!W199+Községgazd!Z164+Közút!W153+Vagyongazd!W153+Sport!W155+Közművelődés!Y189+Támogatás!AA154</f>
        <v>0</v>
      </c>
      <c r="X153" s="109">
        <f>Igazgatás!X199+Községgazd!AA164+Közút!X153+Vagyongazd!X153+Sport!X155+Közművelődés!Z189+Támogatás!AB154</f>
        <v>0</v>
      </c>
    </row>
    <row r="154" spans="1:24" s="19" customFormat="1" ht="15.75" thickBot="1" x14ac:dyDescent="0.3">
      <c r="A154" s="140" t="s">
        <v>473</v>
      </c>
      <c r="B154" s="139" t="s">
        <v>963</v>
      </c>
      <c r="C154" s="681" t="s">
        <v>474</v>
      </c>
      <c r="D154" s="682"/>
      <c r="E154" s="682"/>
      <c r="F154" s="200">
        <f>Igazgatás!F200+Községgazd!F165+Közút!F154+Vagyongazd!F154+Sport!F156+Közművelődés!F190+Támogatás!F155</f>
        <v>0</v>
      </c>
      <c r="G154" s="500">
        <f>Igazgatás!G200+Községgazd!G165+Közút!G154+Vagyongazd!G154+Sport!G156+Közművelődés!G190+Támogatás!G155</f>
        <v>126007</v>
      </c>
      <c r="H154" s="500">
        <f>Igazgatás!H200+Községgazd!H165+Közút!H154+Vagyongazd!H154+Sport!H156+Közművelődés!H190+Támogatás!H155</f>
        <v>163424</v>
      </c>
      <c r="I154" s="430">
        <f>Igazgatás!I200+Községgazd!I165+Közút!I154+Vagyongazd!I154+Sport!I156+Közművelődés!I190+Támogatás!I155</f>
        <v>140936</v>
      </c>
      <c r="J154" s="410">
        <f>Igazgatás!J200+Községgazd!J165+Közút!J154+Vagyongazd!J154+Sport!J156+Közművelődés!J190+Támogatás!J155</f>
        <v>11055</v>
      </c>
      <c r="K154" s="218">
        <f>Igazgatás!K200+Községgazd!K165+Közút!K154+Vagyongazd!K154+Sport!K156+Közművelődés!K190+Támogatás!K155</f>
        <v>112873</v>
      </c>
      <c r="L154" s="223">
        <f>Igazgatás!L200+Községgazd!L165+Közút!L154+Vagyongazd!L154+Sport!L156+Közművelődés!L190+Támogatás!L155</f>
        <v>123928</v>
      </c>
      <c r="M154" s="104">
        <f>Igazgatás!M200+Községgazd!P165+Közút!M154+Vagyongazd!M154+Sport!M156+Közművelődés!O190+Támogatás!Q155</f>
        <v>0</v>
      </c>
      <c r="N154" s="105">
        <f>Igazgatás!N200+Községgazd!Q165+Közút!N154+Vagyongazd!N154+Sport!N156+Közművelődés!P190+Támogatás!R155</f>
        <v>0</v>
      </c>
      <c r="O154" s="105">
        <f>Igazgatás!O200+Községgazd!R165+Közút!O154+Vagyongazd!O154+Sport!O156+Közművelődés!Q190+Támogatás!S155</f>
        <v>2551</v>
      </c>
      <c r="P154" s="105">
        <f>Igazgatás!P200+Községgazd!S165+Közút!P154+Vagyongazd!P154+Sport!P156+Közművelődés!R190+Támogatás!T155</f>
        <v>8504</v>
      </c>
      <c r="Q154" s="105">
        <f>Igazgatás!Q200+Községgazd!T165+Közút!Q154+Vagyongazd!Q154+Sport!Q156+Közművelődés!S190+Támogatás!U155</f>
        <v>0</v>
      </c>
      <c r="R154" s="108">
        <f>Igazgatás!R200+Községgazd!U165+Közút!R154+Vagyongazd!R154+Sport!R156+Közművelődés!T190+Támogatás!V155</f>
        <v>0</v>
      </c>
      <c r="S154" s="105">
        <f>Igazgatás!S200+Községgazd!V165+Közút!S154+Vagyongazd!S154+Sport!S156+Közművelődés!U190+Támogatás!W155</f>
        <v>0</v>
      </c>
      <c r="T154" s="107">
        <f>Igazgatás!T200+Községgazd!W165+Közút!T154+Vagyongazd!T154+Sport!T156+Közművelődés!V190+Támogatás!X155</f>
        <v>74983</v>
      </c>
      <c r="U154" s="108">
        <f>Igazgatás!U200+Községgazd!X165+Közút!U154+Vagyongazd!U154+Sport!U156+Közművelődés!W190+Támogatás!Y155</f>
        <v>6165</v>
      </c>
      <c r="V154" s="105">
        <f>Igazgatás!V200+Községgazd!Y165+Közút!V154+Vagyongazd!V154+Sport!V156+Közművelődés!X190+Támogatás!Z155</f>
        <v>0</v>
      </c>
      <c r="W154" s="107">
        <f>Igazgatás!W200+Községgazd!Z165+Közút!W154+Vagyongazd!W154+Sport!W156+Közművelődés!Y190+Támogatás!AA155</f>
        <v>0</v>
      </c>
      <c r="X154" s="109">
        <f>Igazgatás!X200+Községgazd!AA165+Közút!X154+Vagyongazd!X154+Sport!X156+Közművelődés!Z190+Támogatás!AB155</f>
        <v>31725</v>
      </c>
    </row>
    <row r="155" spans="1:24" ht="15.75" thickBot="1" x14ac:dyDescent="0.3">
      <c r="B155" s="110" t="s">
        <v>475</v>
      </c>
      <c r="C155" s="609" t="s">
        <v>476</v>
      </c>
      <c r="D155" s="610"/>
      <c r="E155" s="610"/>
      <c r="F155" s="190">
        <f>Igazgatás!F203+Községgazd!F166+Közút!F155+Vagyongazd!F155+Sport!F157+Közművelődés!F193+Támogatás!F156</f>
        <v>1538000</v>
      </c>
      <c r="G155" s="489">
        <f>Igazgatás!G203+Községgazd!G166+Közút!G155+Vagyongazd!G155+Sport!G157+Közművelődés!G193+Támogatás!G156</f>
        <v>2697252</v>
      </c>
      <c r="H155" s="489">
        <f>Igazgatás!H203+Községgazd!H166+Közút!H155+Vagyongazd!H155+Sport!H157+Közművelődés!H193+Támogatás!H156</f>
        <v>2875052</v>
      </c>
      <c r="I155" s="418">
        <f>Igazgatás!I203+Községgazd!I166+Közút!I155+Vagyongazd!I155+Sport!I157+Közművelődés!I193+Támogatás!I156</f>
        <v>3208392</v>
      </c>
      <c r="J155" s="397">
        <f>Igazgatás!J203+Községgazd!J166+Közút!J155+Vagyongazd!J155+Sport!J157+Közművelődés!J193+Támogatás!J156</f>
        <v>1636450</v>
      </c>
      <c r="K155" s="208">
        <f>Igazgatás!K203+Községgazd!K166+Közút!K155+Vagyongazd!K155+Sport!K157+Közművelődés!K193+Támogatás!K156</f>
        <v>177800</v>
      </c>
      <c r="L155" s="221">
        <f>Igazgatás!L203+Községgazd!L166+Közút!L155+Vagyongazd!L155+Sport!L157+Közművelődés!L193+Támogatás!L156</f>
        <v>1814250</v>
      </c>
      <c r="M155" s="95">
        <f>Igazgatás!M203+Községgazd!P166+Közút!M155+Vagyongazd!M155+Sport!M157+Közművelődés!O193+Támogatás!Q156</f>
        <v>210000</v>
      </c>
      <c r="N155" s="96">
        <f>Igazgatás!N203+Községgazd!Q166+Közút!N155+Vagyongazd!N155+Sport!N157+Közművelődés!P193+Támogatás!R156</f>
        <v>0</v>
      </c>
      <c r="O155" s="96">
        <f>Igazgatás!O203+Községgazd!R166+Közút!O155+Vagyongazd!O155+Sport!O157+Közművelődés!Q193+Támogatás!S156</f>
        <v>622450</v>
      </c>
      <c r="P155" s="96">
        <f>Igazgatás!P203+Községgazd!S166+Közút!P155+Vagyongazd!P155+Sport!P157+Közművelődés!R193+Támogatás!T156</f>
        <v>0</v>
      </c>
      <c r="Q155" s="96">
        <f>Igazgatás!Q203+Községgazd!T166+Közút!Q155+Vagyongazd!Q155+Sport!Q157+Közművelődés!S193+Támogatás!U156</f>
        <v>804000</v>
      </c>
      <c r="R155" s="99">
        <f>Igazgatás!R203+Községgazd!U166+Közút!R155+Vagyongazd!R155+Sport!R157+Közművelődés!T193+Támogatás!V156</f>
        <v>0</v>
      </c>
      <c r="S155" s="96">
        <f>Igazgatás!S203+Községgazd!V166+Közút!S155+Vagyongazd!S155+Sport!S157+Közművelődés!U193+Támogatás!W156</f>
        <v>0</v>
      </c>
      <c r="T155" s="98">
        <f>Igazgatás!T203+Községgazd!W166+Közút!T155+Vagyongazd!T155+Sport!T157+Közművelődés!V193+Támogatás!X156</f>
        <v>0</v>
      </c>
      <c r="U155" s="99">
        <f>Igazgatás!U203+Községgazd!X166+Közút!U155+Vagyongazd!U155+Sport!U157+Közművelődés!W193+Támogatás!Y156</f>
        <v>0</v>
      </c>
      <c r="V155" s="96">
        <f>Igazgatás!V203+Községgazd!Y166+Közút!V155+Vagyongazd!V155+Sport!V157+Közművelődés!X193+Támogatás!Z156</f>
        <v>177800</v>
      </c>
      <c r="W155" s="98">
        <f>Igazgatás!W203+Községgazd!Z166+Közút!W155+Vagyongazd!W155+Sport!W157+Közművelődés!Y193+Támogatás!AA156</f>
        <v>0</v>
      </c>
      <c r="X155" s="100">
        <f>Igazgatás!X203+Községgazd!AA166+Közút!X155+Vagyongazd!X155+Sport!X157+Közművelődés!Z193+Támogatás!AB156</f>
        <v>0</v>
      </c>
    </row>
    <row r="156" spans="1:24" x14ac:dyDescent="0.25">
      <c r="A156" s="140" t="s">
        <v>477</v>
      </c>
      <c r="B156" s="68" t="s">
        <v>964</v>
      </c>
      <c r="C156" s="683" t="s">
        <v>478</v>
      </c>
      <c r="D156" s="684"/>
      <c r="E156" s="684"/>
      <c r="F156" s="201">
        <f>Igazgatás!F204+Községgazd!F167+Közút!F156+Vagyongazd!F156+Sport!F158+Közművelődés!F194+Támogatás!F157</f>
        <v>1538000</v>
      </c>
      <c r="G156" s="501">
        <f>Igazgatás!G204+Községgazd!G167+Közút!G156+Vagyongazd!G156+Sport!G158+Közművelődés!G194+Támogatás!G157</f>
        <v>2302881</v>
      </c>
      <c r="H156" s="501">
        <f>Igazgatás!H204+Községgazd!H167+Közút!H156+Vagyongazd!H156+Sport!H158+Közművelődés!H194+Támogatás!H157</f>
        <v>2442881</v>
      </c>
      <c r="I156" s="431">
        <f>Igazgatás!I204+Községgazd!I167+Közút!I156+Vagyongazd!I156+Sport!I158+Közművelődés!I194+Támogatás!I157</f>
        <v>2705354</v>
      </c>
      <c r="J156" s="411">
        <f>Igazgatás!J204+Községgazd!J167+Közút!J156+Vagyongazd!J156+Sport!J158+Közművelődés!J194+Támogatás!J157</f>
        <v>1467604</v>
      </c>
      <c r="K156" s="219">
        <f>Igazgatás!K204+Községgazd!K167+Közút!K156+Vagyongazd!K156+Sport!K158+Közművelődés!K194+Támogatás!K157</f>
        <v>140000</v>
      </c>
      <c r="L156" s="224">
        <f>Igazgatás!L204+Községgazd!L167+Közút!L156+Vagyongazd!L156+Sport!L158+Közművelődés!L194+Támogatás!L157</f>
        <v>1607604</v>
      </c>
      <c r="M156" s="81">
        <f>Igazgatás!M204+Községgazd!P167+Közút!M156+Vagyongazd!M156+Sport!M158+Közművelődés!O194+Támogatás!Q157</f>
        <v>165354</v>
      </c>
      <c r="N156" s="1">
        <f>Igazgatás!N204+Községgazd!Q167+Közút!N156+Vagyongazd!N156+Sport!N158+Közművelődés!P194+Támogatás!R157</f>
        <v>0</v>
      </c>
      <c r="O156" s="1">
        <f>Igazgatás!O204+Községgazd!R167+Közút!O156+Vagyongazd!O156+Sport!O158+Közművelődés!Q194+Támogatás!S157</f>
        <v>552250</v>
      </c>
      <c r="P156" s="1">
        <f>Igazgatás!P204+Községgazd!S167+Közút!P156+Vagyongazd!P156+Sport!P158+Közművelődés!R194+Támogatás!T157</f>
        <v>0</v>
      </c>
      <c r="Q156" s="1">
        <f>Igazgatás!Q204+Községgazd!T167+Közút!Q156+Vagyongazd!Q156+Sport!Q158+Közművelődés!S194+Támogatás!U157</f>
        <v>750000</v>
      </c>
      <c r="R156" s="89">
        <f>Igazgatás!R204+Községgazd!U167+Közút!R156+Vagyongazd!R156+Sport!R158+Közművelődés!T194+Támogatás!V157</f>
        <v>0</v>
      </c>
      <c r="S156" s="1">
        <f>Igazgatás!S204+Községgazd!V167+Közút!S156+Vagyongazd!S156+Sport!S158+Közművelődés!U194+Támogatás!W157</f>
        <v>0</v>
      </c>
      <c r="T156" s="43">
        <f>Igazgatás!T204+Községgazd!W167+Közút!T156+Vagyongazd!T156+Sport!T158+Közművelődés!V194+Támogatás!X157</f>
        <v>0</v>
      </c>
      <c r="U156" s="89">
        <f>Igazgatás!U204+Községgazd!X167+Közút!U156+Vagyongazd!U156+Sport!U158+Közművelődés!W194+Támogatás!Y157</f>
        <v>0</v>
      </c>
      <c r="V156" s="1">
        <f>Igazgatás!V204+Községgazd!Y167+Közút!V156+Vagyongazd!V156+Sport!V158+Közművelődés!X194+Támogatás!Z157</f>
        <v>140000</v>
      </c>
      <c r="W156" s="43">
        <f>Igazgatás!W204+Községgazd!Z167+Közút!W156+Vagyongazd!W156+Sport!W158+Közművelődés!Y194+Támogatás!AA157</f>
        <v>0</v>
      </c>
      <c r="X156" s="46">
        <f>Igazgatás!X204+Községgazd!AA167+Közút!X156+Vagyongazd!X156+Sport!X158+Közművelődés!Z194+Támogatás!AB157</f>
        <v>0</v>
      </c>
    </row>
    <row r="157" spans="1:24" hidden="1" x14ac:dyDescent="0.25">
      <c r="A157" s="140" t="s">
        <v>479</v>
      </c>
      <c r="B157" s="59" t="s">
        <v>965</v>
      </c>
      <c r="C157" s="604" t="s">
        <v>480</v>
      </c>
      <c r="D157" s="603"/>
      <c r="E157" s="603"/>
      <c r="F157" s="187">
        <f>Igazgatás!F205+Községgazd!F168+Közút!F157+Vagyongazd!F158+Sport!F159+Közművelődés!F197+Támogatás!F158</f>
        <v>0</v>
      </c>
      <c r="G157" s="486">
        <f>Igazgatás!G205+Községgazd!G168+Közút!G157+Vagyongazd!G158+Sport!G159+Közművelődés!G197+Támogatás!G158</f>
        <v>0</v>
      </c>
      <c r="H157" s="486">
        <f>Igazgatás!H205+Községgazd!H168+Közút!H157+Vagyongazd!H158+Sport!H159+Közművelődés!H197+Támogatás!H158</f>
        <v>0</v>
      </c>
      <c r="I157" s="415">
        <f>Igazgatás!I205+Községgazd!I168+Közút!I157+Vagyongazd!I158+Sport!I159+Közművelődés!I197+Támogatás!I158</f>
        <v>0</v>
      </c>
      <c r="J157" s="394">
        <f>Igazgatás!J205+Községgazd!J168+Közút!J157+Vagyongazd!J158+Sport!J159+Közművelődés!J197+Támogatás!J158</f>
        <v>0</v>
      </c>
      <c r="K157" s="205">
        <f>Igazgatás!K205+Községgazd!K168+Közút!K157+Vagyongazd!K158+Sport!K159+Közművelődés!K197+Támogatás!K158</f>
        <v>0</v>
      </c>
      <c r="L157" s="224">
        <f>Igazgatás!L205+Községgazd!L168+Közút!L157+Vagyongazd!L158+Sport!L159+Közművelődés!L197+Támogatás!L158</f>
        <v>0</v>
      </c>
      <c r="M157" s="81">
        <f>Igazgatás!M205+Községgazd!P168+Közút!M157+Vagyongazd!M158+Sport!M159+Közművelődés!O197+Támogatás!Q158</f>
        <v>0</v>
      </c>
      <c r="N157" s="1">
        <f>Igazgatás!N205+Községgazd!Q168+Közút!N157+Vagyongazd!N158+Sport!N159+Közművelődés!P197+Támogatás!R158</f>
        <v>0</v>
      </c>
      <c r="O157" s="1">
        <f>Igazgatás!O205+Községgazd!R168+Közút!O157+Vagyongazd!O158+Sport!O159+Közművelődés!Q197+Támogatás!S158</f>
        <v>0</v>
      </c>
      <c r="P157" s="1">
        <f>Igazgatás!P205+Községgazd!S168+Közút!P157+Vagyongazd!P158+Sport!P159+Közművelődés!R197+Támogatás!T158</f>
        <v>0</v>
      </c>
      <c r="Q157" s="1">
        <f>Igazgatás!Q205+Községgazd!T168+Közút!Q157+Vagyongazd!Q158+Sport!Q159+Közművelődés!S197+Támogatás!U158</f>
        <v>0</v>
      </c>
      <c r="R157" s="89">
        <f>Igazgatás!R205+Községgazd!U168+Közút!R157+Vagyongazd!R158+Sport!R159+Közművelődés!T197+Támogatás!V158</f>
        <v>0</v>
      </c>
      <c r="S157" s="1">
        <f>Igazgatás!S205+Községgazd!V168+Közút!S157+Vagyongazd!S158+Sport!S159+Közművelődés!U197+Támogatás!W158</f>
        <v>0</v>
      </c>
      <c r="T157" s="43">
        <f>Igazgatás!T205+Községgazd!W168+Közút!T157+Vagyongazd!T158+Sport!T159+Közművelődés!V197+Támogatás!X158</f>
        <v>0</v>
      </c>
      <c r="U157" s="89">
        <f>Igazgatás!U205+Községgazd!X168+Közút!U157+Vagyongazd!U158+Sport!U159+Közművelődés!W197+Támogatás!Y158</f>
        <v>0</v>
      </c>
      <c r="V157" s="1">
        <f>Igazgatás!V205+Községgazd!Y168+Közút!V157+Vagyongazd!V158+Sport!V159+Közművelődés!X197+Támogatás!Z158</f>
        <v>0</v>
      </c>
      <c r="W157" s="43">
        <f>Igazgatás!W205+Községgazd!Z168+Közút!W157+Vagyongazd!W158+Sport!W159+Közművelődés!Y197+Támogatás!AA158</f>
        <v>0</v>
      </c>
      <c r="X157" s="46">
        <f>Igazgatás!X205+Községgazd!AA168+Közút!X157+Vagyongazd!X158+Sport!X159+Közművelődés!Z197+Támogatás!AB158</f>
        <v>0</v>
      </c>
    </row>
    <row r="158" spans="1:24" hidden="1" x14ac:dyDescent="0.25">
      <c r="A158" s="140" t="s">
        <v>481</v>
      </c>
      <c r="B158" s="59" t="s">
        <v>966</v>
      </c>
      <c r="C158" s="604" t="s">
        <v>482</v>
      </c>
      <c r="D158" s="603"/>
      <c r="E158" s="603"/>
      <c r="F158" s="187">
        <f>Igazgatás!F206+Községgazd!F169+Közút!F158+Vagyongazd!F159+Sport!F160+Közművelődés!F198+Támogatás!F159</f>
        <v>0</v>
      </c>
      <c r="G158" s="486">
        <f>Igazgatás!G206+Községgazd!G169+Közút!G158+Vagyongazd!G159+Sport!G160+Közművelődés!G198+Támogatás!G159</f>
        <v>0</v>
      </c>
      <c r="H158" s="486">
        <f>Igazgatás!H206+Községgazd!H169+Közút!H158+Vagyongazd!H159+Sport!H160+Közművelődés!H198+Támogatás!H159</f>
        <v>0</v>
      </c>
      <c r="I158" s="415">
        <f>Igazgatás!I206+Községgazd!I169+Közút!I158+Vagyongazd!I159+Sport!I160+Közművelődés!I198+Támogatás!I159</f>
        <v>0</v>
      </c>
      <c r="J158" s="394">
        <f>Igazgatás!J206+Községgazd!J169+Közút!J158+Vagyongazd!J159+Sport!J160+Közművelődés!J198+Támogatás!J159</f>
        <v>0</v>
      </c>
      <c r="K158" s="205">
        <f>Igazgatás!K206+Községgazd!K169+Közút!K158+Vagyongazd!K159+Sport!K160+Közművelődés!K198+Támogatás!K159</f>
        <v>0</v>
      </c>
      <c r="L158" s="224">
        <f>Igazgatás!L206+Községgazd!L169+Közút!L158+Vagyongazd!L159+Sport!L160+Közművelődés!L198+Támogatás!L159</f>
        <v>0</v>
      </c>
      <c r="M158" s="81">
        <f>Igazgatás!M206+Községgazd!P169+Közút!M158+Vagyongazd!M159+Sport!M160+Közművelődés!O198+Támogatás!Q159</f>
        <v>0</v>
      </c>
      <c r="N158" s="1">
        <f>Igazgatás!N206+Községgazd!Q169+Közút!N158+Vagyongazd!N159+Sport!N160+Közművelődés!P198+Támogatás!R159</f>
        <v>0</v>
      </c>
      <c r="O158" s="1">
        <f>Igazgatás!O206+Községgazd!R169+Közút!O158+Vagyongazd!O159+Sport!O160+Közművelődés!Q198+Támogatás!S159</f>
        <v>0</v>
      </c>
      <c r="P158" s="1">
        <f>Igazgatás!P206+Községgazd!S169+Közút!P158+Vagyongazd!P159+Sport!P160+Közművelődés!R198+Támogatás!T159</f>
        <v>0</v>
      </c>
      <c r="Q158" s="1">
        <f>Igazgatás!Q206+Községgazd!T169+Közút!Q158+Vagyongazd!Q159+Sport!Q160+Közművelődés!S198+Támogatás!U159</f>
        <v>0</v>
      </c>
      <c r="R158" s="89">
        <f>Igazgatás!R206+Községgazd!U169+Közút!R158+Vagyongazd!R159+Sport!R160+Közművelődés!T198+Támogatás!V159</f>
        <v>0</v>
      </c>
      <c r="S158" s="1">
        <f>Igazgatás!S206+Községgazd!V169+Közút!S158+Vagyongazd!S159+Sport!S160+Közművelődés!U198+Támogatás!W159</f>
        <v>0</v>
      </c>
      <c r="T158" s="43">
        <f>Igazgatás!T206+Községgazd!W169+Közút!T158+Vagyongazd!T159+Sport!T160+Közművelődés!V198+Támogatás!X159</f>
        <v>0</v>
      </c>
      <c r="U158" s="89">
        <f>Igazgatás!U206+Községgazd!X169+Közút!U158+Vagyongazd!U159+Sport!U160+Közművelődés!W198+Támogatás!Y159</f>
        <v>0</v>
      </c>
      <c r="V158" s="1">
        <f>Igazgatás!V206+Községgazd!Y169+Közút!V158+Vagyongazd!V159+Sport!V160+Közművelődés!X198+Támogatás!Z159</f>
        <v>0</v>
      </c>
      <c r="W158" s="43">
        <f>Igazgatás!W206+Községgazd!Z169+Közút!W158+Vagyongazd!W159+Sport!W160+Közművelődés!Y198+Támogatás!AA159</f>
        <v>0</v>
      </c>
      <c r="X158" s="46">
        <f>Igazgatás!X206+Községgazd!AA169+Közút!X158+Vagyongazd!X159+Sport!X160+Közművelődés!Z198+Támogatás!AB159</f>
        <v>0</v>
      </c>
    </row>
    <row r="159" spans="1:24" ht="15.75" thickBot="1" x14ac:dyDescent="0.3">
      <c r="A159" s="140" t="s">
        <v>483</v>
      </c>
      <c r="B159" s="61" t="s">
        <v>967</v>
      </c>
      <c r="C159" s="674" t="s">
        <v>637</v>
      </c>
      <c r="D159" s="608"/>
      <c r="E159" s="608"/>
      <c r="F159" s="189">
        <f>Igazgatás!F207+Községgazd!F170+Közút!F159+Vagyongazd!F160+Sport!F161+Közművelődés!F199+Támogatás!F160</f>
        <v>0</v>
      </c>
      <c r="G159" s="488">
        <f>Igazgatás!G207+Községgazd!G170+Közút!G159+Vagyongazd!G160+Sport!G161+Közművelődés!G199+Támogatás!G160</f>
        <v>394371</v>
      </c>
      <c r="H159" s="488">
        <f>Igazgatás!H207+Községgazd!H170+Közút!H159+Vagyongazd!H160+Sport!H161+Közművelődés!H199+Támogatás!H160</f>
        <v>432171</v>
      </c>
      <c r="I159" s="417">
        <f>Igazgatás!I207+Községgazd!I170+Közút!I159+Vagyongazd!I160+Sport!I161+Közművelődés!I199+Támogatás!I160</f>
        <v>503038</v>
      </c>
      <c r="J159" s="396">
        <f>Igazgatás!J207+Községgazd!J170+Közút!J159+Vagyongazd!J160+Sport!J161+Közművelődés!J199+Támogatás!J160</f>
        <v>168846</v>
      </c>
      <c r="K159" s="207">
        <f>Igazgatás!K207+Községgazd!K170+Közút!K159+Vagyongazd!K160+Sport!K161+Közművelődés!K199+Támogatás!K160</f>
        <v>37800</v>
      </c>
      <c r="L159" s="224">
        <f>Igazgatás!L207+Községgazd!L170+Közút!L159+Vagyongazd!L160+Sport!L161+Közművelődés!L199+Támogatás!L160</f>
        <v>206646</v>
      </c>
      <c r="M159" s="81">
        <f>Igazgatás!M207+Községgazd!P170+Közút!M159+Vagyongazd!M160+Sport!M161+Közművelődés!O199+Támogatás!Q160</f>
        <v>44646</v>
      </c>
      <c r="N159" s="1">
        <f>Igazgatás!N207+Községgazd!Q170+Közút!N159+Vagyongazd!N160+Sport!N161+Közművelődés!P199+Támogatás!R160</f>
        <v>0</v>
      </c>
      <c r="O159" s="1">
        <f>Igazgatás!O207+Községgazd!R170+Közút!O159+Vagyongazd!O160+Sport!O161+Közművelődés!Q199+Támogatás!S160</f>
        <v>70200</v>
      </c>
      <c r="P159" s="1">
        <f>Igazgatás!P207+Községgazd!S170+Közút!P159+Vagyongazd!P160+Sport!P161+Közművelődés!R199+Támogatás!T160</f>
        <v>0</v>
      </c>
      <c r="Q159" s="1">
        <f>Igazgatás!Q207+Községgazd!T170+Közút!Q159+Vagyongazd!Q160+Sport!Q161+Közművelődés!S199+Támogatás!U160</f>
        <v>54000</v>
      </c>
      <c r="R159" s="89">
        <f>Igazgatás!R207+Községgazd!U170+Közút!R159+Vagyongazd!R160+Sport!R161+Közművelődés!T199+Támogatás!V160</f>
        <v>0</v>
      </c>
      <c r="S159" s="1">
        <f>Igazgatás!S207+Községgazd!V170+Közút!S159+Vagyongazd!S160+Sport!S161+Közművelődés!U199+Támogatás!W160</f>
        <v>0</v>
      </c>
      <c r="T159" s="43">
        <f>Igazgatás!T207+Községgazd!W170+Közút!T159+Vagyongazd!T160+Sport!T161+Közművelődés!V199+Támogatás!X160</f>
        <v>0</v>
      </c>
      <c r="U159" s="89">
        <f>Igazgatás!U207+Községgazd!X170+Közút!U159+Vagyongazd!U160+Sport!U161+Közművelődés!W199+Támogatás!Y160</f>
        <v>0</v>
      </c>
      <c r="V159" s="1">
        <f>Igazgatás!V207+Községgazd!Y170+Közút!V159+Vagyongazd!V160+Sport!V161+Közművelődés!X199+Támogatás!Z160</f>
        <v>37800</v>
      </c>
      <c r="W159" s="43">
        <f>Igazgatás!W207+Községgazd!Z170+Közút!W159+Vagyongazd!W160+Sport!W161+Közművelődés!Y199+Támogatás!AA160</f>
        <v>0</v>
      </c>
      <c r="X159" s="46">
        <f>Igazgatás!X207+Községgazd!AA170+Közút!X159+Vagyongazd!X160+Sport!X161+Közművelődés!Z199+Támogatás!AB160</f>
        <v>0</v>
      </c>
    </row>
    <row r="160" spans="1:24" ht="15.75" thickBot="1" x14ac:dyDescent="0.3">
      <c r="B160" s="110" t="s">
        <v>484</v>
      </c>
      <c r="C160" s="609" t="s">
        <v>485</v>
      </c>
      <c r="D160" s="610"/>
      <c r="E160" s="610"/>
      <c r="F160" s="190">
        <f>Igazgatás!F208+Községgazd!F171+Közút!F160+Vagyongazd!F161+Sport!F162+Közművelődés!F202+Támogatás!F161</f>
        <v>0</v>
      </c>
      <c r="G160" s="489">
        <f>Igazgatás!G208+Községgazd!G171+Közút!G160+Vagyongazd!G161+Sport!G162+Közművelődés!G202+Támogatás!G161</f>
        <v>0</v>
      </c>
      <c r="H160" s="489">
        <f>Igazgatás!H208+Községgazd!H171+Közút!H160+Vagyongazd!H161+Sport!H162+Közművelődés!H202+Támogatás!H161</f>
        <v>0</v>
      </c>
      <c r="I160" s="418">
        <f>Igazgatás!I208+Községgazd!I171+Közút!I160+Vagyongazd!I161+Sport!I162+Közművelődés!I202+Támogatás!I161</f>
        <v>0</v>
      </c>
      <c r="J160" s="397">
        <f>Igazgatás!J208+Községgazd!J171+Közút!J160+Vagyongazd!J161+Sport!J162+Közművelődés!J202+Támogatás!J161</f>
        <v>0</v>
      </c>
      <c r="K160" s="208">
        <f>Igazgatás!K208+Községgazd!K171+Közút!K160+Vagyongazd!K161+Sport!K162+Közművelődés!K202+Támogatás!K161</f>
        <v>0</v>
      </c>
      <c r="L160" s="221">
        <f>Igazgatás!L208+Községgazd!L171+Közút!L160+Vagyongazd!L161+Sport!L162+Közművelődés!L202+Támogatás!L161</f>
        <v>0</v>
      </c>
      <c r="M160" s="95">
        <f>Igazgatás!M208+Községgazd!P171+Közút!M160+Vagyongazd!M161+Sport!M162+Közművelődés!O202+Támogatás!Q161</f>
        <v>0</v>
      </c>
      <c r="N160" s="96">
        <f>Igazgatás!N208+Községgazd!Q171+Közút!N160+Vagyongazd!N161+Sport!N162+Közművelődés!P202+Támogatás!R161</f>
        <v>0</v>
      </c>
      <c r="O160" s="96">
        <f>Igazgatás!O208+Községgazd!R171+Közút!O160+Vagyongazd!O161+Sport!O162+Közművelődés!Q202+Támogatás!S161</f>
        <v>0</v>
      </c>
      <c r="P160" s="96">
        <f>Igazgatás!P208+Községgazd!S171+Közút!P160+Vagyongazd!P161+Sport!P162+Közművelődés!R202+Támogatás!T161</f>
        <v>0</v>
      </c>
      <c r="Q160" s="96">
        <f>Igazgatás!Q208+Községgazd!T171+Közút!Q160+Vagyongazd!Q161+Sport!Q162+Közművelődés!S202+Támogatás!U161</f>
        <v>0</v>
      </c>
      <c r="R160" s="99">
        <f>Igazgatás!R208+Községgazd!U171+Közút!R160+Vagyongazd!R161+Sport!R162+Közművelődés!T202+Támogatás!V161</f>
        <v>0</v>
      </c>
      <c r="S160" s="96">
        <f>Igazgatás!S208+Községgazd!V171+Közút!S160+Vagyongazd!S161+Sport!S162+Közművelődés!U202+Támogatás!W161</f>
        <v>0</v>
      </c>
      <c r="T160" s="98">
        <f>Igazgatás!T208+Községgazd!W171+Közút!T160+Vagyongazd!T161+Sport!T162+Közművelődés!V202+Támogatás!X161</f>
        <v>0</v>
      </c>
      <c r="U160" s="99">
        <f>Igazgatás!U208+Községgazd!X171+Közút!U160+Vagyongazd!U161+Sport!U162+Közművelődés!W202+Támogatás!Y161</f>
        <v>0</v>
      </c>
      <c r="V160" s="96">
        <f>Igazgatás!V208+Községgazd!Y171+Közút!V160+Vagyongazd!V161+Sport!V162+Közművelődés!X202+Támogatás!Z161</f>
        <v>0</v>
      </c>
      <c r="W160" s="98">
        <f>Igazgatás!W208+Községgazd!Z171+Közút!W160+Vagyongazd!W161+Sport!W162+Közművelődés!Y202+Támogatás!AA161</f>
        <v>0</v>
      </c>
      <c r="X160" s="100">
        <f>Igazgatás!X208+Községgazd!AA171+Közút!X160+Vagyongazd!X161+Sport!X162+Közművelődés!Z202+Támogatás!AB161</f>
        <v>0</v>
      </c>
    </row>
    <row r="161" spans="1:24" s="19" customFormat="1" ht="25.5" hidden="1" customHeight="1" x14ac:dyDescent="0.25">
      <c r="A161" s="140" t="s">
        <v>486</v>
      </c>
      <c r="B161" s="101" t="s">
        <v>968</v>
      </c>
      <c r="C161" s="615" t="s">
        <v>638</v>
      </c>
      <c r="D161" s="616"/>
      <c r="E161" s="616"/>
      <c r="F161" s="202">
        <f>Igazgatás!F209+Községgazd!F172+Közút!F161+Vagyongazd!F162+Sport!F163+Közművelődés!F203+Támogatás!F162</f>
        <v>0</v>
      </c>
      <c r="G161" s="502">
        <f>Igazgatás!G209+Községgazd!G172+Közút!G161+Vagyongazd!G162+Sport!G163+Közművelődés!G203+Támogatás!G162</f>
        <v>0</v>
      </c>
      <c r="H161" s="502">
        <f>Igazgatás!H209+Községgazd!H172+Közút!H161+Vagyongazd!H162+Sport!H163+Közművelődés!H203+Támogatás!H162</f>
        <v>0</v>
      </c>
      <c r="I161" s="432">
        <f>Igazgatás!I209+Községgazd!I172+Közút!I161+Vagyongazd!I162+Sport!I163+Közművelődés!I203+Támogatás!I162</f>
        <v>0</v>
      </c>
      <c r="J161" s="412">
        <f>Igazgatás!J209+Községgazd!J172+Közút!J161+Vagyongazd!J162+Sport!J163+Közművelődés!J203+Támogatás!J162</f>
        <v>0</v>
      </c>
      <c r="K161" s="220">
        <f>Igazgatás!K209+Községgazd!K172+Közút!K161+Vagyongazd!K162+Sport!K163+Közművelődés!K203+Támogatás!K162</f>
        <v>0</v>
      </c>
      <c r="L161" s="223">
        <f>Igazgatás!L209+Községgazd!L172+Közút!L161+Vagyongazd!L162+Sport!L163+Közművelődés!L203+Támogatás!L162</f>
        <v>0</v>
      </c>
      <c r="M161" s="104">
        <f>Igazgatás!M209+Községgazd!P172+Közút!M161+Vagyongazd!M162+Sport!M163+Közművelődés!O203+Támogatás!Q162</f>
        <v>0</v>
      </c>
      <c r="N161" s="105">
        <f>Igazgatás!N209+Községgazd!Q172+Közút!N161+Vagyongazd!N162+Sport!N163+Közművelődés!P203+Támogatás!R162</f>
        <v>0</v>
      </c>
      <c r="O161" s="105">
        <f>Igazgatás!O209+Községgazd!R172+Közút!O161+Vagyongazd!O162+Sport!O163+Közművelődés!Q203+Támogatás!S162</f>
        <v>0</v>
      </c>
      <c r="P161" s="105">
        <f>Igazgatás!P209+Községgazd!S172+Közút!P161+Vagyongazd!P162+Sport!P163+Közművelődés!R203+Támogatás!T162</f>
        <v>0</v>
      </c>
      <c r="Q161" s="105">
        <f>Igazgatás!Q209+Községgazd!T172+Közút!Q161+Vagyongazd!Q162+Sport!Q163+Közművelődés!S203+Támogatás!U162</f>
        <v>0</v>
      </c>
      <c r="R161" s="108">
        <f>Igazgatás!R209+Községgazd!U172+Közút!R161+Vagyongazd!R162+Sport!R163+Közművelődés!T203+Támogatás!V162</f>
        <v>0</v>
      </c>
      <c r="S161" s="105">
        <f>Igazgatás!S209+Községgazd!V172+Közút!S161+Vagyongazd!S162+Sport!S163+Közművelődés!U203+Támogatás!W162</f>
        <v>0</v>
      </c>
      <c r="T161" s="107">
        <f>Igazgatás!T209+Községgazd!W172+Közút!T161+Vagyongazd!T162+Sport!T163+Közművelődés!V203+Támogatás!X162</f>
        <v>0</v>
      </c>
      <c r="U161" s="108">
        <f>Igazgatás!U209+Községgazd!X172+Közút!U161+Vagyongazd!U162+Sport!U163+Közművelődés!W203+Támogatás!Y162</f>
        <v>0</v>
      </c>
      <c r="V161" s="105">
        <f>Igazgatás!V209+Községgazd!Y172+Közút!V161+Vagyongazd!V162+Sport!V163+Közművelődés!X203+Támogatás!Z162</f>
        <v>0</v>
      </c>
      <c r="W161" s="107">
        <f>Igazgatás!W209+Községgazd!Z172+Közút!W161+Vagyongazd!W162+Sport!W163+Közművelődés!Y203+Támogatás!AA162</f>
        <v>0</v>
      </c>
      <c r="X161" s="109">
        <f>Igazgatás!X209+Községgazd!AA172+Közút!X161+Vagyongazd!X162+Sport!X163+Közművelődés!Z203+Támogatás!AB162</f>
        <v>0</v>
      </c>
    </row>
    <row r="162" spans="1:24" s="19" customFormat="1" ht="16.350000000000001" hidden="1" customHeight="1" x14ac:dyDescent="0.25">
      <c r="A162" s="140" t="s">
        <v>487</v>
      </c>
      <c r="B162" s="101" t="s">
        <v>969</v>
      </c>
      <c r="C162" s="679" t="s">
        <v>1097</v>
      </c>
      <c r="D162" s="680"/>
      <c r="E162" s="680"/>
      <c r="F162" s="202">
        <f>Igazgatás!F210+Községgazd!F173+Közút!F162+Vagyongazd!F163+Sport!F164+Közművelődés!F204+Támogatás!F163</f>
        <v>0</v>
      </c>
      <c r="G162" s="502">
        <f>Igazgatás!G210+Községgazd!G173+Közút!G162+Vagyongazd!G163+Sport!G164+Közművelődés!G204+Támogatás!G163</f>
        <v>0</v>
      </c>
      <c r="H162" s="502">
        <f>Igazgatás!H210+Községgazd!H173+Közút!H162+Vagyongazd!H163+Sport!H164+Közművelődés!H204+Támogatás!H163</f>
        <v>0</v>
      </c>
      <c r="I162" s="432">
        <f>Igazgatás!I210+Községgazd!I173+Közút!I162+Vagyongazd!I163+Sport!I164+Közművelődés!I204+Támogatás!I163</f>
        <v>0</v>
      </c>
      <c r="J162" s="412">
        <f>Igazgatás!J210+Községgazd!J173+Közút!J162+Vagyongazd!J163+Sport!J164+Közművelődés!J204+Támogatás!J163</f>
        <v>0</v>
      </c>
      <c r="K162" s="220">
        <f>Igazgatás!K210+Községgazd!K173+Közút!K162+Vagyongazd!K163+Sport!K164+Közművelődés!K204+Támogatás!K163</f>
        <v>0</v>
      </c>
      <c r="L162" s="223">
        <f>Igazgatás!L210+Községgazd!L173+Közút!L162+Vagyongazd!L163+Sport!L164+Közművelődés!L204+Támogatás!L163</f>
        <v>0</v>
      </c>
      <c r="M162" s="104">
        <f>Igazgatás!M210+Községgazd!P173+Közút!M162+Vagyongazd!M163+Sport!M164+Közművelődés!O204+Támogatás!Q163</f>
        <v>0</v>
      </c>
      <c r="N162" s="105">
        <f>Igazgatás!N210+Községgazd!Q173+Közút!N162+Vagyongazd!N163+Sport!N164+Közművelődés!P204+Támogatás!R163</f>
        <v>0</v>
      </c>
      <c r="O162" s="105">
        <f>Igazgatás!O210+Községgazd!R173+Közút!O162+Vagyongazd!O163+Sport!O164+Közművelődés!Q204+Támogatás!S163</f>
        <v>0</v>
      </c>
      <c r="P162" s="105">
        <f>Igazgatás!P210+Községgazd!S173+Közút!P162+Vagyongazd!P163+Sport!P164+Közművelődés!R204+Támogatás!T163</f>
        <v>0</v>
      </c>
      <c r="Q162" s="105">
        <f>Igazgatás!Q210+Községgazd!T173+Közút!Q162+Vagyongazd!Q163+Sport!Q164+Közművelődés!S204+Támogatás!U163</f>
        <v>0</v>
      </c>
      <c r="R162" s="108">
        <f>Igazgatás!R210+Községgazd!U173+Közút!R162+Vagyongazd!R163+Sport!R164+Közművelődés!T204+Támogatás!V163</f>
        <v>0</v>
      </c>
      <c r="S162" s="105">
        <f>Igazgatás!S210+Községgazd!V173+Közút!S162+Vagyongazd!S163+Sport!S164+Közművelődés!U204+Támogatás!W163</f>
        <v>0</v>
      </c>
      <c r="T162" s="107">
        <f>Igazgatás!T210+Községgazd!W173+Közút!T162+Vagyongazd!T163+Sport!T164+Közművelődés!V204+Támogatás!X163</f>
        <v>0</v>
      </c>
      <c r="U162" s="108">
        <f>Igazgatás!U210+Községgazd!X173+Közút!U162+Vagyongazd!U163+Sport!U164+Közművelődés!W204+Támogatás!Y163</f>
        <v>0</v>
      </c>
      <c r="V162" s="105">
        <f>Igazgatás!V210+Községgazd!Y173+Közút!V162+Vagyongazd!V163+Sport!V164+Közművelődés!X204+Támogatás!Z163</f>
        <v>0</v>
      </c>
      <c r="W162" s="107">
        <f>Igazgatás!W210+Községgazd!Z173+Közút!W162+Vagyongazd!W163+Sport!W164+Közművelődés!Y204+Támogatás!AA163</f>
        <v>0</v>
      </c>
      <c r="X162" s="109">
        <f>Igazgatás!X210+Községgazd!AA173+Közút!X162+Vagyongazd!X163+Sport!X164+Közművelődés!Z204+Támogatás!AB163</f>
        <v>0</v>
      </c>
    </row>
    <row r="163" spans="1:24" ht="15.75" hidden="1" thickBot="1" x14ac:dyDescent="0.3">
      <c r="A163" s="140" t="s">
        <v>488</v>
      </c>
      <c r="B163" s="59"/>
      <c r="C163" s="2"/>
      <c r="D163" s="603" t="s">
        <v>1098</v>
      </c>
      <c r="E163" s="603"/>
      <c r="F163" s="187">
        <f>Igazgatás!F211+Községgazd!F174+Közút!F163+Vagyongazd!F164+Sport!F165+Közművelődés!F205+Támogatás!F164</f>
        <v>0</v>
      </c>
      <c r="G163" s="486">
        <f>Igazgatás!G211+Községgazd!G174+Közút!G163+Vagyongazd!G164+Sport!G165+Közművelődés!G205+Támogatás!G164</f>
        <v>0</v>
      </c>
      <c r="H163" s="486">
        <f>Igazgatás!H211+Községgazd!H174+Közút!H163+Vagyongazd!H164+Sport!H165+Közművelődés!H205+Támogatás!H164</f>
        <v>0</v>
      </c>
      <c r="I163" s="415">
        <f>Igazgatás!I211+Községgazd!I174+Közút!I163+Vagyongazd!I164+Sport!I165+Közművelődés!I205+Támogatás!I164</f>
        <v>0</v>
      </c>
      <c r="J163" s="394">
        <f>Igazgatás!J211+Községgazd!J174+Közút!J163+Vagyongazd!J164+Sport!J165+Közművelődés!J205+Támogatás!J164</f>
        <v>0</v>
      </c>
      <c r="K163" s="205">
        <f>Igazgatás!K211+Községgazd!K174+Közút!K163+Vagyongazd!K164+Sport!K165+Közművelődés!K205+Támogatás!K164</f>
        <v>0</v>
      </c>
      <c r="L163" s="224">
        <f>Igazgatás!L211+Községgazd!L174+Közút!L163+Vagyongazd!L164+Sport!L165+Közművelődés!L205+Támogatás!L164</f>
        <v>0</v>
      </c>
      <c r="M163" s="81">
        <f>Igazgatás!M211+Községgazd!P174+Közút!M163+Vagyongazd!M164+Sport!M165+Közművelődés!O205+Támogatás!Q164</f>
        <v>0</v>
      </c>
      <c r="N163" s="1">
        <f>Igazgatás!N211+Községgazd!Q174+Közút!N163+Vagyongazd!N164+Sport!N165+Közművelődés!P205+Támogatás!R164</f>
        <v>0</v>
      </c>
      <c r="O163" s="1">
        <f>Igazgatás!O211+Községgazd!R174+Közút!O163+Vagyongazd!O164+Sport!O165+Közművelődés!Q205+Támogatás!S164</f>
        <v>0</v>
      </c>
      <c r="P163" s="1">
        <f>Igazgatás!P211+Községgazd!S174+Közút!P163+Vagyongazd!P164+Sport!P165+Közművelődés!R205+Támogatás!T164</f>
        <v>0</v>
      </c>
      <c r="Q163" s="1">
        <f>Igazgatás!Q211+Községgazd!T174+Közút!Q163+Vagyongazd!Q164+Sport!Q165+Közművelődés!S205+Támogatás!U164</f>
        <v>0</v>
      </c>
      <c r="R163" s="89">
        <f>Igazgatás!R211+Községgazd!U174+Közút!R163+Vagyongazd!R164+Sport!R165+Közművelődés!T205+Támogatás!V164</f>
        <v>0</v>
      </c>
      <c r="S163" s="1">
        <f>Igazgatás!S211+Községgazd!V174+Közút!S163+Vagyongazd!S164+Sport!S165+Közművelődés!U205+Támogatás!W164</f>
        <v>0</v>
      </c>
      <c r="T163" s="43">
        <f>Igazgatás!T211+Községgazd!W174+Közút!T163+Vagyongazd!T164+Sport!T165+Közművelődés!V205+Támogatás!X164</f>
        <v>0</v>
      </c>
      <c r="U163" s="89">
        <f>Igazgatás!U211+Községgazd!X174+Közút!U163+Vagyongazd!U164+Sport!U165+Közművelődés!W205+Támogatás!Y164</f>
        <v>0</v>
      </c>
      <c r="V163" s="1">
        <f>Igazgatás!V211+Községgazd!Y174+Közút!V163+Vagyongazd!V164+Sport!V165+Közművelődés!X205+Támogatás!Z164</f>
        <v>0</v>
      </c>
      <c r="W163" s="43">
        <f>Igazgatás!W211+Községgazd!Z174+Közút!W163+Vagyongazd!W164+Sport!W165+Közművelődés!Y205+Támogatás!AA164</f>
        <v>0</v>
      </c>
      <c r="X163" s="46">
        <f>Igazgatás!X211+Községgazd!AA174+Közút!X163+Vagyongazd!X164+Sport!X165+Közművelődés!Z205+Támogatás!AB164</f>
        <v>0</v>
      </c>
    </row>
    <row r="164" spans="1:24" ht="15.75" hidden="1" thickBot="1" x14ac:dyDescent="0.3">
      <c r="A164" s="140" t="s">
        <v>489</v>
      </c>
      <c r="B164" s="59"/>
      <c r="C164" s="2"/>
      <c r="D164" s="603" t="s">
        <v>1099</v>
      </c>
      <c r="E164" s="603"/>
      <c r="F164" s="187">
        <f>Igazgatás!F212+Községgazd!F175+Közút!F164+Vagyongazd!F165+Sport!F166+Közművelődés!F206+Támogatás!F165</f>
        <v>0</v>
      </c>
      <c r="G164" s="486">
        <f>Igazgatás!G212+Községgazd!G175+Közút!G164+Vagyongazd!G165+Sport!G166+Közművelődés!G206+Támogatás!G165</f>
        <v>0</v>
      </c>
      <c r="H164" s="486">
        <f>Igazgatás!H212+Községgazd!H175+Közút!H164+Vagyongazd!H165+Sport!H166+Közművelődés!H206+Támogatás!H165</f>
        <v>0</v>
      </c>
      <c r="I164" s="415">
        <f>Igazgatás!I212+Községgazd!I175+Közút!I164+Vagyongazd!I165+Sport!I166+Közművelődés!I206+Támogatás!I165</f>
        <v>0</v>
      </c>
      <c r="J164" s="394">
        <f>Igazgatás!J212+Községgazd!J175+Közút!J164+Vagyongazd!J165+Sport!J166+Közművelődés!J206+Támogatás!J165</f>
        <v>0</v>
      </c>
      <c r="K164" s="205">
        <f>Igazgatás!K212+Községgazd!K175+Közút!K164+Vagyongazd!K165+Sport!K166+Közművelődés!K206+Támogatás!K165</f>
        <v>0</v>
      </c>
      <c r="L164" s="224">
        <f>Igazgatás!L212+Községgazd!L175+Közút!L164+Vagyongazd!L165+Sport!L166+Közművelődés!L206+Támogatás!L165</f>
        <v>0</v>
      </c>
      <c r="M164" s="81">
        <f>Igazgatás!M212+Községgazd!P175+Közút!M164+Vagyongazd!M165+Sport!M166+Közművelődés!O206+Támogatás!Q165</f>
        <v>0</v>
      </c>
      <c r="N164" s="1">
        <f>Igazgatás!N212+Községgazd!Q175+Közút!N164+Vagyongazd!N165+Sport!N166+Közművelődés!P206+Támogatás!R165</f>
        <v>0</v>
      </c>
      <c r="O164" s="1">
        <f>Igazgatás!O212+Községgazd!R175+Közút!O164+Vagyongazd!O165+Sport!O166+Közművelődés!Q206+Támogatás!S165</f>
        <v>0</v>
      </c>
      <c r="P164" s="1">
        <f>Igazgatás!P212+Községgazd!S175+Közút!P164+Vagyongazd!P165+Sport!P166+Közművelődés!R206+Támogatás!T165</f>
        <v>0</v>
      </c>
      <c r="Q164" s="1">
        <f>Igazgatás!Q212+Községgazd!T175+Közút!Q164+Vagyongazd!Q165+Sport!Q166+Közművelődés!S206+Támogatás!U165</f>
        <v>0</v>
      </c>
      <c r="R164" s="89">
        <f>Igazgatás!R212+Községgazd!U175+Közút!R164+Vagyongazd!R165+Sport!R166+Közművelődés!T206+Támogatás!V165</f>
        <v>0</v>
      </c>
      <c r="S164" s="1">
        <f>Igazgatás!S212+Községgazd!V175+Közút!S164+Vagyongazd!S165+Sport!S166+Közművelődés!U206+Támogatás!W165</f>
        <v>0</v>
      </c>
      <c r="T164" s="43">
        <f>Igazgatás!T212+Községgazd!W175+Közút!T164+Vagyongazd!T165+Sport!T166+Közművelődés!V206+Támogatás!X165</f>
        <v>0</v>
      </c>
      <c r="U164" s="89">
        <f>Igazgatás!U212+Községgazd!X175+Közút!U164+Vagyongazd!U165+Sport!U166+Közművelődés!W206+Támogatás!Y165</f>
        <v>0</v>
      </c>
      <c r="V164" s="1">
        <f>Igazgatás!V212+Községgazd!Y175+Közút!V164+Vagyongazd!V165+Sport!V166+Közművelődés!X206+Támogatás!Z165</f>
        <v>0</v>
      </c>
      <c r="W164" s="43">
        <f>Igazgatás!W212+Községgazd!Z175+Közút!W164+Vagyongazd!W165+Sport!W166+Közművelődés!Y206+Támogatás!AA165</f>
        <v>0</v>
      </c>
      <c r="X164" s="46">
        <f>Igazgatás!X212+Községgazd!AA175+Közút!X164+Vagyongazd!X165+Sport!X166+Közművelődés!Z206+Támogatás!AB165</f>
        <v>0</v>
      </c>
    </row>
    <row r="165" spans="1:24" ht="15.75" hidden="1" thickBot="1" x14ac:dyDescent="0.3">
      <c r="A165" s="140" t="s">
        <v>490</v>
      </c>
      <c r="B165" s="59"/>
      <c r="C165" s="2"/>
      <c r="D165" s="603" t="s">
        <v>830</v>
      </c>
      <c r="E165" s="603"/>
      <c r="F165" s="187">
        <f>Igazgatás!F213+Községgazd!F176+Közút!F165+Vagyongazd!F166+Sport!F167+Közművelődés!F207+Támogatás!F166</f>
        <v>0</v>
      </c>
      <c r="G165" s="486">
        <f>Igazgatás!G213+Községgazd!G176+Közút!G165+Vagyongazd!G166+Sport!G167+Közművelődés!G207+Támogatás!G166</f>
        <v>0</v>
      </c>
      <c r="H165" s="486">
        <f>Igazgatás!H213+Községgazd!H176+Közút!H165+Vagyongazd!H166+Sport!H167+Közművelődés!H207+Támogatás!H166</f>
        <v>0</v>
      </c>
      <c r="I165" s="415">
        <f>Igazgatás!I213+Községgazd!I176+Közút!I165+Vagyongazd!I166+Sport!I167+Közművelődés!I207+Támogatás!I166</f>
        <v>0</v>
      </c>
      <c r="J165" s="394">
        <f>Igazgatás!J213+Községgazd!J176+Közút!J165+Vagyongazd!J166+Sport!J167+Közművelődés!J207+Támogatás!J166</f>
        <v>0</v>
      </c>
      <c r="K165" s="205">
        <f>Igazgatás!K213+Községgazd!K176+Közút!K165+Vagyongazd!K166+Sport!K167+Közművelődés!K207+Támogatás!K166</f>
        <v>0</v>
      </c>
      <c r="L165" s="224">
        <f>Igazgatás!L213+Községgazd!L176+Közút!L165+Vagyongazd!L166+Sport!L167+Közművelődés!L207+Támogatás!L166</f>
        <v>0</v>
      </c>
      <c r="M165" s="81">
        <f>Igazgatás!M213+Községgazd!P176+Közút!M165+Vagyongazd!M166+Sport!M167+Közművelődés!O207+Támogatás!Q166</f>
        <v>0</v>
      </c>
      <c r="N165" s="1">
        <f>Igazgatás!N213+Községgazd!Q176+Közút!N165+Vagyongazd!N166+Sport!N167+Közművelődés!P207+Támogatás!R166</f>
        <v>0</v>
      </c>
      <c r="O165" s="1">
        <f>Igazgatás!O213+Községgazd!R176+Közút!O165+Vagyongazd!O166+Sport!O167+Közművelődés!Q207+Támogatás!S166</f>
        <v>0</v>
      </c>
      <c r="P165" s="1">
        <f>Igazgatás!P213+Községgazd!S176+Közút!P165+Vagyongazd!P166+Sport!P167+Közművelődés!R207+Támogatás!T166</f>
        <v>0</v>
      </c>
      <c r="Q165" s="1">
        <f>Igazgatás!Q213+Községgazd!T176+Közút!Q165+Vagyongazd!Q166+Sport!Q167+Közművelődés!S207+Támogatás!U166</f>
        <v>0</v>
      </c>
      <c r="R165" s="89">
        <f>Igazgatás!R213+Községgazd!U176+Közút!R165+Vagyongazd!R166+Sport!R167+Közművelődés!T207+Támogatás!V166</f>
        <v>0</v>
      </c>
      <c r="S165" s="1">
        <f>Igazgatás!S213+Községgazd!V176+Közút!S165+Vagyongazd!S166+Sport!S167+Közművelődés!U207+Támogatás!W166</f>
        <v>0</v>
      </c>
      <c r="T165" s="43">
        <f>Igazgatás!T213+Községgazd!W176+Közút!T165+Vagyongazd!T166+Sport!T167+Közművelődés!V207+Támogatás!X166</f>
        <v>0</v>
      </c>
      <c r="U165" s="89">
        <f>Igazgatás!U213+Községgazd!X176+Közút!U165+Vagyongazd!U166+Sport!U167+Közművelődés!W207+Támogatás!Y166</f>
        <v>0</v>
      </c>
      <c r="V165" s="1">
        <f>Igazgatás!V213+Községgazd!Y176+Közút!V165+Vagyongazd!V166+Sport!V167+Közművelődés!X207+Támogatás!Z166</f>
        <v>0</v>
      </c>
      <c r="W165" s="43">
        <f>Igazgatás!W213+Községgazd!Z176+Közút!W165+Vagyongazd!W166+Sport!W167+Közművelődés!Y207+Támogatás!AA166</f>
        <v>0</v>
      </c>
      <c r="X165" s="46">
        <f>Igazgatás!X213+Községgazd!AA176+Közút!X165+Vagyongazd!X166+Sport!X167+Közművelődés!Z207+Támogatás!AB166</f>
        <v>0</v>
      </c>
    </row>
    <row r="166" spans="1:24" ht="25.5" hidden="1" customHeight="1" x14ac:dyDescent="0.25">
      <c r="A166" s="140" t="s">
        <v>491</v>
      </c>
      <c r="B166" s="59"/>
      <c r="C166" s="2"/>
      <c r="D166" s="607" t="s">
        <v>833</v>
      </c>
      <c r="E166" s="607"/>
      <c r="F166" s="197">
        <f>Igazgatás!F214+Községgazd!F177+Közút!F166+Vagyongazd!F167+Sport!F168+Közművelődés!F208+Támogatás!F167</f>
        <v>0</v>
      </c>
      <c r="G166" s="497">
        <f>Igazgatás!G214+Községgazd!G177+Közút!G166+Vagyongazd!G167+Sport!G168+Közművelődés!G208+Támogatás!G167</f>
        <v>0</v>
      </c>
      <c r="H166" s="497">
        <f>Igazgatás!H214+Községgazd!H177+Közút!H166+Vagyongazd!H167+Sport!H168+Közművelődés!H208+Támogatás!H167</f>
        <v>0</v>
      </c>
      <c r="I166" s="426">
        <f>Igazgatás!I214+Községgazd!I177+Közút!I166+Vagyongazd!I167+Sport!I168+Közművelődés!I208+Támogatás!I167</f>
        <v>0</v>
      </c>
      <c r="J166" s="406">
        <f>Igazgatás!J214+Községgazd!J177+Közút!J166+Vagyongazd!J167+Sport!J168+Közművelődés!J208+Támogatás!J167</f>
        <v>0</v>
      </c>
      <c r="K166" s="215">
        <f>Igazgatás!K214+Községgazd!K177+Közút!K166+Vagyongazd!K167+Sport!K168+Közművelődés!K208+Támogatás!K167</f>
        <v>0</v>
      </c>
      <c r="L166" s="224">
        <f>Igazgatás!L214+Községgazd!L177+Közút!L166+Vagyongazd!L167+Sport!L168+Közművelődés!L208+Támogatás!L167</f>
        <v>0</v>
      </c>
      <c r="M166" s="81">
        <f>Igazgatás!M214+Községgazd!P177+Közút!M166+Vagyongazd!M167+Sport!M168+Közművelődés!O208+Támogatás!Q167</f>
        <v>0</v>
      </c>
      <c r="N166" s="1">
        <f>Igazgatás!N214+Községgazd!Q177+Közút!N166+Vagyongazd!N167+Sport!N168+Közművelődés!P208+Támogatás!R167</f>
        <v>0</v>
      </c>
      <c r="O166" s="1">
        <f>Igazgatás!O214+Községgazd!R177+Közút!O166+Vagyongazd!O167+Sport!O168+Közművelődés!Q208+Támogatás!S167</f>
        <v>0</v>
      </c>
      <c r="P166" s="1">
        <f>Igazgatás!P214+Községgazd!S177+Közút!P166+Vagyongazd!P167+Sport!P168+Közművelődés!R208+Támogatás!T167</f>
        <v>0</v>
      </c>
      <c r="Q166" s="1">
        <f>Igazgatás!Q214+Községgazd!T177+Közút!Q166+Vagyongazd!Q167+Sport!Q168+Közművelődés!S208+Támogatás!U167</f>
        <v>0</v>
      </c>
      <c r="R166" s="89">
        <f>Igazgatás!R214+Községgazd!U177+Közút!R166+Vagyongazd!R167+Sport!R168+Közművelődés!T208+Támogatás!V167</f>
        <v>0</v>
      </c>
      <c r="S166" s="1">
        <f>Igazgatás!S214+Községgazd!V177+Közút!S166+Vagyongazd!S167+Sport!S168+Közművelődés!U208+Támogatás!W167</f>
        <v>0</v>
      </c>
      <c r="T166" s="43">
        <f>Igazgatás!T214+Községgazd!W177+Közút!T166+Vagyongazd!T167+Sport!T168+Közművelődés!V208+Támogatás!X167</f>
        <v>0</v>
      </c>
      <c r="U166" s="89">
        <f>Igazgatás!U214+Községgazd!X177+Közút!U166+Vagyongazd!U167+Sport!U168+Közművelődés!W208+Támogatás!Y167</f>
        <v>0</v>
      </c>
      <c r="V166" s="1">
        <f>Igazgatás!V214+Községgazd!Y177+Közút!V166+Vagyongazd!V167+Sport!V168+Közművelődés!X208+Támogatás!Z167</f>
        <v>0</v>
      </c>
      <c r="W166" s="43">
        <f>Igazgatás!W214+Községgazd!Z177+Közút!W166+Vagyongazd!W167+Sport!W168+Közművelődés!Y208+Támogatás!AA167</f>
        <v>0</v>
      </c>
      <c r="X166" s="46">
        <f>Igazgatás!X214+Községgazd!AA177+Közút!X166+Vagyongazd!X167+Sport!X168+Közművelődés!Z208+Támogatás!AB167</f>
        <v>0</v>
      </c>
    </row>
    <row r="167" spans="1:24" ht="15.75" hidden="1" thickBot="1" x14ac:dyDescent="0.3">
      <c r="A167" s="140" t="s">
        <v>492</v>
      </c>
      <c r="B167" s="59"/>
      <c r="C167" s="2"/>
      <c r="D167" s="603" t="s">
        <v>835</v>
      </c>
      <c r="E167" s="603"/>
      <c r="F167" s="187">
        <f>Igazgatás!F215+Községgazd!F178+Közút!F167+Vagyongazd!F168+Sport!F169+Közművelődés!F209+Támogatás!F168</f>
        <v>0</v>
      </c>
      <c r="G167" s="486">
        <f>Igazgatás!G215+Községgazd!G178+Közút!G167+Vagyongazd!G168+Sport!G169+Közművelődés!G209+Támogatás!G168</f>
        <v>0</v>
      </c>
      <c r="H167" s="486">
        <f>Igazgatás!H215+Községgazd!H178+Közút!H167+Vagyongazd!H168+Sport!H169+Közművelődés!H209+Támogatás!H168</f>
        <v>0</v>
      </c>
      <c r="I167" s="415">
        <f>Igazgatás!I215+Községgazd!I178+Közút!I167+Vagyongazd!I168+Sport!I169+Közművelődés!I209+Támogatás!I168</f>
        <v>0</v>
      </c>
      <c r="J167" s="394">
        <f>Igazgatás!J215+Községgazd!J178+Közút!J167+Vagyongazd!J168+Sport!J169+Közművelődés!J209+Támogatás!J168</f>
        <v>0</v>
      </c>
      <c r="K167" s="205">
        <f>Igazgatás!K215+Községgazd!K178+Közút!K167+Vagyongazd!K168+Sport!K169+Közművelődés!K209+Támogatás!K168</f>
        <v>0</v>
      </c>
      <c r="L167" s="224">
        <f>Igazgatás!L215+Községgazd!L178+Közút!L167+Vagyongazd!L168+Sport!L169+Közművelődés!L209+Támogatás!L168</f>
        <v>0</v>
      </c>
      <c r="M167" s="81">
        <f>Igazgatás!M215+Községgazd!P178+Közút!M167+Vagyongazd!M168+Sport!M169+Közművelődés!O209+Támogatás!Q168</f>
        <v>0</v>
      </c>
      <c r="N167" s="1">
        <f>Igazgatás!N215+Községgazd!Q178+Közút!N167+Vagyongazd!N168+Sport!N169+Közművelődés!P209+Támogatás!R168</f>
        <v>0</v>
      </c>
      <c r="O167" s="1">
        <f>Igazgatás!O215+Községgazd!R178+Közút!O167+Vagyongazd!O168+Sport!O169+Közművelődés!Q209+Támogatás!S168</f>
        <v>0</v>
      </c>
      <c r="P167" s="1">
        <f>Igazgatás!P215+Községgazd!S178+Közút!P167+Vagyongazd!P168+Sport!P169+Közművelődés!R209+Támogatás!T168</f>
        <v>0</v>
      </c>
      <c r="Q167" s="1">
        <f>Igazgatás!Q215+Községgazd!T178+Közút!Q167+Vagyongazd!Q168+Sport!Q169+Közművelődés!S209+Támogatás!U168</f>
        <v>0</v>
      </c>
      <c r="R167" s="89">
        <f>Igazgatás!R215+Községgazd!U178+Közút!R167+Vagyongazd!R168+Sport!R169+Közművelődés!T209+Támogatás!V168</f>
        <v>0</v>
      </c>
      <c r="S167" s="1">
        <f>Igazgatás!S215+Községgazd!V178+Közút!S167+Vagyongazd!S168+Sport!S169+Közművelődés!U209+Támogatás!W168</f>
        <v>0</v>
      </c>
      <c r="T167" s="43">
        <f>Igazgatás!T215+Községgazd!W178+Közút!T167+Vagyongazd!T168+Sport!T169+Közművelődés!V209+Támogatás!X168</f>
        <v>0</v>
      </c>
      <c r="U167" s="89">
        <f>Igazgatás!U215+Községgazd!X178+Közút!U167+Vagyongazd!U168+Sport!U169+Közművelődés!W209+Támogatás!Y168</f>
        <v>0</v>
      </c>
      <c r="V167" s="1">
        <f>Igazgatás!V215+Községgazd!Y178+Közút!V167+Vagyongazd!V168+Sport!V169+Közművelődés!X209+Támogatás!Z168</f>
        <v>0</v>
      </c>
      <c r="W167" s="43">
        <f>Igazgatás!W215+Községgazd!Z178+Közút!W167+Vagyongazd!W168+Sport!W169+Közművelődés!Y209+Támogatás!AA168</f>
        <v>0</v>
      </c>
      <c r="X167" s="46">
        <f>Igazgatás!X215+Községgazd!AA178+Közút!X167+Vagyongazd!X168+Sport!X169+Közművelődés!Z209+Támogatás!AB168</f>
        <v>0</v>
      </c>
    </row>
    <row r="168" spans="1:24" ht="15.75" hidden="1" thickBot="1" x14ac:dyDescent="0.3">
      <c r="A168" s="140" t="s">
        <v>493</v>
      </c>
      <c r="B168" s="59"/>
      <c r="C168" s="2"/>
      <c r="D168" s="603" t="s">
        <v>836</v>
      </c>
      <c r="E168" s="603"/>
      <c r="F168" s="187">
        <f>Igazgatás!F216+Községgazd!F179+Közút!F168+Vagyongazd!F169+Sport!F170+Közművelődés!F210+Támogatás!F169</f>
        <v>0</v>
      </c>
      <c r="G168" s="486">
        <f>Igazgatás!G216+Községgazd!G179+Közút!G168+Vagyongazd!G169+Sport!G170+Közművelődés!G210+Támogatás!G169</f>
        <v>0</v>
      </c>
      <c r="H168" s="486">
        <f>Igazgatás!H216+Községgazd!H179+Közút!H168+Vagyongazd!H169+Sport!H170+Közművelődés!H210+Támogatás!H169</f>
        <v>0</v>
      </c>
      <c r="I168" s="415">
        <f>Igazgatás!I216+Községgazd!I179+Közút!I168+Vagyongazd!I169+Sport!I170+Közművelődés!I210+Támogatás!I169</f>
        <v>0</v>
      </c>
      <c r="J168" s="394">
        <f>Igazgatás!J216+Községgazd!J179+Közút!J168+Vagyongazd!J169+Sport!J170+Közművelődés!J210+Támogatás!J169</f>
        <v>0</v>
      </c>
      <c r="K168" s="205">
        <f>Igazgatás!K216+Községgazd!K179+Közút!K168+Vagyongazd!K169+Sport!K170+Közművelődés!K210+Támogatás!K169</f>
        <v>0</v>
      </c>
      <c r="L168" s="224">
        <f>Igazgatás!L216+Községgazd!L179+Közút!L168+Vagyongazd!L169+Sport!L170+Közművelődés!L210+Támogatás!L169</f>
        <v>0</v>
      </c>
      <c r="M168" s="81">
        <f>Igazgatás!M216+Községgazd!P179+Közút!M168+Vagyongazd!M169+Sport!M170+Közművelődés!O210+Támogatás!Q169</f>
        <v>0</v>
      </c>
      <c r="N168" s="1">
        <f>Igazgatás!N216+Községgazd!Q179+Közút!N168+Vagyongazd!N169+Sport!N170+Közművelődés!P210+Támogatás!R169</f>
        <v>0</v>
      </c>
      <c r="O168" s="1">
        <f>Igazgatás!O216+Községgazd!R179+Közút!O168+Vagyongazd!O169+Sport!O170+Közművelődés!Q210+Támogatás!S169</f>
        <v>0</v>
      </c>
      <c r="P168" s="1">
        <f>Igazgatás!P216+Községgazd!S179+Közút!P168+Vagyongazd!P169+Sport!P170+Közművelődés!R210+Támogatás!T169</f>
        <v>0</v>
      </c>
      <c r="Q168" s="1">
        <f>Igazgatás!Q216+Községgazd!T179+Közút!Q168+Vagyongazd!Q169+Sport!Q170+Közművelődés!S210+Támogatás!U169</f>
        <v>0</v>
      </c>
      <c r="R168" s="89">
        <f>Igazgatás!R216+Községgazd!U179+Közút!R168+Vagyongazd!R169+Sport!R170+Közművelődés!T210+Támogatás!V169</f>
        <v>0</v>
      </c>
      <c r="S168" s="1">
        <f>Igazgatás!S216+Községgazd!V179+Közút!S168+Vagyongazd!S169+Sport!S170+Közművelődés!U210+Támogatás!W169</f>
        <v>0</v>
      </c>
      <c r="T168" s="43">
        <f>Igazgatás!T216+Községgazd!W179+Közút!T168+Vagyongazd!T169+Sport!T170+Közművelődés!V210+Támogatás!X169</f>
        <v>0</v>
      </c>
      <c r="U168" s="89">
        <f>Igazgatás!U216+Községgazd!X179+Közút!U168+Vagyongazd!U169+Sport!U170+Közművelődés!W210+Támogatás!Y169</f>
        <v>0</v>
      </c>
      <c r="V168" s="1">
        <f>Igazgatás!V216+Községgazd!Y179+Közút!V168+Vagyongazd!V169+Sport!V170+Közművelődés!X210+Támogatás!Z169</f>
        <v>0</v>
      </c>
      <c r="W168" s="43">
        <f>Igazgatás!W216+Községgazd!Z179+Közút!W168+Vagyongazd!W169+Sport!W170+Közművelődés!Y210+Támogatás!AA169</f>
        <v>0</v>
      </c>
      <c r="X168" s="46">
        <f>Igazgatás!X216+Községgazd!AA179+Közút!X168+Vagyongazd!X169+Sport!X170+Közművelődés!Z210+Támogatás!AB169</f>
        <v>0</v>
      </c>
    </row>
    <row r="169" spans="1:24" ht="25.5" hidden="1" customHeight="1" x14ac:dyDescent="0.25">
      <c r="A169" s="140" t="s">
        <v>494</v>
      </c>
      <c r="B169" s="59"/>
      <c r="C169" s="2"/>
      <c r="D169" s="607" t="s">
        <v>840</v>
      </c>
      <c r="E169" s="607"/>
      <c r="F169" s="197">
        <f>Igazgatás!F217+Községgazd!F180+Közút!F169+Vagyongazd!F170+Sport!F171+Közművelődés!F211+Támogatás!F170</f>
        <v>0</v>
      </c>
      <c r="G169" s="497">
        <f>Igazgatás!G217+Községgazd!G180+Közút!G169+Vagyongazd!G170+Sport!G171+Közművelődés!G211+Támogatás!G170</f>
        <v>0</v>
      </c>
      <c r="H169" s="497">
        <f>Igazgatás!H217+Községgazd!H180+Közút!H169+Vagyongazd!H170+Sport!H171+Közművelődés!H211+Támogatás!H170</f>
        <v>0</v>
      </c>
      <c r="I169" s="426">
        <f>Igazgatás!I217+Községgazd!I180+Közút!I169+Vagyongazd!I170+Sport!I171+Közművelődés!I211+Támogatás!I170</f>
        <v>0</v>
      </c>
      <c r="J169" s="406">
        <f>Igazgatás!J217+Községgazd!J180+Közút!J169+Vagyongazd!J170+Sport!J171+Közművelődés!J211+Támogatás!J170</f>
        <v>0</v>
      </c>
      <c r="K169" s="215">
        <f>Igazgatás!K217+Községgazd!K180+Közút!K169+Vagyongazd!K170+Sport!K171+Közművelődés!K211+Támogatás!K170</f>
        <v>0</v>
      </c>
      <c r="L169" s="224">
        <f>Igazgatás!L217+Községgazd!L180+Közút!L169+Vagyongazd!L170+Sport!L171+Közművelődés!L211+Támogatás!L170</f>
        <v>0</v>
      </c>
      <c r="M169" s="81">
        <f>Igazgatás!M217+Községgazd!P180+Közút!M169+Vagyongazd!M170+Sport!M171+Közművelődés!O211+Támogatás!Q170</f>
        <v>0</v>
      </c>
      <c r="N169" s="1">
        <f>Igazgatás!N217+Községgazd!Q180+Közút!N169+Vagyongazd!N170+Sport!N171+Közművelődés!P211+Támogatás!R170</f>
        <v>0</v>
      </c>
      <c r="O169" s="1">
        <f>Igazgatás!O217+Községgazd!R180+Közút!O169+Vagyongazd!O170+Sport!O171+Közművelődés!Q211+Támogatás!S170</f>
        <v>0</v>
      </c>
      <c r="P169" s="1">
        <f>Igazgatás!P217+Községgazd!S180+Közút!P169+Vagyongazd!P170+Sport!P171+Közművelődés!R211+Támogatás!T170</f>
        <v>0</v>
      </c>
      <c r="Q169" s="1">
        <f>Igazgatás!Q217+Községgazd!T180+Közút!Q169+Vagyongazd!Q170+Sport!Q171+Közművelődés!S211+Támogatás!U170</f>
        <v>0</v>
      </c>
      <c r="R169" s="89">
        <f>Igazgatás!R217+Községgazd!U180+Közút!R169+Vagyongazd!R170+Sport!R171+Közművelődés!T211+Támogatás!V170</f>
        <v>0</v>
      </c>
      <c r="S169" s="1">
        <f>Igazgatás!S217+Községgazd!V180+Közút!S169+Vagyongazd!S170+Sport!S171+Közművelődés!U211+Támogatás!W170</f>
        <v>0</v>
      </c>
      <c r="T169" s="43">
        <f>Igazgatás!T217+Községgazd!W180+Közút!T169+Vagyongazd!T170+Sport!T171+Közművelődés!V211+Támogatás!X170</f>
        <v>0</v>
      </c>
      <c r="U169" s="89">
        <f>Igazgatás!U217+Községgazd!X180+Közút!U169+Vagyongazd!U170+Sport!U171+Közművelődés!W211+Támogatás!Y170</f>
        <v>0</v>
      </c>
      <c r="V169" s="1">
        <f>Igazgatás!V217+Községgazd!Y180+Közút!V169+Vagyongazd!V170+Sport!V171+Közművelődés!X211+Támogatás!Z170</f>
        <v>0</v>
      </c>
      <c r="W169" s="43">
        <f>Igazgatás!W217+Községgazd!Z180+Közút!W169+Vagyongazd!W170+Sport!W171+Közművelődés!Y211+Támogatás!AA170</f>
        <v>0</v>
      </c>
      <c r="X169" s="46">
        <f>Igazgatás!X217+Községgazd!AA180+Közút!X169+Vagyongazd!X170+Sport!X171+Közművelődés!Z211+Támogatás!AB170</f>
        <v>0</v>
      </c>
    </row>
    <row r="170" spans="1:24" ht="25.5" hidden="1" customHeight="1" x14ac:dyDescent="0.25">
      <c r="A170" s="140" t="s">
        <v>495</v>
      </c>
      <c r="B170" s="59"/>
      <c r="C170" s="2"/>
      <c r="D170" s="607" t="s">
        <v>843</v>
      </c>
      <c r="E170" s="607"/>
      <c r="F170" s="197">
        <f>Igazgatás!F218+Községgazd!F181+Közút!F170+Vagyongazd!F171+Sport!F172+Közművelődés!F212+Támogatás!F171</f>
        <v>0</v>
      </c>
      <c r="G170" s="497">
        <f>Igazgatás!G218+Községgazd!G181+Közút!G170+Vagyongazd!G171+Sport!G172+Közművelődés!G212+Támogatás!G171</f>
        <v>0</v>
      </c>
      <c r="H170" s="497">
        <f>Igazgatás!H218+Községgazd!H181+Közút!H170+Vagyongazd!H171+Sport!H172+Közművelődés!H212+Támogatás!H171</f>
        <v>0</v>
      </c>
      <c r="I170" s="426">
        <f>Igazgatás!I218+Községgazd!I181+Közút!I170+Vagyongazd!I171+Sport!I172+Közművelődés!I212+Támogatás!I171</f>
        <v>0</v>
      </c>
      <c r="J170" s="406">
        <f>Igazgatás!J218+Községgazd!J181+Közút!J170+Vagyongazd!J171+Sport!J172+Közművelődés!J212+Támogatás!J171</f>
        <v>0</v>
      </c>
      <c r="K170" s="215">
        <f>Igazgatás!K218+Községgazd!K181+Közút!K170+Vagyongazd!K171+Sport!K172+Közművelődés!K212+Támogatás!K171</f>
        <v>0</v>
      </c>
      <c r="L170" s="224">
        <f>Igazgatás!L218+Községgazd!L181+Közút!L170+Vagyongazd!L171+Sport!L172+Közművelődés!L212+Támogatás!L171</f>
        <v>0</v>
      </c>
      <c r="M170" s="81">
        <f>Igazgatás!M218+Községgazd!P181+Közút!M170+Vagyongazd!M171+Sport!M172+Közművelődés!O212+Támogatás!Q171</f>
        <v>0</v>
      </c>
      <c r="N170" s="1">
        <f>Igazgatás!N218+Községgazd!Q181+Közút!N170+Vagyongazd!N171+Sport!N172+Közművelődés!P212+Támogatás!R171</f>
        <v>0</v>
      </c>
      <c r="O170" s="1">
        <f>Igazgatás!O218+Községgazd!R181+Közút!O170+Vagyongazd!O171+Sport!O172+Közművelődés!Q212+Támogatás!S171</f>
        <v>0</v>
      </c>
      <c r="P170" s="1">
        <f>Igazgatás!P218+Községgazd!S181+Közút!P170+Vagyongazd!P171+Sport!P172+Közművelődés!R212+Támogatás!T171</f>
        <v>0</v>
      </c>
      <c r="Q170" s="1">
        <f>Igazgatás!Q218+Községgazd!T181+Közút!Q170+Vagyongazd!Q171+Sport!Q172+Közművelődés!S212+Támogatás!U171</f>
        <v>0</v>
      </c>
      <c r="R170" s="89">
        <f>Igazgatás!R218+Községgazd!U181+Közút!R170+Vagyongazd!R171+Sport!R172+Közművelődés!T212+Támogatás!V171</f>
        <v>0</v>
      </c>
      <c r="S170" s="1">
        <f>Igazgatás!S218+Községgazd!V181+Közút!S170+Vagyongazd!S171+Sport!S172+Közművelődés!U212+Támogatás!W171</f>
        <v>0</v>
      </c>
      <c r="T170" s="43">
        <f>Igazgatás!T218+Községgazd!W181+Közút!T170+Vagyongazd!T171+Sport!T172+Közművelődés!V212+Támogatás!X171</f>
        <v>0</v>
      </c>
      <c r="U170" s="89">
        <f>Igazgatás!U218+Községgazd!X181+Közút!U170+Vagyongazd!U171+Sport!U172+Közművelődés!W212+Támogatás!Y171</f>
        <v>0</v>
      </c>
      <c r="V170" s="1">
        <f>Igazgatás!V218+Községgazd!Y181+Közút!V170+Vagyongazd!V171+Sport!V172+Közművelődés!X212+Támogatás!Z171</f>
        <v>0</v>
      </c>
      <c r="W170" s="43">
        <f>Igazgatás!W218+Községgazd!Z181+Közút!W170+Vagyongazd!W171+Sport!W172+Közművelődés!Y212+Támogatás!AA171</f>
        <v>0</v>
      </c>
      <c r="X170" s="46">
        <f>Igazgatás!X218+Községgazd!AA181+Közút!X170+Vagyongazd!X171+Sport!X172+Közművelődés!Z212+Támogatás!AB171</f>
        <v>0</v>
      </c>
    </row>
    <row r="171" spans="1:24" ht="25.5" hidden="1" customHeight="1" x14ac:dyDescent="0.25">
      <c r="A171" s="140" t="s">
        <v>496</v>
      </c>
      <c r="B171" s="59"/>
      <c r="C171" s="2"/>
      <c r="D171" s="607" t="s">
        <v>845</v>
      </c>
      <c r="E171" s="607"/>
      <c r="F171" s="197">
        <f>Igazgatás!F219+Községgazd!F182+Közút!F171+Vagyongazd!F172+Sport!F173+Közművelődés!F213+Támogatás!F172</f>
        <v>0</v>
      </c>
      <c r="G171" s="497">
        <f>Igazgatás!G219+Községgazd!G182+Közút!G171+Vagyongazd!G172+Sport!G173+Közművelődés!G213+Támogatás!G172</f>
        <v>0</v>
      </c>
      <c r="H171" s="497">
        <f>Igazgatás!H219+Községgazd!H182+Közút!H171+Vagyongazd!H172+Sport!H173+Közművelődés!H213+Támogatás!H172</f>
        <v>0</v>
      </c>
      <c r="I171" s="426">
        <f>Igazgatás!I219+Községgazd!I182+Közút!I171+Vagyongazd!I172+Sport!I173+Közművelődés!I213+Támogatás!I172</f>
        <v>0</v>
      </c>
      <c r="J171" s="406">
        <f>Igazgatás!J219+Községgazd!J182+Közút!J171+Vagyongazd!J172+Sport!J173+Közművelődés!J213+Támogatás!J172</f>
        <v>0</v>
      </c>
      <c r="K171" s="215">
        <f>Igazgatás!K219+Községgazd!K182+Közút!K171+Vagyongazd!K172+Sport!K173+Közművelődés!K213+Támogatás!K172</f>
        <v>0</v>
      </c>
      <c r="L171" s="224">
        <f>Igazgatás!L219+Községgazd!L182+Közút!L171+Vagyongazd!L172+Sport!L173+Közművelődés!L213+Támogatás!L172</f>
        <v>0</v>
      </c>
      <c r="M171" s="81">
        <f>Igazgatás!M219+Községgazd!P182+Közút!M171+Vagyongazd!M172+Sport!M173+Közművelődés!O213+Támogatás!Q172</f>
        <v>0</v>
      </c>
      <c r="N171" s="1">
        <f>Igazgatás!N219+Községgazd!Q182+Közút!N171+Vagyongazd!N172+Sport!N173+Közművelődés!P213+Támogatás!R172</f>
        <v>0</v>
      </c>
      <c r="O171" s="1">
        <f>Igazgatás!O219+Községgazd!R182+Közút!O171+Vagyongazd!O172+Sport!O173+Közművelődés!Q213+Támogatás!S172</f>
        <v>0</v>
      </c>
      <c r="P171" s="1">
        <f>Igazgatás!P219+Községgazd!S182+Közút!P171+Vagyongazd!P172+Sport!P173+Közművelődés!R213+Támogatás!T172</f>
        <v>0</v>
      </c>
      <c r="Q171" s="1">
        <f>Igazgatás!Q219+Községgazd!T182+Közút!Q171+Vagyongazd!Q172+Sport!Q173+Közművelődés!S213+Támogatás!U172</f>
        <v>0</v>
      </c>
      <c r="R171" s="89">
        <f>Igazgatás!R219+Községgazd!U182+Közút!R171+Vagyongazd!R172+Sport!R173+Közművelődés!T213+Támogatás!V172</f>
        <v>0</v>
      </c>
      <c r="S171" s="1">
        <f>Igazgatás!S219+Községgazd!V182+Közút!S171+Vagyongazd!S172+Sport!S173+Közművelődés!U213+Támogatás!W172</f>
        <v>0</v>
      </c>
      <c r="T171" s="43">
        <f>Igazgatás!T219+Községgazd!W182+Közút!T171+Vagyongazd!T172+Sport!T173+Közművelődés!V213+Támogatás!X172</f>
        <v>0</v>
      </c>
      <c r="U171" s="89">
        <f>Igazgatás!U219+Községgazd!X182+Közút!U171+Vagyongazd!U172+Sport!U173+Közművelődés!W213+Támogatás!Y172</f>
        <v>0</v>
      </c>
      <c r="V171" s="1">
        <f>Igazgatás!V219+Községgazd!Y182+Közút!V171+Vagyongazd!V172+Sport!V173+Közművelődés!X213+Támogatás!Z172</f>
        <v>0</v>
      </c>
      <c r="W171" s="43">
        <f>Igazgatás!W219+Községgazd!Z182+Közút!W171+Vagyongazd!W172+Sport!W173+Közművelődés!Y213+Támogatás!AA172</f>
        <v>0</v>
      </c>
      <c r="X171" s="46">
        <f>Igazgatás!X219+Községgazd!AA182+Közút!X171+Vagyongazd!X172+Sport!X173+Közművelődés!Z213+Támogatás!AB172</f>
        <v>0</v>
      </c>
    </row>
    <row r="172" spans="1:24" ht="25.5" hidden="1" customHeight="1" x14ac:dyDescent="0.25">
      <c r="A172" s="140" t="s">
        <v>497</v>
      </c>
      <c r="B172" s="59"/>
      <c r="C172" s="2"/>
      <c r="D172" s="607" t="s">
        <v>848</v>
      </c>
      <c r="E172" s="607"/>
      <c r="F172" s="197">
        <f>Igazgatás!F220+Községgazd!F183+Közút!F172+Vagyongazd!F173+Sport!F174+Közművelődés!F214+Támogatás!F173</f>
        <v>0</v>
      </c>
      <c r="G172" s="497">
        <f>Igazgatás!G220+Községgazd!G183+Közút!G172+Vagyongazd!G173+Sport!G174+Közművelődés!G214+Támogatás!G173</f>
        <v>0</v>
      </c>
      <c r="H172" s="497">
        <f>Igazgatás!H220+Községgazd!H183+Közút!H172+Vagyongazd!H173+Sport!H174+Közművelődés!H214+Támogatás!H173</f>
        <v>0</v>
      </c>
      <c r="I172" s="426">
        <f>Igazgatás!I220+Községgazd!I183+Közút!I172+Vagyongazd!I173+Sport!I174+Közművelődés!I214+Támogatás!I173</f>
        <v>0</v>
      </c>
      <c r="J172" s="406">
        <f>Igazgatás!J220+Községgazd!J183+Közút!J172+Vagyongazd!J173+Sport!J174+Közművelődés!J214+Támogatás!J173</f>
        <v>0</v>
      </c>
      <c r="K172" s="215">
        <f>Igazgatás!K220+Községgazd!K183+Közút!K172+Vagyongazd!K173+Sport!K174+Közművelődés!K214+Támogatás!K173</f>
        <v>0</v>
      </c>
      <c r="L172" s="224">
        <f>Igazgatás!L220+Községgazd!L183+Közút!L172+Vagyongazd!L173+Sport!L174+Közművelődés!L214+Támogatás!L173</f>
        <v>0</v>
      </c>
      <c r="M172" s="81">
        <f>Igazgatás!M220+Községgazd!P183+Közút!M172+Vagyongazd!M173+Sport!M174+Közművelődés!O214+Támogatás!Q173</f>
        <v>0</v>
      </c>
      <c r="N172" s="1">
        <f>Igazgatás!N220+Községgazd!Q183+Közút!N172+Vagyongazd!N173+Sport!N174+Közművelődés!P214+Támogatás!R173</f>
        <v>0</v>
      </c>
      <c r="O172" s="1">
        <f>Igazgatás!O220+Községgazd!R183+Közút!O172+Vagyongazd!O173+Sport!O174+Közművelődés!Q214+Támogatás!S173</f>
        <v>0</v>
      </c>
      <c r="P172" s="1">
        <f>Igazgatás!P220+Községgazd!S183+Közút!P172+Vagyongazd!P173+Sport!P174+Közművelődés!R214+Támogatás!T173</f>
        <v>0</v>
      </c>
      <c r="Q172" s="1">
        <f>Igazgatás!Q220+Községgazd!T183+Közút!Q172+Vagyongazd!Q173+Sport!Q174+Közművelődés!S214+Támogatás!U173</f>
        <v>0</v>
      </c>
      <c r="R172" s="89">
        <f>Igazgatás!R220+Községgazd!U183+Közút!R172+Vagyongazd!R173+Sport!R174+Közművelődés!T214+Támogatás!V173</f>
        <v>0</v>
      </c>
      <c r="S172" s="1">
        <f>Igazgatás!S220+Községgazd!V183+Közút!S172+Vagyongazd!S173+Sport!S174+Közművelődés!U214+Támogatás!W173</f>
        <v>0</v>
      </c>
      <c r="T172" s="43">
        <f>Igazgatás!T220+Községgazd!W183+Közút!T172+Vagyongazd!T173+Sport!T174+Közművelődés!V214+Támogatás!X173</f>
        <v>0</v>
      </c>
      <c r="U172" s="89">
        <f>Igazgatás!U220+Községgazd!X183+Közút!U172+Vagyongazd!U173+Sport!U174+Közművelődés!W214+Támogatás!Y173</f>
        <v>0</v>
      </c>
      <c r="V172" s="1">
        <f>Igazgatás!V220+Községgazd!Y183+Közút!V172+Vagyongazd!V173+Sport!V174+Közművelődés!X214+Támogatás!Z173</f>
        <v>0</v>
      </c>
      <c r="W172" s="43">
        <f>Igazgatás!W220+Községgazd!Z183+Közút!W172+Vagyongazd!W173+Sport!W174+Közművelődés!Y214+Támogatás!AA173</f>
        <v>0</v>
      </c>
      <c r="X172" s="46">
        <f>Igazgatás!X220+Községgazd!AA183+Közút!X172+Vagyongazd!X173+Sport!X174+Közművelődés!Z214+Támogatás!AB173</f>
        <v>0</v>
      </c>
    </row>
    <row r="173" spans="1:24" s="19" customFormat="1" ht="25.5" hidden="1" customHeight="1" x14ac:dyDescent="0.25">
      <c r="A173" s="140" t="s">
        <v>498</v>
      </c>
      <c r="B173" s="101" t="s">
        <v>970</v>
      </c>
      <c r="C173" s="679" t="s">
        <v>891</v>
      </c>
      <c r="D173" s="680"/>
      <c r="E173" s="680"/>
      <c r="F173" s="202">
        <f>Igazgatás!F221+Községgazd!F184+Közút!F173+Vagyongazd!F174+Sport!F175+Közművelődés!F215+Támogatás!F174</f>
        <v>0</v>
      </c>
      <c r="G173" s="502">
        <f>Igazgatás!G221+Községgazd!G184+Közút!G173+Vagyongazd!G174+Sport!G175+Közművelődés!G215+Támogatás!G174</f>
        <v>0</v>
      </c>
      <c r="H173" s="502">
        <f>Igazgatás!H221+Községgazd!H184+Közút!H173+Vagyongazd!H174+Sport!H175+Közművelődés!H215+Támogatás!H174</f>
        <v>0</v>
      </c>
      <c r="I173" s="432">
        <f>Igazgatás!I221+Községgazd!I184+Közút!I173+Vagyongazd!I174+Sport!I175+Közművelődés!I215+Támogatás!I174</f>
        <v>0</v>
      </c>
      <c r="J173" s="412">
        <f>Igazgatás!J221+Községgazd!J184+Közút!J173+Vagyongazd!J174+Sport!J175+Közművelődés!J215+Támogatás!J174</f>
        <v>0</v>
      </c>
      <c r="K173" s="220">
        <f>Igazgatás!K221+Községgazd!K184+Közút!K173+Vagyongazd!K174+Sport!K175+Közművelődés!K215+Támogatás!K174</f>
        <v>0</v>
      </c>
      <c r="L173" s="223">
        <f>Igazgatás!L221+Községgazd!L184+Közút!L173+Vagyongazd!L174+Sport!L175+Közművelődés!L215+Támogatás!L174</f>
        <v>0</v>
      </c>
      <c r="M173" s="104">
        <f>Igazgatás!M221+Községgazd!P184+Közút!M173+Vagyongazd!M174+Sport!M175+Közművelődés!O215+Támogatás!Q174</f>
        <v>0</v>
      </c>
      <c r="N173" s="105">
        <f>Igazgatás!N221+Községgazd!Q184+Közút!N173+Vagyongazd!N174+Sport!N175+Közművelődés!P215+Támogatás!R174</f>
        <v>0</v>
      </c>
      <c r="O173" s="105">
        <f>Igazgatás!O221+Községgazd!R184+Közút!O173+Vagyongazd!O174+Sport!O175+Közművelődés!Q215+Támogatás!S174</f>
        <v>0</v>
      </c>
      <c r="P173" s="105">
        <f>Igazgatás!P221+Községgazd!S184+Közút!P173+Vagyongazd!P174+Sport!P175+Közművelődés!R215+Támogatás!T174</f>
        <v>0</v>
      </c>
      <c r="Q173" s="105">
        <f>Igazgatás!Q221+Községgazd!T184+Közút!Q173+Vagyongazd!Q174+Sport!Q175+Közművelődés!S215+Támogatás!U174</f>
        <v>0</v>
      </c>
      <c r="R173" s="108">
        <f>Igazgatás!R221+Községgazd!U184+Közút!R173+Vagyongazd!R174+Sport!R175+Közművelődés!T215+Támogatás!V174</f>
        <v>0</v>
      </c>
      <c r="S173" s="105">
        <f>Igazgatás!S221+Községgazd!V184+Közút!S173+Vagyongazd!S174+Sport!S175+Közművelődés!U215+Támogatás!W174</f>
        <v>0</v>
      </c>
      <c r="T173" s="107">
        <f>Igazgatás!T221+Községgazd!W184+Közút!T173+Vagyongazd!T174+Sport!T175+Közművelődés!V215+Támogatás!X174</f>
        <v>0</v>
      </c>
      <c r="U173" s="108">
        <f>Igazgatás!U221+Községgazd!X184+Közút!U173+Vagyongazd!U174+Sport!U175+Közművelődés!W215+Támogatás!Y174</f>
        <v>0</v>
      </c>
      <c r="V173" s="105">
        <f>Igazgatás!V221+Községgazd!Y184+Közút!V173+Vagyongazd!V174+Sport!V175+Közművelődés!X215+Támogatás!Z174</f>
        <v>0</v>
      </c>
      <c r="W173" s="107">
        <f>Igazgatás!W221+Községgazd!Z184+Közút!W173+Vagyongazd!W174+Sport!W175+Közművelődés!Y215+Támogatás!AA174</f>
        <v>0</v>
      </c>
      <c r="X173" s="109">
        <f>Igazgatás!X221+Községgazd!AA184+Közút!X173+Vagyongazd!X174+Sport!X175+Közművelődés!Z215+Támogatás!AB174</f>
        <v>0</v>
      </c>
    </row>
    <row r="174" spans="1:24" ht="15.75" hidden="1" thickBot="1" x14ac:dyDescent="0.3">
      <c r="A174" s="140" t="s">
        <v>499</v>
      </c>
      <c r="B174" s="59"/>
      <c r="C174" s="2"/>
      <c r="D174" s="603" t="s">
        <v>1100</v>
      </c>
      <c r="E174" s="603"/>
      <c r="F174" s="187">
        <f>Igazgatás!F222+Községgazd!F185+Közút!F174+Vagyongazd!F175+Sport!F176+Közművelődés!F216+Támogatás!F175</f>
        <v>0</v>
      </c>
      <c r="G174" s="486">
        <f>Igazgatás!G222+Községgazd!G185+Közút!G174+Vagyongazd!G175+Sport!G176+Közművelődés!G216+Támogatás!G175</f>
        <v>0</v>
      </c>
      <c r="H174" s="486">
        <f>Igazgatás!H222+Községgazd!H185+Közút!H174+Vagyongazd!H175+Sport!H176+Közművelődés!H216+Támogatás!H175</f>
        <v>0</v>
      </c>
      <c r="I174" s="415">
        <f>Igazgatás!I222+Községgazd!I185+Közút!I174+Vagyongazd!I175+Sport!I176+Közművelődés!I216+Támogatás!I175</f>
        <v>0</v>
      </c>
      <c r="J174" s="394">
        <f>Igazgatás!J222+Községgazd!J185+Közút!J174+Vagyongazd!J175+Sport!J176+Közművelődés!J216+Támogatás!J175</f>
        <v>0</v>
      </c>
      <c r="K174" s="205">
        <f>Igazgatás!K222+Községgazd!K185+Közút!K174+Vagyongazd!K175+Sport!K176+Közművelődés!K216+Támogatás!K175</f>
        <v>0</v>
      </c>
      <c r="L174" s="224">
        <f>Igazgatás!L222+Községgazd!L185+Közút!L174+Vagyongazd!L175+Sport!L176+Közművelődés!L216+Támogatás!L175</f>
        <v>0</v>
      </c>
      <c r="M174" s="81">
        <f>Igazgatás!M222+Községgazd!P185+Közút!M174+Vagyongazd!M175+Sport!M176+Közművelődés!O216+Támogatás!Q175</f>
        <v>0</v>
      </c>
      <c r="N174" s="1">
        <f>Igazgatás!N222+Községgazd!Q185+Közút!N174+Vagyongazd!N175+Sport!N176+Közművelődés!P216+Támogatás!R175</f>
        <v>0</v>
      </c>
      <c r="O174" s="1">
        <f>Igazgatás!O222+Községgazd!R185+Közút!O174+Vagyongazd!O175+Sport!O176+Közművelődés!Q216+Támogatás!S175</f>
        <v>0</v>
      </c>
      <c r="P174" s="1">
        <f>Igazgatás!P222+Községgazd!S185+Közút!P174+Vagyongazd!P175+Sport!P176+Közművelődés!R216+Támogatás!T175</f>
        <v>0</v>
      </c>
      <c r="Q174" s="1">
        <f>Igazgatás!Q222+Községgazd!T185+Közút!Q174+Vagyongazd!Q175+Sport!Q176+Közművelődés!S216+Támogatás!U175</f>
        <v>0</v>
      </c>
      <c r="R174" s="89">
        <f>Igazgatás!R222+Községgazd!U185+Közút!R174+Vagyongazd!R175+Sport!R176+Közművelődés!T216+Támogatás!V175</f>
        <v>0</v>
      </c>
      <c r="S174" s="1">
        <f>Igazgatás!S222+Községgazd!V185+Közút!S174+Vagyongazd!S175+Sport!S176+Közművelődés!U216+Támogatás!W175</f>
        <v>0</v>
      </c>
      <c r="T174" s="43">
        <f>Igazgatás!T222+Községgazd!W185+Közút!T174+Vagyongazd!T175+Sport!T176+Közművelődés!V216+Támogatás!X175</f>
        <v>0</v>
      </c>
      <c r="U174" s="89">
        <f>Igazgatás!U222+Községgazd!X185+Közút!U174+Vagyongazd!U175+Sport!U176+Közművelődés!W216+Támogatás!Y175</f>
        <v>0</v>
      </c>
      <c r="V174" s="1">
        <f>Igazgatás!V222+Községgazd!Y185+Közút!V174+Vagyongazd!V175+Sport!V176+Közművelődés!X216+Támogatás!Z175</f>
        <v>0</v>
      </c>
      <c r="W174" s="43">
        <f>Igazgatás!W222+Községgazd!Z185+Közút!W174+Vagyongazd!W175+Sport!W176+Közművelődés!Y216+Támogatás!AA175</f>
        <v>0</v>
      </c>
      <c r="X174" s="46">
        <f>Igazgatás!X222+Községgazd!AA185+Közút!X174+Vagyongazd!X175+Sport!X176+Közművelődés!Z216+Támogatás!AB175</f>
        <v>0</v>
      </c>
    </row>
    <row r="175" spans="1:24" ht="15.75" hidden="1" thickBot="1" x14ac:dyDescent="0.3">
      <c r="A175" s="140" t="s">
        <v>500</v>
      </c>
      <c r="B175" s="59"/>
      <c r="C175" s="2"/>
      <c r="D175" s="603" t="s">
        <v>1101</v>
      </c>
      <c r="E175" s="603"/>
      <c r="F175" s="187">
        <f>Igazgatás!F223+Községgazd!F186+Közút!F175+Vagyongazd!F176+Sport!F177+Közművelődés!F217+Támogatás!F176</f>
        <v>0</v>
      </c>
      <c r="G175" s="486">
        <f>Igazgatás!G223+Községgazd!G186+Közút!G175+Vagyongazd!G176+Sport!G177+Közművelődés!G217+Támogatás!G176</f>
        <v>0</v>
      </c>
      <c r="H175" s="486">
        <f>Igazgatás!H223+Községgazd!H186+Közút!H175+Vagyongazd!H176+Sport!H177+Közművelődés!H217+Támogatás!H176</f>
        <v>0</v>
      </c>
      <c r="I175" s="415">
        <f>Igazgatás!I223+Községgazd!I186+Közút!I175+Vagyongazd!I176+Sport!I177+Közművelődés!I217+Támogatás!I176</f>
        <v>0</v>
      </c>
      <c r="J175" s="394">
        <f>Igazgatás!J223+Községgazd!J186+Közút!J175+Vagyongazd!J176+Sport!J177+Közművelődés!J217+Támogatás!J176</f>
        <v>0</v>
      </c>
      <c r="K175" s="205">
        <f>Igazgatás!K223+Községgazd!K186+Közút!K175+Vagyongazd!K176+Sport!K177+Közművelődés!K217+Támogatás!K176</f>
        <v>0</v>
      </c>
      <c r="L175" s="224">
        <f>Igazgatás!L223+Községgazd!L186+Közút!L175+Vagyongazd!L176+Sport!L177+Közművelődés!L217+Támogatás!L176</f>
        <v>0</v>
      </c>
      <c r="M175" s="81">
        <f>Igazgatás!M223+Községgazd!P186+Közút!M175+Vagyongazd!M176+Sport!M177+Közművelődés!O217+Támogatás!Q176</f>
        <v>0</v>
      </c>
      <c r="N175" s="1">
        <f>Igazgatás!N223+Községgazd!Q186+Közút!N175+Vagyongazd!N176+Sport!N177+Közművelődés!P217+Támogatás!R176</f>
        <v>0</v>
      </c>
      <c r="O175" s="1">
        <f>Igazgatás!O223+Községgazd!R186+Közút!O175+Vagyongazd!O176+Sport!O177+Közművelődés!Q217+Támogatás!S176</f>
        <v>0</v>
      </c>
      <c r="P175" s="1">
        <f>Igazgatás!P223+Községgazd!S186+Közút!P175+Vagyongazd!P176+Sport!P177+Közművelődés!R217+Támogatás!T176</f>
        <v>0</v>
      </c>
      <c r="Q175" s="1">
        <f>Igazgatás!Q223+Községgazd!T186+Közút!Q175+Vagyongazd!Q176+Sport!Q177+Közművelődés!S217+Támogatás!U176</f>
        <v>0</v>
      </c>
      <c r="R175" s="89">
        <f>Igazgatás!R223+Községgazd!U186+Közút!R175+Vagyongazd!R176+Sport!R177+Közművelődés!T217+Támogatás!V176</f>
        <v>0</v>
      </c>
      <c r="S175" s="1">
        <f>Igazgatás!S223+Községgazd!V186+Közút!S175+Vagyongazd!S176+Sport!S177+Közművelődés!U217+Támogatás!W176</f>
        <v>0</v>
      </c>
      <c r="T175" s="43">
        <f>Igazgatás!T223+Községgazd!W186+Közút!T175+Vagyongazd!T176+Sport!T177+Közművelődés!V217+Támogatás!X176</f>
        <v>0</v>
      </c>
      <c r="U175" s="89">
        <f>Igazgatás!U223+Községgazd!X186+Közút!U175+Vagyongazd!U176+Sport!U177+Közművelődés!W217+Támogatás!Y176</f>
        <v>0</v>
      </c>
      <c r="V175" s="1">
        <f>Igazgatás!V223+Községgazd!Y186+Közút!V175+Vagyongazd!V176+Sport!V177+Közművelődés!X217+Támogatás!Z176</f>
        <v>0</v>
      </c>
      <c r="W175" s="43">
        <f>Igazgatás!W223+Községgazd!Z186+Közút!W175+Vagyongazd!W176+Sport!W177+Közművelődés!Y217+Támogatás!AA176</f>
        <v>0</v>
      </c>
      <c r="X175" s="46">
        <f>Igazgatás!X223+Községgazd!AA186+Közút!X175+Vagyongazd!X176+Sport!X177+Közművelődés!Z217+Támogatás!AB176</f>
        <v>0</v>
      </c>
    </row>
    <row r="176" spans="1:24" ht="15.75" hidden="1" thickBot="1" x14ac:dyDescent="0.3">
      <c r="A176" s="140" t="s">
        <v>501</v>
      </c>
      <c r="B176" s="59"/>
      <c r="C176" s="2"/>
      <c r="D176" s="603" t="s">
        <v>831</v>
      </c>
      <c r="E176" s="603"/>
      <c r="F176" s="187">
        <f>Igazgatás!F224+Községgazd!F187+Közút!F176+Vagyongazd!F177+Sport!F178+Közművelődés!F218+Támogatás!F177</f>
        <v>0</v>
      </c>
      <c r="G176" s="486">
        <f>Igazgatás!G224+Községgazd!G187+Közút!G176+Vagyongazd!G177+Sport!G178+Közművelődés!G218+Támogatás!G177</f>
        <v>0</v>
      </c>
      <c r="H176" s="486">
        <f>Igazgatás!H224+Községgazd!H187+Közút!H176+Vagyongazd!H177+Sport!H178+Közművelődés!H218+Támogatás!H177</f>
        <v>0</v>
      </c>
      <c r="I176" s="415">
        <f>Igazgatás!I224+Községgazd!I187+Közút!I176+Vagyongazd!I177+Sport!I178+Közművelődés!I218+Támogatás!I177</f>
        <v>0</v>
      </c>
      <c r="J176" s="394">
        <f>Igazgatás!J224+Községgazd!J187+Közút!J176+Vagyongazd!J177+Sport!J178+Közművelődés!J218+Támogatás!J177</f>
        <v>0</v>
      </c>
      <c r="K176" s="205">
        <f>Igazgatás!K224+Községgazd!K187+Közút!K176+Vagyongazd!K177+Sport!K178+Közművelődés!K218+Támogatás!K177</f>
        <v>0</v>
      </c>
      <c r="L176" s="224">
        <f>Igazgatás!L224+Községgazd!L187+Közút!L176+Vagyongazd!L177+Sport!L178+Közművelődés!L218+Támogatás!L177</f>
        <v>0</v>
      </c>
      <c r="M176" s="81">
        <f>Igazgatás!M224+Községgazd!P187+Közút!M176+Vagyongazd!M177+Sport!M178+Közművelődés!O218+Támogatás!Q177</f>
        <v>0</v>
      </c>
      <c r="N176" s="1">
        <f>Igazgatás!N224+Községgazd!Q187+Közút!N176+Vagyongazd!N177+Sport!N178+Közművelődés!P218+Támogatás!R177</f>
        <v>0</v>
      </c>
      <c r="O176" s="1">
        <f>Igazgatás!O224+Községgazd!R187+Közút!O176+Vagyongazd!O177+Sport!O178+Közművelődés!Q218+Támogatás!S177</f>
        <v>0</v>
      </c>
      <c r="P176" s="1">
        <f>Igazgatás!P224+Községgazd!S187+Közút!P176+Vagyongazd!P177+Sport!P178+Közművelődés!R218+Támogatás!T177</f>
        <v>0</v>
      </c>
      <c r="Q176" s="1">
        <f>Igazgatás!Q224+Községgazd!T187+Közút!Q176+Vagyongazd!Q177+Sport!Q178+Közművelődés!S218+Támogatás!U177</f>
        <v>0</v>
      </c>
      <c r="R176" s="89">
        <f>Igazgatás!R224+Községgazd!U187+Közút!R176+Vagyongazd!R177+Sport!R178+Közművelődés!T218+Támogatás!V177</f>
        <v>0</v>
      </c>
      <c r="S176" s="1">
        <f>Igazgatás!S224+Községgazd!V187+Közút!S176+Vagyongazd!S177+Sport!S178+Közművelődés!U218+Támogatás!W177</f>
        <v>0</v>
      </c>
      <c r="T176" s="43">
        <f>Igazgatás!T224+Községgazd!W187+Közút!T176+Vagyongazd!T177+Sport!T178+Közművelődés!V218+Támogatás!X177</f>
        <v>0</v>
      </c>
      <c r="U176" s="89">
        <f>Igazgatás!U224+Községgazd!X187+Közút!U176+Vagyongazd!U177+Sport!U178+Közművelődés!W218+Támogatás!Y177</f>
        <v>0</v>
      </c>
      <c r="V176" s="1">
        <f>Igazgatás!V224+Községgazd!Y187+Közút!V176+Vagyongazd!V177+Sport!V178+Közművelődés!X218+Támogatás!Z177</f>
        <v>0</v>
      </c>
      <c r="W176" s="43">
        <f>Igazgatás!W224+Községgazd!Z187+Közút!W176+Vagyongazd!W177+Sport!W178+Közművelődés!Y218+Támogatás!AA177</f>
        <v>0</v>
      </c>
      <c r="X176" s="46">
        <f>Igazgatás!X224+Községgazd!AA187+Közút!X176+Vagyongazd!X177+Sport!X178+Közművelődés!Z218+Támogatás!AB177</f>
        <v>0</v>
      </c>
    </row>
    <row r="177" spans="1:24" ht="25.5" hidden="1" customHeight="1" x14ac:dyDescent="0.25">
      <c r="A177" s="140" t="s">
        <v>502</v>
      </c>
      <c r="B177" s="59"/>
      <c r="C177" s="2"/>
      <c r="D177" s="607" t="s">
        <v>834</v>
      </c>
      <c r="E177" s="607"/>
      <c r="F177" s="197">
        <f>Igazgatás!F225+Községgazd!F188+Közút!F177+Vagyongazd!F178+Sport!F179+Közművelődés!F219+Támogatás!F178</f>
        <v>0</v>
      </c>
      <c r="G177" s="497">
        <f>Igazgatás!G225+Községgazd!G188+Közút!G177+Vagyongazd!G178+Sport!G179+Közművelődés!G219+Támogatás!G178</f>
        <v>0</v>
      </c>
      <c r="H177" s="497">
        <f>Igazgatás!H225+Községgazd!H188+Közút!H177+Vagyongazd!H178+Sport!H179+Közművelődés!H219+Támogatás!H178</f>
        <v>0</v>
      </c>
      <c r="I177" s="426">
        <f>Igazgatás!I225+Községgazd!I188+Közút!I177+Vagyongazd!I178+Sport!I179+Közművelődés!I219+Támogatás!I178</f>
        <v>0</v>
      </c>
      <c r="J177" s="406">
        <f>Igazgatás!J225+Községgazd!J188+Közút!J177+Vagyongazd!J178+Sport!J179+Közművelődés!J219+Támogatás!J178</f>
        <v>0</v>
      </c>
      <c r="K177" s="215">
        <f>Igazgatás!K225+Községgazd!K188+Közút!K177+Vagyongazd!K178+Sport!K179+Közművelődés!K219+Támogatás!K178</f>
        <v>0</v>
      </c>
      <c r="L177" s="224">
        <f>Igazgatás!L225+Községgazd!L188+Közút!L177+Vagyongazd!L178+Sport!L179+Közművelődés!L219+Támogatás!L178</f>
        <v>0</v>
      </c>
      <c r="M177" s="81">
        <f>Igazgatás!M225+Községgazd!P188+Közút!M177+Vagyongazd!M178+Sport!M179+Közművelődés!O219+Támogatás!Q178</f>
        <v>0</v>
      </c>
      <c r="N177" s="1">
        <f>Igazgatás!N225+Községgazd!Q188+Közút!N177+Vagyongazd!N178+Sport!N179+Közművelődés!P219+Támogatás!R178</f>
        <v>0</v>
      </c>
      <c r="O177" s="1">
        <f>Igazgatás!O225+Községgazd!R188+Közút!O177+Vagyongazd!O178+Sport!O179+Közművelődés!Q219+Támogatás!S178</f>
        <v>0</v>
      </c>
      <c r="P177" s="1">
        <f>Igazgatás!P225+Községgazd!S188+Közút!P177+Vagyongazd!P178+Sport!P179+Közművelődés!R219+Támogatás!T178</f>
        <v>0</v>
      </c>
      <c r="Q177" s="1">
        <f>Igazgatás!Q225+Községgazd!T188+Közút!Q177+Vagyongazd!Q178+Sport!Q179+Közművelődés!S219+Támogatás!U178</f>
        <v>0</v>
      </c>
      <c r="R177" s="89">
        <f>Igazgatás!R225+Községgazd!U188+Közút!R177+Vagyongazd!R178+Sport!R179+Közművelődés!T219+Támogatás!V178</f>
        <v>0</v>
      </c>
      <c r="S177" s="1">
        <f>Igazgatás!S225+Községgazd!V188+Közút!S177+Vagyongazd!S178+Sport!S179+Közművelődés!U219+Támogatás!W178</f>
        <v>0</v>
      </c>
      <c r="T177" s="43">
        <f>Igazgatás!T225+Községgazd!W188+Közút!T177+Vagyongazd!T178+Sport!T179+Közművelődés!V219+Támogatás!X178</f>
        <v>0</v>
      </c>
      <c r="U177" s="89">
        <f>Igazgatás!U225+Községgazd!X188+Közút!U177+Vagyongazd!U178+Sport!U179+Közművelődés!W219+Támogatás!Y178</f>
        <v>0</v>
      </c>
      <c r="V177" s="1">
        <f>Igazgatás!V225+Községgazd!Y188+Közút!V177+Vagyongazd!V178+Sport!V179+Közművelődés!X219+Támogatás!Z178</f>
        <v>0</v>
      </c>
      <c r="W177" s="43">
        <f>Igazgatás!W225+Községgazd!Z188+Közút!W177+Vagyongazd!W178+Sport!W179+Közművelődés!Y219+Támogatás!AA178</f>
        <v>0</v>
      </c>
      <c r="X177" s="46">
        <f>Igazgatás!X225+Községgazd!AA188+Közút!X177+Vagyongazd!X178+Sport!X179+Közművelődés!Z219+Támogatás!AB178</f>
        <v>0</v>
      </c>
    </row>
    <row r="178" spans="1:24" ht="15.75" hidden="1" thickBot="1" x14ac:dyDescent="0.3">
      <c r="A178" s="140" t="s">
        <v>503</v>
      </c>
      <c r="B178" s="59"/>
      <c r="C178" s="2"/>
      <c r="D178" s="603" t="s">
        <v>837</v>
      </c>
      <c r="E178" s="603"/>
      <c r="F178" s="187">
        <f>Igazgatás!F226+Községgazd!F189+Közút!F178+Vagyongazd!F179+Sport!F180+Közművelődés!F220+Támogatás!F179</f>
        <v>0</v>
      </c>
      <c r="G178" s="486">
        <f>Igazgatás!G226+Községgazd!G189+Közút!G178+Vagyongazd!G179+Sport!G180+Közművelődés!G220+Támogatás!G179</f>
        <v>0</v>
      </c>
      <c r="H178" s="486">
        <f>Igazgatás!H226+Községgazd!H189+Közút!H178+Vagyongazd!H179+Sport!H180+Közművelődés!H220+Támogatás!H179</f>
        <v>0</v>
      </c>
      <c r="I178" s="415">
        <f>Igazgatás!I226+Községgazd!I189+Közút!I178+Vagyongazd!I179+Sport!I180+Közművelődés!I220+Támogatás!I179</f>
        <v>0</v>
      </c>
      <c r="J178" s="394">
        <f>Igazgatás!J226+Községgazd!J189+Közút!J178+Vagyongazd!J179+Sport!J180+Közművelődés!J220+Támogatás!J179</f>
        <v>0</v>
      </c>
      <c r="K178" s="205">
        <f>Igazgatás!K226+Községgazd!K189+Közút!K178+Vagyongazd!K179+Sport!K180+Közművelődés!K220+Támogatás!K179</f>
        <v>0</v>
      </c>
      <c r="L178" s="224">
        <f>Igazgatás!L226+Községgazd!L189+Közút!L178+Vagyongazd!L179+Sport!L180+Közművelődés!L220+Támogatás!L179</f>
        <v>0</v>
      </c>
      <c r="M178" s="81">
        <f>Igazgatás!M226+Községgazd!P189+Közút!M178+Vagyongazd!M179+Sport!M180+Közművelődés!O220+Támogatás!Q179</f>
        <v>0</v>
      </c>
      <c r="N178" s="1">
        <f>Igazgatás!N226+Községgazd!Q189+Közút!N178+Vagyongazd!N179+Sport!N180+Közművelődés!P220+Támogatás!R179</f>
        <v>0</v>
      </c>
      <c r="O178" s="1">
        <f>Igazgatás!O226+Községgazd!R189+Közút!O178+Vagyongazd!O179+Sport!O180+Közművelődés!Q220+Támogatás!S179</f>
        <v>0</v>
      </c>
      <c r="P178" s="1">
        <f>Igazgatás!P226+Községgazd!S189+Közút!P178+Vagyongazd!P179+Sport!P180+Közművelődés!R220+Támogatás!T179</f>
        <v>0</v>
      </c>
      <c r="Q178" s="1">
        <f>Igazgatás!Q226+Községgazd!T189+Közút!Q178+Vagyongazd!Q179+Sport!Q180+Közművelődés!S220+Támogatás!U179</f>
        <v>0</v>
      </c>
      <c r="R178" s="89">
        <f>Igazgatás!R226+Községgazd!U189+Közút!R178+Vagyongazd!R179+Sport!R180+Közművelődés!T220+Támogatás!V179</f>
        <v>0</v>
      </c>
      <c r="S178" s="1">
        <f>Igazgatás!S226+Községgazd!V189+Közút!S178+Vagyongazd!S179+Sport!S180+Közművelődés!U220+Támogatás!W179</f>
        <v>0</v>
      </c>
      <c r="T178" s="43">
        <f>Igazgatás!T226+Községgazd!W189+Közút!T178+Vagyongazd!T179+Sport!T180+Közművelődés!V220+Támogatás!X179</f>
        <v>0</v>
      </c>
      <c r="U178" s="89">
        <f>Igazgatás!U226+Községgazd!X189+Közút!U178+Vagyongazd!U179+Sport!U180+Közművelődés!W220+Támogatás!Y179</f>
        <v>0</v>
      </c>
      <c r="V178" s="1">
        <f>Igazgatás!V226+Községgazd!Y189+Közút!V178+Vagyongazd!V179+Sport!V180+Közművelődés!X220+Támogatás!Z179</f>
        <v>0</v>
      </c>
      <c r="W178" s="43">
        <f>Igazgatás!W226+Községgazd!Z189+Közút!W178+Vagyongazd!W179+Sport!W180+Közművelődés!Y220+Támogatás!AA179</f>
        <v>0</v>
      </c>
      <c r="X178" s="46">
        <f>Igazgatás!X226+Községgazd!AA189+Közút!X178+Vagyongazd!X179+Sport!X180+Közművelődés!Z220+Támogatás!AB179</f>
        <v>0</v>
      </c>
    </row>
    <row r="179" spans="1:24" ht="15.75" hidden="1" thickBot="1" x14ac:dyDescent="0.3">
      <c r="A179" s="140" t="s">
        <v>504</v>
      </c>
      <c r="B179" s="59"/>
      <c r="C179" s="2"/>
      <c r="D179" s="603" t="s">
        <v>1102</v>
      </c>
      <c r="E179" s="603"/>
      <c r="F179" s="187">
        <f>Igazgatás!F227+Községgazd!F190+Közút!F179+Vagyongazd!F180+Sport!F181+Közművelődés!F221+Támogatás!F180</f>
        <v>0</v>
      </c>
      <c r="G179" s="486">
        <f>Igazgatás!G227+Községgazd!G190+Közút!G179+Vagyongazd!G180+Sport!G181+Közművelődés!G221+Támogatás!G180</f>
        <v>0</v>
      </c>
      <c r="H179" s="486">
        <f>Igazgatás!H227+Községgazd!H190+Közút!H179+Vagyongazd!H180+Sport!H181+Közművelődés!H221+Támogatás!H180</f>
        <v>0</v>
      </c>
      <c r="I179" s="415">
        <f>Igazgatás!I227+Községgazd!I190+Közút!I179+Vagyongazd!I180+Sport!I181+Közművelődés!I221+Támogatás!I180</f>
        <v>0</v>
      </c>
      <c r="J179" s="394">
        <f>Igazgatás!J227+Községgazd!J190+Közút!J179+Vagyongazd!J180+Sport!J181+Közművelődés!J221+Támogatás!J180</f>
        <v>0</v>
      </c>
      <c r="K179" s="205">
        <f>Igazgatás!K227+Községgazd!K190+Közút!K179+Vagyongazd!K180+Sport!K181+Közművelődés!K221+Támogatás!K180</f>
        <v>0</v>
      </c>
      <c r="L179" s="224">
        <f>Igazgatás!L227+Községgazd!L190+Közút!L179+Vagyongazd!L180+Sport!L181+Közművelődés!L221+Támogatás!L180</f>
        <v>0</v>
      </c>
      <c r="M179" s="81">
        <f>Igazgatás!M227+Községgazd!P190+Közút!M179+Vagyongazd!M180+Sport!M181+Közművelődés!O221+Támogatás!Q180</f>
        <v>0</v>
      </c>
      <c r="N179" s="1">
        <f>Igazgatás!N227+Községgazd!Q190+Közút!N179+Vagyongazd!N180+Sport!N181+Közművelődés!P221+Támogatás!R180</f>
        <v>0</v>
      </c>
      <c r="O179" s="1">
        <f>Igazgatás!O227+Községgazd!R190+Közút!O179+Vagyongazd!O180+Sport!O181+Közművelődés!Q221+Támogatás!S180</f>
        <v>0</v>
      </c>
      <c r="P179" s="1">
        <f>Igazgatás!P227+Községgazd!S190+Közút!P179+Vagyongazd!P180+Sport!P181+Közművelődés!R221+Támogatás!T180</f>
        <v>0</v>
      </c>
      <c r="Q179" s="1">
        <f>Igazgatás!Q227+Községgazd!T190+Közút!Q179+Vagyongazd!Q180+Sport!Q181+Közművelődés!S221+Támogatás!U180</f>
        <v>0</v>
      </c>
      <c r="R179" s="89">
        <f>Igazgatás!R227+Községgazd!U190+Közút!R179+Vagyongazd!R180+Sport!R181+Közművelődés!T221+Támogatás!V180</f>
        <v>0</v>
      </c>
      <c r="S179" s="1">
        <f>Igazgatás!S227+Községgazd!V190+Közút!S179+Vagyongazd!S180+Sport!S181+Közművelődés!U221+Támogatás!W180</f>
        <v>0</v>
      </c>
      <c r="T179" s="43">
        <f>Igazgatás!T227+Községgazd!W190+Közút!T179+Vagyongazd!T180+Sport!T181+Közművelődés!V221+Támogatás!X180</f>
        <v>0</v>
      </c>
      <c r="U179" s="89">
        <f>Igazgatás!U227+Községgazd!X190+Közút!U179+Vagyongazd!U180+Sport!U181+Közművelődés!W221+Támogatás!Y180</f>
        <v>0</v>
      </c>
      <c r="V179" s="1">
        <f>Igazgatás!V227+Községgazd!Y190+Közút!V179+Vagyongazd!V180+Sport!V181+Közművelődés!X221+Támogatás!Z180</f>
        <v>0</v>
      </c>
      <c r="W179" s="43">
        <f>Igazgatás!W227+Községgazd!Z190+Közút!W179+Vagyongazd!W180+Sport!W181+Közművelődés!Y221+Támogatás!AA180</f>
        <v>0</v>
      </c>
      <c r="X179" s="46">
        <f>Igazgatás!X227+Községgazd!AA190+Közút!X179+Vagyongazd!X180+Sport!X181+Közművelődés!Z221+Támogatás!AB180</f>
        <v>0</v>
      </c>
    </row>
    <row r="180" spans="1:24" ht="25.5" hidden="1" customHeight="1" x14ac:dyDescent="0.25">
      <c r="A180" s="140" t="s">
        <v>505</v>
      </c>
      <c r="B180" s="59"/>
      <c r="C180" s="2"/>
      <c r="D180" s="607" t="s">
        <v>841</v>
      </c>
      <c r="E180" s="607"/>
      <c r="F180" s="197">
        <f>Igazgatás!F228+Községgazd!F191+Közút!F180+Vagyongazd!F181+Sport!F182+Közművelődés!F222+Támogatás!F181</f>
        <v>0</v>
      </c>
      <c r="G180" s="497">
        <f>Igazgatás!G228+Községgazd!G191+Közút!G180+Vagyongazd!G181+Sport!G182+Közművelődés!G222+Támogatás!G181</f>
        <v>0</v>
      </c>
      <c r="H180" s="497">
        <f>Igazgatás!H228+Községgazd!H191+Közút!H180+Vagyongazd!H181+Sport!H182+Közművelődés!H222+Támogatás!H181</f>
        <v>0</v>
      </c>
      <c r="I180" s="426">
        <f>Igazgatás!I228+Községgazd!I191+Közút!I180+Vagyongazd!I181+Sport!I182+Közművelődés!I222+Támogatás!I181</f>
        <v>0</v>
      </c>
      <c r="J180" s="406">
        <f>Igazgatás!J228+Községgazd!J191+Közút!J180+Vagyongazd!J181+Sport!J182+Közművelődés!J222+Támogatás!J181</f>
        <v>0</v>
      </c>
      <c r="K180" s="215">
        <f>Igazgatás!K228+Községgazd!K191+Közút!K180+Vagyongazd!K181+Sport!K182+Közművelődés!K222+Támogatás!K181</f>
        <v>0</v>
      </c>
      <c r="L180" s="224">
        <f>Igazgatás!L228+Községgazd!L191+Közút!L180+Vagyongazd!L181+Sport!L182+Közművelődés!L222+Támogatás!L181</f>
        <v>0</v>
      </c>
      <c r="M180" s="81">
        <f>Igazgatás!M228+Községgazd!P191+Közút!M180+Vagyongazd!M181+Sport!M182+Közművelődés!O222+Támogatás!Q181</f>
        <v>0</v>
      </c>
      <c r="N180" s="1">
        <f>Igazgatás!N228+Községgazd!Q191+Közút!N180+Vagyongazd!N181+Sport!N182+Közművelődés!P222+Támogatás!R181</f>
        <v>0</v>
      </c>
      <c r="O180" s="1">
        <f>Igazgatás!O228+Községgazd!R191+Közút!O180+Vagyongazd!O181+Sport!O182+Közművelődés!Q222+Támogatás!S181</f>
        <v>0</v>
      </c>
      <c r="P180" s="1">
        <f>Igazgatás!P228+Községgazd!S191+Közút!P180+Vagyongazd!P181+Sport!P182+Közművelődés!R222+Támogatás!T181</f>
        <v>0</v>
      </c>
      <c r="Q180" s="1">
        <f>Igazgatás!Q228+Községgazd!T191+Közút!Q180+Vagyongazd!Q181+Sport!Q182+Közművelődés!S222+Támogatás!U181</f>
        <v>0</v>
      </c>
      <c r="R180" s="89">
        <f>Igazgatás!R228+Községgazd!U191+Közút!R180+Vagyongazd!R181+Sport!R182+Közművelődés!T222+Támogatás!V181</f>
        <v>0</v>
      </c>
      <c r="S180" s="1">
        <f>Igazgatás!S228+Községgazd!V191+Közút!S180+Vagyongazd!S181+Sport!S182+Közművelődés!U222+Támogatás!W181</f>
        <v>0</v>
      </c>
      <c r="T180" s="43">
        <f>Igazgatás!T228+Községgazd!W191+Közút!T180+Vagyongazd!T181+Sport!T182+Közművelődés!V222+Támogatás!X181</f>
        <v>0</v>
      </c>
      <c r="U180" s="89">
        <f>Igazgatás!U228+Községgazd!X191+Közút!U180+Vagyongazd!U181+Sport!U182+Közművelődés!W222+Támogatás!Y181</f>
        <v>0</v>
      </c>
      <c r="V180" s="1">
        <f>Igazgatás!V228+Községgazd!Y191+Közút!V180+Vagyongazd!V181+Sport!V182+Közművelődés!X222+Támogatás!Z181</f>
        <v>0</v>
      </c>
      <c r="W180" s="43">
        <f>Igazgatás!W228+Községgazd!Z191+Közút!W180+Vagyongazd!W181+Sport!W182+Közművelődés!Y222+Támogatás!AA181</f>
        <v>0</v>
      </c>
      <c r="X180" s="46">
        <f>Igazgatás!X228+Községgazd!AA191+Közút!X180+Vagyongazd!X181+Sport!X182+Közművelődés!Z222+Támogatás!AB181</f>
        <v>0</v>
      </c>
    </row>
    <row r="181" spans="1:24" ht="25.5" hidden="1" customHeight="1" x14ac:dyDescent="0.25">
      <c r="A181" s="140" t="s">
        <v>506</v>
      </c>
      <c r="B181" s="59"/>
      <c r="C181" s="2"/>
      <c r="D181" s="607" t="s">
        <v>844</v>
      </c>
      <c r="E181" s="607"/>
      <c r="F181" s="197">
        <f>Igazgatás!F229+Községgazd!F192+Közút!F181+Vagyongazd!F182+Sport!F183+Közművelődés!F223+Támogatás!F182</f>
        <v>0</v>
      </c>
      <c r="G181" s="497">
        <f>Igazgatás!G229+Községgazd!G192+Közút!G181+Vagyongazd!G182+Sport!G183+Közművelődés!G223+Támogatás!G182</f>
        <v>0</v>
      </c>
      <c r="H181" s="497">
        <f>Igazgatás!H229+Községgazd!H192+Közút!H181+Vagyongazd!H182+Sport!H183+Közművelődés!H223+Támogatás!H182</f>
        <v>0</v>
      </c>
      <c r="I181" s="426">
        <f>Igazgatás!I229+Községgazd!I192+Közút!I181+Vagyongazd!I182+Sport!I183+Közművelődés!I223+Támogatás!I182</f>
        <v>0</v>
      </c>
      <c r="J181" s="406">
        <f>Igazgatás!J229+Községgazd!J192+Közút!J181+Vagyongazd!J182+Sport!J183+Közművelődés!J223+Támogatás!J182</f>
        <v>0</v>
      </c>
      <c r="K181" s="215">
        <f>Igazgatás!K229+Községgazd!K192+Közút!K181+Vagyongazd!K182+Sport!K183+Közművelődés!K223+Támogatás!K182</f>
        <v>0</v>
      </c>
      <c r="L181" s="224">
        <f>Igazgatás!L229+Községgazd!L192+Közút!L181+Vagyongazd!L182+Sport!L183+Közművelődés!L223+Támogatás!L182</f>
        <v>0</v>
      </c>
      <c r="M181" s="81">
        <f>Igazgatás!M229+Községgazd!P192+Közút!M181+Vagyongazd!M182+Sport!M183+Közművelődés!O223+Támogatás!Q182</f>
        <v>0</v>
      </c>
      <c r="N181" s="1">
        <f>Igazgatás!N229+Községgazd!Q192+Közút!N181+Vagyongazd!N182+Sport!N183+Közművelődés!P223+Támogatás!R182</f>
        <v>0</v>
      </c>
      <c r="O181" s="1">
        <f>Igazgatás!O229+Községgazd!R192+Közút!O181+Vagyongazd!O182+Sport!O183+Közművelődés!Q223+Támogatás!S182</f>
        <v>0</v>
      </c>
      <c r="P181" s="1">
        <f>Igazgatás!P229+Községgazd!S192+Közút!P181+Vagyongazd!P182+Sport!P183+Közművelődés!R223+Támogatás!T182</f>
        <v>0</v>
      </c>
      <c r="Q181" s="1">
        <f>Igazgatás!Q229+Községgazd!T192+Közút!Q181+Vagyongazd!Q182+Sport!Q183+Közművelődés!S223+Támogatás!U182</f>
        <v>0</v>
      </c>
      <c r="R181" s="89">
        <f>Igazgatás!R229+Községgazd!U192+Közút!R181+Vagyongazd!R182+Sport!R183+Közművelődés!T223+Támogatás!V182</f>
        <v>0</v>
      </c>
      <c r="S181" s="1">
        <f>Igazgatás!S229+Községgazd!V192+Közút!S181+Vagyongazd!S182+Sport!S183+Közművelődés!U223+Támogatás!W182</f>
        <v>0</v>
      </c>
      <c r="T181" s="43">
        <f>Igazgatás!T229+Községgazd!W192+Közút!T181+Vagyongazd!T182+Sport!T183+Közművelődés!V223+Támogatás!X182</f>
        <v>0</v>
      </c>
      <c r="U181" s="89">
        <f>Igazgatás!U229+Községgazd!X192+Közút!U181+Vagyongazd!U182+Sport!U183+Közművelődés!W223+Támogatás!Y182</f>
        <v>0</v>
      </c>
      <c r="V181" s="1">
        <f>Igazgatás!V229+Községgazd!Y192+Közút!V181+Vagyongazd!V182+Sport!V183+Közművelődés!X223+Támogatás!Z182</f>
        <v>0</v>
      </c>
      <c r="W181" s="43">
        <f>Igazgatás!W229+Községgazd!Z192+Közút!W181+Vagyongazd!W182+Sport!W183+Közművelődés!Y223+Támogatás!AA182</f>
        <v>0</v>
      </c>
      <c r="X181" s="46">
        <f>Igazgatás!X229+Községgazd!AA192+Közút!X181+Vagyongazd!X182+Sport!X183+Közművelődés!Z223+Támogatás!AB182</f>
        <v>0</v>
      </c>
    </row>
    <row r="182" spans="1:24" ht="25.5" hidden="1" customHeight="1" x14ac:dyDescent="0.25">
      <c r="A182" s="140" t="s">
        <v>507</v>
      </c>
      <c r="B182" s="59"/>
      <c r="C182" s="2"/>
      <c r="D182" s="607" t="s">
        <v>846</v>
      </c>
      <c r="E182" s="607"/>
      <c r="F182" s="197">
        <f>Igazgatás!F230+Községgazd!F193+Közút!F182+Vagyongazd!F183+Sport!F184+Közművelődés!F224+Támogatás!F183</f>
        <v>0</v>
      </c>
      <c r="G182" s="497">
        <f>Igazgatás!G230+Községgazd!G193+Közút!G182+Vagyongazd!G183+Sport!G184+Közművelődés!G224+Támogatás!G183</f>
        <v>0</v>
      </c>
      <c r="H182" s="497">
        <f>Igazgatás!H230+Községgazd!H193+Közút!H182+Vagyongazd!H183+Sport!H184+Közművelődés!H224+Támogatás!H183</f>
        <v>0</v>
      </c>
      <c r="I182" s="426">
        <f>Igazgatás!I230+Községgazd!I193+Közút!I182+Vagyongazd!I183+Sport!I184+Közművelődés!I224+Támogatás!I183</f>
        <v>0</v>
      </c>
      <c r="J182" s="406">
        <f>Igazgatás!J230+Községgazd!J193+Közút!J182+Vagyongazd!J183+Sport!J184+Közművelődés!J224+Támogatás!J183</f>
        <v>0</v>
      </c>
      <c r="K182" s="215">
        <f>Igazgatás!K230+Községgazd!K193+Közút!K182+Vagyongazd!K183+Sport!K184+Közművelődés!K224+Támogatás!K183</f>
        <v>0</v>
      </c>
      <c r="L182" s="224">
        <f>Igazgatás!L230+Községgazd!L193+Közút!L182+Vagyongazd!L183+Sport!L184+Közművelődés!L224+Támogatás!L183</f>
        <v>0</v>
      </c>
      <c r="M182" s="81">
        <f>Igazgatás!M230+Községgazd!P193+Közút!M182+Vagyongazd!M183+Sport!M184+Közművelődés!O224+Támogatás!Q183</f>
        <v>0</v>
      </c>
      <c r="N182" s="1">
        <f>Igazgatás!N230+Községgazd!Q193+Közút!N182+Vagyongazd!N183+Sport!N184+Közművelődés!P224+Támogatás!R183</f>
        <v>0</v>
      </c>
      <c r="O182" s="1">
        <f>Igazgatás!O230+Községgazd!R193+Közút!O182+Vagyongazd!O183+Sport!O184+Közművelődés!Q224+Támogatás!S183</f>
        <v>0</v>
      </c>
      <c r="P182" s="1">
        <f>Igazgatás!P230+Községgazd!S193+Közút!P182+Vagyongazd!P183+Sport!P184+Közművelődés!R224+Támogatás!T183</f>
        <v>0</v>
      </c>
      <c r="Q182" s="1">
        <f>Igazgatás!Q230+Községgazd!T193+Közút!Q182+Vagyongazd!Q183+Sport!Q184+Közművelődés!S224+Támogatás!U183</f>
        <v>0</v>
      </c>
      <c r="R182" s="89">
        <f>Igazgatás!R230+Községgazd!U193+Közút!R182+Vagyongazd!R183+Sport!R184+Közművelődés!T224+Támogatás!V183</f>
        <v>0</v>
      </c>
      <c r="S182" s="1">
        <f>Igazgatás!S230+Községgazd!V193+Közút!S182+Vagyongazd!S183+Sport!S184+Közművelődés!U224+Támogatás!W183</f>
        <v>0</v>
      </c>
      <c r="T182" s="43">
        <f>Igazgatás!T230+Községgazd!W193+Közút!T182+Vagyongazd!T183+Sport!T184+Közművelődés!V224+Támogatás!X183</f>
        <v>0</v>
      </c>
      <c r="U182" s="89">
        <f>Igazgatás!U230+Községgazd!X193+Közút!U182+Vagyongazd!U183+Sport!U184+Közművelődés!W224+Támogatás!Y183</f>
        <v>0</v>
      </c>
      <c r="V182" s="1">
        <f>Igazgatás!V230+Községgazd!Y193+Közút!V182+Vagyongazd!V183+Sport!V184+Közművelődés!X224+Támogatás!Z183</f>
        <v>0</v>
      </c>
      <c r="W182" s="43">
        <f>Igazgatás!W230+Községgazd!Z193+Közút!W182+Vagyongazd!W183+Sport!W184+Közművelődés!Y224+Támogatás!AA183</f>
        <v>0</v>
      </c>
      <c r="X182" s="46">
        <f>Igazgatás!X230+Községgazd!AA193+Közút!X182+Vagyongazd!X183+Sport!X184+Közművelődés!Z224+Támogatás!AB183</f>
        <v>0</v>
      </c>
    </row>
    <row r="183" spans="1:24" ht="25.5" hidden="1" customHeight="1" x14ac:dyDescent="0.25">
      <c r="A183" s="140" t="s">
        <v>508</v>
      </c>
      <c r="B183" s="59"/>
      <c r="C183" s="2"/>
      <c r="D183" s="607" t="s">
        <v>849</v>
      </c>
      <c r="E183" s="607"/>
      <c r="F183" s="197">
        <f>Igazgatás!F231+Községgazd!F194+Közút!F183+Vagyongazd!F184+Sport!F185+Közművelődés!F225+Támogatás!F184</f>
        <v>0</v>
      </c>
      <c r="G183" s="497">
        <f>Igazgatás!G231+Községgazd!G194+Közút!G183+Vagyongazd!G184+Sport!G185+Közművelődés!G225+Támogatás!G184</f>
        <v>0</v>
      </c>
      <c r="H183" s="497">
        <f>Igazgatás!H231+Községgazd!H194+Közút!H183+Vagyongazd!H184+Sport!H185+Közművelődés!H225+Támogatás!H184</f>
        <v>0</v>
      </c>
      <c r="I183" s="426">
        <f>Igazgatás!I231+Községgazd!I194+Közút!I183+Vagyongazd!I184+Sport!I185+Közművelődés!I225+Támogatás!I184</f>
        <v>0</v>
      </c>
      <c r="J183" s="406">
        <f>Igazgatás!J231+Községgazd!J194+Közút!J183+Vagyongazd!J184+Sport!J185+Közművelődés!J225+Támogatás!J184</f>
        <v>0</v>
      </c>
      <c r="K183" s="215">
        <f>Igazgatás!K231+Községgazd!K194+Közút!K183+Vagyongazd!K184+Sport!K185+Közművelődés!K225+Támogatás!K184</f>
        <v>0</v>
      </c>
      <c r="L183" s="224">
        <f>Igazgatás!L231+Községgazd!L194+Közút!L183+Vagyongazd!L184+Sport!L185+Közművelődés!L225+Támogatás!L184</f>
        <v>0</v>
      </c>
      <c r="M183" s="81">
        <f>Igazgatás!M231+Községgazd!P194+Közút!M183+Vagyongazd!M184+Sport!M185+Közművelődés!O225+Támogatás!Q184</f>
        <v>0</v>
      </c>
      <c r="N183" s="1">
        <f>Igazgatás!N231+Községgazd!Q194+Közút!N183+Vagyongazd!N184+Sport!N185+Közművelődés!P225+Támogatás!R184</f>
        <v>0</v>
      </c>
      <c r="O183" s="1">
        <f>Igazgatás!O231+Községgazd!R194+Közút!O183+Vagyongazd!O184+Sport!O185+Közművelődés!Q225+Támogatás!S184</f>
        <v>0</v>
      </c>
      <c r="P183" s="1">
        <f>Igazgatás!P231+Községgazd!S194+Közút!P183+Vagyongazd!P184+Sport!P185+Közművelődés!R225+Támogatás!T184</f>
        <v>0</v>
      </c>
      <c r="Q183" s="1">
        <f>Igazgatás!Q231+Községgazd!T194+Közút!Q183+Vagyongazd!Q184+Sport!Q185+Közművelődés!S225+Támogatás!U184</f>
        <v>0</v>
      </c>
      <c r="R183" s="89">
        <f>Igazgatás!R231+Községgazd!U194+Közút!R183+Vagyongazd!R184+Sport!R185+Közművelődés!T225+Támogatás!V184</f>
        <v>0</v>
      </c>
      <c r="S183" s="1">
        <f>Igazgatás!S231+Községgazd!V194+Közút!S183+Vagyongazd!S184+Sport!S185+Közművelődés!U225+Támogatás!W184</f>
        <v>0</v>
      </c>
      <c r="T183" s="43">
        <f>Igazgatás!T231+Községgazd!W194+Közút!T183+Vagyongazd!T184+Sport!T185+Közművelődés!V225+Támogatás!X184</f>
        <v>0</v>
      </c>
      <c r="U183" s="89">
        <f>Igazgatás!U231+Községgazd!X194+Közút!U183+Vagyongazd!U184+Sport!U185+Közművelődés!W225+Támogatás!Y184</f>
        <v>0</v>
      </c>
      <c r="V183" s="1">
        <f>Igazgatás!V231+Községgazd!Y194+Közút!V183+Vagyongazd!V184+Sport!V185+Közművelődés!X225+Támogatás!Z184</f>
        <v>0</v>
      </c>
      <c r="W183" s="43">
        <f>Igazgatás!W231+Községgazd!Z194+Közút!W183+Vagyongazd!W184+Sport!W185+Közművelődés!Y225+Támogatás!AA184</f>
        <v>0</v>
      </c>
      <c r="X183" s="46">
        <f>Igazgatás!X231+Községgazd!AA194+Közút!X183+Vagyongazd!X184+Sport!X185+Közművelődés!Z225+Támogatás!AB184</f>
        <v>0</v>
      </c>
    </row>
    <row r="184" spans="1:24" s="19" customFormat="1" ht="15.75" hidden="1" thickBot="1" x14ac:dyDescent="0.3">
      <c r="A184" s="140" t="s">
        <v>509</v>
      </c>
      <c r="B184" s="101" t="s">
        <v>971</v>
      </c>
      <c r="C184" s="613" t="s">
        <v>510</v>
      </c>
      <c r="D184" s="614"/>
      <c r="E184" s="614"/>
      <c r="F184" s="188">
        <f>Igazgatás!F232+Községgazd!F195+Közút!F184+Vagyongazd!F185+Sport!F186+Közművelődés!F226+Támogatás!F185</f>
        <v>0</v>
      </c>
      <c r="G184" s="487">
        <f>Igazgatás!G232+Községgazd!G195+Közút!G184+Vagyongazd!G185+Sport!G186+Közművelődés!G226+Támogatás!G185</f>
        <v>0</v>
      </c>
      <c r="H184" s="487">
        <f>Igazgatás!H232+Községgazd!H195+Közút!H184+Vagyongazd!H185+Sport!H186+Közművelődés!H226+Támogatás!H185</f>
        <v>0</v>
      </c>
      <c r="I184" s="416">
        <f>Igazgatás!I232+Községgazd!I195+Közút!I184+Vagyongazd!I185+Sport!I186+Közművelődés!I226+Támogatás!I185</f>
        <v>0</v>
      </c>
      <c r="J184" s="395">
        <f>Igazgatás!J232+Községgazd!J195+Közút!J184+Vagyongazd!J185+Sport!J186+Közművelődés!J226+Támogatás!J185</f>
        <v>0</v>
      </c>
      <c r="K184" s="206">
        <f>Igazgatás!K232+Községgazd!K195+Közút!K184+Vagyongazd!K185+Sport!K186+Közművelődés!K226+Támogatás!K185</f>
        <v>0</v>
      </c>
      <c r="L184" s="223">
        <f>Igazgatás!L232+Községgazd!L195+Közút!L184+Vagyongazd!L185+Sport!L186+Közművelődés!L226+Támogatás!L185</f>
        <v>0</v>
      </c>
      <c r="M184" s="104">
        <f>Igazgatás!M232+Községgazd!P195+Közút!M184+Vagyongazd!M185+Sport!M186+Közművelődés!O226+Támogatás!Q185</f>
        <v>0</v>
      </c>
      <c r="N184" s="105">
        <f>Igazgatás!N232+Községgazd!Q195+Közút!N184+Vagyongazd!N185+Sport!N186+Közművelődés!P226+Támogatás!R185</f>
        <v>0</v>
      </c>
      <c r="O184" s="105">
        <f>Igazgatás!O232+Községgazd!R195+Közút!O184+Vagyongazd!O185+Sport!O186+Közművelődés!Q226+Támogatás!S185</f>
        <v>0</v>
      </c>
      <c r="P184" s="105">
        <f>Igazgatás!P232+Községgazd!S195+Közút!P184+Vagyongazd!P185+Sport!P186+Közművelődés!R226+Támogatás!T185</f>
        <v>0</v>
      </c>
      <c r="Q184" s="105">
        <f>Igazgatás!Q232+Községgazd!T195+Közút!Q184+Vagyongazd!Q185+Sport!Q186+Közművelődés!S226+Támogatás!U185</f>
        <v>0</v>
      </c>
      <c r="R184" s="108">
        <f>Igazgatás!R232+Községgazd!U195+Közút!R184+Vagyongazd!R185+Sport!R186+Közművelődés!T226+Támogatás!V185</f>
        <v>0</v>
      </c>
      <c r="S184" s="105">
        <f>Igazgatás!S232+Községgazd!V195+Közút!S184+Vagyongazd!S185+Sport!S186+Közművelődés!U226+Támogatás!W185</f>
        <v>0</v>
      </c>
      <c r="T184" s="107">
        <f>Igazgatás!T232+Községgazd!W195+Közút!T184+Vagyongazd!T185+Sport!T186+Közművelődés!V226+Támogatás!X185</f>
        <v>0</v>
      </c>
      <c r="U184" s="108">
        <f>Igazgatás!U232+Községgazd!X195+Közút!U184+Vagyongazd!U185+Sport!U186+Közművelődés!W226+Támogatás!Y185</f>
        <v>0</v>
      </c>
      <c r="V184" s="105">
        <f>Igazgatás!V232+Községgazd!Y195+Közút!V184+Vagyongazd!V185+Sport!V186+Közművelődés!X226+Támogatás!Z185</f>
        <v>0</v>
      </c>
      <c r="W184" s="107">
        <f>Igazgatás!W232+Községgazd!Z195+Közút!W184+Vagyongazd!W185+Sport!W186+Közművelődés!Y226+Támogatás!AA185</f>
        <v>0</v>
      </c>
      <c r="X184" s="109">
        <f>Igazgatás!X232+Községgazd!AA195+Közút!X184+Vagyongazd!X185+Sport!X186+Közművelődés!Z226+Támogatás!AB185</f>
        <v>0</v>
      </c>
    </row>
    <row r="185" spans="1:24" ht="15.75" hidden="1" thickBot="1" x14ac:dyDescent="0.3">
      <c r="A185" s="140" t="s">
        <v>511</v>
      </c>
      <c r="B185" s="59"/>
      <c r="C185" s="2"/>
      <c r="D185" s="603" t="s">
        <v>642</v>
      </c>
      <c r="E185" s="603"/>
      <c r="F185" s="187">
        <f>Igazgatás!F233+Községgazd!F196+Közút!F185+Vagyongazd!F186+Sport!F187+Közművelődés!F227+Támogatás!F186</f>
        <v>0</v>
      </c>
      <c r="G185" s="486">
        <f>Igazgatás!G233+Községgazd!G196+Közút!G185+Vagyongazd!G186+Sport!G187+Közművelődés!G227+Támogatás!G186</f>
        <v>0</v>
      </c>
      <c r="H185" s="486">
        <f>Igazgatás!H233+Községgazd!H196+Közút!H185+Vagyongazd!H186+Sport!H187+Közművelődés!H227+Támogatás!H186</f>
        <v>0</v>
      </c>
      <c r="I185" s="415">
        <f>Igazgatás!I233+Községgazd!I196+Közút!I185+Vagyongazd!I186+Sport!I187+Közművelődés!I227+Támogatás!I186</f>
        <v>0</v>
      </c>
      <c r="J185" s="394">
        <f>Igazgatás!J233+Községgazd!J196+Közút!J185+Vagyongazd!J186+Sport!J187+Közművelődés!J227+Támogatás!J186</f>
        <v>0</v>
      </c>
      <c r="K185" s="205">
        <f>Igazgatás!K233+Községgazd!K196+Közút!K185+Vagyongazd!K186+Sport!K187+Közművelődés!K227+Támogatás!K186</f>
        <v>0</v>
      </c>
      <c r="L185" s="224">
        <f>Igazgatás!L233+Községgazd!L196+Közút!L185+Vagyongazd!L186+Sport!L187+Közművelődés!L227+Támogatás!L186</f>
        <v>0</v>
      </c>
      <c r="M185" s="81">
        <f>Igazgatás!M233+Községgazd!P196+Közút!M185+Vagyongazd!M186+Sport!M187+Közművelődés!O227+Támogatás!Q186</f>
        <v>0</v>
      </c>
      <c r="N185" s="1">
        <f>Igazgatás!N233+Községgazd!Q196+Közút!N185+Vagyongazd!N186+Sport!N187+Közművelődés!P227+Támogatás!R186</f>
        <v>0</v>
      </c>
      <c r="O185" s="1">
        <f>Igazgatás!O233+Községgazd!R196+Közút!O185+Vagyongazd!O186+Sport!O187+Közművelődés!Q227+Támogatás!S186</f>
        <v>0</v>
      </c>
      <c r="P185" s="1">
        <f>Igazgatás!P233+Községgazd!S196+Közút!P185+Vagyongazd!P186+Sport!P187+Közművelődés!R227+Támogatás!T186</f>
        <v>0</v>
      </c>
      <c r="Q185" s="1">
        <f>Igazgatás!Q233+Községgazd!T196+Közút!Q185+Vagyongazd!Q186+Sport!Q187+Közművelődés!S227+Támogatás!U186</f>
        <v>0</v>
      </c>
      <c r="R185" s="89">
        <f>Igazgatás!R233+Községgazd!U196+Közút!R185+Vagyongazd!R186+Sport!R187+Közművelődés!T227+Támogatás!V186</f>
        <v>0</v>
      </c>
      <c r="S185" s="1">
        <f>Igazgatás!S233+Községgazd!V196+Közút!S185+Vagyongazd!S186+Sport!S187+Közművelődés!U227+Támogatás!W186</f>
        <v>0</v>
      </c>
      <c r="T185" s="43">
        <f>Igazgatás!T233+Községgazd!W196+Közút!T185+Vagyongazd!T186+Sport!T187+Közművelődés!V227+Támogatás!X186</f>
        <v>0</v>
      </c>
      <c r="U185" s="89">
        <f>Igazgatás!U233+Községgazd!X196+Közút!U185+Vagyongazd!U186+Sport!U187+Közművelődés!W227+Támogatás!Y186</f>
        <v>0</v>
      </c>
      <c r="V185" s="1">
        <f>Igazgatás!V233+Községgazd!Y196+Közút!V185+Vagyongazd!V186+Sport!V187+Közművelődés!X227+Támogatás!Z186</f>
        <v>0</v>
      </c>
      <c r="W185" s="43">
        <f>Igazgatás!W233+Községgazd!Z196+Közút!W185+Vagyongazd!W186+Sport!W187+Közművelődés!Y227+Támogatás!AA186</f>
        <v>0</v>
      </c>
      <c r="X185" s="46">
        <f>Igazgatás!X233+Községgazd!AA196+Közút!X185+Vagyongazd!X186+Sport!X187+Közművelődés!Z227+Támogatás!AB186</f>
        <v>0</v>
      </c>
    </row>
    <row r="186" spans="1:24" ht="15.75" hidden="1" thickBot="1" x14ac:dyDescent="0.3">
      <c r="A186" s="140" t="s">
        <v>512</v>
      </c>
      <c r="B186" s="59"/>
      <c r="C186" s="2"/>
      <c r="D186" s="603" t="s">
        <v>829</v>
      </c>
      <c r="E186" s="603"/>
      <c r="F186" s="187">
        <f>Igazgatás!F234+Községgazd!F197+Közút!F186+Vagyongazd!F187+Sport!F188+Közművelődés!F228+Támogatás!F187</f>
        <v>0</v>
      </c>
      <c r="G186" s="486">
        <f>Igazgatás!G234+Községgazd!G197+Közút!G186+Vagyongazd!G187+Sport!G188+Közművelődés!G228+Támogatás!G187</f>
        <v>0</v>
      </c>
      <c r="H186" s="486">
        <f>Igazgatás!H234+Községgazd!H197+Közút!H186+Vagyongazd!H187+Sport!H188+Közművelődés!H228+Támogatás!H187</f>
        <v>0</v>
      </c>
      <c r="I186" s="415">
        <f>Igazgatás!I234+Községgazd!I197+Közút!I186+Vagyongazd!I187+Sport!I188+Közművelődés!I228+Támogatás!I187</f>
        <v>0</v>
      </c>
      <c r="J186" s="394">
        <f>Igazgatás!J234+Községgazd!J197+Közút!J186+Vagyongazd!J187+Sport!J188+Közművelődés!J228+Támogatás!J187</f>
        <v>0</v>
      </c>
      <c r="K186" s="205">
        <f>Igazgatás!K234+Községgazd!K197+Közút!K186+Vagyongazd!K187+Sport!K188+Közművelődés!K228+Támogatás!K187</f>
        <v>0</v>
      </c>
      <c r="L186" s="224">
        <f>Igazgatás!L234+Községgazd!L197+Közút!L186+Vagyongazd!L187+Sport!L188+Közművelődés!L228+Támogatás!L187</f>
        <v>0</v>
      </c>
      <c r="M186" s="81">
        <f>Igazgatás!M234+Községgazd!P197+Közút!M186+Vagyongazd!M187+Sport!M188+Közművelődés!O228+Támogatás!Q187</f>
        <v>0</v>
      </c>
      <c r="N186" s="1">
        <f>Igazgatás!N234+Községgazd!Q197+Közút!N186+Vagyongazd!N187+Sport!N188+Közművelődés!P228+Támogatás!R187</f>
        <v>0</v>
      </c>
      <c r="O186" s="1">
        <f>Igazgatás!O234+Községgazd!R197+Közút!O186+Vagyongazd!O187+Sport!O188+Közművelődés!Q228+Támogatás!S187</f>
        <v>0</v>
      </c>
      <c r="P186" s="1">
        <f>Igazgatás!P234+Községgazd!S197+Közút!P186+Vagyongazd!P187+Sport!P188+Közművelődés!R228+Támogatás!T187</f>
        <v>0</v>
      </c>
      <c r="Q186" s="1">
        <f>Igazgatás!Q234+Községgazd!T197+Közút!Q186+Vagyongazd!Q187+Sport!Q188+Közművelődés!S228+Támogatás!U187</f>
        <v>0</v>
      </c>
      <c r="R186" s="89">
        <f>Igazgatás!R234+Községgazd!U197+Közút!R186+Vagyongazd!R187+Sport!R188+Közművelődés!T228+Támogatás!V187</f>
        <v>0</v>
      </c>
      <c r="S186" s="1">
        <f>Igazgatás!S234+Községgazd!V197+Közút!S186+Vagyongazd!S187+Sport!S188+Közművelődés!U228+Támogatás!W187</f>
        <v>0</v>
      </c>
      <c r="T186" s="43">
        <f>Igazgatás!T234+Községgazd!W197+Közút!T186+Vagyongazd!T187+Sport!T188+Közművelődés!V228+Támogatás!X187</f>
        <v>0</v>
      </c>
      <c r="U186" s="89">
        <f>Igazgatás!U234+Községgazd!X197+Közút!U186+Vagyongazd!U187+Sport!U188+Közművelődés!W228+Támogatás!Y187</f>
        <v>0</v>
      </c>
      <c r="V186" s="1">
        <f>Igazgatás!V234+Községgazd!Y197+Közút!V186+Vagyongazd!V187+Sport!V188+Közművelődés!X228+Támogatás!Z187</f>
        <v>0</v>
      </c>
      <c r="W186" s="43">
        <f>Igazgatás!W234+Községgazd!Z197+Közút!W186+Vagyongazd!W187+Sport!W188+Közművelődés!Y228+Támogatás!AA187</f>
        <v>0</v>
      </c>
      <c r="X186" s="46">
        <f>Igazgatás!X234+Községgazd!AA197+Közút!X186+Vagyongazd!X187+Sport!X188+Közművelődés!Z228+Támogatás!AB187</f>
        <v>0</v>
      </c>
    </row>
    <row r="187" spans="1:24" ht="15.75" hidden="1" thickBot="1" x14ac:dyDescent="0.3">
      <c r="A187" s="140" t="s">
        <v>513</v>
      </c>
      <c r="B187" s="59"/>
      <c r="C187" s="2"/>
      <c r="D187" s="603" t="s">
        <v>832</v>
      </c>
      <c r="E187" s="603"/>
      <c r="F187" s="187">
        <f>Igazgatás!F235+Községgazd!F198+Közút!F187+Vagyongazd!F188+Sport!F189+Közművelődés!F229+Támogatás!F188</f>
        <v>0</v>
      </c>
      <c r="G187" s="486">
        <f>Igazgatás!G235+Községgazd!G198+Közút!G187+Vagyongazd!G188+Sport!G189+Közművelődés!G229+Támogatás!G188</f>
        <v>0</v>
      </c>
      <c r="H187" s="486">
        <f>Igazgatás!H235+Községgazd!H198+Közút!H187+Vagyongazd!H188+Sport!H189+Közművelődés!H229+Támogatás!H188</f>
        <v>0</v>
      </c>
      <c r="I187" s="415">
        <f>Igazgatás!I235+Községgazd!I198+Közút!I187+Vagyongazd!I188+Sport!I189+Közművelődés!I229+Támogatás!I188</f>
        <v>0</v>
      </c>
      <c r="J187" s="394">
        <f>Igazgatás!J235+Községgazd!J198+Közút!J187+Vagyongazd!J188+Sport!J189+Közművelődés!J229+Támogatás!J188</f>
        <v>0</v>
      </c>
      <c r="K187" s="205">
        <f>Igazgatás!K235+Községgazd!K198+Közút!K187+Vagyongazd!K188+Sport!K189+Közművelődés!K229+Támogatás!K188</f>
        <v>0</v>
      </c>
      <c r="L187" s="224">
        <f>Igazgatás!L235+Községgazd!L198+Közút!L187+Vagyongazd!L188+Sport!L189+Közművelődés!L229+Támogatás!L188</f>
        <v>0</v>
      </c>
      <c r="M187" s="81">
        <f>Igazgatás!M235+Községgazd!P198+Közút!M187+Vagyongazd!M188+Sport!M189+Közművelődés!O229+Támogatás!Q188</f>
        <v>0</v>
      </c>
      <c r="N187" s="1">
        <f>Igazgatás!N235+Községgazd!Q198+Közút!N187+Vagyongazd!N188+Sport!N189+Közművelődés!P229+Támogatás!R188</f>
        <v>0</v>
      </c>
      <c r="O187" s="1">
        <f>Igazgatás!O235+Községgazd!R198+Közút!O187+Vagyongazd!O188+Sport!O189+Közművelődés!Q229+Támogatás!S188</f>
        <v>0</v>
      </c>
      <c r="P187" s="1">
        <f>Igazgatás!P235+Községgazd!S198+Közút!P187+Vagyongazd!P188+Sport!P189+Közművelődés!R229+Támogatás!T188</f>
        <v>0</v>
      </c>
      <c r="Q187" s="1">
        <f>Igazgatás!Q235+Községgazd!T198+Közút!Q187+Vagyongazd!Q188+Sport!Q189+Közművelődés!S229+Támogatás!U188</f>
        <v>0</v>
      </c>
      <c r="R187" s="89">
        <f>Igazgatás!R235+Községgazd!U198+Közút!R187+Vagyongazd!R188+Sport!R189+Közművelődés!T229+Támogatás!V188</f>
        <v>0</v>
      </c>
      <c r="S187" s="1">
        <f>Igazgatás!S235+Községgazd!V198+Közút!S187+Vagyongazd!S188+Sport!S189+Közművelődés!U229+Támogatás!W188</f>
        <v>0</v>
      </c>
      <c r="T187" s="43">
        <f>Igazgatás!T235+Községgazd!W198+Közút!T187+Vagyongazd!T188+Sport!T189+Közművelődés!V229+Támogatás!X188</f>
        <v>0</v>
      </c>
      <c r="U187" s="89">
        <f>Igazgatás!U235+Községgazd!X198+Közút!U187+Vagyongazd!U188+Sport!U189+Közművelődés!W229+Támogatás!Y188</f>
        <v>0</v>
      </c>
      <c r="V187" s="1">
        <f>Igazgatás!V235+Községgazd!Y198+Közút!V187+Vagyongazd!V188+Sport!V189+Közművelődés!X229+Támogatás!Z188</f>
        <v>0</v>
      </c>
      <c r="W187" s="43">
        <f>Igazgatás!W235+Községgazd!Z198+Közút!W187+Vagyongazd!W188+Sport!W189+Közművelődés!Y229+Támogatás!AA188</f>
        <v>0</v>
      </c>
      <c r="X187" s="46">
        <f>Igazgatás!X235+Községgazd!AA198+Közút!X187+Vagyongazd!X188+Sport!X189+Közművelődés!Z229+Támogatás!AB188</f>
        <v>0</v>
      </c>
    </row>
    <row r="188" spans="1:24" ht="15.75" hidden="1" thickBot="1" x14ac:dyDescent="0.3">
      <c r="A188" s="140" t="s">
        <v>514</v>
      </c>
      <c r="B188" s="59"/>
      <c r="C188" s="2"/>
      <c r="D188" s="607" t="s">
        <v>1103</v>
      </c>
      <c r="E188" s="607"/>
      <c r="F188" s="197">
        <f>Igazgatás!F236+Községgazd!F199+Közút!F188+Vagyongazd!F189+Sport!F190+Közművelődés!F230+Támogatás!F189</f>
        <v>0</v>
      </c>
      <c r="G188" s="497">
        <f>Igazgatás!G236+Községgazd!G199+Közút!G188+Vagyongazd!G189+Sport!G190+Közművelődés!G230+Támogatás!G189</f>
        <v>0</v>
      </c>
      <c r="H188" s="497">
        <f>Igazgatás!H236+Községgazd!H199+Közút!H188+Vagyongazd!H189+Sport!H190+Közművelődés!H230+Támogatás!H189</f>
        <v>0</v>
      </c>
      <c r="I188" s="426">
        <f>Igazgatás!I236+Községgazd!I199+Közút!I188+Vagyongazd!I189+Sport!I190+Közművelődés!I230+Támogatás!I189</f>
        <v>0</v>
      </c>
      <c r="J188" s="406">
        <f>Igazgatás!J236+Községgazd!J199+Közút!J188+Vagyongazd!J189+Sport!J190+Közművelődés!J230+Támogatás!J189</f>
        <v>0</v>
      </c>
      <c r="K188" s="215">
        <f>Igazgatás!K236+Községgazd!K199+Közút!K188+Vagyongazd!K189+Sport!K190+Közművelődés!K230+Támogatás!K189</f>
        <v>0</v>
      </c>
      <c r="L188" s="224">
        <f>Igazgatás!L236+Községgazd!L199+Közút!L188+Vagyongazd!L189+Sport!L190+Közművelődés!L230+Támogatás!L189</f>
        <v>0</v>
      </c>
      <c r="M188" s="81">
        <f>Igazgatás!M236+Községgazd!P199+Közút!M188+Vagyongazd!M189+Sport!M190+Közművelődés!O230+Támogatás!Q189</f>
        <v>0</v>
      </c>
      <c r="N188" s="1">
        <f>Igazgatás!N236+Községgazd!Q199+Közút!N188+Vagyongazd!N189+Sport!N190+Közművelődés!P230+Támogatás!R189</f>
        <v>0</v>
      </c>
      <c r="O188" s="1">
        <f>Igazgatás!O236+Községgazd!R199+Közút!O188+Vagyongazd!O189+Sport!O190+Közművelődés!Q230+Támogatás!S189</f>
        <v>0</v>
      </c>
      <c r="P188" s="1">
        <f>Igazgatás!P236+Községgazd!S199+Közút!P188+Vagyongazd!P189+Sport!P190+Közművelődés!R230+Támogatás!T189</f>
        <v>0</v>
      </c>
      <c r="Q188" s="1">
        <f>Igazgatás!Q236+Községgazd!T199+Közút!Q188+Vagyongazd!Q189+Sport!Q190+Közművelődés!S230+Támogatás!U189</f>
        <v>0</v>
      </c>
      <c r="R188" s="89">
        <f>Igazgatás!R236+Községgazd!U199+Közút!R188+Vagyongazd!R189+Sport!R190+Közművelődés!T230+Támogatás!V189</f>
        <v>0</v>
      </c>
      <c r="S188" s="1">
        <f>Igazgatás!S236+Községgazd!V199+Közút!S188+Vagyongazd!S189+Sport!S190+Közművelődés!U230+Támogatás!W189</f>
        <v>0</v>
      </c>
      <c r="T188" s="43">
        <f>Igazgatás!T236+Községgazd!W199+Közút!T188+Vagyongazd!T189+Sport!T190+Közművelődés!V230+Támogatás!X189</f>
        <v>0</v>
      </c>
      <c r="U188" s="89">
        <f>Igazgatás!U236+Községgazd!X199+Közút!U188+Vagyongazd!U189+Sport!U190+Közművelődés!W230+Támogatás!Y189</f>
        <v>0</v>
      </c>
      <c r="V188" s="1">
        <f>Igazgatás!V236+Községgazd!Y199+Közút!V188+Vagyongazd!V189+Sport!V190+Közművelődés!X230+Támogatás!Z189</f>
        <v>0</v>
      </c>
      <c r="W188" s="43">
        <f>Igazgatás!W236+Községgazd!Z199+Közút!W188+Vagyongazd!W189+Sport!W190+Közművelődés!Y230+Támogatás!AA189</f>
        <v>0</v>
      </c>
      <c r="X188" s="46">
        <f>Igazgatás!X236+Községgazd!AA199+Közút!X188+Vagyongazd!X189+Sport!X190+Közművelődés!Z230+Támogatás!AB189</f>
        <v>0</v>
      </c>
    </row>
    <row r="189" spans="1:24" ht="15.75" hidden="1" thickBot="1" x14ac:dyDescent="0.3">
      <c r="A189" s="140" t="s">
        <v>515</v>
      </c>
      <c r="B189" s="59"/>
      <c r="C189" s="2"/>
      <c r="D189" s="603" t="s">
        <v>839</v>
      </c>
      <c r="E189" s="603"/>
      <c r="F189" s="187">
        <f>Igazgatás!F237+Községgazd!F200+Közút!F189+Vagyongazd!F190+Sport!F191+Közművelődés!F231+Támogatás!F190</f>
        <v>0</v>
      </c>
      <c r="G189" s="486">
        <f>Igazgatás!G237+Községgazd!G200+Közút!G189+Vagyongazd!G190+Sport!G191+Közművelődés!G231+Támogatás!G190</f>
        <v>0</v>
      </c>
      <c r="H189" s="486">
        <f>Igazgatás!H237+Községgazd!H200+Közút!H189+Vagyongazd!H190+Sport!H191+Közművelődés!H231+Támogatás!H190</f>
        <v>0</v>
      </c>
      <c r="I189" s="415">
        <f>Igazgatás!I237+Községgazd!I200+Közút!I189+Vagyongazd!I190+Sport!I191+Közművelődés!I231+Támogatás!I190</f>
        <v>0</v>
      </c>
      <c r="J189" s="394">
        <f>Igazgatás!J237+Községgazd!J200+Közút!J189+Vagyongazd!J190+Sport!J191+Közművelődés!J231+Támogatás!J190</f>
        <v>0</v>
      </c>
      <c r="K189" s="205">
        <f>Igazgatás!K237+Községgazd!K200+Közút!K189+Vagyongazd!K190+Sport!K191+Közművelődés!K231+Támogatás!K190</f>
        <v>0</v>
      </c>
      <c r="L189" s="224">
        <f>Igazgatás!L237+Községgazd!L200+Közút!L189+Vagyongazd!L190+Sport!L191+Közművelődés!L231+Támogatás!L190</f>
        <v>0</v>
      </c>
      <c r="M189" s="81">
        <f>Igazgatás!M237+Községgazd!P200+Közút!M189+Vagyongazd!M190+Sport!M191+Közművelődés!O231+Támogatás!Q190</f>
        <v>0</v>
      </c>
      <c r="N189" s="1">
        <f>Igazgatás!N237+Községgazd!Q200+Közút!N189+Vagyongazd!N190+Sport!N191+Közművelődés!P231+Támogatás!R190</f>
        <v>0</v>
      </c>
      <c r="O189" s="1">
        <f>Igazgatás!O237+Községgazd!R200+Közút!O189+Vagyongazd!O190+Sport!O191+Közművelődés!Q231+Támogatás!S190</f>
        <v>0</v>
      </c>
      <c r="P189" s="1">
        <f>Igazgatás!P237+Községgazd!S200+Közút!P189+Vagyongazd!P190+Sport!P191+Közművelődés!R231+Támogatás!T190</f>
        <v>0</v>
      </c>
      <c r="Q189" s="1">
        <f>Igazgatás!Q237+Községgazd!T200+Közút!Q189+Vagyongazd!Q190+Sport!Q191+Közművelődés!S231+Támogatás!U190</f>
        <v>0</v>
      </c>
      <c r="R189" s="89">
        <f>Igazgatás!R237+Községgazd!U200+Közút!R189+Vagyongazd!R190+Sport!R191+Közművelődés!T231+Támogatás!V190</f>
        <v>0</v>
      </c>
      <c r="S189" s="1">
        <f>Igazgatás!S237+Községgazd!V200+Közút!S189+Vagyongazd!S190+Sport!S191+Közművelődés!U231+Támogatás!W190</f>
        <v>0</v>
      </c>
      <c r="T189" s="43">
        <f>Igazgatás!T237+Községgazd!W200+Közút!T189+Vagyongazd!T190+Sport!T191+Közművelődés!V231+Támogatás!X190</f>
        <v>0</v>
      </c>
      <c r="U189" s="89">
        <f>Igazgatás!U237+Községgazd!X200+Közút!U189+Vagyongazd!U190+Sport!U191+Közművelődés!W231+Támogatás!Y190</f>
        <v>0</v>
      </c>
      <c r="V189" s="1">
        <f>Igazgatás!V237+Községgazd!Y200+Közút!V189+Vagyongazd!V190+Sport!V191+Közművelődés!X231+Támogatás!Z190</f>
        <v>0</v>
      </c>
      <c r="W189" s="43">
        <f>Igazgatás!W237+Községgazd!Z200+Közút!W189+Vagyongazd!W190+Sport!W191+Közművelődés!Y231+Támogatás!AA190</f>
        <v>0</v>
      </c>
      <c r="X189" s="46">
        <f>Igazgatás!X237+Községgazd!AA200+Közút!X189+Vagyongazd!X190+Sport!X191+Közművelődés!Z231+Támogatás!AB190</f>
        <v>0</v>
      </c>
    </row>
    <row r="190" spans="1:24" ht="15.75" hidden="1" thickBot="1" x14ac:dyDescent="0.3">
      <c r="A190" s="140" t="s">
        <v>516</v>
      </c>
      <c r="B190" s="59"/>
      <c r="C190" s="2"/>
      <c r="D190" s="603" t="s">
        <v>838</v>
      </c>
      <c r="E190" s="603"/>
      <c r="F190" s="187">
        <f>Igazgatás!F238+Községgazd!F201+Közút!F190+Vagyongazd!F191+Sport!F192+Közművelődés!F232+Támogatás!F191</f>
        <v>0</v>
      </c>
      <c r="G190" s="486">
        <f>Igazgatás!G238+Községgazd!G201+Közút!G190+Vagyongazd!G191+Sport!G192+Közművelődés!G232+Támogatás!G191</f>
        <v>0</v>
      </c>
      <c r="H190" s="486">
        <f>Igazgatás!H238+Községgazd!H201+Közút!H190+Vagyongazd!H191+Sport!H192+Közművelődés!H232+Támogatás!H191</f>
        <v>0</v>
      </c>
      <c r="I190" s="415">
        <f>Igazgatás!I238+Községgazd!I201+Közút!I190+Vagyongazd!I191+Sport!I192+Közművelődés!I232+Támogatás!I191</f>
        <v>0</v>
      </c>
      <c r="J190" s="394">
        <f>Igazgatás!J238+Községgazd!J201+Közút!J190+Vagyongazd!J191+Sport!J192+Közművelődés!J232+Támogatás!J191</f>
        <v>0</v>
      </c>
      <c r="K190" s="205">
        <f>Igazgatás!K238+Községgazd!K201+Közút!K190+Vagyongazd!K191+Sport!K192+Közművelődés!K232+Támogatás!K191</f>
        <v>0</v>
      </c>
      <c r="L190" s="224">
        <f>Igazgatás!L238+Községgazd!L201+Közút!L190+Vagyongazd!L191+Sport!L192+Közművelődés!L232+Támogatás!L191</f>
        <v>0</v>
      </c>
      <c r="M190" s="81">
        <f>Igazgatás!M238+Községgazd!P201+Közút!M190+Vagyongazd!M191+Sport!M192+Közművelődés!O232+Támogatás!Q191</f>
        <v>0</v>
      </c>
      <c r="N190" s="1">
        <f>Igazgatás!N238+Községgazd!Q201+Közút!N190+Vagyongazd!N191+Sport!N192+Közművelődés!P232+Támogatás!R191</f>
        <v>0</v>
      </c>
      <c r="O190" s="1">
        <f>Igazgatás!O238+Községgazd!R201+Közút!O190+Vagyongazd!O191+Sport!O192+Közművelődés!Q232+Támogatás!S191</f>
        <v>0</v>
      </c>
      <c r="P190" s="1">
        <f>Igazgatás!P238+Községgazd!S201+Közút!P190+Vagyongazd!P191+Sport!P192+Közművelődés!R232+Támogatás!T191</f>
        <v>0</v>
      </c>
      <c r="Q190" s="1">
        <f>Igazgatás!Q238+Községgazd!T201+Közút!Q190+Vagyongazd!Q191+Sport!Q192+Közművelődés!S232+Támogatás!U191</f>
        <v>0</v>
      </c>
      <c r="R190" s="89">
        <f>Igazgatás!R238+Községgazd!U201+Közút!R190+Vagyongazd!R191+Sport!R192+Közművelődés!T232+Támogatás!V191</f>
        <v>0</v>
      </c>
      <c r="S190" s="1">
        <f>Igazgatás!S238+Községgazd!V201+Közút!S190+Vagyongazd!S191+Sport!S192+Közművelődés!U232+Támogatás!W191</f>
        <v>0</v>
      </c>
      <c r="T190" s="43">
        <f>Igazgatás!T238+Községgazd!W201+Közút!T190+Vagyongazd!T191+Sport!T192+Közművelődés!V232+Támogatás!X191</f>
        <v>0</v>
      </c>
      <c r="U190" s="89">
        <f>Igazgatás!U238+Községgazd!X201+Közút!U190+Vagyongazd!U191+Sport!U192+Közművelődés!W232+Támogatás!Y191</f>
        <v>0</v>
      </c>
      <c r="V190" s="1">
        <f>Igazgatás!V238+Községgazd!Y201+Közút!V190+Vagyongazd!V191+Sport!V192+Közművelődés!X232+Támogatás!Z191</f>
        <v>0</v>
      </c>
      <c r="W190" s="43">
        <f>Igazgatás!W238+Községgazd!Z201+Közút!W190+Vagyongazd!W191+Sport!W192+Közművelődés!Y232+Támogatás!AA191</f>
        <v>0</v>
      </c>
      <c r="X190" s="46">
        <f>Igazgatás!X238+Községgazd!AA201+Közút!X190+Vagyongazd!X191+Sport!X192+Közművelődés!Z232+Támogatás!AB191</f>
        <v>0</v>
      </c>
    </row>
    <row r="191" spans="1:24" ht="25.5" hidden="1" customHeight="1" x14ac:dyDescent="0.25">
      <c r="A191" s="140" t="s">
        <v>517</v>
      </c>
      <c r="B191" s="59"/>
      <c r="C191" s="2"/>
      <c r="D191" s="607" t="s">
        <v>842</v>
      </c>
      <c r="E191" s="607"/>
      <c r="F191" s="197">
        <f>Igazgatás!F239+Községgazd!F202+Közút!F191+Vagyongazd!F192+Sport!F193+Közművelődés!F233+Támogatás!F192</f>
        <v>0</v>
      </c>
      <c r="G191" s="497">
        <f>Igazgatás!G239+Községgazd!G202+Közút!G191+Vagyongazd!G192+Sport!G193+Közművelődés!G233+Támogatás!G192</f>
        <v>0</v>
      </c>
      <c r="H191" s="497">
        <f>Igazgatás!H239+Községgazd!H202+Közút!H191+Vagyongazd!H192+Sport!H193+Közművelődés!H233+Támogatás!H192</f>
        <v>0</v>
      </c>
      <c r="I191" s="426">
        <f>Igazgatás!I239+Községgazd!I202+Közút!I191+Vagyongazd!I192+Sport!I193+Közművelődés!I233+Támogatás!I192</f>
        <v>0</v>
      </c>
      <c r="J191" s="406">
        <f>Igazgatás!J239+Községgazd!J202+Közút!J191+Vagyongazd!J192+Sport!J193+Közművelődés!J233+Támogatás!J192</f>
        <v>0</v>
      </c>
      <c r="K191" s="215">
        <f>Igazgatás!K239+Községgazd!K202+Közút!K191+Vagyongazd!K192+Sport!K193+Közművelődés!K233+Támogatás!K192</f>
        <v>0</v>
      </c>
      <c r="L191" s="224">
        <f>Igazgatás!L239+Községgazd!L202+Közút!L191+Vagyongazd!L192+Sport!L193+Közművelődés!L233+Támogatás!L192</f>
        <v>0</v>
      </c>
      <c r="M191" s="81">
        <f>Igazgatás!M239+Községgazd!P202+Közút!M191+Vagyongazd!M192+Sport!M193+Közművelődés!O233+Támogatás!Q192</f>
        <v>0</v>
      </c>
      <c r="N191" s="1">
        <f>Igazgatás!N239+Községgazd!Q202+Közút!N191+Vagyongazd!N192+Sport!N193+Közművelődés!P233+Támogatás!R192</f>
        <v>0</v>
      </c>
      <c r="O191" s="1">
        <f>Igazgatás!O239+Községgazd!R202+Közút!O191+Vagyongazd!O192+Sport!O193+Közművelődés!Q233+Támogatás!S192</f>
        <v>0</v>
      </c>
      <c r="P191" s="1">
        <f>Igazgatás!P239+Községgazd!S202+Közút!P191+Vagyongazd!P192+Sport!P193+Közművelődés!R233+Támogatás!T192</f>
        <v>0</v>
      </c>
      <c r="Q191" s="1">
        <f>Igazgatás!Q239+Községgazd!T202+Közút!Q191+Vagyongazd!Q192+Sport!Q193+Közművelődés!S233+Támogatás!U192</f>
        <v>0</v>
      </c>
      <c r="R191" s="89">
        <f>Igazgatás!R239+Községgazd!U202+Közút!R191+Vagyongazd!R192+Sport!R193+Közművelődés!T233+Támogatás!V192</f>
        <v>0</v>
      </c>
      <c r="S191" s="1">
        <f>Igazgatás!S239+Községgazd!V202+Közút!S191+Vagyongazd!S192+Sport!S193+Közművelődés!U233+Támogatás!W192</f>
        <v>0</v>
      </c>
      <c r="T191" s="43">
        <f>Igazgatás!T239+Községgazd!W202+Közút!T191+Vagyongazd!T192+Sport!T193+Közművelődés!V233+Támogatás!X192</f>
        <v>0</v>
      </c>
      <c r="U191" s="89">
        <f>Igazgatás!U239+Községgazd!X202+Közút!U191+Vagyongazd!U192+Sport!U193+Közművelődés!W233+Támogatás!Y192</f>
        <v>0</v>
      </c>
      <c r="V191" s="1">
        <f>Igazgatás!V239+Községgazd!Y202+Közút!V191+Vagyongazd!V192+Sport!V193+Közművelődés!X233+Támogatás!Z192</f>
        <v>0</v>
      </c>
      <c r="W191" s="43">
        <f>Igazgatás!W239+Községgazd!Z202+Közút!W191+Vagyongazd!W192+Sport!W193+Közművelődés!Y233+Támogatás!AA192</f>
        <v>0</v>
      </c>
      <c r="X191" s="46">
        <f>Igazgatás!X239+Községgazd!AA202+Közút!X191+Vagyongazd!X192+Sport!X193+Közművelődés!Z233+Támogatás!AB192</f>
        <v>0</v>
      </c>
    </row>
    <row r="192" spans="1:24" ht="15.75" hidden="1" thickBot="1" x14ac:dyDescent="0.3">
      <c r="A192" s="140" t="s">
        <v>518</v>
      </c>
      <c r="B192" s="59"/>
      <c r="C192" s="2"/>
      <c r="D192" s="603" t="s">
        <v>1104</v>
      </c>
      <c r="E192" s="603"/>
      <c r="F192" s="187">
        <f>Igazgatás!F240+Községgazd!F203+Közút!F192+Vagyongazd!F193+Sport!F194+Közművelődés!F234+Támogatás!F193</f>
        <v>0</v>
      </c>
      <c r="G192" s="486">
        <f>Igazgatás!G240+Községgazd!G203+Közút!G192+Vagyongazd!G193+Sport!G194+Közművelődés!G234+Támogatás!G193</f>
        <v>0</v>
      </c>
      <c r="H192" s="486">
        <f>Igazgatás!H240+Községgazd!H203+Közút!H192+Vagyongazd!H193+Sport!H194+Közművelődés!H234+Támogatás!H193</f>
        <v>0</v>
      </c>
      <c r="I192" s="415">
        <f>Igazgatás!I240+Községgazd!I203+Közút!I192+Vagyongazd!I193+Sport!I194+Közművelődés!I234+Támogatás!I193</f>
        <v>0</v>
      </c>
      <c r="J192" s="394">
        <f>Igazgatás!J240+Községgazd!J203+Közút!J192+Vagyongazd!J193+Sport!J194+Közművelődés!J234+Támogatás!J193</f>
        <v>0</v>
      </c>
      <c r="K192" s="205">
        <f>Igazgatás!K240+Községgazd!K203+Közút!K192+Vagyongazd!K193+Sport!K194+Közművelődés!K234+Támogatás!K193</f>
        <v>0</v>
      </c>
      <c r="L192" s="224">
        <f>Igazgatás!L240+Községgazd!L203+Közút!L192+Vagyongazd!L193+Sport!L194+Közművelődés!L234+Támogatás!L193</f>
        <v>0</v>
      </c>
      <c r="M192" s="81">
        <f>Igazgatás!M240+Községgazd!P203+Közút!M192+Vagyongazd!M193+Sport!M194+Közművelődés!O234+Támogatás!Q193</f>
        <v>0</v>
      </c>
      <c r="N192" s="1">
        <f>Igazgatás!N240+Községgazd!Q203+Közút!N192+Vagyongazd!N193+Sport!N194+Közművelődés!P234+Támogatás!R193</f>
        <v>0</v>
      </c>
      <c r="O192" s="1">
        <f>Igazgatás!O240+Községgazd!R203+Közút!O192+Vagyongazd!O193+Sport!O194+Közművelődés!Q234+Támogatás!S193</f>
        <v>0</v>
      </c>
      <c r="P192" s="1">
        <f>Igazgatás!P240+Községgazd!S203+Közút!P192+Vagyongazd!P193+Sport!P194+Közművelődés!R234+Támogatás!T193</f>
        <v>0</v>
      </c>
      <c r="Q192" s="1">
        <f>Igazgatás!Q240+Községgazd!T203+Közút!Q192+Vagyongazd!Q193+Sport!Q194+Közművelődés!S234+Támogatás!U193</f>
        <v>0</v>
      </c>
      <c r="R192" s="89">
        <f>Igazgatás!R240+Községgazd!U203+Közút!R192+Vagyongazd!R193+Sport!R194+Közművelődés!T234+Támogatás!V193</f>
        <v>0</v>
      </c>
      <c r="S192" s="1">
        <f>Igazgatás!S240+Községgazd!V203+Közút!S192+Vagyongazd!S193+Sport!S194+Közművelődés!U234+Támogatás!W193</f>
        <v>0</v>
      </c>
      <c r="T192" s="43">
        <f>Igazgatás!T240+Községgazd!W203+Közút!T192+Vagyongazd!T193+Sport!T194+Közművelődés!V234+Támogatás!X193</f>
        <v>0</v>
      </c>
      <c r="U192" s="89">
        <f>Igazgatás!U240+Községgazd!X203+Közút!U192+Vagyongazd!U193+Sport!U194+Közművelődés!W234+Támogatás!Y193</f>
        <v>0</v>
      </c>
      <c r="V192" s="1">
        <f>Igazgatás!V240+Községgazd!Y203+Közút!V192+Vagyongazd!V193+Sport!V194+Közművelődés!X234+Támogatás!Z193</f>
        <v>0</v>
      </c>
      <c r="W192" s="43">
        <f>Igazgatás!W240+Községgazd!Z203+Közút!W192+Vagyongazd!W193+Sport!W194+Közművelődés!Y234+Támogatás!AA193</f>
        <v>0</v>
      </c>
      <c r="X192" s="46">
        <f>Igazgatás!X240+Községgazd!AA203+Közút!X192+Vagyongazd!X193+Sport!X194+Közművelődés!Z234+Támogatás!AB193</f>
        <v>0</v>
      </c>
    </row>
    <row r="193" spans="1:24" ht="25.5" hidden="1" customHeight="1" x14ac:dyDescent="0.25">
      <c r="A193" s="140" t="s">
        <v>519</v>
      </c>
      <c r="B193" s="59"/>
      <c r="C193" s="2"/>
      <c r="D193" s="607" t="s">
        <v>847</v>
      </c>
      <c r="E193" s="607"/>
      <c r="F193" s="197">
        <f>Igazgatás!F241+Községgazd!F204+Közút!F193+Vagyongazd!F194+Sport!F195+Közművelődés!F235+Támogatás!F194</f>
        <v>0</v>
      </c>
      <c r="G193" s="497">
        <f>Igazgatás!G241+Községgazd!G204+Közút!G193+Vagyongazd!G194+Sport!G195+Közművelődés!G235+Támogatás!G194</f>
        <v>0</v>
      </c>
      <c r="H193" s="497">
        <f>Igazgatás!H241+Községgazd!H204+Közút!H193+Vagyongazd!H194+Sport!H195+Közművelődés!H235+Támogatás!H194</f>
        <v>0</v>
      </c>
      <c r="I193" s="426">
        <f>Igazgatás!I241+Községgazd!I204+Közút!I193+Vagyongazd!I194+Sport!I195+Közművelődés!I235+Támogatás!I194</f>
        <v>0</v>
      </c>
      <c r="J193" s="406">
        <f>Igazgatás!J241+Községgazd!J204+Közút!J193+Vagyongazd!J194+Sport!J195+Közművelődés!J235+Támogatás!J194</f>
        <v>0</v>
      </c>
      <c r="K193" s="215">
        <f>Igazgatás!K241+Községgazd!K204+Közút!K193+Vagyongazd!K194+Sport!K195+Közművelődés!K235+Támogatás!K194</f>
        <v>0</v>
      </c>
      <c r="L193" s="224">
        <f>Igazgatás!L241+Községgazd!L204+Közút!L193+Vagyongazd!L194+Sport!L195+Közművelődés!L235+Támogatás!L194</f>
        <v>0</v>
      </c>
      <c r="M193" s="81">
        <f>Igazgatás!M241+Községgazd!P204+Közút!M193+Vagyongazd!M194+Sport!M195+Közművelődés!O235+Támogatás!Q194</f>
        <v>0</v>
      </c>
      <c r="N193" s="1">
        <f>Igazgatás!N241+Községgazd!Q204+Közút!N193+Vagyongazd!N194+Sport!N195+Közművelődés!P235+Támogatás!R194</f>
        <v>0</v>
      </c>
      <c r="O193" s="1">
        <f>Igazgatás!O241+Községgazd!R204+Közút!O193+Vagyongazd!O194+Sport!O195+Közművelődés!Q235+Támogatás!S194</f>
        <v>0</v>
      </c>
      <c r="P193" s="1">
        <f>Igazgatás!P241+Községgazd!S204+Közút!P193+Vagyongazd!P194+Sport!P195+Közművelődés!R235+Támogatás!T194</f>
        <v>0</v>
      </c>
      <c r="Q193" s="1">
        <f>Igazgatás!Q241+Községgazd!T204+Közút!Q193+Vagyongazd!Q194+Sport!Q195+Közművelődés!S235+Támogatás!U194</f>
        <v>0</v>
      </c>
      <c r="R193" s="89">
        <f>Igazgatás!R241+Községgazd!U204+Közút!R193+Vagyongazd!R194+Sport!R195+Közművelődés!T235+Támogatás!V194</f>
        <v>0</v>
      </c>
      <c r="S193" s="1">
        <f>Igazgatás!S241+Községgazd!V204+Közút!S193+Vagyongazd!S194+Sport!S195+Közművelődés!U235+Támogatás!W194</f>
        <v>0</v>
      </c>
      <c r="T193" s="43">
        <f>Igazgatás!T241+Községgazd!W204+Közút!T193+Vagyongazd!T194+Sport!T195+Közművelődés!V235+Támogatás!X194</f>
        <v>0</v>
      </c>
      <c r="U193" s="89">
        <f>Igazgatás!U241+Községgazd!X204+Közút!U193+Vagyongazd!U194+Sport!U195+Közművelődés!W235+Támogatás!Y194</f>
        <v>0</v>
      </c>
      <c r="V193" s="1">
        <f>Igazgatás!V241+Községgazd!Y204+Közút!V193+Vagyongazd!V194+Sport!V195+Közművelődés!X235+Támogatás!Z194</f>
        <v>0</v>
      </c>
      <c r="W193" s="43">
        <f>Igazgatás!W241+Községgazd!Z204+Közút!W193+Vagyongazd!W194+Sport!W195+Közművelődés!Y235+Támogatás!AA194</f>
        <v>0</v>
      </c>
      <c r="X193" s="46">
        <f>Igazgatás!X241+Községgazd!AA204+Közút!X193+Vagyongazd!X194+Sport!X195+Közművelődés!Z235+Támogatás!AB194</f>
        <v>0</v>
      </c>
    </row>
    <row r="194" spans="1:24" ht="25.5" hidden="1" customHeight="1" x14ac:dyDescent="0.25">
      <c r="A194" s="140" t="s">
        <v>520</v>
      </c>
      <c r="B194" s="59"/>
      <c r="C194" s="2"/>
      <c r="D194" s="607" t="s">
        <v>850</v>
      </c>
      <c r="E194" s="607"/>
      <c r="F194" s="197">
        <f>Igazgatás!F242+Községgazd!F205+Közút!F194+Vagyongazd!F195+Sport!F196+Közművelődés!F236+Támogatás!F195</f>
        <v>0</v>
      </c>
      <c r="G194" s="497">
        <f>Igazgatás!G242+Községgazd!G205+Közút!G194+Vagyongazd!G195+Sport!G196+Közművelődés!G236+Támogatás!G195</f>
        <v>0</v>
      </c>
      <c r="H194" s="497">
        <f>Igazgatás!H242+Községgazd!H205+Közút!H194+Vagyongazd!H195+Sport!H196+Közművelődés!H236+Támogatás!H195</f>
        <v>0</v>
      </c>
      <c r="I194" s="426">
        <f>Igazgatás!I242+Községgazd!I205+Közút!I194+Vagyongazd!I195+Sport!I196+Közművelődés!I236+Támogatás!I195</f>
        <v>0</v>
      </c>
      <c r="J194" s="406">
        <f>Igazgatás!J242+Községgazd!J205+Közút!J194+Vagyongazd!J195+Sport!J196+Közművelődés!J236+Támogatás!J195</f>
        <v>0</v>
      </c>
      <c r="K194" s="215">
        <f>Igazgatás!K242+Községgazd!K205+Közút!K194+Vagyongazd!K195+Sport!K196+Közművelődés!K236+Támogatás!K195</f>
        <v>0</v>
      </c>
      <c r="L194" s="224">
        <f>Igazgatás!L242+Községgazd!L205+Közút!L194+Vagyongazd!L195+Sport!L196+Közművelődés!L236+Támogatás!L195</f>
        <v>0</v>
      </c>
      <c r="M194" s="81">
        <f>Igazgatás!M242+Községgazd!P205+Közút!M194+Vagyongazd!M195+Sport!M196+Közművelődés!O236+Támogatás!Q195</f>
        <v>0</v>
      </c>
      <c r="N194" s="1">
        <f>Igazgatás!N242+Községgazd!Q205+Közút!N194+Vagyongazd!N195+Sport!N196+Közművelődés!P236+Támogatás!R195</f>
        <v>0</v>
      </c>
      <c r="O194" s="1">
        <f>Igazgatás!O242+Községgazd!R205+Közút!O194+Vagyongazd!O195+Sport!O196+Közművelődés!Q236+Támogatás!S195</f>
        <v>0</v>
      </c>
      <c r="P194" s="1">
        <f>Igazgatás!P242+Községgazd!S205+Közút!P194+Vagyongazd!P195+Sport!P196+Közművelődés!R236+Támogatás!T195</f>
        <v>0</v>
      </c>
      <c r="Q194" s="1">
        <f>Igazgatás!Q242+Községgazd!T205+Közút!Q194+Vagyongazd!Q195+Sport!Q196+Közművelődés!S236+Támogatás!U195</f>
        <v>0</v>
      </c>
      <c r="R194" s="89">
        <f>Igazgatás!R242+Községgazd!U205+Közút!R194+Vagyongazd!R195+Sport!R196+Közművelődés!T236+Támogatás!V195</f>
        <v>0</v>
      </c>
      <c r="S194" s="1">
        <f>Igazgatás!S242+Községgazd!V205+Közút!S194+Vagyongazd!S195+Sport!S196+Közművelődés!U236+Támogatás!W195</f>
        <v>0</v>
      </c>
      <c r="T194" s="43">
        <f>Igazgatás!T242+Községgazd!W205+Közút!T194+Vagyongazd!T195+Sport!T196+Közművelődés!V236+Támogatás!X195</f>
        <v>0</v>
      </c>
      <c r="U194" s="89">
        <f>Igazgatás!U242+Községgazd!X205+Közút!U194+Vagyongazd!U195+Sport!U196+Közművelődés!W236+Támogatás!Y195</f>
        <v>0</v>
      </c>
      <c r="V194" s="1">
        <f>Igazgatás!V242+Községgazd!Y205+Közút!V194+Vagyongazd!V195+Sport!V196+Közművelődés!X236+Támogatás!Z195</f>
        <v>0</v>
      </c>
      <c r="W194" s="43">
        <f>Igazgatás!W242+Községgazd!Z205+Közút!W194+Vagyongazd!W195+Sport!W196+Közművelődés!Y236+Támogatás!AA195</f>
        <v>0</v>
      </c>
      <c r="X194" s="46">
        <f>Igazgatás!X242+Községgazd!AA205+Közút!X194+Vagyongazd!X195+Sport!X196+Közművelődés!Z236+Támogatás!AB195</f>
        <v>0</v>
      </c>
    </row>
    <row r="195" spans="1:24" s="19" customFormat="1" ht="25.5" hidden="1" customHeight="1" x14ac:dyDescent="0.25">
      <c r="A195" s="140" t="s">
        <v>521</v>
      </c>
      <c r="B195" s="101" t="s">
        <v>972</v>
      </c>
      <c r="C195" s="679" t="s">
        <v>892</v>
      </c>
      <c r="D195" s="680"/>
      <c r="E195" s="680"/>
      <c r="F195" s="202">
        <f>Igazgatás!F243+Községgazd!F206+Közút!F195+Vagyongazd!F196+Sport!F197+Közművelődés!F237+Támogatás!F196</f>
        <v>0</v>
      </c>
      <c r="G195" s="502">
        <f>Igazgatás!G243+Községgazd!G206+Közút!G195+Vagyongazd!G196+Sport!G197+Közművelődés!G237+Támogatás!G196</f>
        <v>0</v>
      </c>
      <c r="H195" s="502">
        <f>Igazgatás!H243+Községgazd!H206+Közút!H195+Vagyongazd!H196+Sport!H197+Közművelődés!H237+Támogatás!H196</f>
        <v>0</v>
      </c>
      <c r="I195" s="432">
        <f>Igazgatás!I243+Községgazd!I206+Közút!I195+Vagyongazd!I196+Sport!I197+Közművelődés!I237+Támogatás!I196</f>
        <v>0</v>
      </c>
      <c r="J195" s="412">
        <f>Igazgatás!J243+Községgazd!J206+Közút!J195+Vagyongazd!J196+Sport!J197+Közművelődés!J237+Támogatás!J196</f>
        <v>0</v>
      </c>
      <c r="K195" s="220">
        <f>Igazgatás!K243+Községgazd!K206+Közút!K195+Vagyongazd!K196+Sport!K197+Közművelődés!K237+Támogatás!K196</f>
        <v>0</v>
      </c>
      <c r="L195" s="223">
        <f>Igazgatás!L243+Községgazd!L206+Közút!L195+Vagyongazd!L196+Sport!L197+Közművelődés!L237+Támogatás!L196</f>
        <v>0</v>
      </c>
      <c r="M195" s="104">
        <f>Igazgatás!M243+Községgazd!P206+Közút!M195+Vagyongazd!M196+Sport!M197+Közművelődés!O237+Támogatás!Q196</f>
        <v>0</v>
      </c>
      <c r="N195" s="105">
        <f>Igazgatás!N243+Községgazd!Q206+Közút!N195+Vagyongazd!N196+Sport!N197+Közművelődés!P237+Támogatás!R196</f>
        <v>0</v>
      </c>
      <c r="O195" s="105">
        <f>Igazgatás!O243+Községgazd!R206+Közút!O195+Vagyongazd!O196+Sport!O197+Közművelődés!Q237+Támogatás!S196</f>
        <v>0</v>
      </c>
      <c r="P195" s="105">
        <f>Igazgatás!P243+Községgazd!S206+Közút!P195+Vagyongazd!P196+Sport!P197+Közművelődés!R237+Támogatás!T196</f>
        <v>0</v>
      </c>
      <c r="Q195" s="105">
        <f>Igazgatás!Q243+Községgazd!T206+Közút!Q195+Vagyongazd!Q196+Sport!Q197+Közművelődés!S237+Támogatás!U196</f>
        <v>0</v>
      </c>
      <c r="R195" s="108">
        <f>Igazgatás!R243+Községgazd!U206+Közút!R195+Vagyongazd!R196+Sport!R197+Közművelődés!T237+Támogatás!V196</f>
        <v>0</v>
      </c>
      <c r="S195" s="105">
        <f>Igazgatás!S243+Községgazd!V206+Közút!S195+Vagyongazd!S196+Sport!S197+Közművelődés!U237+Támogatás!W196</f>
        <v>0</v>
      </c>
      <c r="T195" s="107">
        <f>Igazgatás!T243+Községgazd!W206+Közút!T195+Vagyongazd!T196+Sport!T197+Közművelődés!V237+Támogatás!X196</f>
        <v>0</v>
      </c>
      <c r="U195" s="108">
        <f>Igazgatás!U243+Községgazd!X206+Közút!U195+Vagyongazd!U196+Sport!U197+Közművelődés!W237+Támogatás!Y196</f>
        <v>0</v>
      </c>
      <c r="V195" s="105">
        <f>Igazgatás!V243+Községgazd!Y206+Közút!V195+Vagyongazd!V196+Sport!V197+Közművelődés!X237+Támogatás!Z196</f>
        <v>0</v>
      </c>
      <c r="W195" s="107">
        <f>Igazgatás!W243+Községgazd!Z206+Közút!W195+Vagyongazd!W196+Sport!W197+Közművelődés!Y237+Támogatás!AA196</f>
        <v>0</v>
      </c>
      <c r="X195" s="109">
        <f>Igazgatás!X243+Községgazd!AA206+Közút!X195+Vagyongazd!X196+Sport!X197+Közművelődés!Z237+Támogatás!AB196</f>
        <v>0</v>
      </c>
    </row>
    <row r="196" spans="1:24" ht="25.5" hidden="1" customHeight="1" x14ac:dyDescent="0.25">
      <c r="A196" s="140" t="s">
        <v>522</v>
      </c>
      <c r="B196" s="59"/>
      <c r="C196" s="2"/>
      <c r="D196" s="607" t="s">
        <v>853</v>
      </c>
      <c r="E196" s="607"/>
      <c r="F196" s="197">
        <f>Igazgatás!F244+Községgazd!F207+Közút!F196+Vagyongazd!F197+Sport!F198+Közművelődés!F238+Támogatás!F197</f>
        <v>0</v>
      </c>
      <c r="G196" s="497">
        <f>Igazgatás!G244+Községgazd!G207+Közút!G196+Vagyongazd!G197+Sport!G198+Közművelődés!G238+Támogatás!G197</f>
        <v>0</v>
      </c>
      <c r="H196" s="497">
        <f>Igazgatás!H244+Községgazd!H207+Közút!H196+Vagyongazd!H197+Sport!H198+Közművelődés!H238+Támogatás!H197</f>
        <v>0</v>
      </c>
      <c r="I196" s="426">
        <f>Igazgatás!I244+Községgazd!I207+Közút!I196+Vagyongazd!I197+Sport!I198+Közművelődés!I238+Támogatás!I197</f>
        <v>0</v>
      </c>
      <c r="J196" s="406">
        <f>Igazgatás!J244+Községgazd!J207+Közút!J196+Vagyongazd!J197+Sport!J198+Közművelődés!J238+Támogatás!J197</f>
        <v>0</v>
      </c>
      <c r="K196" s="215">
        <f>Igazgatás!K244+Községgazd!K207+Közút!K196+Vagyongazd!K197+Sport!K198+Közművelődés!K238+Támogatás!K197</f>
        <v>0</v>
      </c>
      <c r="L196" s="224">
        <f>Igazgatás!L244+Községgazd!L207+Közút!L196+Vagyongazd!L197+Sport!L198+Közművelődés!L238+Támogatás!L197</f>
        <v>0</v>
      </c>
      <c r="M196" s="81">
        <f>Igazgatás!M244+Községgazd!P207+Közút!M196+Vagyongazd!M197+Sport!M198+Közművelődés!O238+Támogatás!Q197</f>
        <v>0</v>
      </c>
      <c r="N196" s="1">
        <f>Igazgatás!N244+Községgazd!Q207+Közút!N196+Vagyongazd!N197+Sport!N198+Közművelődés!P238+Támogatás!R197</f>
        <v>0</v>
      </c>
      <c r="O196" s="1">
        <f>Igazgatás!O244+Községgazd!R207+Közút!O196+Vagyongazd!O197+Sport!O198+Közművelődés!Q238+Támogatás!S197</f>
        <v>0</v>
      </c>
      <c r="P196" s="1">
        <f>Igazgatás!P244+Községgazd!S207+Közút!P196+Vagyongazd!P197+Sport!P198+Közművelődés!R238+Támogatás!T197</f>
        <v>0</v>
      </c>
      <c r="Q196" s="1">
        <f>Igazgatás!Q244+Községgazd!T207+Közút!Q196+Vagyongazd!Q197+Sport!Q198+Közművelődés!S238+Támogatás!U197</f>
        <v>0</v>
      </c>
      <c r="R196" s="89">
        <f>Igazgatás!R244+Községgazd!U207+Közút!R196+Vagyongazd!R197+Sport!R198+Közművelődés!T238+Támogatás!V197</f>
        <v>0</v>
      </c>
      <c r="S196" s="1">
        <f>Igazgatás!S244+Községgazd!V207+Közút!S196+Vagyongazd!S197+Sport!S198+Közművelődés!U238+Támogatás!W197</f>
        <v>0</v>
      </c>
      <c r="T196" s="43">
        <f>Igazgatás!T244+Községgazd!W207+Közút!T196+Vagyongazd!T197+Sport!T198+Közművelődés!V238+Támogatás!X197</f>
        <v>0</v>
      </c>
      <c r="U196" s="89">
        <f>Igazgatás!U244+Községgazd!X207+Közút!U196+Vagyongazd!U197+Sport!U198+Közművelődés!W238+Támogatás!Y197</f>
        <v>0</v>
      </c>
      <c r="V196" s="1">
        <f>Igazgatás!V244+Községgazd!Y207+Közút!V196+Vagyongazd!V197+Sport!V198+Közművelődés!X238+Támogatás!Z197</f>
        <v>0</v>
      </c>
      <c r="W196" s="43">
        <f>Igazgatás!W244+Községgazd!Z207+Közút!W196+Vagyongazd!W197+Sport!W198+Közművelődés!Y238+Támogatás!AA197</f>
        <v>0</v>
      </c>
      <c r="X196" s="46">
        <f>Igazgatás!X244+Községgazd!AA207+Közút!X196+Vagyongazd!X197+Sport!X198+Közművelődés!Z238+Támogatás!AB197</f>
        <v>0</v>
      </c>
    </row>
    <row r="197" spans="1:24" ht="25.5" hidden="1" customHeight="1" x14ac:dyDescent="0.25">
      <c r="A197" s="140" t="s">
        <v>523</v>
      </c>
      <c r="B197" s="59"/>
      <c r="C197" s="2"/>
      <c r="D197" s="607" t="s">
        <v>854</v>
      </c>
      <c r="E197" s="607"/>
      <c r="F197" s="197">
        <f>Igazgatás!F245+Községgazd!F208+Közút!F197+Vagyongazd!F198+Sport!F199+Közművelődés!F239+Támogatás!F198</f>
        <v>0</v>
      </c>
      <c r="G197" s="497">
        <f>Igazgatás!G245+Községgazd!G208+Közút!G197+Vagyongazd!G198+Sport!G199+Közművelődés!G239+Támogatás!G198</f>
        <v>0</v>
      </c>
      <c r="H197" s="497">
        <f>Igazgatás!H245+Községgazd!H208+Közút!H197+Vagyongazd!H198+Sport!H199+Közművelődés!H239+Támogatás!H198</f>
        <v>0</v>
      </c>
      <c r="I197" s="426">
        <f>Igazgatás!I245+Községgazd!I208+Közút!I197+Vagyongazd!I198+Sport!I199+Közművelődés!I239+Támogatás!I198</f>
        <v>0</v>
      </c>
      <c r="J197" s="406">
        <f>Igazgatás!J245+Községgazd!J208+Közút!J197+Vagyongazd!J198+Sport!J199+Közművelődés!J239+Támogatás!J198</f>
        <v>0</v>
      </c>
      <c r="K197" s="215">
        <f>Igazgatás!K245+Községgazd!K208+Közút!K197+Vagyongazd!K198+Sport!K199+Közművelődés!K239+Támogatás!K198</f>
        <v>0</v>
      </c>
      <c r="L197" s="224">
        <f>Igazgatás!L245+Községgazd!L208+Közút!L197+Vagyongazd!L198+Sport!L199+Közművelődés!L239+Támogatás!L198</f>
        <v>0</v>
      </c>
      <c r="M197" s="81">
        <f>Igazgatás!M245+Községgazd!P208+Közút!M197+Vagyongazd!M198+Sport!M199+Közművelődés!O239+Támogatás!Q198</f>
        <v>0</v>
      </c>
      <c r="N197" s="1">
        <f>Igazgatás!N245+Községgazd!Q208+Közút!N197+Vagyongazd!N198+Sport!N199+Közművelődés!P239+Támogatás!R198</f>
        <v>0</v>
      </c>
      <c r="O197" s="1">
        <f>Igazgatás!O245+Községgazd!R208+Közút!O197+Vagyongazd!O198+Sport!O199+Közművelődés!Q239+Támogatás!S198</f>
        <v>0</v>
      </c>
      <c r="P197" s="1">
        <f>Igazgatás!P245+Községgazd!S208+Közút!P197+Vagyongazd!P198+Sport!P199+Közművelődés!R239+Támogatás!T198</f>
        <v>0</v>
      </c>
      <c r="Q197" s="1">
        <f>Igazgatás!Q245+Községgazd!T208+Közút!Q197+Vagyongazd!Q198+Sport!Q199+Közművelődés!S239+Támogatás!U198</f>
        <v>0</v>
      </c>
      <c r="R197" s="89">
        <f>Igazgatás!R245+Községgazd!U208+Közút!R197+Vagyongazd!R198+Sport!R199+Közművelődés!T239+Támogatás!V198</f>
        <v>0</v>
      </c>
      <c r="S197" s="1">
        <f>Igazgatás!S245+Községgazd!V208+Közút!S197+Vagyongazd!S198+Sport!S199+Közművelődés!U239+Támogatás!W198</f>
        <v>0</v>
      </c>
      <c r="T197" s="43">
        <f>Igazgatás!T245+Községgazd!W208+Közút!T197+Vagyongazd!T198+Sport!T199+Közművelődés!V239+Támogatás!X198</f>
        <v>0</v>
      </c>
      <c r="U197" s="89">
        <f>Igazgatás!U245+Községgazd!X208+Közút!U197+Vagyongazd!U198+Sport!U199+Közművelődés!W239+Támogatás!Y198</f>
        <v>0</v>
      </c>
      <c r="V197" s="1">
        <f>Igazgatás!V245+Községgazd!Y208+Közút!V197+Vagyongazd!V198+Sport!V199+Közművelődés!X239+Támogatás!Z198</f>
        <v>0</v>
      </c>
      <c r="W197" s="43">
        <f>Igazgatás!W245+Községgazd!Z208+Közút!W197+Vagyongazd!W198+Sport!W199+Közművelődés!Y239+Támogatás!AA198</f>
        <v>0</v>
      </c>
      <c r="X197" s="46">
        <f>Igazgatás!X245+Községgazd!AA208+Közút!X197+Vagyongazd!X198+Sport!X199+Közművelődés!Z239+Támogatás!AB198</f>
        <v>0</v>
      </c>
    </row>
    <row r="198" spans="1:24" s="19" customFormat="1" ht="15" hidden="1" customHeight="1" x14ac:dyDescent="0.25">
      <c r="A198" s="140" t="s">
        <v>524</v>
      </c>
      <c r="B198" s="101" t="s">
        <v>973</v>
      </c>
      <c r="C198" s="679" t="s">
        <v>1105</v>
      </c>
      <c r="D198" s="680"/>
      <c r="E198" s="680"/>
      <c r="F198" s="202">
        <f>Igazgatás!F246+Községgazd!F209+Közút!F198+Vagyongazd!F199+Sport!F200+Közművelődés!F240+Támogatás!F199</f>
        <v>0</v>
      </c>
      <c r="G198" s="502">
        <f>Igazgatás!G246+Községgazd!G209+Közút!G198+Vagyongazd!G199+Sport!G200+Közművelődés!G240+Támogatás!G199</f>
        <v>0</v>
      </c>
      <c r="H198" s="502">
        <f>Igazgatás!H246+Községgazd!H209+Közút!H198+Vagyongazd!H199+Sport!H200+Közművelődés!H240+Támogatás!H199</f>
        <v>0</v>
      </c>
      <c r="I198" s="432">
        <f>Igazgatás!I246+Községgazd!I209+Közút!I198+Vagyongazd!I199+Sport!I200+Közművelődés!I240+Támogatás!I199</f>
        <v>0</v>
      </c>
      <c r="J198" s="412">
        <f>Igazgatás!J246+Községgazd!J209+Közút!J198+Vagyongazd!J199+Sport!J200+Közművelődés!J240+Támogatás!J199</f>
        <v>0</v>
      </c>
      <c r="K198" s="220">
        <f>Igazgatás!K246+Községgazd!K209+Közút!K198+Vagyongazd!K199+Sport!K200+Közművelődés!K240+Támogatás!K199</f>
        <v>0</v>
      </c>
      <c r="L198" s="223">
        <f>Igazgatás!L246+Községgazd!L209+Közút!L198+Vagyongazd!L199+Sport!L200+Közművelődés!L240+Támogatás!L199</f>
        <v>0</v>
      </c>
      <c r="M198" s="104">
        <f>Igazgatás!M246+Községgazd!P209+Közút!M198+Vagyongazd!M199+Sport!M200+Közművelődés!O240+Támogatás!Q199</f>
        <v>0</v>
      </c>
      <c r="N198" s="105">
        <f>Igazgatás!N246+Községgazd!Q209+Közút!N198+Vagyongazd!N199+Sport!N200+Közművelődés!P240+Támogatás!R199</f>
        <v>0</v>
      </c>
      <c r="O198" s="105">
        <f>Igazgatás!O246+Községgazd!R209+Közút!O198+Vagyongazd!O199+Sport!O200+Közművelődés!Q240+Támogatás!S199</f>
        <v>0</v>
      </c>
      <c r="P198" s="105">
        <f>Igazgatás!P246+Községgazd!S209+Közút!P198+Vagyongazd!P199+Sport!P200+Közművelődés!R240+Támogatás!T199</f>
        <v>0</v>
      </c>
      <c r="Q198" s="105">
        <f>Igazgatás!Q246+Községgazd!T209+Közút!Q198+Vagyongazd!Q199+Sport!Q200+Közművelődés!S240+Támogatás!U199</f>
        <v>0</v>
      </c>
      <c r="R198" s="108">
        <f>Igazgatás!R246+Községgazd!U209+Közút!R198+Vagyongazd!R199+Sport!R200+Közművelődés!T240+Támogatás!V199</f>
        <v>0</v>
      </c>
      <c r="S198" s="105">
        <f>Igazgatás!S246+Községgazd!V209+Közút!S198+Vagyongazd!S199+Sport!S200+Közművelődés!U240+Támogatás!W199</f>
        <v>0</v>
      </c>
      <c r="T198" s="107">
        <f>Igazgatás!T246+Községgazd!W209+Közút!T198+Vagyongazd!T199+Sport!T200+Közművelődés!V240+Támogatás!X199</f>
        <v>0</v>
      </c>
      <c r="U198" s="108">
        <f>Igazgatás!U246+Községgazd!X209+Közút!U198+Vagyongazd!U199+Sport!U200+Közművelődés!W240+Támogatás!Y199</f>
        <v>0</v>
      </c>
      <c r="V198" s="105">
        <f>Igazgatás!V246+Községgazd!Y209+Közút!V198+Vagyongazd!V199+Sport!V200+Közművelődés!X240+Támogatás!Z199</f>
        <v>0</v>
      </c>
      <c r="W198" s="107">
        <f>Igazgatás!W246+Községgazd!Z209+Közút!W198+Vagyongazd!W199+Sport!W200+Közművelődés!Y240+Támogatás!AA199</f>
        <v>0</v>
      </c>
      <c r="X198" s="109">
        <f>Igazgatás!X246+Községgazd!AA209+Közút!X198+Vagyongazd!X199+Sport!X200+Közművelődés!Z240+Támogatás!AB199</f>
        <v>0</v>
      </c>
    </row>
    <row r="199" spans="1:24" ht="15.75" hidden="1" thickBot="1" x14ac:dyDescent="0.3">
      <c r="A199" s="140" t="s">
        <v>525</v>
      </c>
      <c r="B199" s="59"/>
      <c r="C199" s="2"/>
      <c r="D199" s="603" t="s">
        <v>643</v>
      </c>
      <c r="E199" s="603"/>
      <c r="F199" s="187">
        <f>Igazgatás!F247+Községgazd!F210+Közút!F199+Vagyongazd!F200+Sport!F201+Közművelődés!F241+Támogatás!F200</f>
        <v>0</v>
      </c>
      <c r="G199" s="486">
        <f>Igazgatás!G247+Községgazd!G210+Közút!G199+Vagyongazd!G200+Sport!G201+Közművelődés!G241+Támogatás!G200</f>
        <v>0</v>
      </c>
      <c r="H199" s="486">
        <f>Igazgatás!H247+Községgazd!H210+Közút!H199+Vagyongazd!H200+Sport!H201+Közművelődés!H241+Támogatás!H200</f>
        <v>0</v>
      </c>
      <c r="I199" s="415">
        <f>Igazgatás!I247+Községgazd!I210+Közút!I199+Vagyongazd!I200+Sport!I201+Közművelődés!I241+Támogatás!I200</f>
        <v>0</v>
      </c>
      <c r="J199" s="394">
        <f>Igazgatás!J247+Községgazd!J210+Közút!J199+Vagyongazd!J200+Sport!J201+Közművelődés!J241+Támogatás!J200</f>
        <v>0</v>
      </c>
      <c r="K199" s="205">
        <f>Igazgatás!K247+Községgazd!K210+Közút!K199+Vagyongazd!K200+Sport!K201+Közművelődés!K241+Támogatás!K200</f>
        <v>0</v>
      </c>
      <c r="L199" s="224">
        <f>Igazgatás!L247+Községgazd!L210+Közút!L199+Vagyongazd!L200+Sport!L201+Közművelődés!L241+Támogatás!L200</f>
        <v>0</v>
      </c>
      <c r="M199" s="81">
        <f>Igazgatás!M247+Községgazd!P210+Közút!M199+Vagyongazd!M200+Sport!M201+Közművelődés!O241+Támogatás!Q200</f>
        <v>0</v>
      </c>
      <c r="N199" s="1">
        <f>Igazgatás!N247+Községgazd!Q210+Közút!N199+Vagyongazd!N200+Sport!N201+Közművelődés!P241+Támogatás!R200</f>
        <v>0</v>
      </c>
      <c r="O199" s="1">
        <f>Igazgatás!O247+Községgazd!R210+Közút!O199+Vagyongazd!O200+Sport!O201+Közművelődés!Q241+Támogatás!S200</f>
        <v>0</v>
      </c>
      <c r="P199" s="1">
        <f>Igazgatás!P247+Községgazd!S210+Közút!P199+Vagyongazd!P200+Sport!P201+Közművelődés!R241+Támogatás!T200</f>
        <v>0</v>
      </c>
      <c r="Q199" s="1">
        <f>Igazgatás!Q247+Községgazd!T210+Közút!Q199+Vagyongazd!Q200+Sport!Q201+Közművelődés!S241+Támogatás!U200</f>
        <v>0</v>
      </c>
      <c r="R199" s="89">
        <f>Igazgatás!R247+Községgazd!U210+Közút!R199+Vagyongazd!R200+Sport!R201+Közművelődés!T241+Támogatás!V200</f>
        <v>0</v>
      </c>
      <c r="S199" s="1">
        <f>Igazgatás!S247+Községgazd!V210+Közút!S199+Vagyongazd!S200+Sport!S201+Közművelődés!U241+Támogatás!W200</f>
        <v>0</v>
      </c>
      <c r="T199" s="43">
        <f>Igazgatás!T247+Községgazd!W210+Közút!T199+Vagyongazd!T200+Sport!T201+Közművelődés!V241+Támogatás!X200</f>
        <v>0</v>
      </c>
      <c r="U199" s="89">
        <f>Igazgatás!U247+Községgazd!X210+Közút!U199+Vagyongazd!U200+Sport!U201+Közművelődés!W241+Támogatás!Y200</f>
        <v>0</v>
      </c>
      <c r="V199" s="1">
        <f>Igazgatás!V247+Községgazd!Y210+Közút!V199+Vagyongazd!V200+Sport!V201+Közművelődés!X241+Támogatás!Z200</f>
        <v>0</v>
      </c>
      <c r="W199" s="43">
        <f>Igazgatás!W247+Községgazd!Z210+Közút!W199+Vagyongazd!W200+Sport!W201+Közművelődés!Y241+Támogatás!AA200</f>
        <v>0</v>
      </c>
      <c r="X199" s="46">
        <f>Igazgatás!X247+Községgazd!AA210+Közút!X199+Vagyongazd!X200+Sport!X201+Közművelődés!Z241+Támogatás!AB200</f>
        <v>0</v>
      </c>
    </row>
    <row r="200" spans="1:24" ht="15.75" hidden="1" thickBot="1" x14ac:dyDescent="0.3">
      <c r="A200" s="140" t="s">
        <v>526</v>
      </c>
      <c r="B200" s="59"/>
      <c r="C200" s="2"/>
      <c r="D200" s="603" t="s">
        <v>1106</v>
      </c>
      <c r="E200" s="603"/>
      <c r="F200" s="187">
        <f>Igazgatás!F248+Községgazd!F211+Közút!F200+Vagyongazd!F201+Sport!F202+Közművelődés!F242+Támogatás!F201</f>
        <v>0</v>
      </c>
      <c r="G200" s="486">
        <f>Igazgatás!G248+Községgazd!G211+Közút!G200+Vagyongazd!G201+Sport!G202+Közművelődés!G242+Támogatás!G201</f>
        <v>0</v>
      </c>
      <c r="H200" s="486">
        <f>Igazgatás!H248+Községgazd!H211+Közút!H200+Vagyongazd!H201+Sport!H202+Közművelődés!H242+Támogatás!H201</f>
        <v>0</v>
      </c>
      <c r="I200" s="415">
        <f>Igazgatás!I248+Községgazd!I211+Közút!I200+Vagyongazd!I201+Sport!I202+Közművelődés!I242+Támogatás!I201</f>
        <v>0</v>
      </c>
      <c r="J200" s="394">
        <f>Igazgatás!J248+Községgazd!J211+Közút!J200+Vagyongazd!J201+Sport!J202+Közművelődés!J242+Támogatás!J201</f>
        <v>0</v>
      </c>
      <c r="K200" s="205">
        <f>Igazgatás!K248+Községgazd!K211+Közút!K200+Vagyongazd!K201+Sport!K202+Közművelődés!K242+Támogatás!K201</f>
        <v>0</v>
      </c>
      <c r="L200" s="224">
        <f>Igazgatás!L248+Községgazd!L211+Közút!L200+Vagyongazd!L201+Sport!L202+Közművelődés!L242+Támogatás!L201</f>
        <v>0</v>
      </c>
      <c r="M200" s="81">
        <f>Igazgatás!M248+Községgazd!P211+Közút!M200+Vagyongazd!M201+Sport!M202+Közművelődés!O242+Támogatás!Q201</f>
        <v>0</v>
      </c>
      <c r="N200" s="1">
        <f>Igazgatás!N248+Községgazd!Q211+Közút!N200+Vagyongazd!N201+Sport!N202+Közművelődés!P242+Támogatás!R201</f>
        <v>0</v>
      </c>
      <c r="O200" s="1">
        <f>Igazgatás!O248+Községgazd!R211+Közút!O200+Vagyongazd!O201+Sport!O202+Közművelődés!Q242+Támogatás!S201</f>
        <v>0</v>
      </c>
      <c r="P200" s="1">
        <f>Igazgatás!P248+Községgazd!S211+Közút!P200+Vagyongazd!P201+Sport!P202+Közművelődés!R242+Támogatás!T201</f>
        <v>0</v>
      </c>
      <c r="Q200" s="1">
        <f>Igazgatás!Q248+Községgazd!T211+Közút!Q200+Vagyongazd!Q201+Sport!Q202+Közművelődés!S242+Támogatás!U201</f>
        <v>0</v>
      </c>
      <c r="R200" s="89">
        <f>Igazgatás!R248+Községgazd!U211+Közút!R200+Vagyongazd!R201+Sport!R202+Közművelődés!T242+Támogatás!V201</f>
        <v>0</v>
      </c>
      <c r="S200" s="1">
        <f>Igazgatás!S248+Községgazd!V211+Közút!S200+Vagyongazd!S201+Sport!S202+Közművelődés!U242+Támogatás!W201</f>
        <v>0</v>
      </c>
      <c r="T200" s="43">
        <f>Igazgatás!T248+Községgazd!W211+Közút!T200+Vagyongazd!T201+Sport!T202+Közművelődés!V242+Támogatás!X201</f>
        <v>0</v>
      </c>
      <c r="U200" s="89">
        <f>Igazgatás!U248+Községgazd!X211+Közút!U200+Vagyongazd!U201+Sport!U202+Közművelődés!W242+Támogatás!Y201</f>
        <v>0</v>
      </c>
      <c r="V200" s="1">
        <f>Igazgatás!V248+Községgazd!Y211+Közút!V200+Vagyongazd!V201+Sport!V202+Közművelődés!X242+Támogatás!Z201</f>
        <v>0</v>
      </c>
      <c r="W200" s="43">
        <f>Igazgatás!W248+Községgazd!Z211+Közút!W200+Vagyongazd!W201+Sport!W202+Közművelődés!Y242+Támogatás!AA201</f>
        <v>0</v>
      </c>
      <c r="X200" s="46">
        <f>Igazgatás!X248+Községgazd!AA211+Közút!X200+Vagyongazd!X201+Sport!X202+Közművelődés!Z242+Támogatás!AB201</f>
        <v>0</v>
      </c>
    </row>
    <row r="201" spans="1:24" ht="15.75" hidden="1" thickBot="1" x14ac:dyDescent="0.3">
      <c r="A201" s="140" t="s">
        <v>527</v>
      </c>
      <c r="B201" s="59"/>
      <c r="C201" s="2"/>
      <c r="D201" s="603" t="s">
        <v>646</v>
      </c>
      <c r="E201" s="603"/>
      <c r="F201" s="187">
        <f>Igazgatás!F249+Községgazd!F212+Közút!F201+Vagyongazd!F202+Sport!F203+Közművelődés!F243+Támogatás!F202</f>
        <v>0</v>
      </c>
      <c r="G201" s="486">
        <f>Igazgatás!G249+Községgazd!G212+Közút!G201+Vagyongazd!G202+Sport!G203+Közművelődés!G243+Támogatás!G202</f>
        <v>0</v>
      </c>
      <c r="H201" s="486">
        <f>Igazgatás!H249+Községgazd!H212+Közút!H201+Vagyongazd!H202+Sport!H203+Közművelődés!H243+Támogatás!H202</f>
        <v>0</v>
      </c>
      <c r="I201" s="415">
        <f>Igazgatás!I249+Községgazd!I212+Közút!I201+Vagyongazd!I202+Sport!I203+Közművelődés!I243+Támogatás!I202</f>
        <v>0</v>
      </c>
      <c r="J201" s="394">
        <f>Igazgatás!J249+Községgazd!J212+Közút!J201+Vagyongazd!J202+Sport!J203+Közművelődés!J243+Támogatás!J202</f>
        <v>0</v>
      </c>
      <c r="K201" s="205">
        <f>Igazgatás!K249+Községgazd!K212+Közút!K201+Vagyongazd!K202+Sport!K203+Közművelődés!K243+Támogatás!K202</f>
        <v>0</v>
      </c>
      <c r="L201" s="224">
        <f>Igazgatás!L249+Községgazd!L212+Közút!L201+Vagyongazd!L202+Sport!L203+Közművelődés!L243+Támogatás!L202</f>
        <v>0</v>
      </c>
      <c r="M201" s="81">
        <f>Igazgatás!M249+Községgazd!P212+Közút!M201+Vagyongazd!M202+Sport!M203+Közművelődés!O243+Támogatás!Q202</f>
        <v>0</v>
      </c>
      <c r="N201" s="1">
        <f>Igazgatás!N249+Községgazd!Q212+Közút!N201+Vagyongazd!N202+Sport!N203+Közművelődés!P243+Támogatás!R202</f>
        <v>0</v>
      </c>
      <c r="O201" s="1">
        <f>Igazgatás!O249+Községgazd!R212+Közút!O201+Vagyongazd!O202+Sport!O203+Közművelődés!Q243+Támogatás!S202</f>
        <v>0</v>
      </c>
      <c r="P201" s="1">
        <f>Igazgatás!P249+Községgazd!S212+Közút!P201+Vagyongazd!P202+Sport!P203+Közművelődés!R243+Támogatás!T202</f>
        <v>0</v>
      </c>
      <c r="Q201" s="1">
        <f>Igazgatás!Q249+Községgazd!T212+Közút!Q201+Vagyongazd!Q202+Sport!Q203+Közművelődés!S243+Támogatás!U202</f>
        <v>0</v>
      </c>
      <c r="R201" s="89">
        <f>Igazgatás!R249+Községgazd!U212+Közút!R201+Vagyongazd!R202+Sport!R203+Közművelődés!T243+Támogatás!V202</f>
        <v>0</v>
      </c>
      <c r="S201" s="1">
        <f>Igazgatás!S249+Községgazd!V212+Közút!S201+Vagyongazd!S202+Sport!S203+Közművelődés!U243+Támogatás!W202</f>
        <v>0</v>
      </c>
      <c r="T201" s="43">
        <f>Igazgatás!T249+Községgazd!W212+Közút!T201+Vagyongazd!T202+Sport!T203+Közművelődés!V243+Támogatás!X202</f>
        <v>0</v>
      </c>
      <c r="U201" s="89">
        <f>Igazgatás!U249+Községgazd!X212+Közút!U201+Vagyongazd!U202+Sport!U203+Közművelődés!W243+Támogatás!Y202</f>
        <v>0</v>
      </c>
      <c r="V201" s="1">
        <f>Igazgatás!V249+Községgazd!Y212+Közút!V201+Vagyongazd!V202+Sport!V203+Közművelődés!X243+Támogatás!Z202</f>
        <v>0</v>
      </c>
      <c r="W201" s="43">
        <f>Igazgatás!W249+Községgazd!Z212+Közút!W201+Vagyongazd!W202+Sport!W203+Közművelődés!Y243+Támogatás!AA202</f>
        <v>0</v>
      </c>
      <c r="X201" s="46">
        <f>Igazgatás!X249+Községgazd!AA212+Közút!X201+Vagyongazd!X202+Sport!X203+Közművelődés!Z243+Támogatás!AB202</f>
        <v>0</v>
      </c>
    </row>
    <row r="202" spans="1:24" ht="15.75" hidden="1" thickBot="1" x14ac:dyDescent="0.3">
      <c r="A202" s="140" t="s">
        <v>528</v>
      </c>
      <c r="B202" s="59"/>
      <c r="C202" s="2"/>
      <c r="D202" s="603" t="s">
        <v>644</v>
      </c>
      <c r="E202" s="603"/>
      <c r="F202" s="187">
        <f>Igazgatás!F250+Községgazd!F213+Közút!F202+Vagyongazd!F203+Sport!F204+Közművelődés!F244+Támogatás!F203</f>
        <v>0</v>
      </c>
      <c r="G202" s="486">
        <f>Igazgatás!G250+Községgazd!G213+Közút!G202+Vagyongazd!G203+Sport!G204+Közművelődés!G244+Támogatás!G203</f>
        <v>0</v>
      </c>
      <c r="H202" s="486">
        <f>Igazgatás!H250+Községgazd!H213+Közút!H202+Vagyongazd!H203+Sport!H204+Közművelődés!H244+Támogatás!H203</f>
        <v>0</v>
      </c>
      <c r="I202" s="415">
        <f>Igazgatás!I250+Községgazd!I213+Közút!I202+Vagyongazd!I203+Sport!I204+Közművelődés!I244+Támogatás!I203</f>
        <v>0</v>
      </c>
      <c r="J202" s="394">
        <f>Igazgatás!J250+Községgazd!J213+Közút!J202+Vagyongazd!J203+Sport!J204+Közművelődés!J244+Támogatás!J203</f>
        <v>0</v>
      </c>
      <c r="K202" s="205">
        <f>Igazgatás!K250+Községgazd!K213+Közút!K202+Vagyongazd!K203+Sport!K204+Közművelődés!K244+Támogatás!K203</f>
        <v>0</v>
      </c>
      <c r="L202" s="224">
        <f>Igazgatás!L250+Községgazd!L213+Közút!L202+Vagyongazd!L203+Sport!L204+Közművelődés!L244+Támogatás!L203</f>
        <v>0</v>
      </c>
      <c r="M202" s="81">
        <f>Igazgatás!M250+Községgazd!P213+Közút!M202+Vagyongazd!M203+Sport!M204+Közművelődés!O244+Támogatás!Q203</f>
        <v>0</v>
      </c>
      <c r="N202" s="1">
        <f>Igazgatás!N250+Községgazd!Q213+Közút!N202+Vagyongazd!N203+Sport!N204+Közművelődés!P244+Támogatás!R203</f>
        <v>0</v>
      </c>
      <c r="O202" s="1">
        <f>Igazgatás!O250+Községgazd!R213+Közút!O202+Vagyongazd!O203+Sport!O204+Közművelődés!Q244+Támogatás!S203</f>
        <v>0</v>
      </c>
      <c r="P202" s="1">
        <f>Igazgatás!P250+Községgazd!S213+Közút!P202+Vagyongazd!P203+Sport!P204+Közművelődés!R244+Támogatás!T203</f>
        <v>0</v>
      </c>
      <c r="Q202" s="1">
        <f>Igazgatás!Q250+Községgazd!T213+Közút!Q202+Vagyongazd!Q203+Sport!Q204+Közművelődés!S244+Támogatás!U203</f>
        <v>0</v>
      </c>
      <c r="R202" s="89">
        <f>Igazgatás!R250+Községgazd!U213+Közút!R202+Vagyongazd!R203+Sport!R204+Közművelődés!T244+Támogatás!V203</f>
        <v>0</v>
      </c>
      <c r="S202" s="1">
        <f>Igazgatás!S250+Községgazd!V213+Közút!S202+Vagyongazd!S203+Sport!S204+Közművelődés!U244+Támogatás!W203</f>
        <v>0</v>
      </c>
      <c r="T202" s="43">
        <f>Igazgatás!T250+Községgazd!W213+Közút!T202+Vagyongazd!T203+Sport!T204+Közművelődés!V244+Támogatás!X203</f>
        <v>0</v>
      </c>
      <c r="U202" s="89">
        <f>Igazgatás!U250+Községgazd!X213+Közút!U202+Vagyongazd!U203+Sport!U204+Közművelődés!W244+Támogatás!Y203</f>
        <v>0</v>
      </c>
      <c r="V202" s="1">
        <f>Igazgatás!V250+Községgazd!Y213+Közút!V202+Vagyongazd!V203+Sport!V204+Közművelődés!X244+Támogatás!Z203</f>
        <v>0</v>
      </c>
      <c r="W202" s="43">
        <f>Igazgatás!W250+Községgazd!Z213+Közút!W202+Vagyongazd!W203+Sport!W204+Közművelődés!Y244+Támogatás!AA203</f>
        <v>0</v>
      </c>
      <c r="X202" s="46">
        <f>Igazgatás!X250+Községgazd!AA213+Közút!X202+Vagyongazd!X203+Sport!X204+Közművelődés!Z244+Támogatás!AB203</f>
        <v>0</v>
      </c>
    </row>
    <row r="203" spans="1:24" ht="15.75" hidden="1" thickBot="1" x14ac:dyDescent="0.3">
      <c r="A203" s="140" t="s">
        <v>529</v>
      </c>
      <c r="B203" s="59"/>
      <c r="C203" s="2"/>
      <c r="D203" s="603" t="s">
        <v>1107</v>
      </c>
      <c r="E203" s="603"/>
      <c r="F203" s="187">
        <f>Igazgatás!F251+Községgazd!F214+Közút!F203+Vagyongazd!F204+Sport!F205+Közművelődés!F245+Támogatás!F204</f>
        <v>0</v>
      </c>
      <c r="G203" s="486">
        <f>Igazgatás!G251+Községgazd!G214+Közút!G203+Vagyongazd!G204+Sport!G205+Közművelődés!G245+Támogatás!G204</f>
        <v>0</v>
      </c>
      <c r="H203" s="486">
        <f>Igazgatás!H251+Községgazd!H214+Közút!H203+Vagyongazd!H204+Sport!H205+Közművelődés!H245+Támogatás!H204</f>
        <v>0</v>
      </c>
      <c r="I203" s="415">
        <f>Igazgatás!I251+Községgazd!I214+Közút!I203+Vagyongazd!I204+Sport!I205+Közművelődés!I245+Támogatás!I204</f>
        <v>0</v>
      </c>
      <c r="J203" s="394">
        <f>Igazgatás!J251+Községgazd!J214+Közút!J203+Vagyongazd!J204+Sport!J205+Közművelődés!J245+Támogatás!J204</f>
        <v>0</v>
      </c>
      <c r="K203" s="205">
        <f>Igazgatás!K251+Községgazd!K214+Közút!K203+Vagyongazd!K204+Sport!K205+Közművelődés!K245+Támogatás!K204</f>
        <v>0</v>
      </c>
      <c r="L203" s="224">
        <f>Igazgatás!L251+Községgazd!L214+Közút!L203+Vagyongazd!L204+Sport!L205+Közművelődés!L245+Támogatás!L204</f>
        <v>0</v>
      </c>
      <c r="M203" s="81">
        <f>Igazgatás!M251+Községgazd!P214+Közút!M203+Vagyongazd!M204+Sport!M205+Közművelődés!O245+Támogatás!Q204</f>
        <v>0</v>
      </c>
      <c r="N203" s="1">
        <f>Igazgatás!N251+Községgazd!Q214+Közút!N203+Vagyongazd!N204+Sport!N205+Közművelődés!P245+Támogatás!R204</f>
        <v>0</v>
      </c>
      <c r="O203" s="1">
        <f>Igazgatás!O251+Községgazd!R214+Közút!O203+Vagyongazd!O204+Sport!O205+Közművelődés!Q245+Támogatás!S204</f>
        <v>0</v>
      </c>
      <c r="P203" s="1">
        <f>Igazgatás!P251+Községgazd!S214+Közút!P203+Vagyongazd!P204+Sport!P205+Közművelődés!R245+Támogatás!T204</f>
        <v>0</v>
      </c>
      <c r="Q203" s="1">
        <f>Igazgatás!Q251+Községgazd!T214+Közút!Q203+Vagyongazd!Q204+Sport!Q205+Közművelődés!S245+Támogatás!U204</f>
        <v>0</v>
      </c>
      <c r="R203" s="89">
        <f>Igazgatás!R251+Községgazd!U214+Közút!R203+Vagyongazd!R204+Sport!R205+Közművelődés!T245+Támogatás!V204</f>
        <v>0</v>
      </c>
      <c r="S203" s="1">
        <f>Igazgatás!S251+Községgazd!V214+Közút!S203+Vagyongazd!S204+Sport!S205+Közművelődés!U245+Támogatás!W204</f>
        <v>0</v>
      </c>
      <c r="T203" s="43">
        <f>Igazgatás!T251+Községgazd!W214+Közút!T203+Vagyongazd!T204+Sport!T205+Közművelődés!V245+Támogatás!X204</f>
        <v>0</v>
      </c>
      <c r="U203" s="89">
        <f>Igazgatás!U251+Községgazd!X214+Közút!U203+Vagyongazd!U204+Sport!U205+Közművelődés!W245+Támogatás!Y204</f>
        <v>0</v>
      </c>
      <c r="V203" s="1">
        <f>Igazgatás!V251+Községgazd!Y214+Közút!V203+Vagyongazd!V204+Sport!V205+Közművelődés!X245+Támogatás!Z204</f>
        <v>0</v>
      </c>
      <c r="W203" s="43">
        <f>Igazgatás!W251+Községgazd!Z214+Közút!W203+Vagyongazd!W204+Sport!W205+Közművelődés!Y245+Támogatás!AA204</f>
        <v>0</v>
      </c>
      <c r="X203" s="46">
        <f>Igazgatás!X251+Községgazd!AA214+Közút!X203+Vagyongazd!X204+Sport!X205+Közművelődés!Z245+Támogatás!AB204</f>
        <v>0</v>
      </c>
    </row>
    <row r="204" spans="1:24" ht="25.5" hidden="1" customHeight="1" x14ac:dyDescent="0.25">
      <c r="A204" s="140" t="s">
        <v>530</v>
      </c>
      <c r="B204" s="59"/>
      <c r="C204" s="2"/>
      <c r="D204" s="607" t="s">
        <v>822</v>
      </c>
      <c r="E204" s="607"/>
      <c r="F204" s="197">
        <f>Igazgatás!F252+Községgazd!F215+Közút!F204+Vagyongazd!F205+Sport!F206+Közművelődés!F246+Támogatás!F205</f>
        <v>0</v>
      </c>
      <c r="G204" s="497">
        <f>Igazgatás!G252+Községgazd!G215+Közút!G204+Vagyongazd!G205+Sport!G206+Közművelődés!G246+Támogatás!G205</f>
        <v>0</v>
      </c>
      <c r="H204" s="497">
        <f>Igazgatás!H252+Községgazd!H215+Közút!H204+Vagyongazd!H205+Sport!H206+Közművelődés!H246+Támogatás!H205</f>
        <v>0</v>
      </c>
      <c r="I204" s="426">
        <f>Igazgatás!I252+Községgazd!I215+Közút!I204+Vagyongazd!I205+Sport!I206+Közművelődés!I246+Támogatás!I205</f>
        <v>0</v>
      </c>
      <c r="J204" s="406">
        <f>Igazgatás!J252+Községgazd!J215+Közút!J204+Vagyongazd!J205+Sport!J206+Közművelődés!J246+Támogatás!J205</f>
        <v>0</v>
      </c>
      <c r="K204" s="215">
        <f>Igazgatás!K252+Községgazd!K215+Közút!K204+Vagyongazd!K205+Sport!K206+Közművelődés!K246+Támogatás!K205</f>
        <v>0</v>
      </c>
      <c r="L204" s="224">
        <f>Igazgatás!L252+Községgazd!L215+Közút!L204+Vagyongazd!L205+Sport!L206+Közművelődés!L246+Támogatás!L205</f>
        <v>0</v>
      </c>
      <c r="M204" s="81">
        <f>Igazgatás!M252+Községgazd!P215+Közút!M204+Vagyongazd!M205+Sport!M206+Közművelődés!O246+Támogatás!Q205</f>
        <v>0</v>
      </c>
      <c r="N204" s="1">
        <f>Igazgatás!N252+Községgazd!Q215+Közút!N204+Vagyongazd!N205+Sport!N206+Közművelődés!P246+Támogatás!R205</f>
        <v>0</v>
      </c>
      <c r="O204" s="1">
        <f>Igazgatás!O252+Községgazd!R215+Közút!O204+Vagyongazd!O205+Sport!O206+Közművelődés!Q246+Támogatás!S205</f>
        <v>0</v>
      </c>
      <c r="P204" s="1">
        <f>Igazgatás!P252+Községgazd!S215+Közút!P204+Vagyongazd!P205+Sport!P206+Közművelődés!R246+Támogatás!T205</f>
        <v>0</v>
      </c>
      <c r="Q204" s="1">
        <f>Igazgatás!Q252+Községgazd!T215+Közút!Q204+Vagyongazd!Q205+Sport!Q206+Közművelődés!S246+Támogatás!U205</f>
        <v>0</v>
      </c>
      <c r="R204" s="89">
        <f>Igazgatás!R252+Községgazd!U215+Közút!R204+Vagyongazd!R205+Sport!R206+Közművelődés!T246+Támogatás!V205</f>
        <v>0</v>
      </c>
      <c r="S204" s="1">
        <f>Igazgatás!S252+Községgazd!V215+Közút!S204+Vagyongazd!S205+Sport!S206+Közművelődés!U246+Támogatás!W205</f>
        <v>0</v>
      </c>
      <c r="T204" s="43">
        <f>Igazgatás!T252+Községgazd!W215+Közút!T204+Vagyongazd!T205+Sport!T206+Közművelődés!V246+Támogatás!X205</f>
        <v>0</v>
      </c>
      <c r="U204" s="89">
        <f>Igazgatás!U252+Községgazd!X215+Közút!U204+Vagyongazd!U205+Sport!U206+Közművelődés!W246+Támogatás!Y205</f>
        <v>0</v>
      </c>
      <c r="V204" s="1">
        <f>Igazgatás!V252+Községgazd!Y215+Közút!V204+Vagyongazd!V205+Sport!V206+Közművelődés!X246+Támogatás!Z205</f>
        <v>0</v>
      </c>
      <c r="W204" s="43">
        <f>Igazgatás!W252+Községgazd!Z215+Közút!W204+Vagyongazd!W205+Sport!W206+Közművelődés!Y246+Támogatás!AA205</f>
        <v>0</v>
      </c>
      <c r="X204" s="46">
        <f>Igazgatás!X252+Községgazd!AA215+Közút!X204+Vagyongazd!X205+Sport!X206+Közművelődés!Z246+Támogatás!AB205</f>
        <v>0</v>
      </c>
    </row>
    <row r="205" spans="1:24" ht="25.5" hidden="1" customHeight="1" x14ac:dyDescent="0.25">
      <c r="A205" s="140" t="s">
        <v>531</v>
      </c>
      <c r="B205" s="59"/>
      <c r="C205" s="2"/>
      <c r="D205" s="607" t="s">
        <v>825</v>
      </c>
      <c r="E205" s="607"/>
      <c r="F205" s="197">
        <f>Igazgatás!F253+Községgazd!F216+Közút!F205+Vagyongazd!F206+Sport!F207+Közművelődés!F247+Támogatás!F206</f>
        <v>0</v>
      </c>
      <c r="G205" s="497">
        <f>Igazgatás!G253+Községgazd!G216+Közút!G205+Vagyongazd!G206+Sport!G207+Közművelődés!G247+Támogatás!G206</f>
        <v>0</v>
      </c>
      <c r="H205" s="497">
        <f>Igazgatás!H253+Községgazd!H216+Közút!H205+Vagyongazd!H206+Sport!H207+Közművelődés!H247+Támogatás!H206</f>
        <v>0</v>
      </c>
      <c r="I205" s="426">
        <f>Igazgatás!I253+Községgazd!I216+Közút!I205+Vagyongazd!I206+Sport!I207+Közművelődés!I247+Támogatás!I206</f>
        <v>0</v>
      </c>
      <c r="J205" s="406">
        <f>Igazgatás!J253+Községgazd!J216+Közút!J205+Vagyongazd!J206+Sport!J207+Közművelődés!J247+Támogatás!J206</f>
        <v>0</v>
      </c>
      <c r="K205" s="215">
        <f>Igazgatás!K253+Községgazd!K216+Közút!K205+Vagyongazd!K206+Sport!K207+Közművelődés!K247+Támogatás!K206</f>
        <v>0</v>
      </c>
      <c r="L205" s="224">
        <f>Igazgatás!L253+Községgazd!L216+Közút!L205+Vagyongazd!L206+Sport!L207+Közművelődés!L247+Támogatás!L206</f>
        <v>0</v>
      </c>
      <c r="M205" s="81">
        <f>Igazgatás!M253+Községgazd!P216+Közút!M205+Vagyongazd!M206+Sport!M207+Közművelődés!O247+Támogatás!Q206</f>
        <v>0</v>
      </c>
      <c r="N205" s="1">
        <f>Igazgatás!N253+Községgazd!Q216+Közút!N205+Vagyongazd!N206+Sport!N207+Közművelődés!P247+Támogatás!R206</f>
        <v>0</v>
      </c>
      <c r="O205" s="1">
        <f>Igazgatás!O253+Községgazd!R216+Közút!O205+Vagyongazd!O206+Sport!O207+Közművelődés!Q247+Támogatás!S206</f>
        <v>0</v>
      </c>
      <c r="P205" s="1">
        <f>Igazgatás!P253+Községgazd!S216+Közút!P205+Vagyongazd!P206+Sport!P207+Közművelődés!R247+Támogatás!T206</f>
        <v>0</v>
      </c>
      <c r="Q205" s="1">
        <f>Igazgatás!Q253+Községgazd!T216+Közút!Q205+Vagyongazd!Q206+Sport!Q207+Közművelődés!S247+Támogatás!U206</f>
        <v>0</v>
      </c>
      <c r="R205" s="89">
        <f>Igazgatás!R253+Községgazd!U216+Közút!R205+Vagyongazd!R206+Sport!R207+Közművelődés!T247+Támogatás!V206</f>
        <v>0</v>
      </c>
      <c r="S205" s="1">
        <f>Igazgatás!S253+Községgazd!V216+Közút!S205+Vagyongazd!S206+Sport!S207+Közművelődés!U247+Támogatás!W206</f>
        <v>0</v>
      </c>
      <c r="T205" s="43">
        <f>Igazgatás!T253+Községgazd!W216+Közút!T205+Vagyongazd!T206+Sport!T207+Közművelődés!V247+Támogatás!X206</f>
        <v>0</v>
      </c>
      <c r="U205" s="89">
        <f>Igazgatás!U253+Községgazd!X216+Közút!U205+Vagyongazd!U206+Sport!U207+Közművelődés!W247+Támogatás!Y206</f>
        <v>0</v>
      </c>
      <c r="V205" s="1">
        <f>Igazgatás!V253+Községgazd!Y216+Közút!V205+Vagyongazd!V206+Sport!V207+Közművelődés!X247+Támogatás!Z206</f>
        <v>0</v>
      </c>
      <c r="W205" s="43">
        <f>Igazgatás!W253+Községgazd!Z216+Közút!W205+Vagyongazd!W206+Sport!W207+Közművelődés!Y247+Támogatás!AA206</f>
        <v>0</v>
      </c>
      <c r="X205" s="46">
        <f>Igazgatás!X253+Községgazd!AA216+Közút!X205+Vagyongazd!X206+Sport!X207+Közművelődés!Z247+Támogatás!AB206</f>
        <v>0</v>
      </c>
    </row>
    <row r="206" spans="1:24" ht="15.75" hidden="1" thickBot="1" x14ac:dyDescent="0.3">
      <c r="A206" s="140" t="s">
        <v>532</v>
      </c>
      <c r="B206" s="59"/>
      <c r="C206" s="2"/>
      <c r="D206" s="603" t="s">
        <v>1108</v>
      </c>
      <c r="E206" s="603"/>
      <c r="F206" s="187">
        <f>Igazgatás!F254+Községgazd!F217+Közút!F206+Vagyongazd!F207+Sport!F208+Közművelődés!F248+Támogatás!F207</f>
        <v>0</v>
      </c>
      <c r="G206" s="486">
        <f>Igazgatás!G254+Községgazd!G217+Közút!G206+Vagyongazd!G207+Sport!G208+Közművelődés!G248+Támogatás!G207</f>
        <v>0</v>
      </c>
      <c r="H206" s="486">
        <f>Igazgatás!H254+Községgazd!H217+Közút!H206+Vagyongazd!H207+Sport!H208+Közművelődés!H248+Támogatás!H207</f>
        <v>0</v>
      </c>
      <c r="I206" s="415">
        <f>Igazgatás!I254+Községgazd!I217+Közút!I206+Vagyongazd!I207+Sport!I208+Közművelődés!I248+Támogatás!I207</f>
        <v>0</v>
      </c>
      <c r="J206" s="394">
        <f>Igazgatás!J254+Községgazd!J217+Közút!J206+Vagyongazd!J207+Sport!J208+Közművelődés!J248+Támogatás!J207</f>
        <v>0</v>
      </c>
      <c r="K206" s="205">
        <f>Igazgatás!K254+Községgazd!K217+Közút!K206+Vagyongazd!K207+Sport!K208+Közművelődés!K248+Támogatás!K207</f>
        <v>0</v>
      </c>
      <c r="L206" s="224">
        <f>Igazgatás!L254+Községgazd!L217+Közút!L206+Vagyongazd!L207+Sport!L208+Közművelődés!L248+Támogatás!L207</f>
        <v>0</v>
      </c>
      <c r="M206" s="81">
        <f>Igazgatás!M254+Községgazd!P217+Közút!M206+Vagyongazd!M207+Sport!M208+Közművelődés!O248+Támogatás!Q207</f>
        <v>0</v>
      </c>
      <c r="N206" s="1">
        <f>Igazgatás!N254+Községgazd!Q217+Közút!N206+Vagyongazd!N207+Sport!N208+Közművelődés!P248+Támogatás!R207</f>
        <v>0</v>
      </c>
      <c r="O206" s="1">
        <f>Igazgatás!O254+Községgazd!R217+Közút!O206+Vagyongazd!O207+Sport!O208+Közművelődés!Q248+Támogatás!S207</f>
        <v>0</v>
      </c>
      <c r="P206" s="1">
        <f>Igazgatás!P254+Községgazd!S217+Közút!P206+Vagyongazd!P207+Sport!P208+Közművelődés!R248+Támogatás!T207</f>
        <v>0</v>
      </c>
      <c r="Q206" s="1">
        <f>Igazgatás!Q254+Községgazd!T217+Közút!Q206+Vagyongazd!Q207+Sport!Q208+Közművelődés!S248+Támogatás!U207</f>
        <v>0</v>
      </c>
      <c r="R206" s="89">
        <f>Igazgatás!R254+Községgazd!U217+Közút!R206+Vagyongazd!R207+Sport!R208+Közművelődés!T248+Támogatás!V207</f>
        <v>0</v>
      </c>
      <c r="S206" s="1">
        <f>Igazgatás!S254+Községgazd!V217+Közút!S206+Vagyongazd!S207+Sport!S208+Közművelődés!U248+Támogatás!W207</f>
        <v>0</v>
      </c>
      <c r="T206" s="43">
        <f>Igazgatás!T254+Községgazd!W217+Közút!T206+Vagyongazd!T207+Sport!T208+Közművelődés!V248+Támogatás!X207</f>
        <v>0</v>
      </c>
      <c r="U206" s="89">
        <f>Igazgatás!U254+Községgazd!X217+Közút!U206+Vagyongazd!U207+Sport!U208+Közművelődés!W248+Támogatás!Y207</f>
        <v>0</v>
      </c>
      <c r="V206" s="1">
        <f>Igazgatás!V254+Községgazd!Y217+Közút!V206+Vagyongazd!V207+Sport!V208+Közművelődés!X248+Támogatás!Z207</f>
        <v>0</v>
      </c>
      <c r="W206" s="43">
        <f>Igazgatás!W254+Községgazd!Z217+Közút!W206+Vagyongazd!W207+Sport!W208+Közművelődés!Y248+Támogatás!AA207</f>
        <v>0</v>
      </c>
      <c r="X206" s="46">
        <f>Igazgatás!X254+Községgazd!AA217+Közút!X206+Vagyongazd!X207+Sport!X208+Közművelődés!Z248+Támogatás!AB207</f>
        <v>0</v>
      </c>
    </row>
    <row r="207" spans="1:24" ht="15.75" hidden="1" thickBot="1" x14ac:dyDescent="0.3">
      <c r="A207" s="140" t="s">
        <v>533</v>
      </c>
      <c r="B207" s="59"/>
      <c r="C207" s="2"/>
      <c r="D207" s="603" t="s">
        <v>645</v>
      </c>
      <c r="E207" s="603"/>
      <c r="F207" s="187">
        <f>Igazgatás!F255+Községgazd!F218+Közút!F207+Vagyongazd!F208+Sport!F209+Közművelődés!F249+Támogatás!F208</f>
        <v>0</v>
      </c>
      <c r="G207" s="486">
        <f>Igazgatás!G255+Községgazd!G218+Közút!G207+Vagyongazd!G208+Sport!G209+Közművelődés!G249+Támogatás!G208</f>
        <v>0</v>
      </c>
      <c r="H207" s="486">
        <f>Igazgatás!H255+Községgazd!H218+Közút!H207+Vagyongazd!H208+Sport!H209+Közművelődés!H249+Támogatás!H208</f>
        <v>0</v>
      </c>
      <c r="I207" s="415">
        <f>Igazgatás!I255+Községgazd!I218+Közút!I207+Vagyongazd!I208+Sport!I209+Közművelődés!I249+Támogatás!I208</f>
        <v>0</v>
      </c>
      <c r="J207" s="394">
        <f>Igazgatás!J255+Községgazd!J218+Közút!J207+Vagyongazd!J208+Sport!J209+Közművelődés!J249+Támogatás!J208</f>
        <v>0</v>
      </c>
      <c r="K207" s="205">
        <f>Igazgatás!K255+Községgazd!K218+Közút!K207+Vagyongazd!K208+Sport!K209+Közművelődés!K249+Támogatás!K208</f>
        <v>0</v>
      </c>
      <c r="L207" s="224">
        <f>Igazgatás!L255+Községgazd!L218+Közút!L207+Vagyongazd!L208+Sport!L209+Közművelődés!L249+Támogatás!L208</f>
        <v>0</v>
      </c>
      <c r="M207" s="81">
        <f>Igazgatás!M255+Községgazd!P218+Közút!M207+Vagyongazd!M208+Sport!M209+Közművelődés!O249+Támogatás!Q208</f>
        <v>0</v>
      </c>
      <c r="N207" s="1">
        <f>Igazgatás!N255+Községgazd!Q218+Közút!N207+Vagyongazd!N208+Sport!N209+Közművelődés!P249+Támogatás!R208</f>
        <v>0</v>
      </c>
      <c r="O207" s="1">
        <f>Igazgatás!O255+Községgazd!R218+Közút!O207+Vagyongazd!O208+Sport!O209+Közművelődés!Q249+Támogatás!S208</f>
        <v>0</v>
      </c>
      <c r="P207" s="1">
        <f>Igazgatás!P255+Községgazd!S218+Közút!P207+Vagyongazd!P208+Sport!P209+Közművelődés!R249+Támogatás!T208</f>
        <v>0</v>
      </c>
      <c r="Q207" s="1">
        <f>Igazgatás!Q255+Községgazd!T218+Közút!Q207+Vagyongazd!Q208+Sport!Q209+Közművelődés!S249+Támogatás!U208</f>
        <v>0</v>
      </c>
      <c r="R207" s="89">
        <f>Igazgatás!R255+Községgazd!U218+Közút!R207+Vagyongazd!R208+Sport!R209+Közművelődés!T249+Támogatás!V208</f>
        <v>0</v>
      </c>
      <c r="S207" s="1">
        <f>Igazgatás!S255+Községgazd!V218+Közút!S207+Vagyongazd!S208+Sport!S209+Közművelődés!U249+Támogatás!W208</f>
        <v>0</v>
      </c>
      <c r="T207" s="43">
        <f>Igazgatás!T255+Községgazd!W218+Közút!T207+Vagyongazd!T208+Sport!T209+Közművelődés!V249+Támogatás!X208</f>
        <v>0</v>
      </c>
      <c r="U207" s="89">
        <f>Igazgatás!U255+Községgazd!X218+Közút!U207+Vagyongazd!U208+Sport!U209+Közművelődés!W249+Támogatás!Y208</f>
        <v>0</v>
      </c>
      <c r="V207" s="1">
        <f>Igazgatás!V255+Községgazd!Y218+Közút!V207+Vagyongazd!V208+Sport!V209+Közművelődés!X249+Támogatás!Z208</f>
        <v>0</v>
      </c>
      <c r="W207" s="43">
        <f>Igazgatás!W255+Községgazd!Z218+Közút!W207+Vagyongazd!W208+Sport!W209+Közművelődés!Y249+Támogatás!AA208</f>
        <v>0</v>
      </c>
      <c r="X207" s="46">
        <f>Igazgatás!X255+Községgazd!AA218+Közút!X207+Vagyongazd!X208+Sport!X209+Közművelődés!Z249+Támogatás!AB208</f>
        <v>0</v>
      </c>
    </row>
    <row r="208" spans="1:24" ht="15.75" hidden="1" thickBot="1" x14ac:dyDescent="0.3">
      <c r="A208" s="140" t="s">
        <v>534</v>
      </c>
      <c r="B208" s="59"/>
      <c r="C208" s="2"/>
      <c r="D208" s="603" t="s">
        <v>1109</v>
      </c>
      <c r="E208" s="603"/>
      <c r="F208" s="187">
        <f>Igazgatás!F256+Községgazd!F219+Közút!F208+Vagyongazd!F209+Sport!F210+Közművelődés!F250+Támogatás!F209</f>
        <v>0</v>
      </c>
      <c r="G208" s="486">
        <f>Igazgatás!G256+Községgazd!G219+Közút!G208+Vagyongazd!G209+Sport!G210+Közművelődés!G250+Támogatás!G209</f>
        <v>0</v>
      </c>
      <c r="H208" s="486">
        <f>Igazgatás!H256+Községgazd!H219+Közút!H208+Vagyongazd!H209+Sport!H210+Közművelődés!H250+Támogatás!H209</f>
        <v>0</v>
      </c>
      <c r="I208" s="415">
        <f>Igazgatás!I256+Községgazd!I219+Közút!I208+Vagyongazd!I209+Sport!I210+Közművelődés!I250+Támogatás!I209</f>
        <v>0</v>
      </c>
      <c r="J208" s="394">
        <f>Igazgatás!J256+Községgazd!J219+Közút!J208+Vagyongazd!J209+Sport!J210+Közművelődés!J250+Támogatás!J209</f>
        <v>0</v>
      </c>
      <c r="K208" s="205">
        <f>Igazgatás!K256+Községgazd!K219+Közút!K208+Vagyongazd!K209+Sport!K210+Közművelődés!K250+Támogatás!K209</f>
        <v>0</v>
      </c>
      <c r="L208" s="224">
        <f>Igazgatás!L256+Községgazd!L219+Közút!L208+Vagyongazd!L209+Sport!L210+Közművelődés!L250+Támogatás!L209</f>
        <v>0</v>
      </c>
      <c r="M208" s="81">
        <f>Igazgatás!M256+Községgazd!P219+Közút!M208+Vagyongazd!M209+Sport!M210+Közművelődés!O250+Támogatás!Q209</f>
        <v>0</v>
      </c>
      <c r="N208" s="1">
        <f>Igazgatás!N256+Községgazd!Q219+Közút!N208+Vagyongazd!N209+Sport!N210+Közművelődés!P250+Támogatás!R209</f>
        <v>0</v>
      </c>
      <c r="O208" s="1">
        <f>Igazgatás!O256+Községgazd!R219+Közút!O208+Vagyongazd!O209+Sport!O210+Közművelődés!Q250+Támogatás!S209</f>
        <v>0</v>
      </c>
      <c r="P208" s="1">
        <f>Igazgatás!P256+Községgazd!S219+Közút!P208+Vagyongazd!P209+Sport!P210+Közművelődés!R250+Támogatás!T209</f>
        <v>0</v>
      </c>
      <c r="Q208" s="1">
        <f>Igazgatás!Q256+Községgazd!T219+Közút!Q208+Vagyongazd!Q209+Sport!Q210+Közművelődés!S250+Támogatás!U209</f>
        <v>0</v>
      </c>
      <c r="R208" s="89">
        <f>Igazgatás!R256+Községgazd!U219+Közút!R208+Vagyongazd!R209+Sport!R210+Közművelődés!T250+Támogatás!V209</f>
        <v>0</v>
      </c>
      <c r="S208" s="1">
        <f>Igazgatás!S256+Községgazd!V219+Közút!S208+Vagyongazd!S209+Sport!S210+Közművelődés!U250+Támogatás!W209</f>
        <v>0</v>
      </c>
      <c r="T208" s="43">
        <f>Igazgatás!T256+Községgazd!W219+Közút!T208+Vagyongazd!T209+Sport!T210+Közművelődés!V250+Támogatás!X209</f>
        <v>0</v>
      </c>
      <c r="U208" s="89">
        <f>Igazgatás!U256+Községgazd!X219+Közút!U208+Vagyongazd!U209+Sport!U210+Közművelődés!W250+Támogatás!Y209</f>
        <v>0</v>
      </c>
      <c r="V208" s="1">
        <f>Igazgatás!V256+Községgazd!Y219+Közút!V208+Vagyongazd!V209+Sport!V210+Közművelődés!X250+Támogatás!Z209</f>
        <v>0</v>
      </c>
      <c r="W208" s="43">
        <f>Igazgatás!W256+Községgazd!Z219+Közút!W208+Vagyongazd!W209+Sport!W210+Közművelődés!Y250+Támogatás!AA209</f>
        <v>0</v>
      </c>
      <c r="X208" s="46">
        <f>Igazgatás!X256+Községgazd!AA219+Közút!X208+Vagyongazd!X209+Sport!X210+Közművelődés!Z250+Támogatás!AB209</f>
        <v>0</v>
      </c>
    </row>
    <row r="209" spans="1:24" ht="15.75" hidden="1" thickBot="1" x14ac:dyDescent="0.3">
      <c r="A209" s="140" t="s">
        <v>535</v>
      </c>
      <c r="B209" s="59"/>
      <c r="C209" s="2"/>
      <c r="D209" s="603" t="s">
        <v>851</v>
      </c>
      <c r="E209" s="603"/>
      <c r="F209" s="187">
        <f>Igazgatás!F257+Községgazd!F220+Közút!F209+Vagyongazd!F210+Sport!F211+Közművelődés!F251+Támogatás!F210</f>
        <v>0</v>
      </c>
      <c r="G209" s="486">
        <f>Igazgatás!G257+Községgazd!G220+Közút!G209+Vagyongazd!G210+Sport!G211+Közművelődés!G251+Támogatás!G210</f>
        <v>0</v>
      </c>
      <c r="H209" s="486">
        <f>Igazgatás!H257+Községgazd!H220+Közút!H209+Vagyongazd!H210+Sport!H211+Közművelődés!H251+Támogatás!H210</f>
        <v>0</v>
      </c>
      <c r="I209" s="415">
        <f>Igazgatás!I257+Községgazd!I220+Közút!I209+Vagyongazd!I210+Sport!I211+Közművelődés!I251+Támogatás!I210</f>
        <v>0</v>
      </c>
      <c r="J209" s="394">
        <f>Igazgatás!J257+Községgazd!J220+Közút!J209+Vagyongazd!J210+Sport!J211+Közművelődés!J251+Támogatás!J210</f>
        <v>0</v>
      </c>
      <c r="K209" s="205">
        <f>Igazgatás!K257+Községgazd!K220+Közút!K209+Vagyongazd!K210+Sport!K211+Közművelődés!K251+Támogatás!K210</f>
        <v>0</v>
      </c>
      <c r="L209" s="224">
        <f>Igazgatás!L257+Községgazd!L220+Közút!L209+Vagyongazd!L210+Sport!L211+Közművelődés!L251+Támogatás!L210</f>
        <v>0</v>
      </c>
      <c r="M209" s="81">
        <f>Igazgatás!M257+Községgazd!P220+Közút!M209+Vagyongazd!M210+Sport!M211+Közművelődés!O251+Támogatás!Q210</f>
        <v>0</v>
      </c>
      <c r="N209" s="1">
        <f>Igazgatás!N257+Községgazd!Q220+Közút!N209+Vagyongazd!N210+Sport!N211+Közművelődés!P251+Támogatás!R210</f>
        <v>0</v>
      </c>
      <c r="O209" s="1">
        <f>Igazgatás!O257+Községgazd!R220+Közút!O209+Vagyongazd!O210+Sport!O211+Közművelődés!Q251+Támogatás!S210</f>
        <v>0</v>
      </c>
      <c r="P209" s="1">
        <f>Igazgatás!P257+Községgazd!S220+Közút!P209+Vagyongazd!P210+Sport!P211+Közművelődés!R251+Támogatás!T210</f>
        <v>0</v>
      </c>
      <c r="Q209" s="1">
        <f>Igazgatás!Q257+Községgazd!T220+Közút!Q209+Vagyongazd!Q210+Sport!Q211+Közművelődés!S251+Támogatás!U210</f>
        <v>0</v>
      </c>
      <c r="R209" s="89">
        <f>Igazgatás!R257+Községgazd!U220+Közút!R209+Vagyongazd!R210+Sport!R211+Közművelődés!T251+Támogatás!V210</f>
        <v>0</v>
      </c>
      <c r="S209" s="1">
        <f>Igazgatás!S257+Községgazd!V220+Közút!S209+Vagyongazd!S210+Sport!S211+Közművelődés!U251+Támogatás!W210</f>
        <v>0</v>
      </c>
      <c r="T209" s="43">
        <f>Igazgatás!T257+Községgazd!W220+Közút!T209+Vagyongazd!T210+Sport!T211+Közművelődés!V251+Támogatás!X210</f>
        <v>0</v>
      </c>
      <c r="U209" s="89">
        <f>Igazgatás!U257+Községgazd!X220+Közút!U209+Vagyongazd!U210+Sport!U211+Közművelődés!W251+Támogatás!Y210</f>
        <v>0</v>
      </c>
      <c r="V209" s="1">
        <f>Igazgatás!V257+Községgazd!Y220+Közút!V209+Vagyongazd!V210+Sport!V211+Közművelődés!X251+Támogatás!Z210</f>
        <v>0</v>
      </c>
      <c r="W209" s="43">
        <f>Igazgatás!W257+Községgazd!Z220+Közút!W209+Vagyongazd!W210+Sport!W211+Közművelődés!Y251+Támogatás!AA210</f>
        <v>0</v>
      </c>
      <c r="X209" s="46">
        <f>Igazgatás!X257+Községgazd!AA220+Közút!X209+Vagyongazd!X210+Sport!X211+Közművelődés!Z251+Támogatás!AB210</f>
        <v>0</v>
      </c>
    </row>
    <row r="210" spans="1:24" s="19" customFormat="1" ht="15.75" hidden="1" thickBot="1" x14ac:dyDescent="0.3">
      <c r="A210" s="140" t="s">
        <v>536</v>
      </c>
      <c r="B210" s="101" t="s">
        <v>974</v>
      </c>
      <c r="C210" s="613" t="s">
        <v>537</v>
      </c>
      <c r="D210" s="614"/>
      <c r="E210" s="614"/>
      <c r="F210" s="188">
        <f>Igazgatás!F258+Községgazd!F221+Közút!F210+Vagyongazd!F211+Sport!F212+Közművelődés!F252+Támogatás!F211</f>
        <v>0</v>
      </c>
      <c r="G210" s="487">
        <f>Igazgatás!G258+Községgazd!G221+Közút!G210+Vagyongazd!G211+Sport!G212+Közművelődés!G252+Támogatás!G211</f>
        <v>0</v>
      </c>
      <c r="H210" s="487">
        <f>Igazgatás!H258+Községgazd!H221+Közút!H210+Vagyongazd!H211+Sport!H212+Közművelődés!H252+Támogatás!H211</f>
        <v>0</v>
      </c>
      <c r="I210" s="416">
        <f>Igazgatás!I258+Községgazd!I221+Közút!I210+Vagyongazd!I211+Sport!I212+Közművelődés!I252+Támogatás!I211</f>
        <v>0</v>
      </c>
      <c r="J210" s="395">
        <f>Igazgatás!J258+Községgazd!J221+Közút!J210+Vagyongazd!J211+Sport!J212+Közművelődés!J252+Támogatás!J211</f>
        <v>0</v>
      </c>
      <c r="K210" s="206">
        <f>Igazgatás!K258+Községgazd!K221+Közút!K210+Vagyongazd!K211+Sport!K212+Közművelődés!K252+Támogatás!K211</f>
        <v>0</v>
      </c>
      <c r="L210" s="223">
        <f>Igazgatás!L258+Községgazd!L221+Közút!L210+Vagyongazd!L211+Sport!L212+Közművelődés!L252+Támogatás!L211</f>
        <v>0</v>
      </c>
      <c r="M210" s="104">
        <f>Igazgatás!M258+Községgazd!P221+Közút!M210+Vagyongazd!M211+Sport!M212+Közművelődés!O252+Támogatás!Q211</f>
        <v>0</v>
      </c>
      <c r="N210" s="105">
        <f>Igazgatás!N258+Községgazd!Q221+Közút!N210+Vagyongazd!N211+Sport!N212+Közművelődés!P252+Támogatás!R211</f>
        <v>0</v>
      </c>
      <c r="O210" s="105">
        <f>Igazgatás!O258+Községgazd!R221+Közút!O210+Vagyongazd!O211+Sport!O212+Közművelődés!Q252+Támogatás!S211</f>
        <v>0</v>
      </c>
      <c r="P210" s="105">
        <f>Igazgatás!P258+Községgazd!S221+Közút!P210+Vagyongazd!P211+Sport!P212+Közművelődés!R252+Támogatás!T211</f>
        <v>0</v>
      </c>
      <c r="Q210" s="105">
        <f>Igazgatás!Q258+Községgazd!T221+Közút!Q210+Vagyongazd!Q211+Sport!Q212+Közművelődés!S252+Támogatás!U211</f>
        <v>0</v>
      </c>
      <c r="R210" s="108">
        <f>Igazgatás!R258+Községgazd!U221+Közút!R210+Vagyongazd!R211+Sport!R212+Közművelődés!T252+Támogatás!V211</f>
        <v>0</v>
      </c>
      <c r="S210" s="105">
        <f>Igazgatás!S258+Községgazd!V221+Közút!S210+Vagyongazd!S211+Sport!S212+Közművelődés!U252+Támogatás!W211</f>
        <v>0</v>
      </c>
      <c r="T210" s="107">
        <f>Igazgatás!T258+Községgazd!W221+Közút!T210+Vagyongazd!T211+Sport!T212+Közművelődés!V252+Támogatás!X211</f>
        <v>0</v>
      </c>
      <c r="U210" s="108">
        <f>Igazgatás!U258+Községgazd!X221+Közút!U210+Vagyongazd!U211+Sport!U212+Közművelődés!W252+Támogatás!Y211</f>
        <v>0</v>
      </c>
      <c r="V210" s="105">
        <f>Igazgatás!V258+Községgazd!Y221+Közút!V210+Vagyongazd!V211+Sport!V212+Közművelődés!X252+Támogatás!Z211</f>
        <v>0</v>
      </c>
      <c r="W210" s="107">
        <f>Igazgatás!W258+Községgazd!Z221+Közút!W210+Vagyongazd!W211+Sport!W212+Közművelődés!Y252+Támogatás!AA211</f>
        <v>0</v>
      </c>
      <c r="X210" s="109">
        <f>Igazgatás!X258+Községgazd!AA221+Közút!X210+Vagyongazd!X211+Sport!X212+Közművelődés!Z252+Támogatás!AB211</f>
        <v>0</v>
      </c>
    </row>
    <row r="211" spans="1:24" s="19" customFormat="1" ht="15.75" hidden="1" thickBot="1" x14ac:dyDescent="0.3">
      <c r="A211" s="140" t="s">
        <v>538</v>
      </c>
      <c r="B211" s="101" t="s">
        <v>975</v>
      </c>
      <c r="C211" s="613" t="s">
        <v>539</v>
      </c>
      <c r="D211" s="614"/>
      <c r="E211" s="614"/>
      <c r="F211" s="188">
        <f>Igazgatás!F259+Községgazd!F222+Közút!F211+Vagyongazd!F212+Sport!F213+Közművelődés!F253+Támogatás!F212</f>
        <v>0</v>
      </c>
      <c r="G211" s="487">
        <f>Igazgatás!G259+Községgazd!G222+Közút!G211+Vagyongazd!G212+Sport!G213+Közművelődés!G253+Támogatás!G212</f>
        <v>0</v>
      </c>
      <c r="H211" s="487">
        <f>Igazgatás!H259+Községgazd!H222+Közút!H211+Vagyongazd!H212+Sport!H213+Közművelődés!H253+Támogatás!H212</f>
        <v>0</v>
      </c>
      <c r="I211" s="416">
        <f>Igazgatás!I259+Községgazd!I222+Közút!I211+Vagyongazd!I212+Sport!I213+Közművelődés!I253+Támogatás!I212</f>
        <v>0</v>
      </c>
      <c r="J211" s="395">
        <f>Igazgatás!J259+Községgazd!J222+Közút!J211+Vagyongazd!J212+Sport!J213+Közművelődés!J253+Támogatás!J212</f>
        <v>0</v>
      </c>
      <c r="K211" s="206">
        <f>Igazgatás!K259+Községgazd!K222+Közút!K211+Vagyongazd!K212+Sport!K213+Közművelődés!K253+Támogatás!K212</f>
        <v>0</v>
      </c>
      <c r="L211" s="223">
        <f>Igazgatás!L259+Községgazd!L222+Közút!L211+Vagyongazd!L212+Sport!L213+Közművelődés!L253+Támogatás!L212</f>
        <v>0</v>
      </c>
      <c r="M211" s="104">
        <f>Igazgatás!M259+Községgazd!P222+Közút!M211+Vagyongazd!M212+Sport!M213+Közművelődés!O253+Támogatás!Q212</f>
        <v>0</v>
      </c>
      <c r="N211" s="105">
        <f>Igazgatás!N259+Községgazd!Q222+Közút!N211+Vagyongazd!N212+Sport!N213+Közművelődés!P253+Támogatás!R212</f>
        <v>0</v>
      </c>
      <c r="O211" s="105">
        <f>Igazgatás!O259+Községgazd!R222+Közút!O211+Vagyongazd!O212+Sport!O213+Közművelődés!Q253+Támogatás!S212</f>
        <v>0</v>
      </c>
      <c r="P211" s="105">
        <f>Igazgatás!P259+Községgazd!S222+Közút!P211+Vagyongazd!P212+Sport!P213+Közművelődés!R253+Támogatás!T212</f>
        <v>0</v>
      </c>
      <c r="Q211" s="105">
        <f>Igazgatás!Q259+Községgazd!T222+Közút!Q211+Vagyongazd!Q212+Sport!Q213+Közművelődés!S253+Támogatás!U212</f>
        <v>0</v>
      </c>
      <c r="R211" s="108">
        <f>Igazgatás!R259+Községgazd!U222+Közút!R211+Vagyongazd!R212+Sport!R213+Közművelődés!T253+Támogatás!V212</f>
        <v>0</v>
      </c>
      <c r="S211" s="105">
        <f>Igazgatás!S259+Községgazd!V222+Közút!S211+Vagyongazd!S212+Sport!S213+Közművelődés!U253+Támogatás!W212</f>
        <v>0</v>
      </c>
      <c r="T211" s="107">
        <f>Igazgatás!T259+Községgazd!W222+Közút!T211+Vagyongazd!T212+Sport!T213+Közművelődés!V253+Támogatás!X212</f>
        <v>0</v>
      </c>
      <c r="U211" s="108">
        <f>Igazgatás!U259+Községgazd!X222+Közút!U211+Vagyongazd!U212+Sport!U213+Közművelődés!W253+Támogatás!Y212</f>
        <v>0</v>
      </c>
      <c r="V211" s="105">
        <f>Igazgatás!V259+Községgazd!Y222+Közút!V211+Vagyongazd!V212+Sport!V213+Közművelődés!X253+Támogatás!Z212</f>
        <v>0</v>
      </c>
      <c r="W211" s="107">
        <f>Igazgatás!W259+Községgazd!Z222+Közút!W211+Vagyongazd!W212+Sport!W213+Közművelődés!Y253+Támogatás!AA212</f>
        <v>0</v>
      </c>
      <c r="X211" s="109">
        <f>Igazgatás!X259+Községgazd!AA222+Közút!X211+Vagyongazd!X212+Sport!X213+Közművelődés!Z253+Támogatás!AB212</f>
        <v>0</v>
      </c>
    </row>
    <row r="212" spans="1:24" s="19" customFormat="1" ht="15.75" hidden="1" thickBot="1" x14ac:dyDescent="0.3">
      <c r="A212" s="140" t="s">
        <v>540</v>
      </c>
      <c r="B212" s="101" t="s">
        <v>976</v>
      </c>
      <c r="C212" s="613" t="s">
        <v>541</v>
      </c>
      <c r="D212" s="614"/>
      <c r="E212" s="614"/>
      <c r="F212" s="188">
        <f>Igazgatás!F260+Községgazd!F223+Közút!F212+Vagyongazd!F213+Sport!F214+Közművelődés!F254+Támogatás!F213</f>
        <v>0</v>
      </c>
      <c r="G212" s="487">
        <f>Igazgatás!G260+Községgazd!G223+Közút!G212+Vagyongazd!G213+Sport!G214+Közművelődés!G254+Támogatás!G213</f>
        <v>0</v>
      </c>
      <c r="H212" s="487">
        <f>Igazgatás!H260+Községgazd!H223+Közút!H212+Vagyongazd!H213+Sport!H214+Közművelődés!H254+Támogatás!H213</f>
        <v>0</v>
      </c>
      <c r="I212" s="416">
        <f>Igazgatás!I260+Községgazd!I223+Közút!I212+Vagyongazd!I213+Sport!I214+Közművelődés!I254+Támogatás!I213</f>
        <v>0</v>
      </c>
      <c r="J212" s="395">
        <f>Igazgatás!J260+Községgazd!J223+Közút!J212+Vagyongazd!J213+Sport!J214+Közművelődés!J254+Támogatás!J213</f>
        <v>0</v>
      </c>
      <c r="K212" s="206">
        <f>Igazgatás!K260+Községgazd!K223+Közút!K212+Vagyongazd!K213+Sport!K214+Közművelődés!K254+Támogatás!K213</f>
        <v>0</v>
      </c>
      <c r="L212" s="223">
        <f>Igazgatás!L260+Községgazd!L223+Közút!L212+Vagyongazd!L213+Sport!L214+Közművelődés!L254+Támogatás!L213</f>
        <v>0</v>
      </c>
      <c r="M212" s="104">
        <f>Igazgatás!M260+Községgazd!P223+Közút!M212+Vagyongazd!M213+Sport!M214+Közművelődés!O254+Támogatás!Q213</f>
        <v>0</v>
      </c>
      <c r="N212" s="105">
        <f>Igazgatás!N260+Községgazd!Q223+Közút!N212+Vagyongazd!N213+Sport!N214+Közművelődés!P254+Támogatás!R213</f>
        <v>0</v>
      </c>
      <c r="O212" s="105">
        <f>Igazgatás!O260+Községgazd!R223+Közút!O212+Vagyongazd!O213+Sport!O214+Közművelődés!Q254+Támogatás!S213</f>
        <v>0</v>
      </c>
      <c r="P212" s="105">
        <f>Igazgatás!P260+Községgazd!S223+Közút!P212+Vagyongazd!P213+Sport!P214+Közművelődés!R254+Támogatás!T213</f>
        <v>0</v>
      </c>
      <c r="Q212" s="105">
        <f>Igazgatás!Q260+Községgazd!T223+Közút!Q212+Vagyongazd!Q213+Sport!Q214+Közművelődés!S254+Támogatás!U213</f>
        <v>0</v>
      </c>
      <c r="R212" s="108">
        <f>Igazgatás!R260+Községgazd!U223+Közút!R212+Vagyongazd!R213+Sport!R214+Közművelődés!T254+Támogatás!V213</f>
        <v>0</v>
      </c>
      <c r="S212" s="105">
        <f>Igazgatás!S260+Községgazd!V223+Közút!S212+Vagyongazd!S213+Sport!S214+Közművelődés!U254+Támogatás!W213</f>
        <v>0</v>
      </c>
      <c r="T212" s="107">
        <f>Igazgatás!T260+Községgazd!W223+Közút!T212+Vagyongazd!T213+Sport!T214+Közművelődés!V254+Támogatás!X213</f>
        <v>0</v>
      </c>
      <c r="U212" s="108">
        <f>Igazgatás!U260+Községgazd!X223+Közút!U212+Vagyongazd!U213+Sport!U214+Közművelődés!W254+Támogatás!Y213</f>
        <v>0</v>
      </c>
      <c r="V212" s="105">
        <f>Igazgatás!V260+Községgazd!Y223+Közút!V212+Vagyongazd!V213+Sport!V214+Közművelődés!X254+Támogatás!Z213</f>
        <v>0</v>
      </c>
      <c r="W212" s="107">
        <f>Igazgatás!W260+Községgazd!Z223+Közút!W212+Vagyongazd!W213+Sport!W214+Közművelődés!Y254+Támogatás!AA213</f>
        <v>0</v>
      </c>
      <c r="X212" s="109">
        <f>Igazgatás!X260+Községgazd!AA223+Közút!X212+Vagyongazd!X213+Sport!X214+Közművelődés!Z254+Támogatás!AB213</f>
        <v>0</v>
      </c>
    </row>
    <row r="213" spans="1:24" ht="15.75" hidden="1" thickBot="1" x14ac:dyDescent="0.3">
      <c r="A213" s="140" t="s">
        <v>542</v>
      </c>
      <c r="B213" s="59"/>
      <c r="C213" s="2"/>
      <c r="D213" s="603" t="s">
        <v>647</v>
      </c>
      <c r="E213" s="603"/>
      <c r="F213" s="187">
        <f>Igazgatás!F261+Községgazd!F224+Közút!F213+Vagyongazd!F214+Sport!F215+Közművelődés!F255+Támogatás!F214</f>
        <v>0</v>
      </c>
      <c r="G213" s="486">
        <f>Igazgatás!G261+Községgazd!G224+Közút!G213+Vagyongazd!G214+Sport!G215+Közművelődés!G255+Támogatás!G214</f>
        <v>0</v>
      </c>
      <c r="H213" s="486">
        <f>Igazgatás!H261+Községgazd!H224+Közút!H213+Vagyongazd!H214+Sport!H215+Közművelődés!H255+Támogatás!H214</f>
        <v>0</v>
      </c>
      <c r="I213" s="415">
        <f>Igazgatás!I261+Községgazd!I224+Közút!I213+Vagyongazd!I214+Sport!I215+Közművelődés!I255+Támogatás!I214</f>
        <v>0</v>
      </c>
      <c r="J213" s="394">
        <f>Igazgatás!J261+Községgazd!J224+Közút!J213+Vagyongazd!J214+Sport!J215+Közművelődés!J255+Támogatás!J214</f>
        <v>0</v>
      </c>
      <c r="K213" s="205">
        <f>Igazgatás!K261+Községgazd!K224+Közút!K213+Vagyongazd!K214+Sport!K215+Közművelődés!K255+Támogatás!K214</f>
        <v>0</v>
      </c>
      <c r="L213" s="224">
        <f>Igazgatás!L261+Községgazd!L224+Közút!L213+Vagyongazd!L214+Sport!L215+Közművelődés!L255+Támogatás!L214</f>
        <v>0</v>
      </c>
      <c r="M213" s="81">
        <f>Igazgatás!M261+Községgazd!P224+Közút!M213+Vagyongazd!M214+Sport!M215+Közművelődés!O255+Támogatás!Q214</f>
        <v>0</v>
      </c>
      <c r="N213" s="1">
        <f>Igazgatás!N261+Községgazd!Q224+Közút!N213+Vagyongazd!N214+Sport!N215+Közművelődés!P255+Támogatás!R214</f>
        <v>0</v>
      </c>
      <c r="O213" s="1">
        <f>Igazgatás!O261+Községgazd!R224+Közút!O213+Vagyongazd!O214+Sport!O215+Közművelődés!Q255+Támogatás!S214</f>
        <v>0</v>
      </c>
      <c r="P213" s="1">
        <f>Igazgatás!P261+Községgazd!S224+Közút!P213+Vagyongazd!P214+Sport!P215+Közművelődés!R255+Támogatás!T214</f>
        <v>0</v>
      </c>
      <c r="Q213" s="1">
        <f>Igazgatás!Q261+Községgazd!T224+Közút!Q213+Vagyongazd!Q214+Sport!Q215+Közművelődés!S255+Támogatás!U214</f>
        <v>0</v>
      </c>
      <c r="R213" s="89">
        <f>Igazgatás!R261+Községgazd!U224+Közút!R213+Vagyongazd!R214+Sport!R215+Közművelődés!T255+Támogatás!V214</f>
        <v>0</v>
      </c>
      <c r="S213" s="1">
        <f>Igazgatás!S261+Községgazd!V224+Közút!S213+Vagyongazd!S214+Sport!S215+Közművelődés!U255+Támogatás!W214</f>
        <v>0</v>
      </c>
      <c r="T213" s="43">
        <f>Igazgatás!T261+Községgazd!W224+Közút!T213+Vagyongazd!T214+Sport!T215+Közművelődés!V255+Támogatás!X214</f>
        <v>0</v>
      </c>
      <c r="U213" s="89">
        <f>Igazgatás!U261+Községgazd!X224+Közút!U213+Vagyongazd!U214+Sport!U215+Közművelődés!W255+Támogatás!Y214</f>
        <v>0</v>
      </c>
      <c r="V213" s="1">
        <f>Igazgatás!V261+Községgazd!Y224+Közút!V213+Vagyongazd!V214+Sport!V215+Közművelődés!X255+Támogatás!Z214</f>
        <v>0</v>
      </c>
      <c r="W213" s="43">
        <f>Igazgatás!W261+Községgazd!Z224+Közút!W213+Vagyongazd!W214+Sport!W215+Közművelődés!Y255+Támogatás!AA214</f>
        <v>0</v>
      </c>
      <c r="X213" s="46">
        <f>Igazgatás!X261+Községgazd!AA224+Közút!X213+Vagyongazd!X214+Sport!X215+Közművelődés!Z255+Támogatás!AB214</f>
        <v>0</v>
      </c>
    </row>
    <row r="214" spans="1:24" ht="15.75" hidden="1" thickBot="1" x14ac:dyDescent="0.3">
      <c r="A214" s="140" t="s">
        <v>543</v>
      </c>
      <c r="B214" s="59"/>
      <c r="C214" s="2"/>
      <c r="D214" s="603" t="s">
        <v>648</v>
      </c>
      <c r="E214" s="603"/>
      <c r="F214" s="187">
        <f>Igazgatás!F262+Községgazd!F225+Közút!F214+Vagyongazd!F215+Sport!F216+Közművelődés!F256+Támogatás!F215</f>
        <v>0</v>
      </c>
      <c r="G214" s="486">
        <f>Igazgatás!G262+Községgazd!G225+Közút!G214+Vagyongazd!G215+Sport!G216+Közművelődés!G256+Támogatás!G215</f>
        <v>0</v>
      </c>
      <c r="H214" s="486">
        <f>Igazgatás!H262+Községgazd!H225+Közút!H214+Vagyongazd!H215+Sport!H216+Közművelődés!H256+Támogatás!H215</f>
        <v>0</v>
      </c>
      <c r="I214" s="415">
        <f>Igazgatás!I262+Községgazd!I225+Közút!I214+Vagyongazd!I215+Sport!I216+Közművelődés!I256+Támogatás!I215</f>
        <v>0</v>
      </c>
      <c r="J214" s="394">
        <f>Igazgatás!J262+Községgazd!J225+Közút!J214+Vagyongazd!J215+Sport!J216+Közművelődés!J256+Támogatás!J215</f>
        <v>0</v>
      </c>
      <c r="K214" s="205">
        <f>Igazgatás!K262+Községgazd!K225+Közút!K214+Vagyongazd!K215+Sport!K216+Közművelődés!K256+Támogatás!K215</f>
        <v>0</v>
      </c>
      <c r="L214" s="224">
        <f>Igazgatás!L262+Községgazd!L225+Közút!L214+Vagyongazd!L215+Sport!L216+Közművelődés!L256+Támogatás!L215</f>
        <v>0</v>
      </c>
      <c r="M214" s="81">
        <f>Igazgatás!M262+Községgazd!P225+Közút!M214+Vagyongazd!M215+Sport!M216+Közművelődés!O256+Támogatás!Q215</f>
        <v>0</v>
      </c>
      <c r="N214" s="1">
        <f>Igazgatás!N262+Községgazd!Q225+Közút!N214+Vagyongazd!N215+Sport!N216+Közművelődés!P256+Támogatás!R215</f>
        <v>0</v>
      </c>
      <c r="O214" s="1">
        <f>Igazgatás!O262+Községgazd!R225+Közút!O214+Vagyongazd!O215+Sport!O216+Közművelődés!Q256+Támogatás!S215</f>
        <v>0</v>
      </c>
      <c r="P214" s="1">
        <f>Igazgatás!P262+Községgazd!S225+Közút!P214+Vagyongazd!P215+Sport!P216+Közművelődés!R256+Támogatás!T215</f>
        <v>0</v>
      </c>
      <c r="Q214" s="1">
        <f>Igazgatás!Q262+Községgazd!T225+Közút!Q214+Vagyongazd!Q215+Sport!Q216+Közművelődés!S256+Támogatás!U215</f>
        <v>0</v>
      </c>
      <c r="R214" s="89">
        <f>Igazgatás!R262+Községgazd!U225+Közút!R214+Vagyongazd!R215+Sport!R216+Közművelődés!T256+Támogatás!V215</f>
        <v>0</v>
      </c>
      <c r="S214" s="1">
        <f>Igazgatás!S262+Községgazd!V225+Közút!S214+Vagyongazd!S215+Sport!S216+Közművelődés!U256+Támogatás!W215</f>
        <v>0</v>
      </c>
      <c r="T214" s="43">
        <f>Igazgatás!T262+Községgazd!W225+Közút!T214+Vagyongazd!T215+Sport!T216+Közművelődés!V256+Támogatás!X215</f>
        <v>0</v>
      </c>
      <c r="U214" s="89">
        <f>Igazgatás!U262+Községgazd!X225+Közút!U214+Vagyongazd!U215+Sport!U216+Közművelődés!W256+Támogatás!Y215</f>
        <v>0</v>
      </c>
      <c r="V214" s="1">
        <f>Igazgatás!V262+Községgazd!Y225+Közút!V214+Vagyongazd!V215+Sport!V216+Közművelődés!X256+Támogatás!Z215</f>
        <v>0</v>
      </c>
      <c r="W214" s="43">
        <f>Igazgatás!W262+Községgazd!Z225+Közút!W214+Vagyongazd!W215+Sport!W216+Közművelődés!Y256+Támogatás!AA215</f>
        <v>0</v>
      </c>
      <c r="X214" s="46">
        <f>Igazgatás!X262+Községgazd!AA225+Közút!X214+Vagyongazd!X215+Sport!X216+Közművelődés!Z256+Támogatás!AB215</f>
        <v>0</v>
      </c>
    </row>
    <row r="215" spans="1:24" ht="15.75" hidden="1" thickBot="1" x14ac:dyDescent="0.3">
      <c r="A215" s="140" t="s">
        <v>544</v>
      </c>
      <c r="B215" s="59"/>
      <c r="C215" s="2"/>
      <c r="D215" s="603" t="s">
        <v>649</v>
      </c>
      <c r="E215" s="603"/>
      <c r="F215" s="187">
        <f>Igazgatás!F263+Községgazd!F226+Közút!F215+Vagyongazd!F216+Sport!F217+Közművelődés!F257+Támogatás!F216</f>
        <v>0</v>
      </c>
      <c r="G215" s="486">
        <f>Igazgatás!G263+Községgazd!G226+Közút!G215+Vagyongazd!G216+Sport!G217+Közművelődés!G257+Támogatás!G216</f>
        <v>0</v>
      </c>
      <c r="H215" s="486">
        <f>Igazgatás!H263+Községgazd!H226+Közút!H215+Vagyongazd!H216+Sport!H217+Közművelődés!H257+Támogatás!H216</f>
        <v>0</v>
      </c>
      <c r="I215" s="415">
        <f>Igazgatás!I263+Községgazd!I226+Közút!I215+Vagyongazd!I216+Sport!I217+Közművelődés!I257+Támogatás!I216</f>
        <v>0</v>
      </c>
      <c r="J215" s="394">
        <f>Igazgatás!J263+Községgazd!J226+Közút!J215+Vagyongazd!J216+Sport!J217+Közművelődés!J257+Támogatás!J216</f>
        <v>0</v>
      </c>
      <c r="K215" s="205">
        <f>Igazgatás!K263+Községgazd!K226+Közút!K215+Vagyongazd!K216+Sport!K217+Közművelődés!K257+Támogatás!K216</f>
        <v>0</v>
      </c>
      <c r="L215" s="224">
        <f>Igazgatás!L263+Községgazd!L226+Közút!L215+Vagyongazd!L216+Sport!L217+Közművelődés!L257+Támogatás!L216</f>
        <v>0</v>
      </c>
      <c r="M215" s="81">
        <f>Igazgatás!M263+Községgazd!P226+Közút!M215+Vagyongazd!M216+Sport!M217+Közművelődés!O257+Támogatás!Q216</f>
        <v>0</v>
      </c>
      <c r="N215" s="1">
        <f>Igazgatás!N263+Községgazd!Q226+Közút!N215+Vagyongazd!N216+Sport!N217+Közművelődés!P257+Támogatás!R216</f>
        <v>0</v>
      </c>
      <c r="O215" s="1">
        <f>Igazgatás!O263+Községgazd!R226+Közút!O215+Vagyongazd!O216+Sport!O217+Közművelődés!Q257+Támogatás!S216</f>
        <v>0</v>
      </c>
      <c r="P215" s="1">
        <f>Igazgatás!P263+Községgazd!S226+Közút!P215+Vagyongazd!P216+Sport!P217+Közművelődés!R257+Támogatás!T216</f>
        <v>0</v>
      </c>
      <c r="Q215" s="1">
        <f>Igazgatás!Q263+Községgazd!T226+Közút!Q215+Vagyongazd!Q216+Sport!Q217+Közművelődés!S257+Támogatás!U216</f>
        <v>0</v>
      </c>
      <c r="R215" s="89">
        <f>Igazgatás!R263+Községgazd!U226+Közút!R215+Vagyongazd!R216+Sport!R217+Közművelődés!T257+Támogatás!V216</f>
        <v>0</v>
      </c>
      <c r="S215" s="1">
        <f>Igazgatás!S263+Községgazd!V226+Közút!S215+Vagyongazd!S216+Sport!S217+Közművelődés!U257+Támogatás!W216</f>
        <v>0</v>
      </c>
      <c r="T215" s="43">
        <f>Igazgatás!T263+Községgazd!W226+Közút!T215+Vagyongazd!T216+Sport!T217+Közművelődés!V257+Támogatás!X216</f>
        <v>0</v>
      </c>
      <c r="U215" s="89">
        <f>Igazgatás!U263+Községgazd!X226+Közút!U215+Vagyongazd!U216+Sport!U217+Közművelődés!W257+Támogatás!Y216</f>
        <v>0</v>
      </c>
      <c r="V215" s="1">
        <f>Igazgatás!V263+Községgazd!Y226+Közút!V215+Vagyongazd!V216+Sport!V217+Közművelődés!X257+Támogatás!Z216</f>
        <v>0</v>
      </c>
      <c r="W215" s="43">
        <f>Igazgatás!W263+Községgazd!Z226+Közút!W215+Vagyongazd!W216+Sport!W217+Közművelődés!Y257+Támogatás!AA216</f>
        <v>0</v>
      </c>
      <c r="X215" s="46">
        <f>Igazgatás!X263+Községgazd!AA226+Közút!X215+Vagyongazd!X216+Sport!X217+Közművelődés!Z257+Támogatás!AB216</f>
        <v>0</v>
      </c>
    </row>
    <row r="216" spans="1:24" ht="15.75" hidden="1" thickBot="1" x14ac:dyDescent="0.3">
      <c r="A216" s="140" t="s">
        <v>545</v>
      </c>
      <c r="B216" s="59"/>
      <c r="C216" s="2"/>
      <c r="D216" s="603" t="s">
        <v>650</v>
      </c>
      <c r="E216" s="603"/>
      <c r="F216" s="187">
        <f>Igazgatás!F264+Községgazd!F227+Közút!F216+Vagyongazd!F217+Sport!F218+Közművelődés!F258+Támogatás!F217</f>
        <v>0</v>
      </c>
      <c r="G216" s="486">
        <f>Igazgatás!G264+Községgazd!G227+Közút!G216+Vagyongazd!G217+Sport!G218+Közművelődés!G258+Támogatás!G217</f>
        <v>0</v>
      </c>
      <c r="H216" s="486">
        <f>Igazgatás!H264+Községgazd!H227+Közút!H216+Vagyongazd!H217+Sport!H218+Közművelődés!H258+Támogatás!H217</f>
        <v>0</v>
      </c>
      <c r="I216" s="415">
        <f>Igazgatás!I264+Községgazd!I227+Közút!I216+Vagyongazd!I217+Sport!I218+Közművelődés!I258+Támogatás!I217</f>
        <v>0</v>
      </c>
      <c r="J216" s="394">
        <f>Igazgatás!J264+Községgazd!J227+Közút!J216+Vagyongazd!J217+Sport!J218+Közművelődés!J258+Támogatás!J217</f>
        <v>0</v>
      </c>
      <c r="K216" s="205">
        <f>Igazgatás!K264+Községgazd!K227+Közút!K216+Vagyongazd!K217+Sport!K218+Közművelődés!K258+Támogatás!K217</f>
        <v>0</v>
      </c>
      <c r="L216" s="224">
        <f>Igazgatás!L264+Községgazd!L227+Közút!L216+Vagyongazd!L217+Sport!L218+Közművelődés!L258+Támogatás!L217</f>
        <v>0</v>
      </c>
      <c r="M216" s="81">
        <f>Igazgatás!M264+Községgazd!P227+Közút!M216+Vagyongazd!M217+Sport!M218+Közművelődés!O258+Támogatás!Q217</f>
        <v>0</v>
      </c>
      <c r="N216" s="1">
        <f>Igazgatás!N264+Községgazd!Q227+Közút!N216+Vagyongazd!N217+Sport!N218+Közművelődés!P258+Támogatás!R217</f>
        <v>0</v>
      </c>
      <c r="O216" s="1">
        <f>Igazgatás!O264+Községgazd!R227+Közút!O216+Vagyongazd!O217+Sport!O218+Közművelődés!Q258+Támogatás!S217</f>
        <v>0</v>
      </c>
      <c r="P216" s="1">
        <f>Igazgatás!P264+Községgazd!S227+Közút!P216+Vagyongazd!P217+Sport!P218+Közművelődés!R258+Támogatás!T217</f>
        <v>0</v>
      </c>
      <c r="Q216" s="1">
        <f>Igazgatás!Q264+Községgazd!T227+Közút!Q216+Vagyongazd!Q217+Sport!Q218+Közművelődés!S258+Támogatás!U217</f>
        <v>0</v>
      </c>
      <c r="R216" s="89">
        <f>Igazgatás!R264+Községgazd!U227+Közút!R216+Vagyongazd!R217+Sport!R218+Közművelődés!T258+Támogatás!V217</f>
        <v>0</v>
      </c>
      <c r="S216" s="1">
        <f>Igazgatás!S264+Községgazd!V227+Közút!S216+Vagyongazd!S217+Sport!S218+Közművelődés!U258+Támogatás!W217</f>
        <v>0</v>
      </c>
      <c r="T216" s="43">
        <f>Igazgatás!T264+Községgazd!W227+Közút!T216+Vagyongazd!T217+Sport!T218+Közművelődés!V258+Támogatás!X217</f>
        <v>0</v>
      </c>
      <c r="U216" s="89">
        <f>Igazgatás!U264+Községgazd!X227+Közút!U216+Vagyongazd!U217+Sport!U218+Közművelődés!W258+Támogatás!Y217</f>
        <v>0</v>
      </c>
      <c r="V216" s="1">
        <f>Igazgatás!V264+Községgazd!Y227+Közút!V216+Vagyongazd!V217+Sport!V218+Közművelődés!X258+Támogatás!Z217</f>
        <v>0</v>
      </c>
      <c r="W216" s="43">
        <f>Igazgatás!W264+Községgazd!Z227+Közút!W216+Vagyongazd!W217+Sport!W218+Közművelődés!Y258+Támogatás!AA217</f>
        <v>0</v>
      </c>
      <c r="X216" s="46">
        <f>Igazgatás!X264+Községgazd!AA227+Közút!X216+Vagyongazd!X217+Sport!X218+Közművelődés!Z258+Támogatás!AB217</f>
        <v>0</v>
      </c>
    </row>
    <row r="217" spans="1:24" ht="15.75" hidden="1" thickBot="1" x14ac:dyDescent="0.3">
      <c r="A217" s="140" t="s">
        <v>546</v>
      </c>
      <c r="B217" s="59"/>
      <c r="C217" s="2"/>
      <c r="D217" s="603" t="s">
        <v>651</v>
      </c>
      <c r="E217" s="603"/>
      <c r="F217" s="187">
        <f>Igazgatás!F265+Községgazd!F228+Közút!F217+Vagyongazd!F218+Sport!F219+Közművelődés!F259+Támogatás!F218</f>
        <v>0</v>
      </c>
      <c r="G217" s="486">
        <f>Igazgatás!G265+Községgazd!G228+Közút!G217+Vagyongazd!G218+Sport!G219+Közművelődés!G259+Támogatás!G218</f>
        <v>0</v>
      </c>
      <c r="H217" s="486">
        <f>Igazgatás!H265+Községgazd!H228+Közút!H217+Vagyongazd!H218+Sport!H219+Közművelődés!H259+Támogatás!H218</f>
        <v>0</v>
      </c>
      <c r="I217" s="415">
        <f>Igazgatás!I265+Községgazd!I228+Közút!I217+Vagyongazd!I218+Sport!I219+Közművelődés!I259+Támogatás!I218</f>
        <v>0</v>
      </c>
      <c r="J217" s="394">
        <f>Igazgatás!J265+Községgazd!J228+Közút!J217+Vagyongazd!J218+Sport!J219+Közművelődés!J259+Támogatás!J218</f>
        <v>0</v>
      </c>
      <c r="K217" s="205">
        <f>Igazgatás!K265+Községgazd!K228+Közút!K217+Vagyongazd!K218+Sport!K219+Közművelődés!K259+Támogatás!K218</f>
        <v>0</v>
      </c>
      <c r="L217" s="224">
        <f>Igazgatás!L265+Községgazd!L228+Közút!L217+Vagyongazd!L218+Sport!L219+Közművelődés!L259+Támogatás!L218</f>
        <v>0</v>
      </c>
      <c r="M217" s="81">
        <f>Igazgatás!M265+Községgazd!P228+Közút!M217+Vagyongazd!M218+Sport!M219+Közművelődés!O259+Támogatás!Q218</f>
        <v>0</v>
      </c>
      <c r="N217" s="1">
        <f>Igazgatás!N265+Községgazd!Q228+Közút!N217+Vagyongazd!N218+Sport!N219+Közművelődés!P259+Támogatás!R218</f>
        <v>0</v>
      </c>
      <c r="O217" s="1">
        <f>Igazgatás!O265+Községgazd!R228+Közút!O217+Vagyongazd!O218+Sport!O219+Közművelődés!Q259+Támogatás!S218</f>
        <v>0</v>
      </c>
      <c r="P217" s="1">
        <f>Igazgatás!P265+Községgazd!S228+Közút!P217+Vagyongazd!P218+Sport!P219+Közművelődés!R259+Támogatás!T218</f>
        <v>0</v>
      </c>
      <c r="Q217" s="1">
        <f>Igazgatás!Q265+Községgazd!T228+Közút!Q217+Vagyongazd!Q218+Sport!Q219+Közművelődés!S259+Támogatás!U218</f>
        <v>0</v>
      </c>
      <c r="R217" s="89">
        <f>Igazgatás!R265+Községgazd!U228+Közút!R217+Vagyongazd!R218+Sport!R219+Közművelődés!T259+Támogatás!V218</f>
        <v>0</v>
      </c>
      <c r="S217" s="1">
        <f>Igazgatás!S265+Községgazd!V228+Közút!S217+Vagyongazd!S218+Sport!S219+Közművelődés!U259+Támogatás!W218</f>
        <v>0</v>
      </c>
      <c r="T217" s="43">
        <f>Igazgatás!T265+Községgazd!W228+Közút!T217+Vagyongazd!T218+Sport!T219+Közművelődés!V259+Támogatás!X218</f>
        <v>0</v>
      </c>
      <c r="U217" s="89">
        <f>Igazgatás!U265+Községgazd!X228+Közút!U217+Vagyongazd!U218+Sport!U219+Közművelődés!W259+Támogatás!Y218</f>
        <v>0</v>
      </c>
      <c r="V217" s="1">
        <f>Igazgatás!V265+Községgazd!Y228+Közút!V217+Vagyongazd!V218+Sport!V219+Közművelődés!X259+Támogatás!Z218</f>
        <v>0</v>
      </c>
      <c r="W217" s="43">
        <f>Igazgatás!W265+Községgazd!Z228+Közút!W217+Vagyongazd!W218+Sport!W219+Közművelődés!Y259+Támogatás!AA218</f>
        <v>0</v>
      </c>
      <c r="X217" s="46">
        <f>Igazgatás!X265+Községgazd!AA228+Közút!X217+Vagyongazd!X218+Sport!X219+Közművelődés!Z259+Támogatás!AB218</f>
        <v>0</v>
      </c>
    </row>
    <row r="218" spans="1:24" ht="25.5" hidden="1" customHeight="1" x14ac:dyDescent="0.25">
      <c r="A218" s="140" t="s">
        <v>547</v>
      </c>
      <c r="B218" s="59"/>
      <c r="C218" s="2"/>
      <c r="D218" s="607" t="s">
        <v>823</v>
      </c>
      <c r="E218" s="607"/>
      <c r="F218" s="197">
        <f>Igazgatás!F266+Községgazd!F229+Közút!F218+Vagyongazd!F219+Sport!F220+Közművelődés!F260+Támogatás!F219</f>
        <v>0</v>
      </c>
      <c r="G218" s="497">
        <f>Igazgatás!G266+Községgazd!G229+Közút!G218+Vagyongazd!G219+Sport!G220+Közművelődés!G260+Támogatás!G219</f>
        <v>0</v>
      </c>
      <c r="H218" s="497">
        <f>Igazgatás!H266+Községgazd!H229+Közút!H218+Vagyongazd!H219+Sport!H220+Közművelődés!H260+Támogatás!H219</f>
        <v>0</v>
      </c>
      <c r="I218" s="426">
        <f>Igazgatás!I266+Községgazd!I229+Közút!I218+Vagyongazd!I219+Sport!I220+Közművelődés!I260+Támogatás!I219</f>
        <v>0</v>
      </c>
      <c r="J218" s="406">
        <f>Igazgatás!J266+Községgazd!J229+Közút!J218+Vagyongazd!J219+Sport!J220+Közművelődés!J260+Támogatás!J219</f>
        <v>0</v>
      </c>
      <c r="K218" s="215">
        <f>Igazgatás!K266+Községgazd!K229+Közút!K218+Vagyongazd!K219+Sport!K220+Közművelődés!K260+Támogatás!K219</f>
        <v>0</v>
      </c>
      <c r="L218" s="224">
        <f>Igazgatás!L266+Községgazd!L229+Közút!L218+Vagyongazd!L219+Sport!L220+Közművelődés!L260+Támogatás!L219</f>
        <v>0</v>
      </c>
      <c r="M218" s="81">
        <f>Igazgatás!M266+Községgazd!P229+Közút!M218+Vagyongazd!M219+Sport!M220+Közművelődés!O260+Támogatás!Q219</f>
        <v>0</v>
      </c>
      <c r="N218" s="1">
        <f>Igazgatás!N266+Községgazd!Q229+Közút!N218+Vagyongazd!N219+Sport!N220+Közművelődés!P260+Támogatás!R219</f>
        <v>0</v>
      </c>
      <c r="O218" s="1">
        <f>Igazgatás!O266+Községgazd!R229+Közút!O218+Vagyongazd!O219+Sport!O220+Közművelődés!Q260+Támogatás!S219</f>
        <v>0</v>
      </c>
      <c r="P218" s="1">
        <f>Igazgatás!P266+Községgazd!S229+Közút!P218+Vagyongazd!P219+Sport!P220+Közművelődés!R260+Támogatás!T219</f>
        <v>0</v>
      </c>
      <c r="Q218" s="1">
        <f>Igazgatás!Q266+Községgazd!T229+Közút!Q218+Vagyongazd!Q219+Sport!Q220+Közművelődés!S260+Támogatás!U219</f>
        <v>0</v>
      </c>
      <c r="R218" s="89">
        <f>Igazgatás!R266+Községgazd!U229+Közút!R218+Vagyongazd!R219+Sport!R220+Közművelődés!T260+Támogatás!V219</f>
        <v>0</v>
      </c>
      <c r="S218" s="1">
        <f>Igazgatás!S266+Községgazd!V229+Közút!S218+Vagyongazd!S219+Sport!S220+Közművelődés!U260+Támogatás!W219</f>
        <v>0</v>
      </c>
      <c r="T218" s="43">
        <f>Igazgatás!T266+Községgazd!W229+Közút!T218+Vagyongazd!T219+Sport!T220+Közművelődés!V260+Támogatás!X219</f>
        <v>0</v>
      </c>
      <c r="U218" s="89">
        <f>Igazgatás!U266+Községgazd!X229+Közút!U218+Vagyongazd!U219+Sport!U220+Közművelődés!W260+Támogatás!Y219</f>
        <v>0</v>
      </c>
      <c r="V218" s="1">
        <f>Igazgatás!V266+Községgazd!Y229+Közút!V218+Vagyongazd!V219+Sport!V220+Közművelődés!X260+Támogatás!Z219</f>
        <v>0</v>
      </c>
      <c r="W218" s="43">
        <f>Igazgatás!W266+Községgazd!Z229+Közút!W218+Vagyongazd!W219+Sport!W220+Közművelődés!Y260+Támogatás!AA219</f>
        <v>0</v>
      </c>
      <c r="X218" s="46">
        <f>Igazgatás!X266+Községgazd!AA229+Közút!X218+Vagyongazd!X219+Sport!X220+Közművelődés!Z260+Támogatás!AB219</f>
        <v>0</v>
      </c>
    </row>
    <row r="219" spans="1:24" ht="25.5" hidden="1" customHeight="1" x14ac:dyDescent="0.25">
      <c r="A219" s="140" t="s">
        <v>548</v>
      </c>
      <c r="B219" s="59"/>
      <c r="C219" s="2"/>
      <c r="D219" s="607" t="s">
        <v>826</v>
      </c>
      <c r="E219" s="607"/>
      <c r="F219" s="197">
        <f>Igazgatás!F267+Községgazd!F230+Közút!F219+Vagyongazd!F220+Sport!F221+Közművelődés!F261+Támogatás!F220</f>
        <v>0</v>
      </c>
      <c r="G219" s="497">
        <f>Igazgatás!G267+Községgazd!G230+Közút!G219+Vagyongazd!G220+Sport!G221+Közművelődés!G261+Támogatás!G220</f>
        <v>0</v>
      </c>
      <c r="H219" s="497">
        <f>Igazgatás!H267+Községgazd!H230+Közút!H219+Vagyongazd!H220+Sport!H221+Közművelődés!H261+Támogatás!H220</f>
        <v>0</v>
      </c>
      <c r="I219" s="426">
        <f>Igazgatás!I267+Községgazd!I230+Közút!I219+Vagyongazd!I220+Sport!I221+Közművelődés!I261+Támogatás!I220</f>
        <v>0</v>
      </c>
      <c r="J219" s="406">
        <f>Igazgatás!J267+Községgazd!J230+Közút!J219+Vagyongazd!J220+Sport!J221+Közművelődés!J261+Támogatás!J220</f>
        <v>0</v>
      </c>
      <c r="K219" s="215">
        <f>Igazgatás!K267+Községgazd!K230+Közút!K219+Vagyongazd!K220+Sport!K221+Közművelődés!K261+Támogatás!K220</f>
        <v>0</v>
      </c>
      <c r="L219" s="224">
        <f>Igazgatás!L267+Községgazd!L230+Közút!L219+Vagyongazd!L220+Sport!L221+Közművelődés!L261+Támogatás!L220</f>
        <v>0</v>
      </c>
      <c r="M219" s="81">
        <f>Igazgatás!M267+Községgazd!P230+Közút!M219+Vagyongazd!M220+Sport!M221+Közművelődés!O261+Támogatás!Q220</f>
        <v>0</v>
      </c>
      <c r="N219" s="1">
        <f>Igazgatás!N267+Községgazd!Q230+Közút!N219+Vagyongazd!N220+Sport!N221+Közművelődés!P261+Támogatás!R220</f>
        <v>0</v>
      </c>
      <c r="O219" s="1">
        <f>Igazgatás!O267+Községgazd!R230+Közút!O219+Vagyongazd!O220+Sport!O221+Közművelődés!Q261+Támogatás!S220</f>
        <v>0</v>
      </c>
      <c r="P219" s="1">
        <f>Igazgatás!P267+Községgazd!S230+Közút!P219+Vagyongazd!P220+Sport!P221+Közművelődés!R261+Támogatás!T220</f>
        <v>0</v>
      </c>
      <c r="Q219" s="1">
        <f>Igazgatás!Q267+Községgazd!T230+Közút!Q219+Vagyongazd!Q220+Sport!Q221+Közművelődés!S261+Támogatás!U220</f>
        <v>0</v>
      </c>
      <c r="R219" s="89">
        <f>Igazgatás!R267+Községgazd!U230+Közút!R219+Vagyongazd!R220+Sport!R221+Közművelődés!T261+Támogatás!V220</f>
        <v>0</v>
      </c>
      <c r="S219" s="1">
        <f>Igazgatás!S267+Községgazd!V230+Közút!S219+Vagyongazd!S220+Sport!S221+Közművelődés!U261+Támogatás!W220</f>
        <v>0</v>
      </c>
      <c r="T219" s="43">
        <f>Igazgatás!T267+Községgazd!W230+Közút!T219+Vagyongazd!T220+Sport!T221+Közművelődés!V261+Támogatás!X220</f>
        <v>0</v>
      </c>
      <c r="U219" s="89">
        <f>Igazgatás!U267+Községgazd!X230+Közút!U219+Vagyongazd!U220+Sport!U221+Közművelődés!W261+Támogatás!Y220</f>
        <v>0</v>
      </c>
      <c r="V219" s="1">
        <f>Igazgatás!V267+Községgazd!Y230+Közút!V219+Vagyongazd!V220+Sport!V221+Közművelődés!X261+Támogatás!Z220</f>
        <v>0</v>
      </c>
      <c r="W219" s="43">
        <f>Igazgatás!W267+Községgazd!Z230+Közút!W219+Vagyongazd!W220+Sport!W221+Közművelődés!Y261+Támogatás!AA220</f>
        <v>0</v>
      </c>
      <c r="X219" s="46">
        <f>Igazgatás!X267+Községgazd!AA230+Közút!X219+Vagyongazd!X220+Sport!X221+Közművelődés!Z261+Támogatás!AB220</f>
        <v>0</v>
      </c>
    </row>
    <row r="220" spans="1:24" ht="15.75" hidden="1" thickBot="1" x14ac:dyDescent="0.3">
      <c r="A220" s="140" t="s">
        <v>549</v>
      </c>
      <c r="B220" s="59"/>
      <c r="C220" s="2"/>
      <c r="D220" s="603" t="s">
        <v>652</v>
      </c>
      <c r="E220" s="603"/>
      <c r="F220" s="187">
        <f>Igazgatás!F268+Községgazd!F231+Közút!F220+Vagyongazd!F221+Sport!F222+Közművelődés!F262+Támogatás!F221</f>
        <v>0</v>
      </c>
      <c r="G220" s="486">
        <f>Igazgatás!G268+Községgazd!G231+Közút!G220+Vagyongazd!G221+Sport!G222+Közművelődés!G262+Támogatás!G221</f>
        <v>0</v>
      </c>
      <c r="H220" s="486">
        <f>Igazgatás!H268+Községgazd!H231+Közút!H220+Vagyongazd!H221+Sport!H222+Közművelődés!H262+Támogatás!H221</f>
        <v>0</v>
      </c>
      <c r="I220" s="415">
        <f>Igazgatás!I268+Községgazd!I231+Közút!I220+Vagyongazd!I221+Sport!I222+Közművelődés!I262+Támogatás!I221</f>
        <v>0</v>
      </c>
      <c r="J220" s="394">
        <f>Igazgatás!J268+Községgazd!J231+Közút!J220+Vagyongazd!J221+Sport!J222+Közművelődés!J262+Támogatás!J221</f>
        <v>0</v>
      </c>
      <c r="K220" s="205">
        <f>Igazgatás!K268+Községgazd!K231+Közút!K220+Vagyongazd!K221+Sport!K222+Közművelődés!K262+Támogatás!K221</f>
        <v>0</v>
      </c>
      <c r="L220" s="224">
        <f>Igazgatás!L268+Községgazd!L231+Közút!L220+Vagyongazd!L221+Sport!L222+Közművelődés!L262+Támogatás!L221</f>
        <v>0</v>
      </c>
      <c r="M220" s="81">
        <f>Igazgatás!M268+Községgazd!P231+Közút!M220+Vagyongazd!M221+Sport!M222+Közművelődés!O262+Támogatás!Q221</f>
        <v>0</v>
      </c>
      <c r="N220" s="1">
        <f>Igazgatás!N268+Községgazd!Q231+Közút!N220+Vagyongazd!N221+Sport!N222+Közművelődés!P262+Támogatás!R221</f>
        <v>0</v>
      </c>
      <c r="O220" s="1">
        <f>Igazgatás!O268+Községgazd!R231+Közút!O220+Vagyongazd!O221+Sport!O222+Közművelődés!Q262+Támogatás!S221</f>
        <v>0</v>
      </c>
      <c r="P220" s="1">
        <f>Igazgatás!P268+Községgazd!S231+Közút!P220+Vagyongazd!P221+Sport!P222+Közművelődés!R262+Támogatás!T221</f>
        <v>0</v>
      </c>
      <c r="Q220" s="1">
        <f>Igazgatás!Q268+Községgazd!T231+Közút!Q220+Vagyongazd!Q221+Sport!Q222+Közművelődés!S262+Támogatás!U221</f>
        <v>0</v>
      </c>
      <c r="R220" s="89">
        <f>Igazgatás!R268+Községgazd!U231+Közút!R220+Vagyongazd!R221+Sport!R222+Közművelődés!T262+Támogatás!V221</f>
        <v>0</v>
      </c>
      <c r="S220" s="1">
        <f>Igazgatás!S268+Községgazd!V231+Közút!S220+Vagyongazd!S221+Sport!S222+Közművelődés!U262+Támogatás!W221</f>
        <v>0</v>
      </c>
      <c r="T220" s="43">
        <f>Igazgatás!T268+Községgazd!W231+Közút!T220+Vagyongazd!T221+Sport!T222+Közművelődés!V262+Támogatás!X221</f>
        <v>0</v>
      </c>
      <c r="U220" s="89">
        <f>Igazgatás!U268+Községgazd!X231+Közút!U220+Vagyongazd!U221+Sport!U222+Közművelődés!W262+Támogatás!Y221</f>
        <v>0</v>
      </c>
      <c r="V220" s="1">
        <f>Igazgatás!V268+Községgazd!Y231+Közút!V220+Vagyongazd!V221+Sport!V222+Közművelődés!X262+Támogatás!Z221</f>
        <v>0</v>
      </c>
      <c r="W220" s="43">
        <f>Igazgatás!W268+Községgazd!Z231+Közút!W220+Vagyongazd!W221+Sport!W222+Közművelődés!Y262+Támogatás!AA221</f>
        <v>0</v>
      </c>
      <c r="X220" s="46">
        <f>Igazgatás!X268+Községgazd!AA231+Közút!X220+Vagyongazd!X221+Sport!X222+Közművelődés!Z262+Támogatás!AB221</f>
        <v>0</v>
      </c>
    </row>
    <row r="221" spans="1:24" ht="15.75" hidden="1" thickBot="1" x14ac:dyDescent="0.3">
      <c r="A221" s="140" t="s">
        <v>550</v>
      </c>
      <c r="B221" s="59"/>
      <c r="C221" s="2"/>
      <c r="D221" s="603" t="s">
        <v>653</v>
      </c>
      <c r="E221" s="603"/>
      <c r="F221" s="187">
        <f>Igazgatás!F269+Községgazd!F232+Közút!F221+Vagyongazd!F222+Sport!F223+Közművelődés!F263+Támogatás!F222</f>
        <v>0</v>
      </c>
      <c r="G221" s="486">
        <f>Igazgatás!G269+Községgazd!G232+Közút!G221+Vagyongazd!G222+Sport!G223+Közművelődés!G263+Támogatás!G222</f>
        <v>0</v>
      </c>
      <c r="H221" s="486">
        <f>Igazgatás!H269+Községgazd!H232+Közút!H221+Vagyongazd!H222+Sport!H223+Közművelődés!H263+Támogatás!H222</f>
        <v>0</v>
      </c>
      <c r="I221" s="415">
        <f>Igazgatás!I269+Községgazd!I232+Közút!I221+Vagyongazd!I222+Sport!I223+Közművelődés!I263+Támogatás!I222</f>
        <v>0</v>
      </c>
      <c r="J221" s="394">
        <f>Igazgatás!J269+Községgazd!J232+Közút!J221+Vagyongazd!J222+Sport!J223+Közművelődés!J263+Támogatás!J222</f>
        <v>0</v>
      </c>
      <c r="K221" s="205">
        <f>Igazgatás!K269+Községgazd!K232+Közút!K221+Vagyongazd!K222+Sport!K223+Közművelődés!K263+Támogatás!K222</f>
        <v>0</v>
      </c>
      <c r="L221" s="224">
        <f>Igazgatás!L269+Községgazd!L232+Közút!L221+Vagyongazd!L222+Sport!L223+Közművelődés!L263+Támogatás!L222</f>
        <v>0</v>
      </c>
      <c r="M221" s="81">
        <f>Igazgatás!M269+Községgazd!P232+Közút!M221+Vagyongazd!M222+Sport!M223+Közművelődés!O263+Támogatás!Q222</f>
        <v>0</v>
      </c>
      <c r="N221" s="1">
        <f>Igazgatás!N269+Községgazd!Q232+Közút!N221+Vagyongazd!N222+Sport!N223+Közművelődés!P263+Támogatás!R222</f>
        <v>0</v>
      </c>
      <c r="O221" s="1">
        <f>Igazgatás!O269+Községgazd!R232+Közút!O221+Vagyongazd!O222+Sport!O223+Közművelődés!Q263+Támogatás!S222</f>
        <v>0</v>
      </c>
      <c r="P221" s="1">
        <f>Igazgatás!P269+Községgazd!S232+Közút!P221+Vagyongazd!P222+Sport!P223+Közművelődés!R263+Támogatás!T222</f>
        <v>0</v>
      </c>
      <c r="Q221" s="1">
        <f>Igazgatás!Q269+Községgazd!T232+Közút!Q221+Vagyongazd!Q222+Sport!Q223+Közművelődés!S263+Támogatás!U222</f>
        <v>0</v>
      </c>
      <c r="R221" s="89">
        <f>Igazgatás!R269+Községgazd!U232+Közút!R221+Vagyongazd!R222+Sport!R223+Közművelődés!T263+Támogatás!V222</f>
        <v>0</v>
      </c>
      <c r="S221" s="1">
        <f>Igazgatás!S269+Községgazd!V232+Közút!S221+Vagyongazd!S222+Sport!S223+Közművelődés!U263+Támogatás!W222</f>
        <v>0</v>
      </c>
      <c r="T221" s="43">
        <f>Igazgatás!T269+Községgazd!W232+Közút!T221+Vagyongazd!T222+Sport!T223+Közművelődés!V263+Támogatás!X222</f>
        <v>0</v>
      </c>
      <c r="U221" s="89">
        <f>Igazgatás!U269+Községgazd!X232+Közút!U221+Vagyongazd!U222+Sport!U223+Közművelődés!W263+Támogatás!Y222</f>
        <v>0</v>
      </c>
      <c r="V221" s="1">
        <f>Igazgatás!V269+Községgazd!Y232+Közút!V221+Vagyongazd!V222+Sport!V223+Közművelődés!X263+Támogatás!Z222</f>
        <v>0</v>
      </c>
      <c r="W221" s="43">
        <f>Igazgatás!W269+Községgazd!Z232+Közút!W221+Vagyongazd!W222+Sport!W223+Közművelődés!Y263+Támogatás!AA222</f>
        <v>0</v>
      </c>
      <c r="X221" s="46">
        <f>Igazgatás!X269+Községgazd!AA232+Közút!X221+Vagyongazd!X222+Sport!X223+Közművelődés!Z263+Támogatás!AB222</f>
        <v>0</v>
      </c>
    </row>
    <row r="222" spans="1:24" ht="15.75" hidden="1" thickBot="1" x14ac:dyDescent="0.3">
      <c r="A222" s="140" t="s">
        <v>551</v>
      </c>
      <c r="B222" s="61"/>
      <c r="C222" s="21"/>
      <c r="D222" s="608" t="s">
        <v>852</v>
      </c>
      <c r="E222" s="608"/>
      <c r="F222" s="189">
        <f>Igazgatás!F270+Községgazd!F233+Közút!F222+Vagyongazd!F223+Sport!F224+Közművelődés!F264+Támogatás!F223</f>
        <v>0</v>
      </c>
      <c r="G222" s="488">
        <f>Igazgatás!G270+Községgazd!G233+Közút!G222+Vagyongazd!G223+Sport!G224+Közművelődés!G264+Támogatás!G223</f>
        <v>0</v>
      </c>
      <c r="H222" s="488">
        <f>Igazgatás!H270+Községgazd!H233+Közút!H222+Vagyongazd!H223+Sport!H224+Közművelődés!H264+Támogatás!H223</f>
        <v>0</v>
      </c>
      <c r="I222" s="417">
        <f>Igazgatás!I270+Községgazd!I233+Közút!I222+Vagyongazd!I223+Sport!I224+Közművelődés!I264+Támogatás!I223</f>
        <v>0</v>
      </c>
      <c r="J222" s="396">
        <f>Igazgatás!J270+Községgazd!J233+Közút!J222+Vagyongazd!J223+Sport!J224+Közművelődés!J264+Támogatás!J223</f>
        <v>0</v>
      </c>
      <c r="K222" s="207">
        <f>Igazgatás!K270+Községgazd!K233+Közút!K222+Vagyongazd!K223+Sport!K224+Közművelődés!K264+Támogatás!K223</f>
        <v>0</v>
      </c>
      <c r="L222" s="224">
        <f>Igazgatás!L270+Községgazd!L233+Közút!L222+Vagyongazd!L223+Sport!L224+Közművelődés!L264+Támogatás!L223</f>
        <v>0</v>
      </c>
      <c r="M222" s="81">
        <f>Igazgatás!M270+Községgazd!P233+Közút!M222+Vagyongazd!M223+Sport!M224+Közművelődés!O264+Támogatás!Q223</f>
        <v>0</v>
      </c>
      <c r="N222" s="1">
        <f>Igazgatás!N270+Községgazd!Q233+Közút!N222+Vagyongazd!N223+Sport!N224+Közművelődés!P264+Támogatás!R223</f>
        <v>0</v>
      </c>
      <c r="O222" s="1">
        <f>Igazgatás!O270+Községgazd!R233+Közút!O222+Vagyongazd!O223+Sport!O224+Közművelődés!Q264+Támogatás!S223</f>
        <v>0</v>
      </c>
      <c r="P222" s="1">
        <f>Igazgatás!P270+Községgazd!S233+Közút!P222+Vagyongazd!P223+Sport!P224+Közművelődés!R264+Támogatás!T223</f>
        <v>0</v>
      </c>
      <c r="Q222" s="1">
        <f>Igazgatás!Q270+Községgazd!T233+Közút!Q222+Vagyongazd!Q223+Sport!Q224+Közművelődés!S264+Támogatás!U223</f>
        <v>0</v>
      </c>
      <c r="R222" s="89">
        <f>Igazgatás!R270+Községgazd!U233+Közút!R222+Vagyongazd!R223+Sport!R224+Közművelődés!T264+Támogatás!V223</f>
        <v>0</v>
      </c>
      <c r="S222" s="1">
        <f>Igazgatás!S270+Községgazd!V233+Közút!S222+Vagyongazd!S223+Sport!S224+Közművelődés!U264+Támogatás!W223</f>
        <v>0</v>
      </c>
      <c r="T222" s="43">
        <f>Igazgatás!T270+Községgazd!W233+Közút!T222+Vagyongazd!T223+Sport!T224+Közművelődés!V264+Támogatás!X223</f>
        <v>0</v>
      </c>
      <c r="U222" s="89">
        <f>Igazgatás!U270+Községgazd!X233+Közút!U222+Vagyongazd!U223+Sport!U224+Közművelődés!W264+Támogatás!Y223</f>
        <v>0</v>
      </c>
      <c r="V222" s="1">
        <f>Igazgatás!V270+Községgazd!Y233+Közút!V222+Vagyongazd!V223+Sport!V224+Közművelődés!X264+Támogatás!Z223</f>
        <v>0</v>
      </c>
      <c r="W222" s="43">
        <f>Igazgatás!W270+Községgazd!Z233+Közút!W222+Vagyongazd!W223+Sport!W224+Közművelődés!Y264+Támogatás!AA223</f>
        <v>0</v>
      </c>
      <c r="X222" s="46">
        <f>Igazgatás!X270+Községgazd!AA233+Közút!X222+Vagyongazd!X223+Sport!X224+Közművelődés!Z264+Támogatás!AB223</f>
        <v>0</v>
      </c>
    </row>
    <row r="223" spans="1:24" ht="15.75" thickBot="1" x14ac:dyDescent="0.3">
      <c r="B223" s="110" t="s">
        <v>552</v>
      </c>
      <c r="C223" s="609" t="s">
        <v>553</v>
      </c>
      <c r="D223" s="610"/>
      <c r="E223" s="610"/>
      <c r="F223" s="190">
        <f>Igazgatás!F271+Községgazd!F234+Közút!F223+Vagyongazd!F224+Sport!F225+Közművelődés!F265+Támogatás!F224</f>
        <v>2130003</v>
      </c>
      <c r="G223" s="489">
        <f>Igazgatás!G271+Községgazd!G234+Közút!G223+Vagyongazd!G224+Sport!G225+Közművelődés!G265+Támogatás!G224</f>
        <v>531006</v>
      </c>
      <c r="H223" s="489">
        <f>Igazgatás!H271+Községgazd!H234+Közút!H223+Vagyongazd!H224+Sport!H225+Közművelődés!H265+Támogatás!H224</f>
        <v>531006</v>
      </c>
      <c r="I223" s="418">
        <f>Igazgatás!I271+Községgazd!I234+Közút!I223+Vagyongazd!I224+Sport!I225+Közművelődés!I265+Támogatás!I224</f>
        <v>531006</v>
      </c>
      <c r="J223" s="397">
        <f>Igazgatás!J271+Községgazd!J234+Közút!J223+Vagyongazd!J224+Sport!J225+Közművelődés!J265+Támogatás!J224</f>
        <v>531006</v>
      </c>
      <c r="K223" s="208">
        <f>Igazgatás!K271+Községgazd!K234+Közút!K223+Vagyongazd!K224+Sport!K225+Közművelődés!K265+Támogatás!K224</f>
        <v>0</v>
      </c>
      <c r="L223" s="221">
        <f>Igazgatás!L271+Községgazd!L234+Közút!L223+Vagyongazd!L224+Sport!L225+Közművelődés!L265+Támogatás!L224</f>
        <v>531006</v>
      </c>
      <c r="M223" s="95">
        <f>Igazgatás!M271+Községgazd!P234+Közút!M223+Vagyongazd!M224+Sport!M225+Közművelődés!O265+Támogatás!Q224</f>
        <v>0</v>
      </c>
      <c r="N223" s="96">
        <f>Igazgatás!N271+Községgazd!Q234+Közút!N223+Vagyongazd!N224+Sport!N225+Közművelődés!P265+Támogatás!R224</f>
        <v>0</v>
      </c>
      <c r="O223" s="96">
        <f>Igazgatás!O271+Községgazd!R234+Közút!O223+Vagyongazd!O224+Sport!O225+Közművelődés!Q265+Támogatás!S224</f>
        <v>0</v>
      </c>
      <c r="P223" s="96">
        <f>Igazgatás!P271+Községgazd!S234+Közút!P223+Vagyongazd!P224+Sport!P225+Közművelődés!R265+Támogatás!T224</f>
        <v>531006</v>
      </c>
      <c r="Q223" s="96">
        <f>Igazgatás!Q271+Községgazd!T234+Közút!Q223+Vagyongazd!Q224+Sport!Q225+Közművelődés!S265+Támogatás!U224</f>
        <v>0</v>
      </c>
      <c r="R223" s="99">
        <f>Igazgatás!R271+Községgazd!U234+Közút!R223+Vagyongazd!R224+Sport!R225+Közművelődés!T265+Támogatás!V224</f>
        <v>0</v>
      </c>
      <c r="S223" s="96">
        <f>Igazgatás!S271+Községgazd!V234+Közút!S223+Vagyongazd!S224+Sport!S225+Közművelődés!U265+Támogatás!W224</f>
        <v>0</v>
      </c>
      <c r="T223" s="98">
        <f>Igazgatás!T271+Községgazd!W234+Közút!T223+Vagyongazd!T224+Sport!T225+Közművelődés!V265+Támogatás!X224</f>
        <v>0</v>
      </c>
      <c r="U223" s="99">
        <f>Igazgatás!U271+Községgazd!X234+Közút!U223+Vagyongazd!U224+Sport!U225+Közművelődés!W265+Támogatás!Y224</f>
        <v>0</v>
      </c>
      <c r="V223" s="96">
        <f>Igazgatás!V271+Községgazd!Y234+Közút!V223+Vagyongazd!V224+Sport!V225+Közművelődés!X265+Támogatás!Z224</f>
        <v>0</v>
      </c>
      <c r="W223" s="98">
        <f>Igazgatás!W271+Községgazd!Z234+Közút!W223+Vagyongazd!W224+Sport!W225+Közművelődés!Y265+Támogatás!AA224</f>
        <v>0</v>
      </c>
      <c r="X223" s="100">
        <f>Igazgatás!X271+Községgazd!AA234+Közút!X223+Vagyongazd!X224+Sport!X225+Közművelődés!Z265+Támogatás!AB224</f>
        <v>0</v>
      </c>
    </row>
    <row r="224" spans="1:24" x14ac:dyDescent="0.25">
      <c r="B224" s="128" t="s">
        <v>977</v>
      </c>
      <c r="C224" s="611" t="s">
        <v>554</v>
      </c>
      <c r="D224" s="612"/>
      <c r="E224" s="612"/>
      <c r="F224" s="186">
        <f>Igazgatás!F272+Községgazd!F235+Közút!F224+Vagyongazd!F225+Sport!F226+Közművelődés!F266+Támogatás!F225</f>
        <v>2130003</v>
      </c>
      <c r="G224" s="485">
        <f>Igazgatás!G272+Községgazd!G235+Közút!G224+Vagyongazd!G225+Sport!G226+Közművelődés!G266+Támogatás!G225</f>
        <v>531006</v>
      </c>
      <c r="H224" s="485">
        <f>Igazgatás!H272+Községgazd!H235+Közút!H224+Vagyongazd!H225+Sport!H226+Közművelődés!H266+Támogatás!H225</f>
        <v>531006</v>
      </c>
      <c r="I224" s="414">
        <f>Igazgatás!I272+Községgazd!I235+Közút!I224+Vagyongazd!I225+Sport!I226+Közművelődés!I266+Támogatás!I225</f>
        <v>531006</v>
      </c>
      <c r="J224" s="393">
        <f>Igazgatás!J272+Községgazd!J235+Közút!J224+Vagyongazd!J225+Sport!J226+Közművelődés!J266+Támogatás!J225</f>
        <v>531006</v>
      </c>
      <c r="K224" s="204">
        <f>Igazgatás!K272+Községgazd!K235+Közút!K224+Vagyongazd!K225+Sport!K226+Közművelődés!K266+Támogatás!K225</f>
        <v>0</v>
      </c>
      <c r="L224" s="222">
        <f>Igazgatás!L272+Községgazd!L235+Közút!L224+Vagyongazd!L225+Sport!L226+Közművelődés!L266+Támogatás!L225</f>
        <v>531006</v>
      </c>
      <c r="M224" s="131">
        <f>Igazgatás!M272+Községgazd!P235+Közút!M224+Vagyongazd!M225+Sport!M226+Közművelődés!O266+Támogatás!Q225</f>
        <v>0</v>
      </c>
      <c r="N224" s="132">
        <f>Igazgatás!N272+Községgazd!Q235+Közút!N224+Vagyongazd!N225+Sport!N226+Közművelődés!P266+Támogatás!R225</f>
        <v>0</v>
      </c>
      <c r="O224" s="132">
        <f>Igazgatás!O272+Községgazd!R235+Közút!O224+Vagyongazd!O225+Sport!O226+Közművelődés!Q266+Támogatás!S225</f>
        <v>0</v>
      </c>
      <c r="P224" s="132">
        <f>Igazgatás!P272+Községgazd!S235+Közút!P224+Vagyongazd!P225+Sport!P226+Közművelődés!R266+Támogatás!T225</f>
        <v>531006</v>
      </c>
      <c r="Q224" s="132">
        <f>Igazgatás!Q272+Községgazd!T235+Közút!Q224+Vagyongazd!Q225+Sport!Q226+Közművelődés!S266+Támogatás!U225</f>
        <v>0</v>
      </c>
      <c r="R224" s="135">
        <f>Igazgatás!R272+Községgazd!U235+Közút!R224+Vagyongazd!R225+Sport!R226+Közművelődés!T266+Támogatás!V225</f>
        <v>0</v>
      </c>
      <c r="S224" s="132">
        <f>Igazgatás!S272+Községgazd!V235+Közút!S224+Vagyongazd!S225+Sport!S226+Közművelődés!U266+Támogatás!W225</f>
        <v>0</v>
      </c>
      <c r="T224" s="134">
        <f>Igazgatás!T272+Községgazd!W235+Közút!T224+Vagyongazd!T225+Sport!T226+Közművelődés!V266+Támogatás!X225</f>
        <v>0</v>
      </c>
      <c r="U224" s="135">
        <f>Igazgatás!U272+Községgazd!X235+Közút!U224+Vagyongazd!U225+Sport!U226+Közművelődés!W266+Támogatás!Y225</f>
        <v>0</v>
      </c>
      <c r="V224" s="132">
        <f>Igazgatás!V272+Községgazd!Y235+Közút!V224+Vagyongazd!V225+Sport!V226+Közművelődés!X266+Támogatás!Z225</f>
        <v>0</v>
      </c>
      <c r="W224" s="134">
        <f>Igazgatás!W272+Községgazd!Z235+Közút!W224+Vagyongazd!W225+Sport!W226+Közművelődés!Y266+Támogatás!AA225</f>
        <v>0</v>
      </c>
      <c r="X224" s="136">
        <f>Igazgatás!X272+Községgazd!AA235+Közút!X224+Vagyongazd!X225+Sport!X226+Közművelődés!Z266+Támogatás!AB225</f>
        <v>0</v>
      </c>
    </row>
    <row r="225" spans="1:24" s="19" customFormat="1" hidden="1" x14ac:dyDescent="0.25">
      <c r="A225" s="140"/>
      <c r="B225" s="57" t="s">
        <v>978</v>
      </c>
      <c r="C225" s="605" t="s">
        <v>555</v>
      </c>
      <c r="D225" s="606"/>
      <c r="E225" s="606"/>
      <c r="F225" s="194">
        <f>Igazgatás!F273+Községgazd!F236+Közút!F225+Vagyongazd!F226+Sport!F227+Közművelődés!F267+Támogatás!F226</f>
        <v>0</v>
      </c>
      <c r="G225" s="493">
        <f>Igazgatás!G273+Községgazd!G236+Közút!G225+Vagyongazd!G226+Sport!G227+Közművelődés!G267+Támogatás!G226</f>
        <v>0</v>
      </c>
      <c r="H225" s="493">
        <f>Igazgatás!H273+Községgazd!H236+Közút!H225+Vagyongazd!H226+Sport!H227+Közművelődés!H267+Támogatás!H226</f>
        <v>0</v>
      </c>
      <c r="I225" s="422">
        <f>Igazgatás!I273+Községgazd!I236+Közút!I225+Vagyongazd!I226+Sport!I227+Közművelődés!I267+Támogatás!I226</f>
        <v>0</v>
      </c>
      <c r="J225" s="401">
        <f>Igazgatás!J273+Községgazd!J236+Közút!J225+Vagyongazd!J226+Sport!J227+Közművelődés!J267+Támogatás!J226</f>
        <v>0</v>
      </c>
      <c r="K225" s="212">
        <f>Igazgatás!K273+Községgazd!K236+Közút!K225+Vagyongazd!K226+Sport!K227+Közművelődés!K267+Támogatás!K226</f>
        <v>0</v>
      </c>
      <c r="L225" s="225">
        <f>Igazgatás!L273+Községgazd!L236+Közút!L225+Vagyongazd!L226+Sport!L227+Közművelődés!L267+Támogatás!L226</f>
        <v>0</v>
      </c>
      <c r="M225" s="83">
        <f>Igazgatás!M273+Községgazd!P236+Közút!M225+Vagyongazd!M226+Sport!M227+Közművelődés!O267+Támogatás!Q226</f>
        <v>0</v>
      </c>
      <c r="N225" s="13">
        <f>Igazgatás!N273+Községgazd!Q236+Közút!N225+Vagyongazd!N226+Sport!N227+Közművelődés!P267+Támogatás!R226</f>
        <v>0</v>
      </c>
      <c r="O225" s="13">
        <f>Igazgatás!O273+Községgazd!R236+Közút!O225+Vagyongazd!O226+Sport!O227+Közművelődés!Q267+Támogatás!S226</f>
        <v>0</v>
      </c>
      <c r="P225" s="13">
        <f>Igazgatás!P273+Községgazd!S236+Közút!P225+Vagyongazd!P226+Sport!P227+Közművelődés!R267+Támogatás!T226</f>
        <v>0</v>
      </c>
      <c r="Q225" s="13">
        <f>Igazgatás!Q273+Községgazd!T236+Közút!Q225+Vagyongazd!Q226+Sport!Q227+Közművelődés!S267+Támogatás!U226</f>
        <v>0</v>
      </c>
      <c r="R225" s="90">
        <f>Igazgatás!R273+Községgazd!U236+Közút!R225+Vagyongazd!R226+Sport!R227+Közművelődés!T267+Támogatás!V226</f>
        <v>0</v>
      </c>
      <c r="S225" s="13">
        <f>Igazgatás!S273+Községgazd!V236+Közút!S225+Vagyongazd!S226+Sport!S227+Közművelődés!U267+Támogatás!W226</f>
        <v>0</v>
      </c>
      <c r="T225" s="44">
        <f>Igazgatás!T273+Községgazd!W236+Közút!T225+Vagyongazd!T226+Sport!T227+Közművelődés!V267+Támogatás!X226</f>
        <v>0</v>
      </c>
      <c r="U225" s="90">
        <f>Igazgatás!U273+Községgazd!X236+Közút!U225+Vagyongazd!U226+Sport!U227+Közművelődés!W267+Támogatás!Y226</f>
        <v>0</v>
      </c>
      <c r="V225" s="13">
        <f>Igazgatás!V273+Községgazd!Y236+Közút!V225+Vagyongazd!V226+Sport!V227+Közművelődés!X267+Támogatás!Z226</f>
        <v>0</v>
      </c>
      <c r="W225" s="44">
        <f>Igazgatás!W273+Községgazd!Z236+Közút!W225+Vagyongazd!W226+Sport!W227+Közművelődés!Y267+Támogatás!AA226</f>
        <v>0</v>
      </c>
      <c r="X225" s="47">
        <f>Igazgatás!X273+Községgazd!AA236+Közút!X225+Vagyongazd!X226+Sport!X227+Közművelődés!Z267+Támogatás!AB226</f>
        <v>0</v>
      </c>
    </row>
    <row r="226" spans="1:24" hidden="1" x14ac:dyDescent="0.25">
      <c r="A226" s="140" t="s">
        <v>556</v>
      </c>
      <c r="B226" s="59" t="s">
        <v>979</v>
      </c>
      <c r="C226" s="49"/>
      <c r="D226" s="687" t="s">
        <v>991</v>
      </c>
      <c r="E226" s="687"/>
      <c r="F226" s="192">
        <f>Igazgatás!F274+Községgazd!F237+Közút!F226+Vagyongazd!F227+Sport!F228+Közművelődés!F268+Támogatás!F227</f>
        <v>0</v>
      </c>
      <c r="G226" s="491">
        <f>Igazgatás!G274+Községgazd!G237+Közút!G226+Vagyongazd!G227+Sport!G228+Közművelődés!G268+Támogatás!G227</f>
        <v>0</v>
      </c>
      <c r="H226" s="491">
        <f>Igazgatás!H274+Községgazd!H237+Közút!H226+Vagyongazd!H227+Sport!H228+Közművelődés!H268+Támogatás!H227</f>
        <v>0</v>
      </c>
      <c r="I226" s="420">
        <f>Igazgatás!I274+Községgazd!I237+Közút!I226+Vagyongazd!I227+Sport!I228+Közművelődés!I268+Támogatás!I227</f>
        <v>0</v>
      </c>
      <c r="J226" s="399">
        <f>Igazgatás!J274+Községgazd!J237+Közút!J226+Vagyongazd!J227+Sport!J228+Közművelődés!J268+Támogatás!J227</f>
        <v>0</v>
      </c>
      <c r="K226" s="210">
        <f>Igazgatás!K274+Községgazd!K237+Közút!K226+Vagyongazd!K227+Sport!K228+Közművelődés!K268+Támogatás!K227</f>
        <v>0</v>
      </c>
      <c r="L226" s="224">
        <f>Igazgatás!L274+Községgazd!L237+Közút!L226+Vagyongazd!L227+Sport!L228+Közművelődés!L268+Támogatás!L227</f>
        <v>0</v>
      </c>
      <c r="M226" s="81">
        <f>Igazgatás!M274+Községgazd!P237+Közút!M226+Vagyongazd!M227+Sport!M228+Közművelődés!O268+Támogatás!Q227</f>
        <v>0</v>
      </c>
      <c r="N226" s="1">
        <f>Igazgatás!N274+Községgazd!Q237+Közút!N226+Vagyongazd!N227+Sport!N228+Közművelődés!P268+Támogatás!R227</f>
        <v>0</v>
      </c>
      <c r="O226" s="1">
        <f>Igazgatás!O274+Községgazd!R237+Közút!O226+Vagyongazd!O227+Sport!O228+Közművelődés!Q268+Támogatás!S227</f>
        <v>0</v>
      </c>
      <c r="P226" s="1">
        <f>Igazgatás!P274+Községgazd!S237+Közút!P226+Vagyongazd!P227+Sport!P228+Közművelődés!R268+Támogatás!T227</f>
        <v>0</v>
      </c>
      <c r="Q226" s="1">
        <f>Igazgatás!Q274+Községgazd!T237+Közút!Q226+Vagyongazd!Q227+Sport!Q228+Közművelődés!S268+Támogatás!U227</f>
        <v>0</v>
      </c>
      <c r="R226" s="89">
        <f>Igazgatás!R274+Községgazd!U237+Közút!R226+Vagyongazd!R227+Sport!R228+Közművelődés!T268+Támogatás!V227</f>
        <v>0</v>
      </c>
      <c r="S226" s="1">
        <f>Igazgatás!S274+Községgazd!V237+Közút!S226+Vagyongazd!S227+Sport!S228+Közművelődés!U268+Támogatás!W227</f>
        <v>0</v>
      </c>
      <c r="T226" s="43">
        <f>Igazgatás!T274+Községgazd!W237+Közút!T226+Vagyongazd!T227+Sport!T228+Közművelődés!V268+Támogatás!X227</f>
        <v>0</v>
      </c>
      <c r="U226" s="89">
        <f>Igazgatás!U274+Községgazd!X237+Közút!U226+Vagyongazd!U227+Sport!U228+Közművelődés!W268+Támogatás!Y227</f>
        <v>0</v>
      </c>
      <c r="V226" s="1">
        <f>Igazgatás!V274+Községgazd!Y237+Közút!V226+Vagyongazd!V227+Sport!V228+Közművelődés!X268+Támogatás!Z227</f>
        <v>0</v>
      </c>
      <c r="W226" s="43">
        <f>Igazgatás!W274+Községgazd!Z237+Közút!W226+Vagyongazd!W227+Sport!W228+Közművelődés!Y268+Támogatás!AA227</f>
        <v>0</v>
      </c>
      <c r="X226" s="46">
        <f>Igazgatás!X274+Községgazd!AA237+Közút!X226+Vagyongazd!X227+Sport!X228+Közművelődés!Z268+Támogatás!AB227</f>
        <v>0</v>
      </c>
    </row>
    <row r="227" spans="1:24" hidden="1" x14ac:dyDescent="0.25">
      <c r="A227" s="140" t="s">
        <v>557</v>
      </c>
      <c r="B227" s="59" t="s">
        <v>980</v>
      </c>
      <c r="C227" s="2"/>
      <c r="D227" s="603" t="s">
        <v>992</v>
      </c>
      <c r="E227" s="603"/>
      <c r="F227" s="187">
        <f>Igazgatás!F275+Községgazd!F238+Közút!F227+Vagyongazd!F228+Sport!F229+Közművelődés!F269+Támogatás!F228</f>
        <v>0</v>
      </c>
      <c r="G227" s="486">
        <f>Igazgatás!G275+Községgazd!G238+Közút!G227+Vagyongazd!G228+Sport!G229+Közművelődés!G269+Támogatás!G228</f>
        <v>0</v>
      </c>
      <c r="H227" s="486">
        <f>Igazgatás!H275+Községgazd!H238+Közút!H227+Vagyongazd!H228+Sport!H229+Közművelődés!H269+Támogatás!H228</f>
        <v>0</v>
      </c>
      <c r="I227" s="415">
        <f>Igazgatás!I275+Községgazd!I238+Közút!I227+Vagyongazd!I228+Sport!I229+Közművelődés!I269+Támogatás!I228</f>
        <v>0</v>
      </c>
      <c r="J227" s="394">
        <f>Igazgatás!J275+Községgazd!J238+Közút!J227+Vagyongazd!J228+Sport!J229+Közművelődés!J269+Támogatás!J228</f>
        <v>0</v>
      </c>
      <c r="K227" s="205">
        <f>Igazgatás!K275+Községgazd!K238+Közút!K227+Vagyongazd!K228+Sport!K229+Közművelődés!K269+Támogatás!K228</f>
        <v>0</v>
      </c>
      <c r="L227" s="224">
        <f>Igazgatás!L275+Községgazd!L238+Közút!L227+Vagyongazd!L228+Sport!L229+Közművelődés!L269+Támogatás!L228</f>
        <v>0</v>
      </c>
      <c r="M227" s="81">
        <f>Igazgatás!M275+Községgazd!P238+Közút!M227+Vagyongazd!M228+Sport!M229+Közművelődés!O269+Támogatás!Q228</f>
        <v>0</v>
      </c>
      <c r="N227" s="1">
        <f>Igazgatás!N275+Községgazd!Q238+Közút!N227+Vagyongazd!N228+Sport!N229+Közművelődés!P269+Támogatás!R228</f>
        <v>0</v>
      </c>
      <c r="O227" s="1">
        <f>Igazgatás!O275+Községgazd!R238+Közút!O227+Vagyongazd!O228+Sport!O229+Közművelődés!Q269+Támogatás!S228</f>
        <v>0</v>
      </c>
      <c r="P227" s="1">
        <f>Igazgatás!P275+Községgazd!S238+Közút!P227+Vagyongazd!P228+Sport!P229+Közművelődés!R269+Támogatás!T228</f>
        <v>0</v>
      </c>
      <c r="Q227" s="1">
        <f>Igazgatás!Q275+Községgazd!T238+Közút!Q227+Vagyongazd!Q228+Sport!Q229+Közművelődés!S269+Támogatás!U228</f>
        <v>0</v>
      </c>
      <c r="R227" s="89">
        <f>Igazgatás!R275+Községgazd!U238+Közút!R227+Vagyongazd!R228+Sport!R229+Közművelődés!T269+Támogatás!V228</f>
        <v>0</v>
      </c>
      <c r="S227" s="1">
        <f>Igazgatás!S275+Községgazd!V238+Közút!S227+Vagyongazd!S228+Sport!S229+Közművelődés!U269+Támogatás!W228</f>
        <v>0</v>
      </c>
      <c r="T227" s="43">
        <f>Igazgatás!T275+Községgazd!W238+Közút!T227+Vagyongazd!T228+Sport!T229+Közművelődés!V269+Támogatás!X228</f>
        <v>0</v>
      </c>
      <c r="U227" s="89">
        <f>Igazgatás!U275+Községgazd!X238+Közút!U227+Vagyongazd!U228+Sport!U229+Közművelődés!W269+Támogatás!Y228</f>
        <v>0</v>
      </c>
      <c r="V227" s="1">
        <f>Igazgatás!V275+Községgazd!Y238+Közút!V227+Vagyongazd!V228+Sport!V229+Közművelődés!X269+Támogatás!Z228</f>
        <v>0</v>
      </c>
      <c r="W227" s="43">
        <f>Igazgatás!W275+Községgazd!Z238+Közút!W227+Vagyongazd!W228+Sport!W229+Közművelődés!Y269+Támogatás!AA228</f>
        <v>0</v>
      </c>
      <c r="X227" s="46">
        <f>Igazgatás!X275+Községgazd!AA238+Közút!X227+Vagyongazd!X228+Sport!X229+Közművelődés!Z269+Támogatás!AB228</f>
        <v>0</v>
      </c>
    </row>
    <row r="228" spans="1:24" hidden="1" x14ac:dyDescent="0.25">
      <c r="A228" s="140" t="s">
        <v>558</v>
      </c>
      <c r="B228" s="59" t="s">
        <v>981</v>
      </c>
      <c r="C228" s="2"/>
      <c r="D228" s="603" t="s">
        <v>993</v>
      </c>
      <c r="E228" s="603"/>
      <c r="F228" s="187">
        <f>Igazgatás!F276+Községgazd!F239+Közút!F228+Vagyongazd!F229+Sport!F230+Közművelődés!F270+Támogatás!F229</f>
        <v>0</v>
      </c>
      <c r="G228" s="486">
        <f>Igazgatás!G276+Községgazd!G239+Közút!G228+Vagyongazd!G229+Sport!G230+Közművelődés!G270+Támogatás!G229</f>
        <v>0</v>
      </c>
      <c r="H228" s="486">
        <f>Igazgatás!H276+Községgazd!H239+Közút!H228+Vagyongazd!H229+Sport!H230+Közművelődés!H270+Támogatás!H229</f>
        <v>0</v>
      </c>
      <c r="I228" s="415">
        <f>Igazgatás!I276+Községgazd!I239+Közút!I228+Vagyongazd!I229+Sport!I230+Közművelődés!I270+Támogatás!I229</f>
        <v>0</v>
      </c>
      <c r="J228" s="394">
        <f>Igazgatás!J276+Községgazd!J239+Közút!J228+Vagyongazd!J229+Sport!J230+Közművelődés!J270+Támogatás!J229</f>
        <v>0</v>
      </c>
      <c r="K228" s="205">
        <f>Igazgatás!K276+Községgazd!K239+Közút!K228+Vagyongazd!K229+Sport!K230+Közművelődés!K270+Támogatás!K229</f>
        <v>0</v>
      </c>
      <c r="L228" s="224">
        <f>Igazgatás!L276+Községgazd!L239+Közút!L228+Vagyongazd!L229+Sport!L230+Közművelődés!L270+Támogatás!L229</f>
        <v>0</v>
      </c>
      <c r="M228" s="81">
        <f>Igazgatás!M276+Községgazd!P239+Közút!M228+Vagyongazd!M229+Sport!M230+Közművelődés!O270+Támogatás!Q229</f>
        <v>0</v>
      </c>
      <c r="N228" s="1">
        <f>Igazgatás!N276+Községgazd!Q239+Közút!N228+Vagyongazd!N229+Sport!N230+Közművelődés!P270+Támogatás!R229</f>
        <v>0</v>
      </c>
      <c r="O228" s="1">
        <f>Igazgatás!O276+Községgazd!R239+Közút!O228+Vagyongazd!O229+Sport!O230+Közművelődés!Q270+Támogatás!S229</f>
        <v>0</v>
      </c>
      <c r="P228" s="1">
        <f>Igazgatás!P276+Községgazd!S239+Közút!P228+Vagyongazd!P229+Sport!P230+Közművelődés!R270+Támogatás!T229</f>
        <v>0</v>
      </c>
      <c r="Q228" s="1">
        <f>Igazgatás!Q276+Községgazd!T239+Közút!Q228+Vagyongazd!Q229+Sport!Q230+Közművelődés!S270+Támogatás!U229</f>
        <v>0</v>
      </c>
      <c r="R228" s="89">
        <f>Igazgatás!R276+Községgazd!U239+Közút!R228+Vagyongazd!R229+Sport!R230+Közművelődés!T270+Támogatás!V229</f>
        <v>0</v>
      </c>
      <c r="S228" s="1">
        <f>Igazgatás!S276+Községgazd!V239+Közút!S228+Vagyongazd!S229+Sport!S230+Közművelődés!U270+Támogatás!W229</f>
        <v>0</v>
      </c>
      <c r="T228" s="43">
        <f>Igazgatás!T276+Községgazd!W239+Közút!T228+Vagyongazd!T229+Sport!T230+Közművelődés!V270+Támogatás!X229</f>
        <v>0</v>
      </c>
      <c r="U228" s="89">
        <f>Igazgatás!U276+Községgazd!X239+Közút!U228+Vagyongazd!U229+Sport!U230+Közművelődés!W270+Támogatás!Y229</f>
        <v>0</v>
      </c>
      <c r="V228" s="1">
        <f>Igazgatás!V276+Községgazd!Y239+Közút!V228+Vagyongazd!V229+Sport!V230+Közművelődés!X270+Támogatás!Z229</f>
        <v>0</v>
      </c>
      <c r="W228" s="43">
        <f>Igazgatás!W276+Községgazd!Z239+Közút!W228+Vagyongazd!W229+Sport!W230+Közművelődés!Y270+Támogatás!AA229</f>
        <v>0</v>
      </c>
      <c r="X228" s="46">
        <f>Igazgatás!X276+Községgazd!AA239+Közút!X228+Vagyongazd!X229+Sport!X230+Közművelődés!Z270+Támogatás!AB229</f>
        <v>0</v>
      </c>
    </row>
    <row r="229" spans="1:24" s="19" customFormat="1" hidden="1" x14ac:dyDescent="0.25">
      <c r="A229" s="140"/>
      <c r="B229" s="57" t="s">
        <v>982</v>
      </c>
      <c r="C229" s="605" t="s">
        <v>559</v>
      </c>
      <c r="D229" s="606"/>
      <c r="E229" s="606"/>
      <c r="F229" s="194">
        <f>Igazgatás!F277+Községgazd!F240+Közút!F229+Vagyongazd!F230+Sport!F231+Közművelődés!F271+Támogatás!F230</f>
        <v>0</v>
      </c>
      <c r="G229" s="493">
        <f>Igazgatás!G277+Községgazd!G240+Közút!G229+Vagyongazd!G230+Sport!G231+Közművelődés!G271+Támogatás!G230</f>
        <v>0</v>
      </c>
      <c r="H229" s="493">
        <f>Igazgatás!H277+Községgazd!H240+Közút!H229+Vagyongazd!H230+Sport!H231+Közművelődés!H271+Támogatás!H230</f>
        <v>0</v>
      </c>
      <c r="I229" s="422">
        <f>Igazgatás!I277+Községgazd!I240+Közút!I229+Vagyongazd!I230+Sport!I231+Közművelődés!I271+Támogatás!I230</f>
        <v>0</v>
      </c>
      <c r="J229" s="401">
        <f>Igazgatás!J277+Községgazd!J240+Közút!J229+Vagyongazd!J230+Sport!J231+Közművelődés!J271+Támogatás!J230</f>
        <v>0</v>
      </c>
      <c r="K229" s="212">
        <f>Igazgatás!K277+Községgazd!K240+Közút!K229+Vagyongazd!K230+Sport!K231+Közművelődés!K271+Támogatás!K230</f>
        <v>0</v>
      </c>
      <c r="L229" s="225">
        <f>Igazgatás!L277+Községgazd!L240+Közút!L229+Vagyongazd!L230+Sport!L231+Közművelődés!L271+Támogatás!L230</f>
        <v>0</v>
      </c>
      <c r="M229" s="83">
        <f>Igazgatás!M277+Községgazd!P240+Közút!M229+Vagyongazd!M230+Sport!M231+Közművelődés!O271+Támogatás!Q230</f>
        <v>0</v>
      </c>
      <c r="N229" s="13">
        <f>Igazgatás!N277+Községgazd!Q240+Közút!N229+Vagyongazd!N230+Sport!N231+Közművelődés!P271+Támogatás!R230</f>
        <v>0</v>
      </c>
      <c r="O229" s="13">
        <f>Igazgatás!O277+Községgazd!R240+Közút!O229+Vagyongazd!O230+Sport!O231+Közművelődés!Q271+Támogatás!S230</f>
        <v>0</v>
      </c>
      <c r="P229" s="13">
        <f>Igazgatás!P277+Községgazd!S240+Közút!P229+Vagyongazd!P230+Sport!P231+Közművelődés!R271+Támogatás!T230</f>
        <v>0</v>
      </c>
      <c r="Q229" s="13">
        <f>Igazgatás!Q277+Községgazd!T240+Közút!Q229+Vagyongazd!Q230+Sport!Q231+Közművelődés!S271+Támogatás!U230</f>
        <v>0</v>
      </c>
      <c r="R229" s="90">
        <f>Igazgatás!R277+Községgazd!U240+Közút!R229+Vagyongazd!R230+Sport!R231+Közművelődés!T271+Támogatás!V230</f>
        <v>0</v>
      </c>
      <c r="S229" s="13">
        <f>Igazgatás!S277+Községgazd!V240+Közút!S229+Vagyongazd!S230+Sport!S231+Közművelődés!U271+Támogatás!W230</f>
        <v>0</v>
      </c>
      <c r="T229" s="44">
        <f>Igazgatás!T277+Községgazd!W240+Közút!T229+Vagyongazd!T230+Sport!T231+Közművelődés!V271+Támogatás!X230</f>
        <v>0</v>
      </c>
      <c r="U229" s="90">
        <f>Igazgatás!U277+Községgazd!X240+Közút!U229+Vagyongazd!U230+Sport!U231+Közművelődés!W271+Támogatás!Y230</f>
        <v>0</v>
      </c>
      <c r="V229" s="13">
        <f>Igazgatás!V277+Községgazd!Y240+Közút!V229+Vagyongazd!V230+Sport!V231+Közművelődés!X271+Támogatás!Z230</f>
        <v>0</v>
      </c>
      <c r="W229" s="44">
        <f>Igazgatás!W277+Községgazd!Z240+Közút!W229+Vagyongazd!W230+Sport!W231+Közművelődés!Y271+Támogatás!AA230</f>
        <v>0</v>
      </c>
      <c r="X229" s="47">
        <f>Igazgatás!X277+Községgazd!AA240+Közút!X229+Vagyongazd!X230+Sport!X231+Közművelődés!Z271+Támogatás!AB230</f>
        <v>0</v>
      </c>
    </row>
    <row r="230" spans="1:24" hidden="1" x14ac:dyDescent="0.25">
      <c r="A230" s="140" t="s">
        <v>560</v>
      </c>
      <c r="B230" s="59" t="s">
        <v>983</v>
      </c>
      <c r="C230" s="2"/>
      <c r="D230" s="603" t="s">
        <v>654</v>
      </c>
      <c r="E230" s="603"/>
      <c r="F230" s="187">
        <f>Igazgatás!F278+Községgazd!F241+Közút!F230+Vagyongazd!F231+Sport!F232+Közművelődés!F272+Támogatás!F231</f>
        <v>0</v>
      </c>
      <c r="G230" s="486">
        <f>Igazgatás!G278+Községgazd!G241+Közút!G230+Vagyongazd!G231+Sport!G232+Közművelődés!G272+Támogatás!G231</f>
        <v>0</v>
      </c>
      <c r="H230" s="486">
        <f>Igazgatás!H278+Községgazd!H241+Közút!H230+Vagyongazd!H231+Sport!H232+Közművelődés!H272+Támogatás!H231</f>
        <v>0</v>
      </c>
      <c r="I230" s="415">
        <f>Igazgatás!I278+Községgazd!I241+Közút!I230+Vagyongazd!I231+Sport!I232+Közművelődés!I272+Támogatás!I231</f>
        <v>0</v>
      </c>
      <c r="J230" s="394">
        <f>Igazgatás!J278+Községgazd!J241+Közút!J230+Vagyongazd!J231+Sport!J232+Közművelődés!J272+Támogatás!J231</f>
        <v>0</v>
      </c>
      <c r="K230" s="205">
        <f>Igazgatás!K278+Községgazd!K241+Közút!K230+Vagyongazd!K231+Sport!K232+Közművelődés!K272+Támogatás!K231</f>
        <v>0</v>
      </c>
      <c r="L230" s="224">
        <f>Igazgatás!L278+Községgazd!L241+Közút!L230+Vagyongazd!L231+Sport!L232+Közművelődés!L272+Támogatás!L231</f>
        <v>0</v>
      </c>
      <c r="M230" s="81">
        <f>Igazgatás!M278+Községgazd!P241+Közút!M230+Vagyongazd!M231+Sport!M232+Közművelődés!O272+Támogatás!Q231</f>
        <v>0</v>
      </c>
      <c r="N230" s="1">
        <f>Igazgatás!N278+Községgazd!Q241+Közút!N230+Vagyongazd!N231+Sport!N232+Közművelődés!P272+Támogatás!R231</f>
        <v>0</v>
      </c>
      <c r="O230" s="1">
        <f>Igazgatás!O278+Községgazd!R241+Közút!O230+Vagyongazd!O231+Sport!O232+Közművelődés!Q272+Támogatás!S231</f>
        <v>0</v>
      </c>
      <c r="P230" s="1">
        <f>Igazgatás!P278+Községgazd!S241+Közút!P230+Vagyongazd!P231+Sport!P232+Közművelődés!R272+Támogatás!T231</f>
        <v>0</v>
      </c>
      <c r="Q230" s="1">
        <f>Igazgatás!Q278+Községgazd!T241+Közút!Q230+Vagyongazd!Q231+Sport!Q232+Közművelődés!S272+Támogatás!U231</f>
        <v>0</v>
      </c>
      <c r="R230" s="89">
        <f>Igazgatás!R278+Községgazd!U241+Közút!R230+Vagyongazd!R231+Sport!R232+Közművelődés!T272+Támogatás!V231</f>
        <v>0</v>
      </c>
      <c r="S230" s="1">
        <f>Igazgatás!S278+Községgazd!V241+Közút!S230+Vagyongazd!S231+Sport!S232+Közművelődés!U272+Támogatás!W231</f>
        <v>0</v>
      </c>
      <c r="T230" s="43">
        <f>Igazgatás!T278+Községgazd!W241+Közút!T230+Vagyongazd!T231+Sport!T232+Közművelődés!V272+Támogatás!X231</f>
        <v>0</v>
      </c>
      <c r="U230" s="89">
        <f>Igazgatás!U278+Községgazd!X241+Közút!U230+Vagyongazd!U231+Sport!U232+Közművelődés!W272+Támogatás!Y231</f>
        <v>0</v>
      </c>
      <c r="V230" s="1">
        <f>Igazgatás!V278+Községgazd!Y241+Közút!V230+Vagyongazd!V231+Sport!V232+Közművelődés!X272+Támogatás!Z231</f>
        <v>0</v>
      </c>
      <c r="W230" s="43">
        <f>Igazgatás!W278+Községgazd!Z241+Közút!W230+Vagyongazd!W231+Sport!W232+Közművelődés!Y272+Támogatás!AA231</f>
        <v>0</v>
      </c>
      <c r="X230" s="46">
        <f>Igazgatás!X278+Községgazd!AA241+Közút!X230+Vagyongazd!X231+Sport!X232+Közművelődés!Z272+Támogatás!AB231</f>
        <v>0</v>
      </c>
    </row>
    <row r="231" spans="1:24" hidden="1" x14ac:dyDescent="0.25">
      <c r="A231" s="140" t="s">
        <v>561</v>
      </c>
      <c r="B231" s="59" t="s">
        <v>984</v>
      </c>
      <c r="C231" s="2"/>
      <c r="D231" s="603" t="s">
        <v>655</v>
      </c>
      <c r="E231" s="603"/>
      <c r="F231" s="187">
        <f>Igazgatás!F279+Községgazd!F242+Közút!F231+Vagyongazd!F232+Sport!F233+Közművelődés!F273+Támogatás!F232</f>
        <v>0</v>
      </c>
      <c r="G231" s="486">
        <f>Igazgatás!G279+Községgazd!G242+Közút!G231+Vagyongazd!G232+Sport!G233+Közművelődés!G273+Támogatás!G232</f>
        <v>0</v>
      </c>
      <c r="H231" s="486">
        <f>Igazgatás!H279+Községgazd!H242+Közút!H231+Vagyongazd!H232+Sport!H233+Közművelődés!H273+Támogatás!H232</f>
        <v>0</v>
      </c>
      <c r="I231" s="415">
        <f>Igazgatás!I279+Községgazd!I242+Közút!I231+Vagyongazd!I232+Sport!I233+Közművelődés!I273+Támogatás!I232</f>
        <v>0</v>
      </c>
      <c r="J231" s="394">
        <f>Igazgatás!J279+Községgazd!J242+Közút!J231+Vagyongazd!J232+Sport!J233+Közművelődés!J273+Támogatás!J232</f>
        <v>0</v>
      </c>
      <c r="K231" s="205">
        <f>Igazgatás!K279+Községgazd!K242+Közút!K231+Vagyongazd!K232+Sport!K233+Közművelődés!K273+Támogatás!K232</f>
        <v>0</v>
      </c>
      <c r="L231" s="224">
        <f>Igazgatás!L279+Községgazd!L242+Közút!L231+Vagyongazd!L232+Sport!L233+Közművelődés!L273+Támogatás!L232</f>
        <v>0</v>
      </c>
      <c r="M231" s="81">
        <f>Igazgatás!M279+Községgazd!P242+Közút!M231+Vagyongazd!M232+Sport!M233+Közművelődés!O273+Támogatás!Q232</f>
        <v>0</v>
      </c>
      <c r="N231" s="1">
        <f>Igazgatás!N279+Községgazd!Q242+Közút!N231+Vagyongazd!N232+Sport!N233+Közművelődés!P273+Támogatás!R232</f>
        <v>0</v>
      </c>
      <c r="O231" s="1">
        <f>Igazgatás!O279+Községgazd!R242+Közút!O231+Vagyongazd!O232+Sport!O233+Közművelődés!Q273+Támogatás!S232</f>
        <v>0</v>
      </c>
      <c r="P231" s="1">
        <f>Igazgatás!P279+Községgazd!S242+Közút!P231+Vagyongazd!P232+Sport!P233+Közművelődés!R273+Támogatás!T232</f>
        <v>0</v>
      </c>
      <c r="Q231" s="1">
        <f>Igazgatás!Q279+Községgazd!T242+Közút!Q231+Vagyongazd!Q232+Sport!Q233+Közművelődés!S273+Támogatás!U232</f>
        <v>0</v>
      </c>
      <c r="R231" s="89">
        <f>Igazgatás!R279+Községgazd!U242+Közút!R231+Vagyongazd!R232+Sport!R233+Közművelődés!T273+Támogatás!V232</f>
        <v>0</v>
      </c>
      <c r="S231" s="1">
        <f>Igazgatás!S279+Községgazd!V242+Közút!S231+Vagyongazd!S232+Sport!S233+Közművelődés!U273+Támogatás!W232</f>
        <v>0</v>
      </c>
      <c r="T231" s="43">
        <f>Igazgatás!T279+Községgazd!W242+Közút!T231+Vagyongazd!T232+Sport!T233+Közművelődés!V273+Támogatás!X232</f>
        <v>0</v>
      </c>
      <c r="U231" s="89">
        <f>Igazgatás!U279+Községgazd!X242+Közút!U231+Vagyongazd!U232+Sport!U233+Közművelődés!W273+Támogatás!Y232</f>
        <v>0</v>
      </c>
      <c r="V231" s="1">
        <f>Igazgatás!V279+Községgazd!Y242+Közút!V231+Vagyongazd!V232+Sport!V233+Közművelődés!X273+Támogatás!Z232</f>
        <v>0</v>
      </c>
      <c r="W231" s="43">
        <f>Igazgatás!W279+Községgazd!Z242+Közút!W231+Vagyongazd!W232+Sport!W233+Közművelődés!Y273+Támogatás!AA232</f>
        <v>0</v>
      </c>
      <c r="X231" s="46">
        <f>Igazgatás!X279+Községgazd!AA242+Közút!X231+Vagyongazd!X232+Sport!X233+Közművelődés!Z273+Támogatás!AB232</f>
        <v>0</v>
      </c>
    </row>
    <row r="232" spans="1:24" hidden="1" x14ac:dyDescent="0.25">
      <c r="A232" s="140" t="s">
        <v>562</v>
      </c>
      <c r="B232" s="59" t="s">
        <v>985</v>
      </c>
      <c r="C232" s="2"/>
      <c r="D232" s="603" t="s">
        <v>563</v>
      </c>
      <c r="E232" s="603"/>
      <c r="F232" s="187">
        <f>Igazgatás!F280+Községgazd!F243+Közút!F232+Vagyongazd!F233+Sport!F234+Közművelődés!F274+Támogatás!F233</f>
        <v>0</v>
      </c>
      <c r="G232" s="486">
        <f>Igazgatás!G280+Községgazd!G243+Közút!G232+Vagyongazd!G233+Sport!G234+Közművelődés!G274+Támogatás!G233</f>
        <v>0</v>
      </c>
      <c r="H232" s="486">
        <f>Igazgatás!H280+Községgazd!H243+Közút!H232+Vagyongazd!H233+Sport!H234+Közművelődés!H274+Támogatás!H233</f>
        <v>0</v>
      </c>
      <c r="I232" s="415">
        <f>Igazgatás!I280+Községgazd!I243+Közút!I232+Vagyongazd!I233+Sport!I234+Közművelődés!I274+Támogatás!I233</f>
        <v>0</v>
      </c>
      <c r="J232" s="394">
        <f>Igazgatás!J280+Községgazd!J243+Közút!J232+Vagyongazd!J233+Sport!J234+Közművelődés!J274+Támogatás!J233</f>
        <v>0</v>
      </c>
      <c r="K232" s="205">
        <f>Igazgatás!K280+Községgazd!K243+Közút!K232+Vagyongazd!K233+Sport!K234+Közművelődés!K274+Támogatás!K233</f>
        <v>0</v>
      </c>
      <c r="L232" s="224">
        <f>Igazgatás!L280+Községgazd!L243+Közút!L232+Vagyongazd!L233+Sport!L234+Közművelődés!L274+Támogatás!L233</f>
        <v>0</v>
      </c>
      <c r="M232" s="81">
        <f>Igazgatás!M280+Községgazd!P243+Közút!M232+Vagyongazd!M233+Sport!M234+Közművelődés!O274+Támogatás!Q233</f>
        <v>0</v>
      </c>
      <c r="N232" s="1">
        <f>Igazgatás!N280+Községgazd!Q243+Közút!N232+Vagyongazd!N233+Sport!N234+Közművelődés!P274+Támogatás!R233</f>
        <v>0</v>
      </c>
      <c r="O232" s="1">
        <f>Igazgatás!O280+Községgazd!R243+Közút!O232+Vagyongazd!O233+Sport!O234+Közművelődés!Q274+Támogatás!S233</f>
        <v>0</v>
      </c>
      <c r="P232" s="1">
        <f>Igazgatás!P280+Községgazd!S243+Közút!P232+Vagyongazd!P233+Sport!P234+Közművelődés!R274+Támogatás!T233</f>
        <v>0</v>
      </c>
      <c r="Q232" s="1">
        <f>Igazgatás!Q280+Községgazd!T243+Közút!Q232+Vagyongazd!Q233+Sport!Q234+Közművelődés!S274+Támogatás!U233</f>
        <v>0</v>
      </c>
      <c r="R232" s="89">
        <f>Igazgatás!R280+Községgazd!U243+Közút!R232+Vagyongazd!R233+Sport!R234+Közművelődés!T274+Támogatás!V233</f>
        <v>0</v>
      </c>
      <c r="S232" s="1">
        <f>Igazgatás!S280+Községgazd!V243+Közút!S232+Vagyongazd!S233+Sport!S234+Közművelődés!U274+Támogatás!W233</f>
        <v>0</v>
      </c>
      <c r="T232" s="43">
        <f>Igazgatás!T280+Községgazd!W243+Közút!T232+Vagyongazd!T233+Sport!T234+Közművelődés!V274+Támogatás!X233</f>
        <v>0</v>
      </c>
      <c r="U232" s="89">
        <f>Igazgatás!U280+Községgazd!X243+Közút!U232+Vagyongazd!U233+Sport!U234+Közművelődés!W274+Támogatás!Y233</f>
        <v>0</v>
      </c>
      <c r="V232" s="1">
        <f>Igazgatás!V280+Községgazd!Y243+Közút!V232+Vagyongazd!V233+Sport!V234+Közművelődés!X274+Támogatás!Z233</f>
        <v>0</v>
      </c>
      <c r="W232" s="43">
        <f>Igazgatás!W280+Községgazd!Z243+Közút!W232+Vagyongazd!W233+Sport!W234+Közművelődés!Y274+Támogatás!AA233</f>
        <v>0</v>
      </c>
      <c r="X232" s="46">
        <f>Igazgatás!X280+Községgazd!AA243+Közút!X232+Vagyongazd!X233+Sport!X234+Közművelődés!Z274+Támogatás!AB233</f>
        <v>0</v>
      </c>
    </row>
    <row r="233" spans="1:24" hidden="1" x14ac:dyDescent="0.25">
      <c r="A233" s="140" t="s">
        <v>564</v>
      </c>
      <c r="B233" s="59" t="s">
        <v>986</v>
      </c>
      <c r="C233" s="2"/>
      <c r="D233" s="603" t="s">
        <v>565</v>
      </c>
      <c r="E233" s="603"/>
      <c r="F233" s="187">
        <f>Igazgatás!F281+Községgazd!F244+Közút!F233+Vagyongazd!F234+Sport!F235+Közművelődés!F275+Támogatás!F234</f>
        <v>0</v>
      </c>
      <c r="G233" s="486">
        <f>Igazgatás!G281+Községgazd!G244+Közút!G233+Vagyongazd!G234+Sport!G235+Közművelődés!G275+Támogatás!G234</f>
        <v>0</v>
      </c>
      <c r="H233" s="486">
        <f>Igazgatás!H281+Községgazd!H244+Közút!H233+Vagyongazd!H234+Sport!H235+Közművelődés!H275+Támogatás!H234</f>
        <v>0</v>
      </c>
      <c r="I233" s="415">
        <f>Igazgatás!I281+Községgazd!I244+Közút!I233+Vagyongazd!I234+Sport!I235+Közművelődés!I275+Támogatás!I234</f>
        <v>0</v>
      </c>
      <c r="J233" s="394">
        <f>Igazgatás!J281+Községgazd!J244+Közút!J233+Vagyongazd!J234+Sport!J235+Közművelődés!J275+Támogatás!J234</f>
        <v>0</v>
      </c>
      <c r="K233" s="205">
        <f>Igazgatás!K281+Községgazd!K244+Közút!K233+Vagyongazd!K234+Sport!K235+Közművelődés!K275+Támogatás!K234</f>
        <v>0</v>
      </c>
      <c r="L233" s="224">
        <f>Igazgatás!L281+Községgazd!L244+Közút!L233+Vagyongazd!L234+Sport!L235+Közművelődés!L275+Támogatás!L234</f>
        <v>0</v>
      </c>
      <c r="M233" s="81">
        <f>Igazgatás!M281+Községgazd!P244+Közút!M233+Vagyongazd!M234+Sport!M235+Közművelődés!O275+Támogatás!Q234</f>
        <v>0</v>
      </c>
      <c r="N233" s="1">
        <f>Igazgatás!N281+Községgazd!Q244+Közút!N233+Vagyongazd!N234+Sport!N235+Közművelődés!P275+Támogatás!R234</f>
        <v>0</v>
      </c>
      <c r="O233" s="1">
        <f>Igazgatás!O281+Községgazd!R244+Közút!O233+Vagyongazd!O234+Sport!O235+Közművelődés!Q275+Támogatás!S234</f>
        <v>0</v>
      </c>
      <c r="P233" s="1">
        <f>Igazgatás!P281+Községgazd!S244+Közút!P233+Vagyongazd!P234+Sport!P235+Közművelődés!R275+Támogatás!T234</f>
        <v>0</v>
      </c>
      <c r="Q233" s="1">
        <f>Igazgatás!Q281+Községgazd!T244+Közút!Q233+Vagyongazd!Q234+Sport!Q235+Közművelődés!S275+Támogatás!U234</f>
        <v>0</v>
      </c>
      <c r="R233" s="89">
        <f>Igazgatás!R281+Községgazd!U244+Közút!R233+Vagyongazd!R234+Sport!R235+Közművelődés!T275+Támogatás!V234</f>
        <v>0</v>
      </c>
      <c r="S233" s="1">
        <f>Igazgatás!S281+Községgazd!V244+Közút!S233+Vagyongazd!S234+Sport!S235+Közművelődés!U275+Támogatás!W234</f>
        <v>0</v>
      </c>
      <c r="T233" s="43">
        <f>Igazgatás!T281+Községgazd!W244+Közút!T233+Vagyongazd!T234+Sport!T235+Közművelődés!V275+Támogatás!X234</f>
        <v>0</v>
      </c>
      <c r="U233" s="89">
        <f>Igazgatás!U281+Községgazd!X244+Közút!U233+Vagyongazd!U234+Sport!U235+Közművelődés!W275+Támogatás!Y234</f>
        <v>0</v>
      </c>
      <c r="V233" s="1">
        <f>Igazgatás!V281+Községgazd!Y244+Közút!V233+Vagyongazd!V234+Sport!V235+Közművelődés!X275+Támogatás!Z234</f>
        <v>0</v>
      </c>
      <c r="W233" s="43">
        <f>Igazgatás!W281+Községgazd!Z244+Közút!W233+Vagyongazd!W234+Sport!W235+Közművelődés!Y275+Támogatás!AA234</f>
        <v>0</v>
      </c>
      <c r="X233" s="46">
        <f>Igazgatás!X281+Községgazd!AA244+Közút!X233+Vagyongazd!X234+Sport!X235+Közművelődés!Z275+Támogatás!AB234</f>
        <v>0</v>
      </c>
    </row>
    <row r="234" spans="1:24" s="42" customFormat="1" x14ac:dyDescent="0.25">
      <c r="A234" s="140" t="s">
        <v>566</v>
      </c>
      <c r="B234" s="57" t="s">
        <v>987</v>
      </c>
      <c r="C234" s="605" t="s">
        <v>567</v>
      </c>
      <c r="D234" s="606"/>
      <c r="E234" s="606"/>
      <c r="F234" s="194">
        <f>Igazgatás!F282+Községgazd!F245+Közút!F234+Vagyongazd!F235+Sport!F236+Közművelődés!F276+Támogatás!F235</f>
        <v>531003</v>
      </c>
      <c r="G234" s="493">
        <f>Igazgatás!G282+Községgazd!G245+Közút!G234+Vagyongazd!G235+Sport!G236+Közművelődés!G276+Támogatás!G235</f>
        <v>531006</v>
      </c>
      <c r="H234" s="493">
        <f>Igazgatás!H282+Községgazd!H245+Közút!H234+Vagyongazd!H235+Sport!H236+Közművelődés!H276+Támogatás!H235</f>
        <v>531006</v>
      </c>
      <c r="I234" s="422">
        <f>Igazgatás!I282+Községgazd!I245+Közút!I234+Vagyongazd!I235+Sport!I236+Közművelődés!I276+Támogatás!I235</f>
        <v>531006</v>
      </c>
      <c r="J234" s="401">
        <f>Igazgatás!J282+Községgazd!J245+Közút!J234+Vagyongazd!J235+Sport!J236+Közművelődés!J276+Támogatás!J235</f>
        <v>531006</v>
      </c>
      <c r="K234" s="212">
        <f>Igazgatás!K282+Községgazd!K245+Közút!K234+Vagyongazd!K235+Sport!K236+Közművelődés!K276+Támogatás!K235</f>
        <v>0</v>
      </c>
      <c r="L234" s="225">
        <f>Igazgatás!L282+Községgazd!L245+Közút!L234+Vagyongazd!L235+Sport!L236+Közművelődés!L276+Támogatás!L235</f>
        <v>531006</v>
      </c>
      <c r="M234" s="83">
        <f>Igazgatás!M282+Községgazd!P245+Közút!M234+Vagyongazd!M235+Sport!M236+Közművelődés!O276+Támogatás!Q235</f>
        <v>0</v>
      </c>
      <c r="N234" s="13">
        <f>Igazgatás!N282+Községgazd!Q245+Közút!N234+Vagyongazd!N235+Sport!N236+Közművelődés!P276+Támogatás!R235</f>
        <v>0</v>
      </c>
      <c r="O234" s="13">
        <f>Igazgatás!O282+Községgazd!R245+Közút!O234+Vagyongazd!O235+Sport!O236+Közművelődés!Q276+Támogatás!S235</f>
        <v>0</v>
      </c>
      <c r="P234" s="13">
        <f>Igazgatás!P282+Községgazd!S245+Közút!P234+Vagyongazd!P235+Sport!P236+Közművelődés!R276+Támogatás!T235</f>
        <v>531006</v>
      </c>
      <c r="Q234" s="13">
        <f>Igazgatás!Q282+Községgazd!T245+Közút!Q234+Vagyongazd!Q235+Sport!Q236+Közművelődés!S276+Támogatás!U235</f>
        <v>0</v>
      </c>
      <c r="R234" s="90">
        <f>Igazgatás!R282+Községgazd!U245+Közút!R234+Vagyongazd!R235+Sport!R236+Közművelődés!T276+Támogatás!V235</f>
        <v>0</v>
      </c>
      <c r="S234" s="13">
        <f>Igazgatás!S282+Községgazd!V245+Közút!S234+Vagyongazd!S235+Sport!S236+Közművelődés!U276+Támogatás!W235</f>
        <v>0</v>
      </c>
      <c r="T234" s="44">
        <f>Igazgatás!T282+Községgazd!W245+Közút!T234+Vagyongazd!T235+Sport!T236+Közművelődés!V276+Támogatás!X235</f>
        <v>0</v>
      </c>
      <c r="U234" s="90">
        <f>Igazgatás!U282+Községgazd!X245+Közút!U234+Vagyongazd!U235+Sport!U236+Közművelődés!W276+Támogatás!Y235</f>
        <v>0</v>
      </c>
      <c r="V234" s="13">
        <f>Igazgatás!V282+Községgazd!Y245+Közút!V234+Vagyongazd!V235+Sport!V236+Közművelődés!X276+Támogatás!Z235</f>
        <v>0</v>
      </c>
      <c r="W234" s="44">
        <f>Igazgatás!W282+Községgazd!Z245+Közút!W234+Vagyongazd!W235+Sport!W236+Közművelődés!Y276+Támogatás!AA235</f>
        <v>0</v>
      </c>
      <c r="X234" s="47">
        <f>Igazgatás!X282+Községgazd!AA245+Közút!X234+Vagyongazd!X235+Sport!X236+Közművelődés!Z276+Támogatás!AB235</f>
        <v>0</v>
      </c>
    </row>
    <row r="235" spans="1:24" s="42" customFormat="1" ht="15.75" thickBot="1" x14ac:dyDescent="0.3">
      <c r="A235" s="140" t="s">
        <v>568</v>
      </c>
      <c r="B235" s="57" t="s">
        <v>988</v>
      </c>
      <c r="C235" s="605" t="s">
        <v>569</v>
      </c>
      <c r="D235" s="606"/>
      <c r="E235" s="606"/>
      <c r="F235" s="194">
        <f>Igazgatás!F283+Községgazd!F246+Közút!F235+Vagyongazd!F236+Sport!F237+Közművelődés!F277+Támogatás!F236</f>
        <v>1599000</v>
      </c>
      <c r="G235" s="493">
        <f>Igazgatás!G283+Községgazd!G246+Közút!G235+Vagyongazd!G236+Sport!G237+Közművelődés!G277+Támogatás!G236</f>
        <v>0</v>
      </c>
      <c r="H235" s="493">
        <f>Igazgatás!H283+Községgazd!H246+Közút!H235+Vagyongazd!H236+Sport!H237+Közművelődés!H277+Támogatás!H236</f>
        <v>0</v>
      </c>
      <c r="I235" s="422">
        <f>Igazgatás!I283+Községgazd!I246+Közút!I235+Vagyongazd!I236+Sport!I237+Közművelődés!I277+Támogatás!I236</f>
        <v>0</v>
      </c>
      <c r="J235" s="401">
        <f>Igazgatás!J283+Községgazd!J246+Közút!J235+Vagyongazd!J236+Sport!J237+Közművelődés!J277+Támogatás!J236</f>
        <v>0</v>
      </c>
      <c r="K235" s="212">
        <f>Igazgatás!K283+Községgazd!K246+Közút!K235+Vagyongazd!K236+Sport!K237+Közművelődés!K277+Támogatás!K236</f>
        <v>0</v>
      </c>
      <c r="L235" s="225">
        <f>Igazgatás!L283+Községgazd!L246+Közút!L235+Vagyongazd!L236+Sport!L237+Közművelődés!L277+Támogatás!L236</f>
        <v>0</v>
      </c>
      <c r="M235" s="83">
        <f>Igazgatás!M283+Községgazd!P246+Közút!M235+Vagyongazd!M236+Sport!M237+Közművelődés!O277+Támogatás!Q236</f>
        <v>0</v>
      </c>
      <c r="N235" s="13">
        <f>Igazgatás!N283+Községgazd!Q246+Közút!N235+Vagyongazd!N236+Sport!N237+Közművelődés!P277+Támogatás!R236</f>
        <v>0</v>
      </c>
      <c r="O235" s="13">
        <f>Igazgatás!O283+Községgazd!R246+Közút!O235+Vagyongazd!O236+Sport!O237+Közművelődés!Q277+Támogatás!S236</f>
        <v>0</v>
      </c>
      <c r="P235" s="13">
        <f>Igazgatás!P283+Községgazd!S246+Közút!P235+Vagyongazd!P236+Sport!P237+Közművelődés!R277+Támogatás!T236</f>
        <v>0</v>
      </c>
      <c r="Q235" s="13">
        <f>Igazgatás!Q283+Községgazd!T246+Közút!Q235+Vagyongazd!Q236+Sport!Q237+Közművelődés!S277+Támogatás!U236</f>
        <v>0</v>
      </c>
      <c r="R235" s="90">
        <f>Igazgatás!R283+Községgazd!U246+Közút!R235+Vagyongazd!R236+Sport!R237+Közművelődés!T277+Támogatás!V236</f>
        <v>0</v>
      </c>
      <c r="S235" s="13">
        <f>Igazgatás!S283+Községgazd!V246+Közút!S235+Vagyongazd!S236+Sport!S237+Közművelődés!U277+Támogatás!W236</f>
        <v>0</v>
      </c>
      <c r="T235" s="44">
        <f>Igazgatás!T283+Községgazd!W246+Közút!T235+Vagyongazd!T236+Sport!T237+Közművelődés!V277+Támogatás!X236</f>
        <v>0</v>
      </c>
      <c r="U235" s="90">
        <f>Igazgatás!U283+Községgazd!X246+Közút!U235+Vagyongazd!U236+Sport!U237+Közművelődés!W277+Támogatás!Y236</f>
        <v>0</v>
      </c>
      <c r="V235" s="13">
        <f>Igazgatás!V283+Községgazd!Y246+Közút!V235+Vagyongazd!V236+Sport!V237+Közművelődés!X277+Támogatás!Z236</f>
        <v>0</v>
      </c>
      <c r="W235" s="44">
        <f>Igazgatás!W283+Községgazd!Z246+Közút!W235+Vagyongazd!W236+Sport!W237+Közművelődés!Y277+Támogatás!AA236</f>
        <v>0</v>
      </c>
      <c r="X235" s="47">
        <f>Igazgatás!X283+Községgazd!AA246+Közút!X235+Vagyongazd!X236+Sport!X237+Közművelődés!Z277+Támogatás!AB236</f>
        <v>0</v>
      </c>
    </row>
    <row r="236" spans="1:24" s="42" customFormat="1" ht="15.75" hidden="1" thickBot="1" x14ac:dyDescent="0.3">
      <c r="A236" s="140" t="s">
        <v>570</v>
      </c>
      <c r="B236" s="57" t="s">
        <v>989</v>
      </c>
      <c r="C236" s="605" t="s">
        <v>571</v>
      </c>
      <c r="D236" s="606"/>
      <c r="E236" s="606"/>
      <c r="F236" s="194">
        <f>Igazgatás!F284+Községgazd!F247+Közút!F236+Vagyongazd!F237+Sport!F238+Közművelődés!F278+Támogatás!F237</f>
        <v>0</v>
      </c>
      <c r="G236" s="493">
        <f>Igazgatás!G284+Községgazd!G247+Közút!G236+Vagyongazd!G237+Sport!G238+Közművelődés!G278+Támogatás!G237</f>
        <v>0</v>
      </c>
      <c r="H236" s="493">
        <f>Igazgatás!H284+Községgazd!H247+Közút!H236+Vagyongazd!H237+Sport!H238+Közművelődés!H278+Támogatás!H237</f>
        <v>0</v>
      </c>
      <c r="I236" s="422">
        <f>Igazgatás!I284+Községgazd!I247+Közút!I236+Vagyongazd!I237+Sport!I238+Közművelődés!I278+Támogatás!I237</f>
        <v>0</v>
      </c>
      <c r="J236" s="401">
        <f>Igazgatás!J284+Községgazd!J247+Közút!J236+Vagyongazd!J237+Sport!J238+Közművelődés!J278+Támogatás!J237</f>
        <v>0</v>
      </c>
      <c r="K236" s="212">
        <f>Igazgatás!K284+Községgazd!K247+Közút!K236+Vagyongazd!K237+Sport!K238+Közművelődés!K278+Támogatás!K237</f>
        <v>0</v>
      </c>
      <c r="L236" s="225">
        <f>Igazgatás!L284+Községgazd!L247+Közút!L236+Vagyongazd!L237+Sport!L238+Közművelődés!L278+Támogatás!L237</f>
        <v>0</v>
      </c>
      <c r="M236" s="83">
        <f>Igazgatás!M284+Községgazd!P247+Közút!M236+Vagyongazd!M237+Sport!M238+Közművelődés!O278+Támogatás!Q237</f>
        <v>0</v>
      </c>
      <c r="N236" s="13">
        <f>Igazgatás!N284+Községgazd!Q247+Közút!N236+Vagyongazd!N237+Sport!N238+Közművelődés!P278+Támogatás!R237</f>
        <v>0</v>
      </c>
      <c r="O236" s="13">
        <f>Igazgatás!O284+Községgazd!R247+Közút!O236+Vagyongazd!O237+Sport!O238+Közművelődés!Q278+Támogatás!S237</f>
        <v>0</v>
      </c>
      <c r="P236" s="13">
        <f>Igazgatás!P284+Községgazd!S247+Közút!P236+Vagyongazd!P237+Sport!P238+Közművelődés!R278+Támogatás!T237</f>
        <v>0</v>
      </c>
      <c r="Q236" s="13">
        <f>Igazgatás!Q284+Községgazd!T247+Közút!Q236+Vagyongazd!Q237+Sport!Q238+Közművelődés!S278+Támogatás!U237</f>
        <v>0</v>
      </c>
      <c r="R236" s="90">
        <f>Igazgatás!R284+Községgazd!U247+Közút!R236+Vagyongazd!R237+Sport!R238+Közművelődés!T278+Támogatás!V237</f>
        <v>0</v>
      </c>
      <c r="S236" s="13">
        <f>Igazgatás!S284+Községgazd!V247+Közút!S236+Vagyongazd!S237+Sport!S238+Közművelődés!U278+Támogatás!W237</f>
        <v>0</v>
      </c>
      <c r="T236" s="44">
        <f>Igazgatás!T284+Községgazd!W247+Közút!T236+Vagyongazd!T237+Sport!T238+Közművelődés!V278+Támogatás!X237</f>
        <v>0</v>
      </c>
      <c r="U236" s="90">
        <f>Igazgatás!U284+Községgazd!X247+Közút!U236+Vagyongazd!U237+Sport!U238+Közművelődés!W278+Támogatás!Y237</f>
        <v>0</v>
      </c>
      <c r="V236" s="13">
        <f>Igazgatás!V284+Községgazd!Y247+Közút!V236+Vagyongazd!V237+Sport!V238+Közművelődés!X278+Támogatás!Z237</f>
        <v>0</v>
      </c>
      <c r="W236" s="44">
        <f>Igazgatás!W284+Községgazd!Z247+Közút!W236+Vagyongazd!W237+Sport!W238+Közművelődés!Y278+Támogatás!AA237</f>
        <v>0</v>
      </c>
      <c r="X236" s="47">
        <f>Igazgatás!X284+Községgazd!AA247+Közút!X236+Vagyongazd!X237+Sport!X238+Közművelődés!Z278+Támogatás!AB237</f>
        <v>0</v>
      </c>
    </row>
    <row r="237" spans="1:24" s="42" customFormat="1" ht="15.75" hidden="1" thickBot="1" x14ac:dyDescent="0.3">
      <c r="A237" s="140" t="s">
        <v>572</v>
      </c>
      <c r="B237" s="57" t="s">
        <v>990</v>
      </c>
      <c r="C237" s="605" t="s">
        <v>573</v>
      </c>
      <c r="D237" s="606"/>
      <c r="E237" s="606"/>
      <c r="F237" s="194">
        <f>Igazgatás!F285+Községgazd!F248+Közút!F237+Vagyongazd!F238+Sport!F239+Közművelődés!F279+Támogatás!F238</f>
        <v>0</v>
      </c>
      <c r="G237" s="493">
        <f>Igazgatás!G285+Községgazd!G248+Közút!G237+Vagyongazd!G238+Sport!G239+Közművelődés!G279+Támogatás!G238</f>
        <v>0</v>
      </c>
      <c r="H237" s="493">
        <f>Igazgatás!H285+Községgazd!H248+Közút!H237+Vagyongazd!H238+Sport!H239+Közművelődés!H279+Támogatás!H238</f>
        <v>0</v>
      </c>
      <c r="I237" s="422">
        <f>Igazgatás!I285+Községgazd!I248+Közút!I237+Vagyongazd!I238+Sport!I239+Közművelődés!I279+Támogatás!I238</f>
        <v>0</v>
      </c>
      <c r="J237" s="401">
        <f>Igazgatás!J285+Községgazd!J248+Közút!J237+Vagyongazd!J238+Sport!J239+Közművelődés!J279+Támogatás!J238</f>
        <v>0</v>
      </c>
      <c r="K237" s="212">
        <f>Igazgatás!K285+Községgazd!K248+Közút!K237+Vagyongazd!K238+Sport!K239+Közművelődés!K279+Támogatás!K238</f>
        <v>0</v>
      </c>
      <c r="L237" s="225">
        <f>Igazgatás!L285+Községgazd!L248+Közút!L237+Vagyongazd!L238+Sport!L239+Közművelődés!L279+Támogatás!L238</f>
        <v>0</v>
      </c>
      <c r="M237" s="83">
        <f>Igazgatás!M285+Községgazd!P248+Közút!M237+Vagyongazd!M238+Sport!M239+Közművelődés!O279+Támogatás!Q238</f>
        <v>0</v>
      </c>
      <c r="N237" s="13">
        <f>Igazgatás!N285+Községgazd!Q248+Közút!N237+Vagyongazd!N238+Sport!N239+Közművelődés!P279+Támogatás!R238</f>
        <v>0</v>
      </c>
      <c r="O237" s="13">
        <f>Igazgatás!O285+Községgazd!R248+Közút!O237+Vagyongazd!O238+Sport!O239+Közművelődés!Q279+Támogatás!S238</f>
        <v>0</v>
      </c>
      <c r="P237" s="13">
        <f>Igazgatás!P285+Községgazd!S248+Közút!P237+Vagyongazd!P238+Sport!P239+Közművelődés!R279+Támogatás!T238</f>
        <v>0</v>
      </c>
      <c r="Q237" s="13">
        <f>Igazgatás!Q285+Községgazd!T248+Közút!Q237+Vagyongazd!Q238+Sport!Q239+Közművelődés!S279+Támogatás!U238</f>
        <v>0</v>
      </c>
      <c r="R237" s="90">
        <f>Igazgatás!R285+Községgazd!U248+Közút!R237+Vagyongazd!R238+Sport!R239+Közművelődés!T279+Támogatás!V238</f>
        <v>0</v>
      </c>
      <c r="S237" s="13">
        <f>Igazgatás!S285+Községgazd!V248+Közút!S237+Vagyongazd!S238+Sport!S239+Közművelődés!U279+Támogatás!W238</f>
        <v>0</v>
      </c>
      <c r="T237" s="44">
        <f>Igazgatás!T285+Községgazd!W248+Közút!T237+Vagyongazd!T238+Sport!T239+Közművelődés!V279+Támogatás!X238</f>
        <v>0</v>
      </c>
      <c r="U237" s="90">
        <f>Igazgatás!U285+Községgazd!X248+Közút!U237+Vagyongazd!U238+Sport!U239+Közművelődés!W279+Támogatás!Y238</f>
        <v>0</v>
      </c>
      <c r="V237" s="13">
        <f>Igazgatás!V285+Községgazd!Y248+Közút!V237+Vagyongazd!V238+Sport!V239+Közművelődés!X279+Támogatás!Z238</f>
        <v>0</v>
      </c>
      <c r="W237" s="44">
        <f>Igazgatás!W285+Községgazd!Z248+Közút!W237+Vagyongazd!W238+Sport!W239+Közművelődés!Y279+Támogatás!AA238</f>
        <v>0</v>
      </c>
      <c r="X237" s="47">
        <f>Igazgatás!X285+Községgazd!AA248+Közút!X237+Vagyongazd!X238+Sport!X239+Közművelődés!Z279+Támogatás!AB238</f>
        <v>0</v>
      </c>
    </row>
    <row r="238" spans="1:24" ht="15.75" hidden="1" thickBot="1" x14ac:dyDescent="0.3">
      <c r="B238" s="101" t="s">
        <v>994</v>
      </c>
      <c r="C238" s="613" t="s">
        <v>574</v>
      </c>
      <c r="D238" s="614"/>
      <c r="E238" s="614"/>
      <c r="F238" s="188">
        <f>Igazgatás!F286+Községgazd!F249+Közút!F238+Vagyongazd!F239+Sport!F240+Közművelődés!F280+Támogatás!F239</f>
        <v>0</v>
      </c>
      <c r="G238" s="487">
        <f>Igazgatás!G286+Községgazd!G249+Közút!G238+Vagyongazd!G239+Sport!G240+Közművelődés!G280+Támogatás!G239</f>
        <v>0</v>
      </c>
      <c r="H238" s="487">
        <f>Igazgatás!H286+Községgazd!H249+Közút!H238+Vagyongazd!H239+Sport!H240+Közművelődés!H280+Támogatás!H239</f>
        <v>0</v>
      </c>
      <c r="I238" s="416">
        <f>Igazgatás!I286+Községgazd!I249+Közút!I238+Vagyongazd!I239+Sport!I240+Közművelődés!I280+Támogatás!I239</f>
        <v>0</v>
      </c>
      <c r="J238" s="395">
        <f>Igazgatás!J286+Községgazd!J249+Közút!J238+Vagyongazd!J239+Sport!J240+Közművelődés!J280+Támogatás!J239</f>
        <v>0</v>
      </c>
      <c r="K238" s="206">
        <f>Igazgatás!K286+Községgazd!K249+Közút!K238+Vagyongazd!K239+Sport!K240+Közművelődés!K280+Támogatás!K239</f>
        <v>0</v>
      </c>
      <c r="L238" s="223">
        <f>Igazgatás!L286+Községgazd!L249+Közút!L238+Vagyongazd!L239+Sport!L240+Közművelődés!L280+Támogatás!L239</f>
        <v>0</v>
      </c>
      <c r="M238" s="104">
        <f>Igazgatás!M286+Községgazd!P249+Közút!M238+Vagyongazd!M239+Sport!M240+Közművelődés!O280+Támogatás!Q239</f>
        <v>0</v>
      </c>
      <c r="N238" s="105">
        <f>Igazgatás!N286+Községgazd!Q249+Közút!N238+Vagyongazd!N239+Sport!N240+Közművelődés!P280+Támogatás!R239</f>
        <v>0</v>
      </c>
      <c r="O238" s="105">
        <f>Igazgatás!O286+Községgazd!R249+Közút!O238+Vagyongazd!O239+Sport!O240+Közművelődés!Q280+Támogatás!S239</f>
        <v>0</v>
      </c>
      <c r="P238" s="105">
        <f>Igazgatás!P286+Községgazd!S249+Közút!P238+Vagyongazd!P239+Sport!P240+Közművelődés!R280+Támogatás!T239</f>
        <v>0</v>
      </c>
      <c r="Q238" s="105">
        <f>Igazgatás!Q286+Községgazd!T249+Közút!Q238+Vagyongazd!Q239+Sport!Q240+Közművelődés!S280+Támogatás!U239</f>
        <v>0</v>
      </c>
      <c r="R238" s="108">
        <f>Igazgatás!R286+Községgazd!U249+Közút!R238+Vagyongazd!R239+Sport!R240+Közművelődés!T280+Támogatás!V239</f>
        <v>0</v>
      </c>
      <c r="S238" s="105">
        <f>Igazgatás!S286+Községgazd!V249+Közút!S238+Vagyongazd!S239+Sport!S240+Közművelődés!U280+Támogatás!W239</f>
        <v>0</v>
      </c>
      <c r="T238" s="107">
        <f>Igazgatás!T286+Községgazd!W249+Közút!T238+Vagyongazd!T239+Sport!T240+Közművelődés!V280+Támogatás!X239</f>
        <v>0</v>
      </c>
      <c r="U238" s="108">
        <f>Igazgatás!U286+Községgazd!X249+Közút!U238+Vagyongazd!U239+Sport!U240+Közművelődés!W280+Támogatás!Y239</f>
        <v>0</v>
      </c>
      <c r="V238" s="105">
        <f>Igazgatás!V286+Községgazd!Y249+Közút!V238+Vagyongazd!V239+Sport!V240+Közművelődés!X280+Támogatás!Z239</f>
        <v>0</v>
      </c>
      <c r="W238" s="107">
        <f>Igazgatás!W286+Községgazd!Z249+Közút!W238+Vagyongazd!W239+Sport!W240+Közművelődés!Y280+Támogatás!AA239</f>
        <v>0</v>
      </c>
      <c r="X238" s="109">
        <f>Igazgatás!X286+Községgazd!AA249+Közút!X238+Vagyongazd!X239+Sport!X240+Közművelődés!Z280+Támogatás!AB239</f>
        <v>0</v>
      </c>
    </row>
    <row r="239" spans="1:24" ht="15.75" hidden="1" thickBot="1" x14ac:dyDescent="0.3">
      <c r="A239" s="140" t="s">
        <v>575</v>
      </c>
      <c r="B239" s="61" t="s">
        <v>995</v>
      </c>
      <c r="C239" s="674" t="s">
        <v>656</v>
      </c>
      <c r="D239" s="608"/>
      <c r="E239" s="608"/>
      <c r="F239" s="189">
        <f>Igazgatás!F287+Községgazd!F250+Közút!F239+Vagyongazd!F240+Sport!F241+Közművelődés!F281+Támogatás!F240</f>
        <v>0</v>
      </c>
      <c r="G239" s="488">
        <f>Igazgatás!G287+Községgazd!G250+Közút!G239+Vagyongazd!G240+Sport!G241+Közművelődés!G281+Támogatás!G240</f>
        <v>0</v>
      </c>
      <c r="H239" s="488">
        <f>Igazgatás!H287+Községgazd!H250+Közút!H239+Vagyongazd!H240+Sport!H241+Közművelődés!H281+Támogatás!H240</f>
        <v>0</v>
      </c>
      <c r="I239" s="417">
        <f>Igazgatás!I287+Községgazd!I250+Közút!I239+Vagyongazd!I240+Sport!I241+Közművelődés!I281+Támogatás!I240</f>
        <v>0</v>
      </c>
      <c r="J239" s="396">
        <f>Igazgatás!J287+Községgazd!J250+Közút!J239+Vagyongazd!J240+Sport!J241+Közművelődés!J281+Támogatás!J240</f>
        <v>0</v>
      </c>
      <c r="K239" s="207">
        <f>Igazgatás!K287+Községgazd!K250+Közút!K239+Vagyongazd!K240+Sport!K241+Közművelődés!K281+Támogatás!K240</f>
        <v>0</v>
      </c>
      <c r="L239" s="228">
        <f>Igazgatás!L287+Községgazd!L250+Közút!L239+Vagyongazd!L240+Sport!L241+Közművelődés!L281+Támogatás!L240</f>
        <v>0</v>
      </c>
      <c r="M239" s="230">
        <f>Igazgatás!M287+Községgazd!P250+Közút!M239+Vagyongazd!M240+Sport!M241+Közművelődés!O281+Támogatás!Q240</f>
        <v>0</v>
      </c>
      <c r="N239" s="15">
        <f>Igazgatás!N287+Községgazd!Q250+Közút!N239+Vagyongazd!N240+Sport!N241+Közművelődés!P281+Támogatás!R240</f>
        <v>0</v>
      </c>
      <c r="O239" s="15">
        <f>Igazgatás!O287+Községgazd!R250+Közút!O239+Vagyongazd!O240+Sport!O241+Közművelődés!Q281+Támogatás!S240</f>
        <v>0</v>
      </c>
      <c r="P239" s="15">
        <f>Igazgatás!P287+Községgazd!S250+Közút!P239+Vagyongazd!P240+Sport!P241+Közművelődés!R281+Támogatás!T240</f>
        <v>0</v>
      </c>
      <c r="Q239" s="15">
        <f>Igazgatás!Q287+Községgazd!T250+Közút!Q239+Vagyongazd!Q240+Sport!Q241+Közművelődés!S281+Támogatás!U240</f>
        <v>0</v>
      </c>
      <c r="R239" s="145">
        <f>Igazgatás!R287+Községgazd!U250+Közút!R239+Vagyongazd!R240+Sport!R241+Közművelődés!T281+Támogatás!V240</f>
        <v>0</v>
      </c>
      <c r="S239" s="15">
        <f>Igazgatás!S287+Községgazd!V250+Közút!S239+Vagyongazd!S240+Sport!S241+Közművelődés!U281+Támogatás!W240</f>
        <v>0</v>
      </c>
      <c r="T239" s="45">
        <f>Igazgatás!T287+Községgazd!W250+Közút!T239+Vagyongazd!T240+Sport!T241+Közművelődés!V281+Támogatás!X240</f>
        <v>0</v>
      </c>
      <c r="U239" s="145">
        <f>Igazgatás!U287+Községgazd!X250+Közút!U239+Vagyongazd!U240+Sport!U241+Közművelődés!W281+Támogatás!Y240</f>
        <v>0</v>
      </c>
      <c r="V239" s="15">
        <f>Igazgatás!V287+Községgazd!Y250+Közút!V239+Vagyongazd!V240+Sport!V241+Közművelődés!X281+Támogatás!Z240</f>
        <v>0</v>
      </c>
      <c r="W239" s="45">
        <f>Igazgatás!W287+Községgazd!Z250+Közút!W239+Vagyongazd!W240+Sport!W241+Közművelődés!Y281+Támogatás!AA240</f>
        <v>0</v>
      </c>
      <c r="X239" s="48">
        <f>Igazgatás!X287+Községgazd!AA250+Közút!X239+Vagyongazd!X240+Sport!X241+Közművelődés!Z281+Támogatás!AB240</f>
        <v>0</v>
      </c>
    </row>
    <row r="240" spans="1:24" ht="15.75" hidden="1" thickBot="1" x14ac:dyDescent="0.3">
      <c r="A240" s="140" t="s">
        <v>576</v>
      </c>
      <c r="B240" s="61" t="s">
        <v>996</v>
      </c>
      <c r="C240" s="674" t="s">
        <v>657</v>
      </c>
      <c r="D240" s="608"/>
      <c r="E240" s="608"/>
      <c r="F240" s="189">
        <f>Igazgatás!F288+Községgazd!F251+Közút!F240+Vagyongazd!F241+Sport!F242+Közművelődés!F282+Támogatás!F241</f>
        <v>0</v>
      </c>
      <c r="G240" s="488">
        <f>Igazgatás!G288+Községgazd!G251+Közút!G240+Vagyongazd!G241+Sport!G242+Közművelődés!G282+Támogatás!G241</f>
        <v>0</v>
      </c>
      <c r="H240" s="488">
        <f>Igazgatás!H288+Községgazd!H251+Közút!H240+Vagyongazd!H241+Sport!H242+Közművelődés!H282+Támogatás!H241</f>
        <v>0</v>
      </c>
      <c r="I240" s="417">
        <f>Igazgatás!I288+Községgazd!I251+Közút!I240+Vagyongazd!I241+Sport!I242+Közművelődés!I282+Támogatás!I241</f>
        <v>0</v>
      </c>
      <c r="J240" s="396">
        <f>Igazgatás!J288+Községgazd!J251+Közút!J240+Vagyongazd!J241+Sport!J242+Közművelődés!J282+Támogatás!J241</f>
        <v>0</v>
      </c>
      <c r="K240" s="207">
        <f>Igazgatás!K288+Községgazd!K251+Közút!K240+Vagyongazd!K241+Sport!K242+Közművelődés!K282+Támogatás!K241</f>
        <v>0</v>
      </c>
      <c r="L240" s="228">
        <f>Igazgatás!L288+Községgazd!L251+Közút!L240+Vagyongazd!L241+Sport!L242+Közművelődés!L282+Támogatás!L241</f>
        <v>0</v>
      </c>
      <c r="M240" s="230">
        <f>Igazgatás!M288+Községgazd!P251+Közút!M240+Vagyongazd!M241+Sport!M242+Közművelődés!O282+Támogatás!Q241</f>
        <v>0</v>
      </c>
      <c r="N240" s="15">
        <f>Igazgatás!N288+Községgazd!Q251+Közút!N240+Vagyongazd!N241+Sport!N242+Közművelődés!P282+Támogatás!R241</f>
        <v>0</v>
      </c>
      <c r="O240" s="15">
        <f>Igazgatás!O288+Községgazd!R251+Közút!O240+Vagyongazd!O241+Sport!O242+Közművelődés!Q282+Támogatás!S241</f>
        <v>0</v>
      </c>
      <c r="P240" s="15">
        <f>Igazgatás!P288+Községgazd!S251+Közút!P240+Vagyongazd!P241+Sport!P242+Közművelődés!R282+Támogatás!T241</f>
        <v>0</v>
      </c>
      <c r="Q240" s="15">
        <f>Igazgatás!Q288+Községgazd!T251+Közút!Q240+Vagyongazd!Q241+Sport!Q242+Közművelődés!S282+Támogatás!U241</f>
        <v>0</v>
      </c>
      <c r="R240" s="145">
        <f>Igazgatás!R288+Községgazd!U251+Közút!R240+Vagyongazd!R241+Sport!R242+Közművelődés!T282+Támogatás!V241</f>
        <v>0</v>
      </c>
      <c r="S240" s="15">
        <f>Igazgatás!S288+Községgazd!V251+Közút!S240+Vagyongazd!S241+Sport!S242+Közművelődés!U282+Támogatás!W241</f>
        <v>0</v>
      </c>
      <c r="T240" s="45">
        <f>Igazgatás!T288+Községgazd!W251+Közút!T240+Vagyongazd!T241+Sport!T242+Közművelődés!V282+Támogatás!X241</f>
        <v>0</v>
      </c>
      <c r="U240" s="145">
        <f>Igazgatás!U288+Községgazd!X251+Közút!U240+Vagyongazd!U241+Sport!U242+Közművelődés!W282+Támogatás!Y241</f>
        <v>0</v>
      </c>
      <c r="V240" s="15">
        <f>Igazgatás!V288+Községgazd!Y251+Közút!V240+Vagyongazd!V241+Sport!V242+Közművelődés!X282+Támogatás!Z241</f>
        <v>0</v>
      </c>
      <c r="W240" s="45">
        <f>Igazgatás!W288+Községgazd!Z251+Közút!W240+Vagyongazd!W241+Sport!W242+Közművelődés!Y282+Támogatás!AA241</f>
        <v>0</v>
      </c>
      <c r="X240" s="48">
        <f>Igazgatás!X288+Községgazd!AA251+Közút!X240+Vagyongazd!X241+Sport!X242+Közművelődés!Z282+Támogatás!AB241</f>
        <v>0</v>
      </c>
    </row>
    <row r="241" spans="1:24" ht="15.75" hidden="1" thickBot="1" x14ac:dyDescent="0.3">
      <c r="A241" s="140" t="s">
        <v>577</v>
      </c>
      <c r="B241" s="61" t="s">
        <v>997</v>
      </c>
      <c r="C241" s="674" t="s">
        <v>578</v>
      </c>
      <c r="D241" s="608"/>
      <c r="E241" s="608"/>
      <c r="F241" s="189">
        <f>Igazgatás!F289+Községgazd!F252+Közút!F241+Vagyongazd!F242+Sport!F243+Közművelődés!F283+Támogatás!F242</f>
        <v>0</v>
      </c>
      <c r="G241" s="488">
        <f>Igazgatás!G289+Községgazd!G252+Közút!G241+Vagyongazd!G242+Sport!G243+Közművelődés!G283+Támogatás!G242</f>
        <v>0</v>
      </c>
      <c r="H241" s="488">
        <f>Igazgatás!H289+Községgazd!H252+Közút!H241+Vagyongazd!H242+Sport!H243+Közművelődés!H283+Támogatás!H242</f>
        <v>0</v>
      </c>
      <c r="I241" s="417">
        <f>Igazgatás!I289+Községgazd!I252+Közút!I241+Vagyongazd!I242+Sport!I243+Közművelődés!I283+Támogatás!I242</f>
        <v>0</v>
      </c>
      <c r="J241" s="396">
        <f>Igazgatás!J289+Községgazd!J252+Közút!J241+Vagyongazd!J242+Sport!J243+Közművelődés!J283+Támogatás!J242</f>
        <v>0</v>
      </c>
      <c r="K241" s="207">
        <f>Igazgatás!K289+Községgazd!K252+Közút!K241+Vagyongazd!K242+Sport!K243+Közművelődés!K283+Támogatás!K242</f>
        <v>0</v>
      </c>
      <c r="L241" s="228">
        <f>Igazgatás!L289+Községgazd!L252+Közút!L241+Vagyongazd!L242+Sport!L243+Közművelődés!L283+Támogatás!L242</f>
        <v>0</v>
      </c>
      <c r="M241" s="230">
        <f>Igazgatás!M289+Községgazd!P252+Közút!M241+Vagyongazd!M242+Sport!M243+Közművelődés!O283+Támogatás!Q242</f>
        <v>0</v>
      </c>
      <c r="N241" s="15">
        <f>Igazgatás!N289+Községgazd!Q252+Közút!N241+Vagyongazd!N242+Sport!N243+Közművelődés!P283+Támogatás!R242</f>
        <v>0</v>
      </c>
      <c r="O241" s="15">
        <f>Igazgatás!O289+Községgazd!R252+Közút!O241+Vagyongazd!O242+Sport!O243+Közművelődés!Q283+Támogatás!S242</f>
        <v>0</v>
      </c>
      <c r="P241" s="15">
        <f>Igazgatás!P289+Községgazd!S252+Közút!P241+Vagyongazd!P242+Sport!P243+Közművelődés!R283+Támogatás!T242</f>
        <v>0</v>
      </c>
      <c r="Q241" s="15">
        <f>Igazgatás!Q289+Községgazd!T252+Közút!Q241+Vagyongazd!Q242+Sport!Q243+Közművelődés!S283+Támogatás!U242</f>
        <v>0</v>
      </c>
      <c r="R241" s="145">
        <f>Igazgatás!R289+Községgazd!U252+Közút!R241+Vagyongazd!R242+Sport!R243+Közművelődés!T283+Támogatás!V242</f>
        <v>0</v>
      </c>
      <c r="S241" s="15">
        <f>Igazgatás!S289+Községgazd!V252+Közút!S241+Vagyongazd!S242+Sport!S243+Közművelődés!U283+Támogatás!W242</f>
        <v>0</v>
      </c>
      <c r="T241" s="45">
        <f>Igazgatás!T289+Községgazd!W252+Közút!T241+Vagyongazd!T242+Sport!T243+Közművelődés!V283+Támogatás!X242</f>
        <v>0</v>
      </c>
      <c r="U241" s="145">
        <f>Igazgatás!U289+Községgazd!X252+Közút!U241+Vagyongazd!U242+Sport!U243+Közművelődés!W283+Támogatás!Y242</f>
        <v>0</v>
      </c>
      <c r="V241" s="15">
        <f>Igazgatás!V289+Községgazd!Y252+Közút!V241+Vagyongazd!V242+Sport!V243+Közművelődés!X283+Támogatás!Z242</f>
        <v>0</v>
      </c>
      <c r="W241" s="45">
        <f>Igazgatás!W289+Községgazd!Z252+Közút!W241+Vagyongazd!W242+Sport!W243+Közművelődés!Y283+Támogatás!AA242</f>
        <v>0</v>
      </c>
      <c r="X241" s="48">
        <f>Igazgatás!X289+Községgazd!AA252+Közút!X241+Vagyongazd!X242+Sport!X243+Közművelődés!Z283+Támogatás!AB242</f>
        <v>0</v>
      </c>
    </row>
    <row r="242" spans="1:24" ht="15.75" hidden="1" thickBot="1" x14ac:dyDescent="0.3">
      <c r="A242" s="140" t="s">
        <v>579</v>
      </c>
      <c r="B242" s="61" t="s">
        <v>998</v>
      </c>
      <c r="C242" s="674" t="s">
        <v>580</v>
      </c>
      <c r="D242" s="608"/>
      <c r="E242" s="608"/>
      <c r="F242" s="189">
        <f>Igazgatás!F290+Községgazd!F253+Közút!F242+Vagyongazd!F243+Sport!F244+Közművelődés!F284+Támogatás!F243</f>
        <v>0</v>
      </c>
      <c r="G242" s="488">
        <f>Igazgatás!G290+Községgazd!G253+Közút!G242+Vagyongazd!G243+Sport!G244+Közművelődés!G284+Támogatás!G243</f>
        <v>0</v>
      </c>
      <c r="H242" s="488">
        <f>Igazgatás!H290+Községgazd!H253+Közút!H242+Vagyongazd!H243+Sport!H244+Közművelődés!H284+Támogatás!H243</f>
        <v>0</v>
      </c>
      <c r="I242" s="417">
        <f>Igazgatás!I290+Községgazd!I253+Közút!I242+Vagyongazd!I243+Sport!I244+Közművelődés!I284+Támogatás!I243</f>
        <v>0</v>
      </c>
      <c r="J242" s="396">
        <f>Igazgatás!J290+Községgazd!J253+Közút!J242+Vagyongazd!J243+Sport!J244+Közművelődés!J284+Támogatás!J243</f>
        <v>0</v>
      </c>
      <c r="K242" s="207">
        <f>Igazgatás!K290+Községgazd!K253+Közút!K242+Vagyongazd!K243+Sport!K244+Közművelődés!K284+Támogatás!K243</f>
        <v>0</v>
      </c>
      <c r="L242" s="228">
        <f>Igazgatás!L290+Községgazd!L253+Közút!L242+Vagyongazd!L243+Sport!L244+Közművelődés!L284+Támogatás!L243</f>
        <v>0</v>
      </c>
      <c r="M242" s="230">
        <f>Igazgatás!M290+Községgazd!P253+Közút!M242+Vagyongazd!M243+Sport!M244+Közművelődés!O284+Támogatás!Q243</f>
        <v>0</v>
      </c>
      <c r="N242" s="15">
        <f>Igazgatás!N290+Községgazd!Q253+Közút!N242+Vagyongazd!N243+Sport!N244+Közművelődés!P284+Támogatás!R243</f>
        <v>0</v>
      </c>
      <c r="O242" s="15">
        <f>Igazgatás!O290+Községgazd!R253+Közút!O242+Vagyongazd!O243+Sport!O244+Közművelődés!Q284+Támogatás!S243</f>
        <v>0</v>
      </c>
      <c r="P242" s="15">
        <f>Igazgatás!P290+Községgazd!S253+Közút!P242+Vagyongazd!P243+Sport!P244+Közművelődés!R284+Támogatás!T243</f>
        <v>0</v>
      </c>
      <c r="Q242" s="15">
        <f>Igazgatás!Q290+Községgazd!T253+Közút!Q242+Vagyongazd!Q243+Sport!Q244+Közművelődés!S284+Támogatás!U243</f>
        <v>0</v>
      </c>
      <c r="R242" s="145">
        <f>Igazgatás!R290+Községgazd!U253+Közút!R242+Vagyongazd!R243+Sport!R244+Közművelődés!T284+Támogatás!V243</f>
        <v>0</v>
      </c>
      <c r="S242" s="15">
        <f>Igazgatás!S290+Községgazd!V253+Közút!S242+Vagyongazd!S243+Sport!S244+Közművelődés!U284+Támogatás!W243</f>
        <v>0</v>
      </c>
      <c r="T242" s="45">
        <f>Igazgatás!T290+Községgazd!W253+Közút!T242+Vagyongazd!T243+Sport!T244+Közművelődés!V284+Támogatás!X243</f>
        <v>0</v>
      </c>
      <c r="U242" s="145">
        <f>Igazgatás!U290+Községgazd!X253+Közút!U242+Vagyongazd!U243+Sport!U244+Közművelődés!W284+Támogatás!Y243</f>
        <v>0</v>
      </c>
      <c r="V242" s="15">
        <f>Igazgatás!V290+Községgazd!Y253+Közút!V242+Vagyongazd!V243+Sport!V244+Közművelődés!X284+Támogatás!Z243</f>
        <v>0</v>
      </c>
      <c r="W242" s="45">
        <f>Igazgatás!W290+Községgazd!Z253+Közút!W242+Vagyongazd!W243+Sport!W244+Közművelődés!Y284+Támogatás!AA243</f>
        <v>0</v>
      </c>
      <c r="X242" s="48">
        <f>Igazgatás!X290+Községgazd!AA253+Közút!X242+Vagyongazd!X243+Sport!X244+Közművelődés!Z284+Támogatás!AB243</f>
        <v>0</v>
      </c>
    </row>
    <row r="243" spans="1:24" ht="15.75" hidden="1" thickBot="1" x14ac:dyDescent="0.3">
      <c r="A243" s="140" t="s">
        <v>581</v>
      </c>
      <c r="B243" s="61" t="s">
        <v>999</v>
      </c>
      <c r="C243" s="674" t="s">
        <v>658</v>
      </c>
      <c r="D243" s="608"/>
      <c r="E243" s="608"/>
      <c r="F243" s="189">
        <f>Igazgatás!F291+Községgazd!F254+Közút!F243+Vagyongazd!F244+Sport!F245+Közművelődés!F285+Támogatás!F244</f>
        <v>0</v>
      </c>
      <c r="G243" s="488">
        <f>Igazgatás!G291+Községgazd!G254+Közút!G243+Vagyongazd!G244+Sport!G245+Közművelődés!G285+Támogatás!G244</f>
        <v>0</v>
      </c>
      <c r="H243" s="488">
        <f>Igazgatás!H291+Községgazd!H254+Közút!H243+Vagyongazd!H244+Sport!H245+Közművelődés!H285+Támogatás!H244</f>
        <v>0</v>
      </c>
      <c r="I243" s="417">
        <f>Igazgatás!I291+Községgazd!I254+Közút!I243+Vagyongazd!I244+Sport!I245+Közművelődés!I285+Támogatás!I244</f>
        <v>0</v>
      </c>
      <c r="J243" s="396">
        <f>Igazgatás!J291+Községgazd!J254+Közút!J243+Vagyongazd!J244+Sport!J245+Közművelődés!J285+Támogatás!J244</f>
        <v>0</v>
      </c>
      <c r="K243" s="207">
        <f>Igazgatás!K291+Községgazd!K254+Közút!K243+Vagyongazd!K244+Sport!K245+Közművelődés!K285+Támogatás!K244</f>
        <v>0</v>
      </c>
      <c r="L243" s="228">
        <f>Igazgatás!L291+Községgazd!L254+Közút!L243+Vagyongazd!L244+Sport!L245+Közművelődés!L285+Támogatás!L244</f>
        <v>0</v>
      </c>
      <c r="M243" s="230">
        <f>Igazgatás!M291+Községgazd!P254+Közút!M243+Vagyongazd!M244+Sport!M245+Közművelődés!O285+Támogatás!Q244</f>
        <v>0</v>
      </c>
      <c r="N243" s="15">
        <f>Igazgatás!N291+Községgazd!Q254+Közút!N243+Vagyongazd!N244+Sport!N245+Közművelődés!P285+Támogatás!R244</f>
        <v>0</v>
      </c>
      <c r="O243" s="15">
        <f>Igazgatás!O291+Községgazd!R254+Közút!O243+Vagyongazd!O244+Sport!O245+Közművelődés!Q285+Támogatás!S244</f>
        <v>0</v>
      </c>
      <c r="P243" s="15">
        <f>Igazgatás!P291+Községgazd!S254+Közút!P243+Vagyongazd!P244+Sport!P245+Közművelődés!R285+Támogatás!T244</f>
        <v>0</v>
      </c>
      <c r="Q243" s="15">
        <f>Igazgatás!Q291+Községgazd!T254+Közút!Q243+Vagyongazd!Q244+Sport!Q245+Közművelődés!S285+Támogatás!U244</f>
        <v>0</v>
      </c>
      <c r="R243" s="145">
        <f>Igazgatás!R291+Községgazd!U254+Közút!R243+Vagyongazd!R244+Sport!R245+Közművelődés!T285+Támogatás!V244</f>
        <v>0</v>
      </c>
      <c r="S243" s="15">
        <f>Igazgatás!S291+Községgazd!V254+Közút!S243+Vagyongazd!S244+Sport!S245+Közművelődés!U285+Támogatás!W244</f>
        <v>0</v>
      </c>
      <c r="T243" s="45">
        <f>Igazgatás!T291+Községgazd!W254+Közút!T243+Vagyongazd!T244+Sport!T245+Közművelődés!V285+Támogatás!X244</f>
        <v>0</v>
      </c>
      <c r="U243" s="145">
        <f>Igazgatás!U291+Községgazd!X254+Közút!U243+Vagyongazd!U244+Sport!U245+Közművelődés!W285+Támogatás!Y244</f>
        <v>0</v>
      </c>
      <c r="V243" s="15">
        <f>Igazgatás!V291+Községgazd!Y254+Közút!V243+Vagyongazd!V244+Sport!V245+Közművelődés!X285+Támogatás!Z244</f>
        <v>0</v>
      </c>
      <c r="W243" s="45">
        <f>Igazgatás!W291+Községgazd!Z254+Közút!W243+Vagyongazd!W244+Sport!W245+Közművelődés!Y285+Támogatás!AA244</f>
        <v>0</v>
      </c>
      <c r="X243" s="48">
        <f>Igazgatás!X291+Községgazd!AA254+Közút!X243+Vagyongazd!X244+Sport!X245+Közművelődés!Z285+Támogatás!AB244</f>
        <v>0</v>
      </c>
    </row>
    <row r="244" spans="1:24" ht="15.75" hidden="1" thickBot="1" x14ac:dyDescent="0.3">
      <c r="B244" s="101" t="s">
        <v>1000</v>
      </c>
      <c r="C244" s="613" t="s">
        <v>582</v>
      </c>
      <c r="D244" s="614"/>
      <c r="E244" s="614"/>
      <c r="F244" s="188">
        <f>Igazgatás!F292+Községgazd!F255+Közút!F244+Vagyongazd!F245+Sport!F246+Közművelődés!F286+Támogatás!F245</f>
        <v>0</v>
      </c>
      <c r="G244" s="487">
        <f>Igazgatás!G292+Községgazd!G255+Közút!G244+Vagyongazd!G245+Sport!G246+Közművelődés!G286+Támogatás!G245</f>
        <v>0</v>
      </c>
      <c r="H244" s="487">
        <f>Igazgatás!H292+Községgazd!H255+Közút!H244+Vagyongazd!H245+Sport!H246+Közművelődés!H286+Támogatás!H245</f>
        <v>0</v>
      </c>
      <c r="I244" s="416">
        <f>Igazgatás!I292+Községgazd!I255+Közút!I244+Vagyongazd!I245+Sport!I246+Közművelődés!I286+Támogatás!I245</f>
        <v>0</v>
      </c>
      <c r="J244" s="395">
        <f>Igazgatás!J292+Községgazd!J255+Közút!J244+Vagyongazd!J245+Sport!J246+Közművelődés!J286+Támogatás!J245</f>
        <v>0</v>
      </c>
      <c r="K244" s="206">
        <f>Igazgatás!K292+Községgazd!K255+Közút!K244+Vagyongazd!K245+Sport!K246+Közművelődés!K286+Támogatás!K245</f>
        <v>0</v>
      </c>
      <c r="L244" s="223">
        <f>Igazgatás!L292+Községgazd!L255+Közút!L244+Vagyongazd!L245+Sport!L246+Közművelődés!L286+Támogatás!L245</f>
        <v>0</v>
      </c>
      <c r="M244" s="104">
        <f>Igazgatás!M292+Községgazd!P255+Közút!M244+Vagyongazd!M245+Sport!M246+Közművelődés!O286+Támogatás!Q245</f>
        <v>0</v>
      </c>
      <c r="N244" s="105">
        <f>Igazgatás!N292+Községgazd!Q255+Közút!N244+Vagyongazd!N245+Sport!N246+Közművelődés!P286+Támogatás!R245</f>
        <v>0</v>
      </c>
      <c r="O244" s="105">
        <f>Igazgatás!O292+Községgazd!R255+Közút!O244+Vagyongazd!O245+Sport!O246+Közművelődés!Q286+Támogatás!S245</f>
        <v>0</v>
      </c>
      <c r="P244" s="105">
        <f>Igazgatás!P292+Községgazd!S255+Közút!P244+Vagyongazd!P245+Sport!P246+Közművelődés!R286+Támogatás!T245</f>
        <v>0</v>
      </c>
      <c r="Q244" s="105">
        <f>Igazgatás!Q292+Községgazd!T255+Közút!Q244+Vagyongazd!Q245+Sport!Q246+Közművelődés!S286+Támogatás!U245</f>
        <v>0</v>
      </c>
      <c r="R244" s="108">
        <f>Igazgatás!R292+Községgazd!U255+Közút!R244+Vagyongazd!R245+Sport!R246+Közművelődés!T286+Támogatás!V245</f>
        <v>0</v>
      </c>
      <c r="S244" s="105">
        <f>Igazgatás!S292+Községgazd!V255+Közút!S244+Vagyongazd!S245+Sport!S246+Közművelődés!U286+Támogatás!W245</f>
        <v>0</v>
      </c>
      <c r="T244" s="107">
        <f>Igazgatás!T292+Községgazd!W255+Közút!T244+Vagyongazd!T245+Sport!T246+Közművelődés!V286+Támogatás!X245</f>
        <v>0</v>
      </c>
      <c r="U244" s="108">
        <f>Igazgatás!U292+Községgazd!X255+Közút!U244+Vagyongazd!U245+Sport!U246+Közművelődés!W286+Támogatás!Y245</f>
        <v>0</v>
      </c>
      <c r="V244" s="105">
        <f>Igazgatás!V292+Községgazd!Y255+Közút!V244+Vagyongazd!V245+Sport!V246+Közművelődés!X286+Támogatás!Z245</f>
        <v>0</v>
      </c>
      <c r="W244" s="107">
        <f>Igazgatás!W292+Községgazd!Z255+Közút!W244+Vagyongazd!W245+Sport!W246+Közművelődés!Y286+Támogatás!AA245</f>
        <v>0</v>
      </c>
      <c r="X244" s="109">
        <f>Igazgatás!X292+Községgazd!AA255+Közút!X244+Vagyongazd!X245+Sport!X246+Közművelődés!Z286+Támogatás!AB245</f>
        <v>0</v>
      </c>
    </row>
    <row r="245" spans="1:24" ht="15.75" hidden="1" thickBot="1" x14ac:dyDescent="0.3">
      <c r="A245" s="140" t="s">
        <v>583</v>
      </c>
      <c r="B245" s="61"/>
      <c r="C245" s="674" t="s">
        <v>584</v>
      </c>
      <c r="D245" s="608"/>
      <c r="E245" s="608"/>
      <c r="F245" s="189">
        <f>Igazgatás!F293+Községgazd!F256+Közút!F245+Vagyongazd!F246+Sport!F247+Közművelődés!F287+Támogatás!F246</f>
        <v>0</v>
      </c>
      <c r="G245" s="488">
        <f>Igazgatás!G293+Községgazd!G256+Közút!G245+Vagyongazd!G246+Sport!G247+Közművelődés!G287+Támogatás!G246</f>
        <v>0</v>
      </c>
      <c r="H245" s="488">
        <f>Igazgatás!H293+Községgazd!H256+Közút!H245+Vagyongazd!H246+Sport!H247+Közművelődés!H287+Támogatás!H246</f>
        <v>0</v>
      </c>
      <c r="I245" s="417">
        <f>Igazgatás!I293+Községgazd!I256+Közút!I245+Vagyongazd!I246+Sport!I247+Közművelődés!I287+Támogatás!I246</f>
        <v>0</v>
      </c>
      <c r="J245" s="396">
        <f>Igazgatás!J293+Községgazd!J256+Közút!J245+Vagyongazd!J246+Sport!J247+Közművelődés!J287+Támogatás!J246</f>
        <v>0</v>
      </c>
      <c r="K245" s="207">
        <f>Igazgatás!K293+Községgazd!K256+Közút!K245+Vagyongazd!K246+Sport!K247+Közművelődés!K287+Támogatás!K246</f>
        <v>0</v>
      </c>
      <c r="L245" s="228">
        <f>Igazgatás!L293+Községgazd!L256+Közút!L245+Vagyongazd!L246+Sport!L247+Közművelődés!L287+Támogatás!L246</f>
        <v>0</v>
      </c>
      <c r="M245" s="230">
        <f>Igazgatás!M293+Községgazd!P256+Közút!M245+Vagyongazd!M246+Sport!M247+Közművelődés!O287+Támogatás!Q246</f>
        <v>0</v>
      </c>
      <c r="N245" s="15">
        <f>Igazgatás!N293+Községgazd!Q256+Közút!N245+Vagyongazd!N246+Sport!N247+Közművelődés!P287+Támogatás!R246</f>
        <v>0</v>
      </c>
      <c r="O245" s="15">
        <f>Igazgatás!O293+Községgazd!R256+Közút!O245+Vagyongazd!O246+Sport!O247+Közművelődés!Q287+Támogatás!S246</f>
        <v>0</v>
      </c>
      <c r="P245" s="15">
        <f>Igazgatás!P293+Községgazd!S256+Közút!P245+Vagyongazd!P246+Sport!P247+Közművelődés!R287+Támogatás!T246</f>
        <v>0</v>
      </c>
      <c r="Q245" s="15">
        <f>Igazgatás!Q293+Községgazd!T256+Közút!Q245+Vagyongazd!Q246+Sport!Q247+Közművelődés!S287+Támogatás!U246</f>
        <v>0</v>
      </c>
      <c r="R245" s="145">
        <f>Igazgatás!R293+Községgazd!U256+Közút!R245+Vagyongazd!R246+Sport!R247+Közművelődés!T287+Támogatás!V246</f>
        <v>0</v>
      </c>
      <c r="S245" s="15">
        <f>Igazgatás!S293+Községgazd!V256+Közút!S245+Vagyongazd!S246+Sport!S247+Közművelődés!U287+Támogatás!W246</f>
        <v>0</v>
      </c>
      <c r="T245" s="45">
        <f>Igazgatás!T293+Községgazd!W256+Közút!T245+Vagyongazd!T246+Sport!T247+Közművelődés!V287+Támogatás!X246</f>
        <v>0</v>
      </c>
      <c r="U245" s="145">
        <f>Igazgatás!U293+Községgazd!X256+Közút!U245+Vagyongazd!U246+Sport!U247+Közművelődés!W287+Támogatás!Y246</f>
        <v>0</v>
      </c>
      <c r="V245" s="15">
        <f>Igazgatás!V293+Községgazd!Y256+Közút!V245+Vagyongazd!V246+Sport!V247+Közművelődés!X287+Támogatás!Z246</f>
        <v>0</v>
      </c>
      <c r="W245" s="45">
        <f>Igazgatás!W293+Községgazd!Z256+Közút!W245+Vagyongazd!W246+Sport!W247+Közművelődés!Y287+Támogatás!AA246</f>
        <v>0</v>
      </c>
      <c r="X245" s="48">
        <f>Igazgatás!X293+Községgazd!AA256+Közút!X245+Vagyongazd!X246+Sport!X247+Közművelődés!Z287+Támogatás!AB246</f>
        <v>0</v>
      </c>
    </row>
    <row r="246" spans="1:24" ht="15.75" thickBot="1" x14ac:dyDescent="0.3">
      <c r="B246" s="685" t="s">
        <v>585</v>
      </c>
      <c r="C246" s="686"/>
      <c r="D246" s="686"/>
      <c r="E246" s="686"/>
      <c r="F246" s="185">
        <f>Igazgatás!F294+Községgazd!F257+Közút!F246+Vagyongazd!F247+Sport!F248+Közművelődés!F288+Támogatás!F247</f>
        <v>25175003</v>
      </c>
      <c r="G246" s="484">
        <f>Igazgatás!G294+Községgazd!G257+Közút!G246+Vagyongazd!G247+Sport!G248+Közművelődés!G288+Támogatás!G247</f>
        <v>33462756</v>
      </c>
      <c r="H246" s="484">
        <f>Igazgatás!H294+Községgazd!H257+Közút!H246+Vagyongazd!H247+Sport!H248+Közművelődés!H288+Támogatás!H247</f>
        <v>34040510</v>
      </c>
      <c r="I246" s="413">
        <f>Igazgatás!I294+Községgazd!I257+Közút!I246+Vagyongazd!I247+Sport!I248+Közművelődés!I288+Támogatás!I247</f>
        <v>35041488</v>
      </c>
      <c r="J246" s="392">
        <f>Igazgatás!J294+Községgazd!J257+Közút!J246+Vagyongazd!J247+Sport!J248+Közművelődés!J288+Támogatás!J247</f>
        <v>19853621</v>
      </c>
      <c r="K246" s="203">
        <f>Igazgatás!K294+Községgazd!K257+Közút!K246+Vagyongazd!K247+Sport!K248+Közművelődés!K288+Támogatás!K247</f>
        <v>3424325</v>
      </c>
      <c r="L246" s="221">
        <f>Igazgatás!L294+Községgazd!L257+Közút!L246+Vagyongazd!L247+Sport!L248+Közművelődés!L288+Támogatás!L247</f>
        <v>23277946</v>
      </c>
      <c r="M246" s="95">
        <f>Igazgatás!M294+Községgazd!P257+Közút!M246+Vagyongazd!M247+Sport!M248+Közművelődés!O288+Támogatás!Q247</f>
        <v>2032445</v>
      </c>
      <c r="N246" s="96">
        <f>Igazgatás!N294+Községgazd!Q257+Közút!N246+Vagyongazd!N247+Sport!N248+Közművelődés!P288+Támogatás!R247</f>
        <v>1062300</v>
      </c>
      <c r="O246" s="96">
        <f>Igazgatás!O294+Községgazd!R257+Közút!O246+Vagyongazd!O247+Sport!O248+Közművelődés!Q288+Támogatás!S247</f>
        <v>2220444</v>
      </c>
      <c r="P246" s="96">
        <f>Igazgatás!P294+Községgazd!S257+Közút!P246+Vagyongazd!P247+Sport!P248+Közművelődés!R288+Támogatás!T247</f>
        <v>2304280</v>
      </c>
      <c r="Q246" s="96">
        <f>Igazgatás!Q294+Községgazd!T257+Közút!Q246+Vagyongazd!Q247+Sport!Q248+Közművelődés!S288+Támogatás!U247</f>
        <v>2082011</v>
      </c>
      <c r="R246" s="99">
        <f>Igazgatás!R294+Községgazd!U257+Közút!R246+Vagyongazd!R247+Sport!R248+Közművelődés!T288+Támogatás!V247</f>
        <v>2966081</v>
      </c>
      <c r="S246" s="96">
        <f>Igazgatás!S294+Községgazd!V257+Közút!S246+Vagyongazd!S247+Sport!S248+Közművelődés!U288+Támogatás!W247</f>
        <v>955793</v>
      </c>
      <c r="T246" s="98">
        <f>Igazgatás!T294+Községgazd!W257+Közút!T246+Vagyongazd!T247+Sport!T248+Közművelődés!V288+Támogatás!X247</f>
        <v>2252036</v>
      </c>
      <c r="U246" s="99">
        <f>Igazgatás!U294+Községgazd!X257+Közút!U246+Vagyongazd!U247+Sport!U248+Közművelődés!W288+Támogatás!Y247</f>
        <v>1279403</v>
      </c>
      <c r="V246" s="96">
        <f>Igazgatás!V294+Községgazd!Y257+Közút!V246+Vagyongazd!V247+Sport!V248+Közművelődés!X288+Támogatás!Z247</f>
        <v>1999284</v>
      </c>
      <c r="W246" s="98">
        <f>Igazgatás!W294+Községgazd!Z257+Közút!W246+Vagyongazd!W247+Sport!W248+Közművelődés!Y288+Támogatás!AA247</f>
        <v>2432481</v>
      </c>
      <c r="X246" s="100">
        <f>Igazgatás!X294+Községgazd!AA257+Közút!X246+Vagyongazd!X247+Sport!X248+Közművelődés!Z288+Támogatás!AB247</f>
        <v>1691388</v>
      </c>
    </row>
    <row r="247" spans="1:24" x14ac:dyDescent="0.25">
      <c r="B247" s="23"/>
      <c r="C247" s="24"/>
      <c r="D247" s="24"/>
      <c r="E247" s="25"/>
      <c r="F247" s="25"/>
      <c r="G247" s="25"/>
      <c r="H247" s="25"/>
      <c r="I247" s="25"/>
      <c r="J247" s="25"/>
      <c r="K247" s="25"/>
      <c r="L247" s="6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x14ac:dyDescent="0.25">
      <c r="B248" s="26"/>
      <c r="C248" s="27"/>
      <c r="D248" s="27"/>
      <c r="E248" s="25"/>
      <c r="F248" s="25"/>
      <c r="G248" s="25"/>
      <c r="H248" s="25"/>
      <c r="I248" s="25"/>
      <c r="J248" s="25"/>
      <c r="K248" s="25"/>
      <c r="L248" s="6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x14ac:dyDescent="0.25">
      <c r="B249" s="28"/>
      <c r="C249" s="25"/>
      <c r="D249" s="25"/>
      <c r="E249" s="29"/>
      <c r="F249" s="29"/>
      <c r="G249" s="29"/>
      <c r="H249" s="29"/>
      <c r="I249" s="29"/>
      <c r="J249" s="29"/>
      <c r="K249" s="29"/>
      <c r="L249" s="6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29"/>
      <c r="L250" s="6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29"/>
      <c r="L251" s="6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29"/>
      <c r="L252" s="6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29"/>
      <c r="L253" s="6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29"/>
      <c r="L254" s="6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x14ac:dyDescent="0.25">
      <c r="B255" s="28"/>
      <c r="C255" s="29"/>
      <c r="D255" s="29"/>
      <c r="E255" s="25"/>
      <c r="F255" s="25"/>
      <c r="G255" s="25"/>
      <c r="H255" s="25"/>
      <c r="I255" s="25"/>
      <c r="J255" s="25"/>
      <c r="K255" s="25"/>
      <c r="L255" s="6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25"/>
      <c r="L256" s="6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25"/>
      <c r="L257" s="6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8"/>
      <c r="C258" s="25"/>
      <c r="D258" s="25"/>
      <c r="E258" s="29"/>
      <c r="F258" s="29"/>
      <c r="G258" s="29"/>
      <c r="H258" s="29"/>
      <c r="I258" s="29"/>
      <c r="J258" s="29"/>
      <c r="K258" s="29"/>
      <c r="L258" s="6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29"/>
      <c r="L259" s="6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29"/>
      <c r="L260" s="6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A261" s="142"/>
      <c r="B261" s="28"/>
      <c r="C261" s="25"/>
      <c r="D261" s="25"/>
      <c r="E261" s="29"/>
      <c r="F261" s="29"/>
      <c r="G261" s="29"/>
      <c r="H261" s="29"/>
      <c r="I261" s="29"/>
      <c r="J261" s="29"/>
      <c r="K261" s="29"/>
      <c r="L261" s="6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29"/>
      <c r="K262" s="29"/>
      <c r="L262" s="6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29"/>
      <c r="K263" s="29"/>
      <c r="L263" s="6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29"/>
      <c r="K264" s="29"/>
      <c r="L264" s="6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29"/>
      <c r="K265" s="29"/>
      <c r="L265" s="6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29"/>
      <c r="K266" s="29"/>
      <c r="L266" s="6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29"/>
      <c r="K267" s="29"/>
      <c r="L267" s="6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A268" s="142"/>
      <c r="B268" s="28"/>
      <c r="C268" s="29"/>
      <c r="D268" s="29"/>
      <c r="E268" s="25"/>
      <c r="F268" s="25"/>
      <c r="G268" s="25"/>
      <c r="H268" s="25"/>
      <c r="I268" s="25"/>
      <c r="J268" s="25"/>
      <c r="K268" s="25"/>
      <c r="L268" s="6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A269" s="142"/>
      <c r="B269" s="28"/>
      <c r="C269" s="25"/>
      <c r="D269" s="25"/>
      <c r="E269" s="29"/>
      <c r="F269" s="29"/>
      <c r="G269" s="29"/>
      <c r="H269" s="29"/>
      <c r="I269" s="29"/>
      <c r="J269" s="29"/>
      <c r="K269" s="29"/>
      <c r="L269" s="6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29"/>
      <c r="K270" s="29"/>
      <c r="L270" s="6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29"/>
      <c r="K271" s="29"/>
      <c r="L271" s="6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29"/>
      <c r="K272" s="29"/>
      <c r="L272" s="6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29"/>
      <c r="K273" s="29"/>
      <c r="L273" s="6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29"/>
      <c r="K274" s="29"/>
      <c r="L274" s="6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29"/>
      <c r="K275" s="29"/>
      <c r="L275" s="6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29"/>
      <c r="K276" s="29"/>
      <c r="L276" s="6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29"/>
      <c r="K277" s="29"/>
      <c r="L277" s="6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29"/>
      <c r="K278" s="29"/>
      <c r="L278" s="6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42"/>
      <c r="B279" s="28"/>
      <c r="C279" s="29"/>
      <c r="D279" s="29"/>
      <c r="E279" s="25"/>
      <c r="F279" s="25"/>
      <c r="G279" s="25"/>
      <c r="H279" s="25"/>
      <c r="I279" s="25"/>
      <c r="J279" s="25"/>
      <c r="K279" s="25"/>
      <c r="L279" s="6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29"/>
      <c r="K280" s="29"/>
      <c r="L280" s="6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29"/>
      <c r="K281" s="29"/>
      <c r="L281" s="6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29"/>
      <c r="K282" s="29"/>
      <c r="L282" s="6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29"/>
      <c r="K283" s="29"/>
      <c r="L283" s="6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29"/>
      <c r="K284" s="29"/>
      <c r="L284" s="6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29"/>
      <c r="K285" s="29"/>
      <c r="L285" s="6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29"/>
      <c r="K286" s="29"/>
      <c r="L286" s="6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29"/>
      <c r="K287" s="29"/>
      <c r="L287" s="6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29"/>
      <c r="K288" s="29"/>
      <c r="L288" s="6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29"/>
      <c r="K289" s="29"/>
      <c r="L289" s="6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42"/>
      <c r="B290" s="30"/>
      <c r="C290" s="24"/>
      <c r="D290" s="24"/>
      <c r="E290" s="25"/>
      <c r="F290" s="25"/>
      <c r="G290" s="25"/>
      <c r="H290" s="25"/>
      <c r="I290" s="25"/>
      <c r="J290" s="25"/>
      <c r="K290" s="25"/>
      <c r="L290" s="6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42"/>
      <c r="B291" s="28"/>
      <c r="C291" s="29"/>
      <c r="D291" s="29"/>
      <c r="E291" s="25"/>
      <c r="F291" s="25"/>
      <c r="G291" s="25"/>
      <c r="H291" s="25"/>
      <c r="I291" s="25"/>
      <c r="J291" s="25"/>
      <c r="K291" s="25"/>
      <c r="L291" s="6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25"/>
      <c r="K292" s="25"/>
      <c r="L292" s="6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25"/>
      <c r="K293" s="25"/>
      <c r="L293" s="6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42"/>
      <c r="B294" s="28"/>
      <c r="C294" s="25"/>
      <c r="D294" s="25"/>
      <c r="E294" s="29"/>
      <c r="F294" s="29"/>
      <c r="G294" s="29"/>
      <c r="H294" s="29"/>
      <c r="I294" s="29"/>
      <c r="J294" s="29"/>
      <c r="K294" s="29"/>
      <c r="L294" s="6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29"/>
      <c r="K295" s="29"/>
      <c r="L295" s="6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29"/>
      <c r="K296" s="29"/>
      <c r="L296" s="6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29"/>
      <c r="K297" s="29"/>
      <c r="L297" s="6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29"/>
      <c r="K298" s="29"/>
      <c r="L298" s="6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29"/>
      <c r="K299" s="29"/>
      <c r="L299" s="6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29"/>
      <c r="K301" s="29"/>
      <c r="L301" s="6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29"/>
      <c r="K302" s="29"/>
      <c r="L302" s="6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29"/>
      <c r="K303" s="29"/>
      <c r="L303" s="6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42"/>
      <c r="B304" s="28"/>
      <c r="C304" s="29"/>
      <c r="D304" s="29"/>
      <c r="E304" s="25"/>
      <c r="F304" s="25"/>
      <c r="G304" s="25"/>
      <c r="H304" s="25"/>
      <c r="I304" s="25"/>
      <c r="J304" s="25"/>
      <c r="K304" s="25"/>
      <c r="L304" s="6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29"/>
      <c r="K305" s="29"/>
      <c r="L305" s="6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29"/>
      <c r="K306" s="29"/>
      <c r="L306" s="6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29"/>
      <c r="K308" s="29"/>
    </row>
    <row r="309" spans="1:24" x14ac:dyDescent="0.25">
      <c r="B309" s="28"/>
      <c r="C309" s="25"/>
      <c r="D309" s="25"/>
      <c r="E309" s="29"/>
      <c r="F309" s="29"/>
      <c r="G309" s="29"/>
      <c r="H309" s="29"/>
      <c r="I309" s="29"/>
      <c r="J309" s="29"/>
      <c r="K309" s="29"/>
      <c r="L309" s="19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s="12" customFormat="1" x14ac:dyDescent="0.25">
      <c r="A310" s="143"/>
      <c r="B310" s="28"/>
      <c r="C310" s="25"/>
      <c r="D310" s="25"/>
      <c r="E310" s="29"/>
      <c r="F310" s="29"/>
      <c r="G310" s="29"/>
      <c r="H310" s="29"/>
      <c r="I310" s="29"/>
      <c r="J310" s="29"/>
      <c r="K310" s="29"/>
      <c r="L310" s="53"/>
    </row>
    <row r="311" spans="1:24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53"/>
    </row>
    <row r="312" spans="1:24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53"/>
    </row>
    <row r="313" spans="1:24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53"/>
    </row>
    <row r="314" spans="1:24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53"/>
    </row>
    <row r="315" spans="1:24" s="12" customFormat="1" x14ac:dyDescent="0.25">
      <c r="A315" s="143"/>
      <c r="B315" s="28"/>
      <c r="C315" s="29"/>
      <c r="D315" s="29"/>
      <c r="E315" s="25"/>
      <c r="F315" s="25"/>
      <c r="G315" s="25"/>
      <c r="H315" s="25"/>
      <c r="I315" s="25"/>
      <c r="J315" s="25"/>
      <c r="K315" s="25"/>
      <c r="L315" s="53"/>
    </row>
    <row r="316" spans="1:24" s="12" customFormat="1" x14ac:dyDescent="0.25">
      <c r="A316" s="143"/>
      <c r="B316" s="28"/>
      <c r="C316" s="25"/>
      <c r="D316" s="25"/>
      <c r="E316" s="29"/>
      <c r="F316" s="29"/>
      <c r="G316" s="29"/>
      <c r="H316" s="29"/>
      <c r="I316" s="29"/>
      <c r="J316" s="29"/>
      <c r="K316" s="29"/>
      <c r="L316" s="53"/>
    </row>
    <row r="317" spans="1:24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29"/>
      <c r="K317" s="29"/>
      <c r="L317" s="53"/>
    </row>
    <row r="318" spans="1:24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53"/>
    </row>
    <row r="319" spans="1:24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29"/>
      <c r="K319" s="29"/>
      <c r="L319" s="53"/>
    </row>
    <row r="320" spans="1:24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53"/>
    </row>
    <row r="321" spans="1:24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29"/>
      <c r="K321" s="29"/>
      <c r="L321" s="53"/>
    </row>
    <row r="322" spans="1:24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53"/>
    </row>
    <row r="323" spans="1:24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53"/>
    </row>
    <row r="324" spans="1:24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53"/>
    </row>
    <row r="325" spans="1:24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53"/>
    </row>
    <row r="326" spans="1:24" x14ac:dyDescent="0.25">
      <c r="B326" s="30"/>
      <c r="C326" s="24"/>
      <c r="D326" s="24"/>
      <c r="E326" s="29"/>
      <c r="F326" s="29"/>
      <c r="G326" s="29"/>
      <c r="H326" s="29"/>
      <c r="I326" s="29"/>
      <c r="J326" s="29"/>
      <c r="K326" s="29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</row>
    <row r="327" spans="1:24" x14ac:dyDescent="0.25">
      <c r="B327" s="31"/>
      <c r="C327" s="27"/>
      <c r="D327" s="27"/>
      <c r="E327" s="25"/>
      <c r="F327" s="25"/>
      <c r="G327" s="25"/>
      <c r="H327" s="25"/>
      <c r="I327" s="25"/>
      <c r="J327" s="25"/>
      <c r="K327" s="25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</row>
    <row r="328" spans="1:24" x14ac:dyDescent="0.25">
      <c r="B328" s="28"/>
      <c r="C328" s="25"/>
      <c r="D328" s="25"/>
      <c r="E328" s="29"/>
      <c r="F328" s="29"/>
      <c r="G328" s="29"/>
      <c r="H328" s="29"/>
      <c r="I328" s="29"/>
      <c r="J328" s="29"/>
      <c r="K328" s="29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x14ac:dyDescent="0.25">
      <c r="B329" s="28"/>
      <c r="C329" s="29"/>
      <c r="D329" s="29"/>
      <c r="E329" s="25"/>
      <c r="F329" s="25"/>
      <c r="G329" s="25"/>
      <c r="H329" s="25"/>
      <c r="I329" s="25"/>
      <c r="J329" s="25"/>
      <c r="K329" s="25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x14ac:dyDescent="0.25">
      <c r="B330" s="28"/>
      <c r="C330" s="25"/>
      <c r="D330" s="25"/>
      <c r="E330" s="29"/>
      <c r="F330" s="29"/>
      <c r="G330" s="29"/>
      <c r="H330" s="29"/>
      <c r="I330" s="29"/>
      <c r="J330" s="29"/>
      <c r="K330" s="29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K331" s="29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K332" s="29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K333" s="29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x14ac:dyDescent="0.25">
      <c r="B334" s="28"/>
      <c r="C334" s="29"/>
      <c r="D334" s="29"/>
      <c r="E334" s="25"/>
      <c r="F334" s="25"/>
      <c r="G334" s="25"/>
      <c r="H334" s="25"/>
      <c r="I334" s="25"/>
      <c r="J334" s="25"/>
      <c r="K334" s="25"/>
      <c r="L334" s="6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25">
      <c r="B335" s="28"/>
      <c r="C335" s="25"/>
      <c r="D335" s="25"/>
      <c r="E335" s="29"/>
      <c r="F335" s="29"/>
      <c r="G335" s="29"/>
      <c r="H335" s="29"/>
      <c r="I335" s="29"/>
      <c r="J335" s="29"/>
      <c r="K335" s="29"/>
      <c r="L335" s="6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29"/>
      <c r="L336" s="6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B337" s="28"/>
      <c r="C337" s="29"/>
      <c r="D337" s="29"/>
      <c r="E337" s="25"/>
      <c r="F337" s="25"/>
      <c r="G337" s="25"/>
      <c r="H337" s="25"/>
      <c r="I337" s="25"/>
      <c r="J337" s="25"/>
      <c r="K337" s="25"/>
      <c r="L337" s="6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25"/>
      <c r="L338" s="6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B339" s="28"/>
      <c r="C339" s="25"/>
      <c r="D339" s="25"/>
      <c r="E339" s="29"/>
      <c r="F339" s="29"/>
      <c r="G339" s="29"/>
      <c r="H339" s="29"/>
      <c r="I339" s="29"/>
      <c r="J339" s="29"/>
      <c r="K339" s="29"/>
      <c r="L339" s="6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29"/>
      <c r="L340" s="6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42"/>
      <c r="B341" s="28"/>
      <c r="C341" s="25"/>
      <c r="D341" s="25"/>
      <c r="E341" s="29"/>
      <c r="F341" s="29"/>
      <c r="G341" s="29"/>
      <c r="H341" s="29"/>
      <c r="I341" s="29"/>
      <c r="J341" s="29"/>
      <c r="K341" s="29"/>
      <c r="L341" s="6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42"/>
      <c r="B342" s="28"/>
      <c r="C342" s="29"/>
      <c r="D342" s="29"/>
      <c r="E342" s="25"/>
      <c r="F342" s="25"/>
      <c r="G342" s="25"/>
      <c r="H342" s="25"/>
      <c r="I342" s="25"/>
      <c r="J342" s="25"/>
      <c r="K342" s="25"/>
      <c r="L342" s="6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29"/>
      <c r="K343" s="29"/>
      <c r="L343" s="6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29"/>
      <c r="K344" s="29"/>
      <c r="L344" s="6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29"/>
      <c r="K345" s="29"/>
      <c r="L345" s="6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29"/>
      <c r="K346" s="29"/>
      <c r="L346" s="6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29"/>
      <c r="K348" s="29"/>
      <c r="L348" s="6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29"/>
      <c r="K349" s="29"/>
      <c r="L349" s="6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29"/>
      <c r="K350" s="29"/>
      <c r="L350" s="6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6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29"/>
      <c r="K352" s="29"/>
      <c r="L352" s="6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42"/>
      <c r="B353" s="30"/>
      <c r="C353" s="24"/>
      <c r="D353" s="24"/>
      <c r="E353" s="25"/>
      <c r="F353" s="25"/>
      <c r="G353" s="25"/>
      <c r="H353" s="25"/>
      <c r="I353" s="25"/>
      <c r="J353" s="25"/>
      <c r="K353" s="25"/>
      <c r="L353" s="6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42"/>
      <c r="B354" s="28"/>
      <c r="C354" s="29"/>
      <c r="D354" s="29"/>
      <c r="E354" s="25"/>
      <c r="F354" s="25"/>
      <c r="G354" s="25"/>
      <c r="H354" s="25"/>
      <c r="I354" s="25"/>
      <c r="J354" s="25"/>
      <c r="K354" s="25"/>
      <c r="L354" s="6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25"/>
      <c r="K355" s="25"/>
      <c r="L355" s="6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42"/>
      <c r="B356" s="28"/>
      <c r="C356" s="25"/>
      <c r="D356" s="25"/>
      <c r="E356" s="29"/>
      <c r="F356" s="29"/>
      <c r="G356" s="29"/>
      <c r="H356" s="29"/>
      <c r="I356" s="29"/>
      <c r="J356" s="29"/>
      <c r="K356" s="29"/>
      <c r="L356" s="6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29"/>
      <c r="K357" s="29"/>
      <c r="L357" s="6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6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42"/>
      <c r="B359" s="28"/>
      <c r="C359" s="29"/>
      <c r="D359" s="29"/>
      <c r="E359" s="25"/>
      <c r="F359" s="25"/>
      <c r="G359" s="25"/>
      <c r="H359" s="25"/>
      <c r="I359" s="25"/>
      <c r="J359" s="25"/>
      <c r="K359" s="25"/>
      <c r="L359" s="6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29"/>
      <c r="K360" s="29"/>
      <c r="L360" s="6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29"/>
      <c r="K361" s="29"/>
      <c r="L361" s="6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42"/>
      <c r="B362" s="28"/>
      <c r="C362" s="29"/>
      <c r="D362" s="29"/>
      <c r="E362" s="25"/>
      <c r="F362" s="25"/>
      <c r="G362" s="25"/>
      <c r="H362" s="25"/>
      <c r="I362" s="25"/>
      <c r="J362" s="25"/>
      <c r="K362" s="25"/>
      <c r="L362" s="6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29"/>
      <c r="K363" s="29"/>
      <c r="L363" s="6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29"/>
      <c r="K364" s="29"/>
      <c r="L364" s="6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29"/>
      <c r="K365" s="29"/>
      <c r="L365" s="6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29"/>
      <c r="K366" s="29"/>
      <c r="L366" s="6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6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29"/>
      <c r="K368" s="29"/>
      <c r="L368" s="6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29"/>
      <c r="K369" s="29"/>
      <c r="L369" s="6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42"/>
      <c r="B370" s="28"/>
      <c r="C370" s="29"/>
      <c r="D370" s="29"/>
      <c r="E370" s="25"/>
      <c r="F370" s="25"/>
      <c r="G370" s="25"/>
      <c r="H370" s="25"/>
      <c r="I370" s="25"/>
      <c r="J370" s="25"/>
      <c r="K370" s="25"/>
      <c r="L370" s="6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25"/>
      <c r="K371" s="25"/>
      <c r="L371" s="6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25"/>
      <c r="K372" s="25"/>
      <c r="L372" s="6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25"/>
      <c r="K373" s="25"/>
      <c r="L373" s="6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42"/>
      <c r="B374" s="28"/>
      <c r="C374" s="25"/>
      <c r="D374" s="25"/>
      <c r="E374" s="29"/>
      <c r="F374" s="29"/>
      <c r="G374" s="29"/>
      <c r="H374" s="29"/>
      <c r="I374" s="29"/>
      <c r="J374" s="29"/>
      <c r="K374" s="29"/>
      <c r="L374" s="6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29"/>
      <c r="K375" s="29"/>
      <c r="L375" s="6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29"/>
      <c r="K376" s="29"/>
      <c r="L376" s="6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29"/>
      <c r="K377" s="29"/>
      <c r="L377" s="6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42"/>
      <c r="B378" s="28"/>
      <c r="C378" s="29"/>
      <c r="D378" s="29"/>
      <c r="E378" s="25"/>
      <c r="F378" s="25"/>
      <c r="G378" s="25"/>
      <c r="H378" s="25"/>
      <c r="I378" s="25"/>
      <c r="J378" s="25"/>
      <c r="K378" s="25"/>
      <c r="L378" s="6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29"/>
      <c r="K379" s="29"/>
      <c r="L379" s="6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29"/>
      <c r="K380" s="29"/>
      <c r="L380" s="6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29"/>
      <c r="K381" s="29"/>
      <c r="L381" s="6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29"/>
      <c r="K382" s="29"/>
      <c r="L382" s="6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29"/>
      <c r="K383" s="29"/>
      <c r="L383" s="6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25"/>
      <c r="K384" s="25"/>
      <c r="L384" s="6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25"/>
      <c r="K385" s="25"/>
      <c r="L385" s="6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29"/>
      <c r="K386" s="29"/>
      <c r="L386" s="6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29"/>
      <c r="K387" s="29"/>
      <c r="L387" s="6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42"/>
      <c r="B389" s="30"/>
      <c r="C389" s="24"/>
      <c r="D389" s="24"/>
      <c r="E389" s="25"/>
      <c r="F389" s="25"/>
      <c r="G389" s="25"/>
      <c r="H389" s="25"/>
      <c r="I389" s="25"/>
      <c r="J389" s="25"/>
      <c r="K389" s="25"/>
      <c r="L389" s="6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42"/>
      <c r="B390" s="28"/>
      <c r="C390" s="29"/>
      <c r="D390" s="29"/>
      <c r="E390" s="25"/>
      <c r="F390" s="25"/>
      <c r="G390" s="25"/>
      <c r="H390" s="25"/>
      <c r="I390" s="25"/>
      <c r="J390" s="25"/>
      <c r="K390" s="25"/>
      <c r="L390" s="6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25"/>
      <c r="K391" s="25"/>
      <c r="L391" s="6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29"/>
      <c r="K392" s="29"/>
      <c r="L392" s="6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29"/>
      <c r="K393" s="29"/>
      <c r="L393" s="6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42"/>
      <c r="B394" s="28"/>
      <c r="C394" s="29"/>
      <c r="D394" s="29"/>
      <c r="E394" s="25"/>
      <c r="F394" s="25"/>
      <c r="G394" s="25"/>
      <c r="H394" s="25"/>
      <c r="I394" s="25"/>
      <c r="J394" s="25"/>
      <c r="K394" s="25"/>
      <c r="L394" s="6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25"/>
      <c r="K395" s="25"/>
      <c r="L395" s="6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42"/>
      <c r="B396" s="28"/>
      <c r="C396" s="25"/>
      <c r="D396" s="25"/>
      <c r="E396" s="29"/>
      <c r="F396" s="29"/>
      <c r="G396" s="29"/>
      <c r="H396" s="29"/>
      <c r="I396" s="29"/>
      <c r="J396" s="29"/>
      <c r="K396" s="29"/>
      <c r="L396" s="6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29"/>
      <c r="K397" s="29"/>
      <c r="L397" s="6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42"/>
      <c r="B398" s="28"/>
      <c r="C398" s="29"/>
      <c r="D398" s="29"/>
      <c r="E398" s="25"/>
      <c r="F398" s="25"/>
      <c r="G398" s="25"/>
      <c r="H398" s="25"/>
      <c r="I398" s="25"/>
      <c r="J398" s="25"/>
      <c r="K398" s="25"/>
      <c r="L398" s="6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42"/>
      <c r="B399" s="30"/>
      <c r="C399" s="24"/>
      <c r="D399" s="24"/>
      <c r="E399" s="25"/>
      <c r="F399" s="25"/>
      <c r="G399" s="25"/>
      <c r="H399" s="25"/>
      <c r="I399" s="25"/>
      <c r="J399" s="25"/>
      <c r="K399" s="25"/>
      <c r="L399" s="6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42"/>
      <c r="B400" s="28"/>
      <c r="C400" s="29"/>
      <c r="D400" s="29"/>
      <c r="E400" s="25"/>
      <c r="F400" s="25"/>
      <c r="G400" s="25"/>
      <c r="H400" s="25"/>
      <c r="I400" s="25"/>
      <c r="J400" s="25"/>
      <c r="K400" s="25"/>
      <c r="L400" s="6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25"/>
      <c r="K401" s="25"/>
      <c r="L401" s="6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25"/>
      <c r="K402" s="25"/>
      <c r="L402" s="6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25"/>
      <c r="K403" s="25"/>
      <c r="L403" s="6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29"/>
      <c r="K404" s="29"/>
      <c r="L404" s="6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29"/>
      <c r="K405" s="29"/>
      <c r="L405" s="6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29"/>
      <c r="K406" s="29"/>
      <c r="L406" s="6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29"/>
      <c r="K407" s="29"/>
      <c r="L407" s="6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29"/>
      <c r="K409" s="29"/>
      <c r="L409" s="6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29"/>
      <c r="K410" s="29"/>
      <c r="L410" s="6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29"/>
      <c r="K411" s="29"/>
      <c r="L411" s="6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29"/>
      <c r="K412" s="29"/>
      <c r="L412" s="6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25"/>
      <c r="K413" s="25"/>
      <c r="L413" s="6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29"/>
      <c r="K414" s="29"/>
      <c r="L414" s="6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29"/>
      <c r="K415" s="29"/>
      <c r="L415" s="6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29"/>
      <c r="K418" s="29"/>
      <c r="L418" s="6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29"/>
      <c r="K419" s="29"/>
      <c r="L419" s="6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29"/>
      <c r="K420" s="29"/>
      <c r="L420" s="6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29"/>
      <c r="K421" s="29"/>
      <c r="L421" s="6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29"/>
      <c r="K424" s="29"/>
      <c r="L424" s="6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42"/>
      <c r="B425" s="30"/>
      <c r="C425" s="24"/>
      <c r="D425" s="24"/>
      <c r="E425" s="25"/>
      <c r="F425" s="25"/>
      <c r="G425" s="25"/>
      <c r="H425" s="25"/>
      <c r="I425" s="25"/>
      <c r="J425" s="25"/>
      <c r="K425" s="25"/>
      <c r="L425" s="6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42"/>
      <c r="B426" s="28"/>
      <c r="C426" s="29"/>
      <c r="D426" s="29"/>
      <c r="E426" s="25"/>
      <c r="F426" s="25"/>
      <c r="G426" s="25"/>
      <c r="H426" s="25"/>
      <c r="I426" s="25"/>
      <c r="J426" s="25"/>
      <c r="K426" s="25"/>
      <c r="L426" s="6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25"/>
      <c r="K427" s="25"/>
      <c r="L427" s="6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25"/>
      <c r="K428" s="25"/>
      <c r="L428" s="6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25"/>
      <c r="K429" s="25"/>
      <c r="L429" s="6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29"/>
      <c r="K430" s="29"/>
      <c r="L430" s="6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29"/>
      <c r="K431" s="29"/>
      <c r="L431" s="6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29"/>
      <c r="K432" s="29"/>
      <c r="L432" s="6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29"/>
      <c r="K433" s="29"/>
      <c r="L433" s="6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29"/>
      <c r="K436" s="29"/>
      <c r="L436" s="6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29"/>
      <c r="K437" s="29"/>
      <c r="L437" s="6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29"/>
      <c r="K438" s="29"/>
      <c r="L438" s="6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42"/>
      <c r="B439" s="28"/>
      <c r="C439" s="29"/>
      <c r="D439" s="29"/>
      <c r="E439" s="25"/>
      <c r="F439" s="25"/>
      <c r="G439" s="25"/>
      <c r="H439" s="25"/>
      <c r="I439" s="25"/>
      <c r="J439" s="25"/>
      <c r="K439" s="25"/>
      <c r="L439" s="6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29"/>
      <c r="K440" s="29"/>
      <c r="L440" s="6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29"/>
      <c r="K441" s="29"/>
      <c r="L441" s="6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29"/>
      <c r="K442" s="29"/>
      <c r="L442" s="6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29"/>
      <c r="K443" s="29"/>
      <c r="L443" s="6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29"/>
      <c r="K444" s="29"/>
      <c r="L444" s="6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29"/>
      <c r="K445" s="29"/>
      <c r="L445" s="6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29"/>
      <c r="K446" s="29"/>
      <c r="L446" s="6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29"/>
      <c r="K447" s="29"/>
      <c r="L447" s="6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29"/>
      <c r="K448" s="29"/>
      <c r="L448" s="6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29"/>
      <c r="K449" s="29"/>
      <c r="L449" s="6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29"/>
      <c r="K450" s="29"/>
      <c r="L450" s="6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42"/>
      <c r="B451" s="30"/>
      <c r="C451" s="24"/>
      <c r="D451" s="24"/>
      <c r="E451" s="25"/>
      <c r="F451" s="25"/>
      <c r="G451" s="25"/>
      <c r="H451" s="25"/>
      <c r="I451" s="25"/>
      <c r="J451" s="25"/>
      <c r="K451" s="25"/>
      <c r="L451" s="6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42"/>
      <c r="B452" s="33"/>
      <c r="C452" s="34"/>
      <c r="D452" s="34"/>
      <c r="E452" s="25"/>
      <c r="F452" s="25"/>
      <c r="G452" s="25"/>
      <c r="H452" s="25"/>
      <c r="I452" s="25"/>
      <c r="J452" s="25"/>
      <c r="K452" s="25"/>
      <c r="L452" s="6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42"/>
      <c r="B453" s="35"/>
      <c r="C453" s="36"/>
      <c r="D453" s="36"/>
      <c r="E453" s="37"/>
      <c r="F453" s="37"/>
      <c r="G453" s="37"/>
      <c r="H453" s="37"/>
      <c r="I453" s="37"/>
      <c r="J453" s="37"/>
      <c r="K453" s="37"/>
      <c r="L453" s="6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42"/>
      <c r="B454" s="20"/>
      <c r="C454" s="38"/>
      <c r="D454" s="38"/>
      <c r="E454" s="25"/>
      <c r="F454" s="25"/>
      <c r="G454" s="25"/>
      <c r="H454" s="25"/>
      <c r="I454" s="25"/>
      <c r="J454" s="25"/>
      <c r="K454" s="25"/>
      <c r="L454" s="6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25"/>
      <c r="K455" s="25"/>
      <c r="L455" s="6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25"/>
      <c r="K456" s="25"/>
      <c r="L456" s="6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42"/>
      <c r="B457" s="35"/>
      <c r="C457" s="36"/>
      <c r="D457" s="36"/>
      <c r="E457" s="37"/>
      <c r="F457" s="37"/>
      <c r="G457" s="37"/>
      <c r="H457" s="37"/>
      <c r="I457" s="37"/>
      <c r="J457" s="37"/>
      <c r="K457" s="37"/>
      <c r="L457" s="6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42"/>
      <c r="B458" s="20"/>
      <c r="C458" s="38"/>
      <c r="D458" s="38"/>
      <c r="E458" s="25"/>
      <c r="F458" s="25"/>
      <c r="G458" s="25"/>
      <c r="H458" s="25"/>
      <c r="I458" s="25"/>
      <c r="J458" s="25"/>
      <c r="K458" s="25"/>
      <c r="L458" s="6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42"/>
      <c r="B459" s="20"/>
      <c r="C459" s="25"/>
      <c r="D459" s="25"/>
      <c r="E459" s="38"/>
      <c r="F459" s="38"/>
      <c r="G459" s="38"/>
      <c r="H459" s="38"/>
      <c r="I459" s="38"/>
      <c r="J459" s="38"/>
      <c r="K459" s="38"/>
    </row>
    <row r="460" spans="1:24" x14ac:dyDescent="0.25">
      <c r="A460" s="142"/>
      <c r="B460" s="20"/>
      <c r="C460" s="25"/>
      <c r="D460" s="25"/>
      <c r="E460" s="38"/>
      <c r="F460" s="38"/>
      <c r="G460" s="38"/>
      <c r="H460" s="38"/>
      <c r="I460" s="38"/>
      <c r="J460" s="38"/>
      <c r="K460" s="38"/>
    </row>
    <row r="461" spans="1:24" x14ac:dyDescent="0.25">
      <c r="A461" s="142"/>
      <c r="B461" s="20"/>
      <c r="C461" s="25"/>
      <c r="D461" s="25"/>
      <c r="E461" s="38"/>
      <c r="F461" s="38"/>
      <c r="G461" s="38"/>
      <c r="H461" s="38"/>
      <c r="I461" s="38"/>
      <c r="J461" s="38"/>
      <c r="K461" s="38"/>
    </row>
    <row r="462" spans="1:24" x14ac:dyDescent="0.25">
      <c r="A462" s="142"/>
      <c r="B462" s="20"/>
      <c r="C462" s="25"/>
      <c r="D462" s="25"/>
      <c r="E462" s="38"/>
      <c r="F462" s="38"/>
      <c r="G462" s="38"/>
      <c r="H462" s="38"/>
      <c r="I462" s="38"/>
      <c r="J462" s="38"/>
      <c r="K462" s="38"/>
    </row>
    <row r="463" spans="1:24" x14ac:dyDescent="0.25">
      <c r="A463" s="142"/>
      <c r="B463" s="20"/>
      <c r="C463" s="25"/>
      <c r="D463" s="25"/>
      <c r="E463" s="38"/>
      <c r="F463" s="38"/>
      <c r="G463" s="38"/>
      <c r="H463" s="38"/>
      <c r="I463" s="38"/>
      <c r="J463" s="38"/>
      <c r="K463" s="38"/>
    </row>
    <row r="464" spans="1:24" x14ac:dyDescent="0.25">
      <c r="A464" s="142"/>
      <c r="B464" s="20"/>
      <c r="C464" s="25"/>
      <c r="D464" s="25"/>
      <c r="E464" s="38"/>
      <c r="F464" s="38"/>
      <c r="G464" s="38"/>
      <c r="H464" s="38"/>
      <c r="I464" s="38"/>
      <c r="J464" s="38"/>
      <c r="K464" s="38"/>
    </row>
    <row r="465" spans="1:24" x14ac:dyDescent="0.25">
      <c r="A465" s="142"/>
      <c r="B465" s="35"/>
      <c r="C465" s="36"/>
      <c r="D465" s="36"/>
      <c r="E465" s="37"/>
      <c r="F465" s="37"/>
      <c r="G465" s="37"/>
      <c r="H465" s="37"/>
      <c r="I465" s="37"/>
      <c r="J465" s="37"/>
      <c r="K465" s="37"/>
    </row>
    <row r="466" spans="1:24" x14ac:dyDescent="0.25">
      <c r="A466" s="142"/>
      <c r="B466" s="20"/>
      <c r="C466" s="38"/>
      <c r="D466" s="38"/>
      <c r="E466" s="25"/>
      <c r="F466" s="25"/>
      <c r="G466" s="25"/>
      <c r="H466" s="25"/>
      <c r="I466" s="25"/>
      <c r="J466" s="25"/>
      <c r="K466" s="25"/>
    </row>
    <row r="467" spans="1:24" x14ac:dyDescent="0.25">
      <c r="A467" s="142"/>
      <c r="B467" s="20"/>
      <c r="C467" s="38"/>
      <c r="D467" s="38"/>
      <c r="E467" s="25"/>
      <c r="F467" s="25"/>
      <c r="G467" s="25"/>
      <c r="H467" s="25"/>
      <c r="I467" s="25"/>
      <c r="J467" s="25"/>
      <c r="K467" s="25"/>
    </row>
    <row r="468" spans="1:24" x14ac:dyDescent="0.25">
      <c r="A468" s="142"/>
      <c r="B468" s="20"/>
      <c r="C468" s="38"/>
      <c r="D468" s="38"/>
      <c r="E468" s="25"/>
      <c r="F468" s="25"/>
      <c r="G468" s="25"/>
      <c r="H468" s="25"/>
      <c r="I468" s="25"/>
      <c r="J468" s="25"/>
      <c r="K468" s="25"/>
    </row>
    <row r="469" spans="1:24" x14ac:dyDescent="0.25">
      <c r="B469" s="20"/>
      <c r="C469" s="38"/>
      <c r="D469" s="38"/>
      <c r="E469" s="25"/>
      <c r="F469" s="25"/>
      <c r="G469" s="25"/>
      <c r="H469" s="25"/>
      <c r="I469" s="25"/>
      <c r="J469" s="25"/>
      <c r="K469" s="25"/>
      <c r="L469" s="19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</row>
    <row r="470" spans="1:24" s="12" customFormat="1" x14ac:dyDescent="0.25">
      <c r="A470" s="143"/>
      <c r="B470" s="20"/>
      <c r="C470" s="38"/>
      <c r="D470" s="38"/>
      <c r="E470" s="25"/>
      <c r="F470" s="25"/>
      <c r="G470" s="25"/>
      <c r="H470" s="25"/>
      <c r="I470" s="25"/>
      <c r="J470" s="25"/>
      <c r="K470" s="25"/>
      <c r="L470" s="53"/>
    </row>
    <row r="471" spans="1:24" s="12" customFormat="1" x14ac:dyDescent="0.25">
      <c r="A471" s="143"/>
      <c r="B471" s="33"/>
      <c r="C471" s="34"/>
      <c r="D471" s="34"/>
      <c r="E471" s="25"/>
      <c r="F471" s="25"/>
      <c r="G471" s="25"/>
      <c r="H471" s="25"/>
      <c r="I471" s="25"/>
      <c r="J471" s="25"/>
      <c r="K471" s="25"/>
      <c r="L471" s="53"/>
    </row>
    <row r="472" spans="1:24" s="12" customFormat="1" x14ac:dyDescent="0.25">
      <c r="A472" s="143"/>
      <c r="B472" s="20"/>
      <c r="C472" s="38"/>
      <c r="D472" s="38"/>
      <c r="E472" s="25"/>
      <c r="F472" s="25"/>
      <c r="G472" s="25"/>
      <c r="H472" s="25"/>
      <c r="I472" s="25"/>
      <c r="J472" s="25"/>
      <c r="K472" s="25"/>
      <c r="L472" s="53"/>
    </row>
    <row r="473" spans="1:24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25"/>
      <c r="K473" s="25"/>
      <c r="L473" s="53"/>
    </row>
    <row r="474" spans="1:24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25"/>
      <c r="K474" s="25"/>
      <c r="L474" s="53"/>
    </row>
    <row r="475" spans="1:24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25"/>
      <c r="K475" s="25"/>
      <c r="L475" s="53"/>
    </row>
    <row r="476" spans="1:24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25"/>
      <c r="K476" s="25"/>
      <c r="L476" s="53"/>
    </row>
    <row r="477" spans="1:24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25"/>
      <c r="K477" s="25"/>
      <c r="L477" s="53"/>
    </row>
    <row r="478" spans="1:24" x14ac:dyDescent="0.25">
      <c r="A478" s="142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9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</row>
    <row r="479" spans="1:24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9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9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9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9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9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9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9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9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9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9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9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9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9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9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9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9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9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9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9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9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9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9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9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9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9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9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9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</sheetData>
  <mergeCells count="252">
    <mergeCell ref="D217:E217"/>
    <mergeCell ref="D218:E218"/>
    <mergeCell ref="D219:E219"/>
    <mergeCell ref="D220:E220"/>
    <mergeCell ref="D221:E221"/>
    <mergeCell ref="D222:E222"/>
    <mergeCell ref="C211:E211"/>
    <mergeCell ref="C212:E212"/>
    <mergeCell ref="D213:E213"/>
    <mergeCell ref="D214:E214"/>
    <mergeCell ref="D215:E215"/>
    <mergeCell ref="D216:E216"/>
    <mergeCell ref="C229:E229"/>
    <mergeCell ref="D230:E230"/>
    <mergeCell ref="D231:E231"/>
    <mergeCell ref="D232:E232"/>
    <mergeCell ref="D233:E233"/>
    <mergeCell ref="C234:E234"/>
    <mergeCell ref="C223:E223"/>
    <mergeCell ref="C224:E224"/>
    <mergeCell ref="C225:E225"/>
    <mergeCell ref="D226:E226"/>
    <mergeCell ref="D227:E227"/>
    <mergeCell ref="D228:E228"/>
    <mergeCell ref="C241:E241"/>
    <mergeCell ref="C242:E242"/>
    <mergeCell ref="C243:E243"/>
    <mergeCell ref="C244:E244"/>
    <mergeCell ref="C245:E245"/>
    <mergeCell ref="B246:E246"/>
    <mergeCell ref="C235:E235"/>
    <mergeCell ref="C236:E236"/>
    <mergeCell ref="C237:E237"/>
    <mergeCell ref="C238:E238"/>
    <mergeCell ref="C239:E239"/>
    <mergeCell ref="C240:E240"/>
    <mergeCell ref="D205:E205"/>
    <mergeCell ref="D206:E206"/>
    <mergeCell ref="D207:E207"/>
    <mergeCell ref="D208:E208"/>
    <mergeCell ref="D209:E209"/>
    <mergeCell ref="C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C195:E195"/>
    <mergeCell ref="D196:E196"/>
    <mergeCell ref="D197:E197"/>
    <mergeCell ref="C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C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C173:E173"/>
    <mergeCell ref="D174:E174"/>
    <mergeCell ref="D163:E163"/>
    <mergeCell ref="D164:E164"/>
    <mergeCell ref="D165:E165"/>
    <mergeCell ref="D166:E166"/>
    <mergeCell ref="D167:E167"/>
    <mergeCell ref="D168:E168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D148:E148"/>
    <mergeCell ref="D149:E149"/>
    <mergeCell ref="C150:E150"/>
    <mergeCell ref="D139:E139"/>
    <mergeCell ref="D140:E140"/>
    <mergeCell ref="D141:E141"/>
    <mergeCell ref="D142:E142"/>
    <mergeCell ref="D143:E143"/>
    <mergeCell ref="C144:E144"/>
    <mergeCell ref="C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C130:E130"/>
    <mergeCell ref="C131:E131"/>
    <mergeCell ref="C132:E132"/>
    <mergeCell ref="D121:E121"/>
    <mergeCell ref="D122:E122"/>
    <mergeCell ref="D123:E123"/>
    <mergeCell ref="D124:E124"/>
    <mergeCell ref="D125:E125"/>
    <mergeCell ref="D126:E126"/>
    <mergeCell ref="C115:E115"/>
    <mergeCell ref="D116:E116"/>
    <mergeCell ref="D117:E117"/>
    <mergeCell ref="C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C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C93:E93"/>
    <mergeCell ref="D94:E94"/>
    <mergeCell ref="D95:E95"/>
    <mergeCell ref="D96:E96"/>
    <mergeCell ref="D87:E87"/>
    <mergeCell ref="D88:E88"/>
    <mergeCell ref="D89:E89"/>
    <mergeCell ref="D90:E90"/>
    <mergeCell ref="C79:E79"/>
    <mergeCell ref="C80:E80"/>
    <mergeCell ref="C81:E81"/>
    <mergeCell ref="C82:E82"/>
    <mergeCell ref="D83:E83"/>
    <mergeCell ref="D84:E84"/>
    <mergeCell ref="C74:E74"/>
    <mergeCell ref="C75:E75"/>
    <mergeCell ref="D76:E76"/>
    <mergeCell ref="D77:E77"/>
    <mergeCell ref="D71:E71"/>
    <mergeCell ref="D72:E72"/>
    <mergeCell ref="D73:E73"/>
    <mergeCell ref="D85:E85"/>
    <mergeCell ref="D86:E86"/>
    <mergeCell ref="C78:E78"/>
    <mergeCell ref="C65:E65"/>
    <mergeCell ref="D66:E66"/>
    <mergeCell ref="D67:E67"/>
    <mergeCell ref="D68:E68"/>
    <mergeCell ref="C69:E69"/>
    <mergeCell ref="D70:E70"/>
    <mergeCell ref="C59:E59"/>
    <mergeCell ref="C60:E60"/>
    <mergeCell ref="C61:E61"/>
    <mergeCell ref="C62:E62"/>
    <mergeCell ref="C63:E63"/>
    <mergeCell ref="C64:E6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25:E25"/>
    <mergeCell ref="C27:E27"/>
    <mergeCell ref="C28:E28"/>
    <mergeCell ref="C39:E39"/>
    <mergeCell ref="C40:E40"/>
    <mergeCell ref="C53:E53"/>
    <mergeCell ref="C54:E54"/>
    <mergeCell ref="C55:E55"/>
    <mergeCell ref="C56:E56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:E5"/>
    <mergeCell ref="B2:E4"/>
    <mergeCell ref="C6:E6"/>
    <mergeCell ref="C7:E7"/>
    <mergeCell ref="C8:E8"/>
    <mergeCell ref="C9:E9"/>
    <mergeCell ref="C10:E10"/>
    <mergeCell ref="C23:E23"/>
    <mergeCell ref="C24:E24"/>
    <mergeCell ref="C17:E17"/>
    <mergeCell ref="C18:E18"/>
    <mergeCell ref="C19:E19"/>
    <mergeCell ref="C11:E11"/>
    <mergeCell ref="C12:E12"/>
    <mergeCell ref="C13:E13"/>
    <mergeCell ref="C14:E14"/>
    <mergeCell ref="C15:E15"/>
    <mergeCell ref="C16:E16"/>
    <mergeCell ref="C20:E20"/>
    <mergeCell ref="C21:E21"/>
    <mergeCell ref="C22:E22"/>
    <mergeCell ref="F2:F4"/>
    <mergeCell ref="J2:L2"/>
    <mergeCell ref="J3:J4"/>
    <mergeCell ref="K3:K4"/>
    <mergeCell ref="L3:L4"/>
    <mergeCell ref="I2:I4"/>
    <mergeCell ref="G2:G4"/>
    <mergeCell ref="H2:H4"/>
    <mergeCell ref="M2:X3"/>
  </mergeCells>
  <pageMargins left="0.25" right="0.25" top="0.75" bottom="0.75" header="0.3" footer="0.3"/>
  <pageSetup paperSize="9" scale="45" orientation="landscape" r:id="rId1"/>
  <headerFooter>
    <oddHeader>&amp;C&amp;"Times New Roman,Félkövér"&amp;12Újbarok Községi Önkormányzat kiadásai - 2016.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8"/>
  <sheetViews>
    <sheetView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W32" sqref="W32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11" width="13.140625" style="12" customWidth="1"/>
    <col min="12" max="12" width="13.140625" style="53" customWidth="1"/>
    <col min="13" max="24" width="11" style="12" customWidth="1"/>
    <col min="25" max="25" width="9.28515625" style="18" customWidth="1"/>
    <col min="26" max="26" width="9.140625" style="18"/>
    <col min="27" max="27" width="9.85546875" style="18" bestFit="1" customWidth="1"/>
    <col min="28" max="16384" width="9.140625" style="18"/>
  </cols>
  <sheetData>
    <row r="1" spans="1:28" ht="15.75" thickBot="1" x14ac:dyDescent="0.3">
      <c r="X1" s="11" t="s">
        <v>1113</v>
      </c>
    </row>
    <row r="2" spans="1:28" ht="15" customHeight="1" x14ac:dyDescent="0.25">
      <c r="B2" s="637" t="s">
        <v>0</v>
      </c>
      <c r="C2" s="641"/>
      <c r="D2" s="641"/>
      <c r="E2" s="641"/>
      <c r="F2" s="691" t="s">
        <v>1154</v>
      </c>
      <c r="G2" s="694" t="s">
        <v>1237</v>
      </c>
      <c r="H2" s="641" t="s">
        <v>1240</v>
      </c>
      <c r="I2" s="650" t="s">
        <v>1246</v>
      </c>
      <c r="J2" s="654" t="s">
        <v>1243</v>
      </c>
      <c r="K2" s="654"/>
      <c r="L2" s="655"/>
      <c r="M2" s="640" t="s">
        <v>1248</v>
      </c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700"/>
      <c r="Y2" s="691"/>
    </row>
    <row r="3" spans="1:28" ht="22.5" customHeight="1" x14ac:dyDescent="0.25">
      <c r="B3" s="638"/>
      <c r="C3" s="646"/>
      <c r="D3" s="646"/>
      <c r="E3" s="646"/>
      <c r="F3" s="692"/>
      <c r="G3" s="695"/>
      <c r="H3" s="646"/>
      <c r="I3" s="651"/>
      <c r="J3" s="658" t="s">
        <v>1156</v>
      </c>
      <c r="K3" s="660" t="s">
        <v>1157</v>
      </c>
      <c r="L3" s="662" t="s">
        <v>856</v>
      </c>
      <c r="M3" s="643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701"/>
      <c r="Y3" s="692"/>
    </row>
    <row r="4" spans="1:28" ht="24" customHeight="1" thickBot="1" x14ac:dyDescent="0.3">
      <c r="B4" s="639"/>
      <c r="C4" s="647"/>
      <c r="D4" s="647"/>
      <c r="E4" s="647"/>
      <c r="F4" s="693"/>
      <c r="G4" s="696"/>
      <c r="H4" s="647"/>
      <c r="I4" s="652"/>
      <c r="J4" s="659"/>
      <c r="K4" s="661"/>
      <c r="L4" s="663"/>
      <c r="M4" s="144" t="s">
        <v>878</v>
      </c>
      <c r="N4" s="71" t="s">
        <v>879</v>
      </c>
      <c r="O4" s="71" t="s">
        <v>880</v>
      </c>
      <c r="P4" s="71" t="s">
        <v>881</v>
      </c>
      <c r="Q4" s="71" t="s">
        <v>882</v>
      </c>
      <c r="R4" s="91" t="s">
        <v>883</v>
      </c>
      <c r="S4" s="91" t="s">
        <v>884</v>
      </c>
      <c r="T4" s="91" t="s">
        <v>885</v>
      </c>
      <c r="U4" s="483" t="s">
        <v>886</v>
      </c>
      <c r="V4" s="91" t="s">
        <v>887</v>
      </c>
      <c r="W4" s="70" t="s">
        <v>888</v>
      </c>
      <c r="X4" s="72" t="s">
        <v>889</v>
      </c>
      <c r="Y4" s="693"/>
    </row>
    <row r="5" spans="1:28" ht="15.75" thickBot="1" x14ac:dyDescent="0.3">
      <c r="B5" s="92" t="s">
        <v>259</v>
      </c>
      <c r="C5" s="664" t="s">
        <v>260</v>
      </c>
      <c r="D5" s="665"/>
      <c r="E5" s="665"/>
      <c r="F5" s="146">
        <f>F6+F20</f>
        <v>4558000</v>
      </c>
      <c r="G5" s="463">
        <f>G6+G20</f>
        <v>3249407</v>
      </c>
      <c r="H5" s="512">
        <f>H6+H20</f>
        <v>3203347</v>
      </c>
      <c r="I5" s="413">
        <f>I6+I20</f>
        <v>3203347</v>
      </c>
      <c r="J5" s="392">
        <f t="shared" ref="J5:K5" si="0">J6+J20</f>
        <v>3010390</v>
      </c>
      <c r="K5" s="203">
        <f t="shared" si="0"/>
        <v>54530</v>
      </c>
      <c r="L5" s="221">
        <f>SUM(J5:K5)</f>
        <v>3064920</v>
      </c>
      <c r="M5" s="95">
        <f t="shared" ref="M5:X5" si="1">M6+M20</f>
        <v>326983</v>
      </c>
      <c r="N5" s="96">
        <f t="shared" si="1"/>
        <v>290040</v>
      </c>
      <c r="O5" s="96">
        <f t="shared" si="1"/>
        <v>297081</v>
      </c>
      <c r="P5" s="96">
        <f t="shared" si="1"/>
        <v>-25739</v>
      </c>
      <c r="Q5" s="96">
        <f t="shared" si="1"/>
        <v>295642</v>
      </c>
      <c r="R5" s="96">
        <f t="shared" si="1"/>
        <v>303288</v>
      </c>
      <c r="S5" s="96">
        <f t="shared" si="1"/>
        <v>241788</v>
      </c>
      <c r="T5" s="96">
        <f t="shared" si="1"/>
        <v>273768</v>
      </c>
      <c r="U5" s="99">
        <f t="shared" si="1"/>
        <v>241788</v>
      </c>
      <c r="V5" s="96">
        <f t="shared" si="1"/>
        <v>241788</v>
      </c>
      <c r="W5" s="98">
        <f t="shared" si="1"/>
        <v>252038</v>
      </c>
      <c r="X5" s="100">
        <f t="shared" si="1"/>
        <v>326455</v>
      </c>
      <c r="Y5" s="146"/>
      <c r="AB5" s="253"/>
    </row>
    <row r="6" spans="1:28" x14ac:dyDescent="0.25">
      <c r="B6" s="137" t="s">
        <v>894</v>
      </c>
      <c r="C6" s="621" t="s">
        <v>261</v>
      </c>
      <c r="D6" s="622"/>
      <c r="E6" s="622"/>
      <c r="F6" s="147">
        <f>F7+F8+F9+F10+F11+F12+F13+F14+F15+F16+F17+F18+F19</f>
        <v>2294000</v>
      </c>
      <c r="G6" s="464">
        <f>G7+G8+G9+G10+G11+G12+G13+G14+G15+G16+G17+G18+G19</f>
        <v>842157</v>
      </c>
      <c r="H6" s="513">
        <f>H7+H8+H9+H10+H11+H12+H13+H14+H15+H16+H17+H18+H19</f>
        <v>871932</v>
      </c>
      <c r="I6" s="414">
        <f>I7+I8+I9+I10+I11+I12+I13+I14+I15+I16+I17+I18+I19</f>
        <v>871932</v>
      </c>
      <c r="J6" s="393">
        <f t="shared" ref="J6:K6" si="2">J7+J8+J9+J10+J11+J12+J13+J14+J15+J16+J17+J18+J19</f>
        <v>817393</v>
      </c>
      <c r="K6" s="204">
        <f t="shared" si="2"/>
        <v>54530</v>
      </c>
      <c r="L6" s="222">
        <f t="shared" ref="L6:L96" si="3">SUM(J6:K6)</f>
        <v>871923</v>
      </c>
      <c r="M6" s="131">
        <f t="shared" ref="M6:X6" si="4">M7+M8+M9+M10+M11+M12+M13+M14+M15+M16+M17+M18+M19</f>
        <v>134001</v>
      </c>
      <c r="N6" s="132">
        <f t="shared" si="4"/>
        <v>126000</v>
      </c>
      <c r="O6" s="132">
        <f t="shared" si="4"/>
        <v>140000</v>
      </c>
      <c r="P6" s="132">
        <f t="shared" si="4"/>
        <v>-170138</v>
      </c>
      <c r="Q6" s="132">
        <f t="shared" si="4"/>
        <v>75850</v>
      </c>
      <c r="R6" s="132">
        <f t="shared" si="4"/>
        <v>119310</v>
      </c>
      <c r="S6" s="132">
        <f t="shared" si="4"/>
        <v>57810</v>
      </c>
      <c r="T6" s="132">
        <f t="shared" si="4"/>
        <v>89790</v>
      </c>
      <c r="U6" s="135">
        <f t="shared" si="4"/>
        <v>57810</v>
      </c>
      <c r="V6" s="132">
        <f t="shared" si="4"/>
        <v>57810</v>
      </c>
      <c r="W6" s="134">
        <f t="shared" si="4"/>
        <v>68060</v>
      </c>
      <c r="X6" s="136">
        <f t="shared" si="4"/>
        <v>115620</v>
      </c>
      <c r="Y6" s="147"/>
      <c r="AA6" s="253"/>
      <c r="AB6" s="253"/>
    </row>
    <row r="7" spans="1:28" x14ac:dyDescent="0.25">
      <c r="A7" s="140" t="s">
        <v>262</v>
      </c>
      <c r="B7" s="59" t="s">
        <v>895</v>
      </c>
      <c r="C7" s="599" t="s">
        <v>263</v>
      </c>
      <c r="D7" s="600"/>
      <c r="E7" s="600"/>
      <c r="F7" s="148">
        <v>1589000</v>
      </c>
      <c r="G7" s="465">
        <v>651491</v>
      </c>
      <c r="H7" s="514">
        <v>651500</v>
      </c>
      <c r="I7" s="415">
        <v>651500</v>
      </c>
      <c r="J7" s="394">
        <f>SUM(M7:X7)</f>
        <v>651491</v>
      </c>
      <c r="K7" s="205"/>
      <c r="L7" s="224">
        <f t="shared" si="3"/>
        <v>651491</v>
      </c>
      <c r="M7" s="81">
        <v>126001</v>
      </c>
      <c r="N7" s="1">
        <v>126000</v>
      </c>
      <c r="O7" s="1">
        <v>140000</v>
      </c>
      <c r="P7" s="1">
        <v>-176750</v>
      </c>
      <c r="Q7" s="1">
        <f>133000*0.41</f>
        <v>54530</v>
      </c>
      <c r="R7" s="1">
        <f t="shared" ref="R7:W7" si="5">133000*0.41</f>
        <v>54530</v>
      </c>
      <c r="S7" s="1">
        <f t="shared" si="5"/>
        <v>54530</v>
      </c>
      <c r="T7" s="1">
        <f t="shared" si="5"/>
        <v>54530</v>
      </c>
      <c r="U7" s="89">
        <f t="shared" si="5"/>
        <v>54530</v>
      </c>
      <c r="V7" s="1">
        <f t="shared" si="5"/>
        <v>54530</v>
      </c>
      <c r="W7" s="43">
        <f t="shared" si="5"/>
        <v>54530</v>
      </c>
      <c r="X7" s="46">
        <f>54530</f>
        <v>54530</v>
      </c>
      <c r="Y7" s="148"/>
      <c r="AA7" s="253"/>
      <c r="AB7" s="253"/>
    </row>
    <row r="8" spans="1:28" x14ac:dyDescent="0.25">
      <c r="A8" s="140" t="s">
        <v>264</v>
      </c>
      <c r="B8" s="59" t="s">
        <v>896</v>
      </c>
      <c r="C8" s="599" t="s">
        <v>265</v>
      </c>
      <c r="D8" s="600"/>
      <c r="E8" s="600"/>
      <c r="F8" s="148">
        <v>0</v>
      </c>
      <c r="G8" s="465">
        <v>0</v>
      </c>
      <c r="H8" s="514">
        <v>54530</v>
      </c>
      <c r="I8" s="415">
        <v>54530</v>
      </c>
      <c r="J8" s="394"/>
      <c r="K8" s="205">
        <f>SUM(M8:X8)</f>
        <v>54530</v>
      </c>
      <c r="L8" s="224">
        <f t="shared" si="3"/>
        <v>54530</v>
      </c>
      <c r="M8" s="81"/>
      <c r="N8" s="1"/>
      <c r="O8" s="1"/>
      <c r="P8" s="1"/>
      <c r="Q8" s="1"/>
      <c r="R8" s="1"/>
      <c r="S8" s="1"/>
      <c r="T8" s="1"/>
      <c r="U8" s="89"/>
      <c r="V8" s="1"/>
      <c r="W8" s="43"/>
      <c r="X8" s="46">
        <v>54530</v>
      </c>
      <c r="Y8" s="148"/>
      <c r="AA8" s="253"/>
      <c r="AB8" s="253"/>
    </row>
    <row r="9" spans="1:28" hidden="1" x14ac:dyDescent="0.25">
      <c r="A9" s="140" t="s">
        <v>266</v>
      </c>
      <c r="B9" s="59" t="s">
        <v>897</v>
      </c>
      <c r="C9" s="599" t="s">
        <v>267</v>
      </c>
      <c r="D9" s="600"/>
      <c r="E9" s="600"/>
      <c r="F9" s="148"/>
      <c r="G9" s="465"/>
      <c r="H9" s="514">
        <v>0</v>
      </c>
      <c r="I9" s="415">
        <v>0</v>
      </c>
      <c r="J9" s="394"/>
      <c r="K9" s="205"/>
      <c r="L9" s="224">
        <f t="shared" si="3"/>
        <v>0</v>
      </c>
      <c r="M9" s="81"/>
      <c r="N9" s="1"/>
      <c r="O9" s="1"/>
      <c r="P9" s="1"/>
      <c r="Q9" s="1"/>
      <c r="R9" s="1"/>
      <c r="S9" s="1"/>
      <c r="T9" s="1"/>
      <c r="U9" s="89"/>
      <c r="V9" s="1"/>
      <c r="W9" s="43"/>
      <c r="X9" s="46"/>
      <c r="Y9" s="148"/>
      <c r="AA9" s="253"/>
      <c r="AB9" s="253"/>
    </row>
    <row r="10" spans="1:28" hidden="1" x14ac:dyDescent="0.25">
      <c r="A10" s="140" t="s">
        <v>268</v>
      </c>
      <c r="B10" s="59" t="s">
        <v>898</v>
      </c>
      <c r="C10" s="599" t="s">
        <v>622</v>
      </c>
      <c r="D10" s="600"/>
      <c r="E10" s="600"/>
      <c r="F10" s="148"/>
      <c r="G10" s="465"/>
      <c r="H10" s="514">
        <v>0</v>
      </c>
      <c r="I10" s="415">
        <v>0</v>
      </c>
      <c r="J10" s="394"/>
      <c r="K10" s="205"/>
      <c r="L10" s="224">
        <f t="shared" si="3"/>
        <v>0</v>
      </c>
      <c r="M10" s="81"/>
      <c r="N10" s="1"/>
      <c r="O10" s="1"/>
      <c r="P10" s="1"/>
      <c r="Q10" s="1"/>
      <c r="R10" s="1"/>
      <c r="S10" s="1"/>
      <c r="T10" s="1"/>
      <c r="U10" s="89"/>
      <c r="V10" s="1"/>
      <c r="W10" s="43"/>
      <c r="X10" s="46"/>
      <c r="Y10" s="148"/>
      <c r="AA10" s="253"/>
      <c r="AB10" s="253"/>
    </row>
    <row r="11" spans="1:28" hidden="1" x14ac:dyDescent="0.25">
      <c r="A11" s="140" t="s">
        <v>269</v>
      </c>
      <c r="B11" s="59" t="s">
        <v>899</v>
      </c>
      <c r="C11" s="599" t="s">
        <v>270</v>
      </c>
      <c r="D11" s="600"/>
      <c r="E11" s="600"/>
      <c r="F11" s="148"/>
      <c r="G11" s="465"/>
      <c r="H11" s="514">
        <v>0</v>
      </c>
      <c r="I11" s="415">
        <v>0</v>
      </c>
      <c r="J11" s="394"/>
      <c r="K11" s="205"/>
      <c r="L11" s="224">
        <f t="shared" si="3"/>
        <v>0</v>
      </c>
      <c r="M11" s="81"/>
      <c r="N11" s="1"/>
      <c r="O11" s="1"/>
      <c r="P11" s="1"/>
      <c r="Q11" s="1"/>
      <c r="R11" s="1"/>
      <c r="S11" s="1"/>
      <c r="T11" s="1"/>
      <c r="U11" s="89"/>
      <c r="V11" s="1"/>
      <c r="W11" s="43"/>
      <c r="X11" s="46"/>
      <c r="Y11" s="148"/>
      <c r="AA11" s="253"/>
      <c r="AB11" s="253"/>
    </row>
    <row r="12" spans="1:28" hidden="1" x14ac:dyDescent="0.25">
      <c r="A12" s="140" t="s">
        <v>271</v>
      </c>
      <c r="B12" s="59" t="s">
        <v>900</v>
      </c>
      <c r="C12" s="599" t="s">
        <v>272</v>
      </c>
      <c r="D12" s="600"/>
      <c r="E12" s="600"/>
      <c r="F12" s="148"/>
      <c r="G12" s="465"/>
      <c r="H12" s="514">
        <v>0</v>
      </c>
      <c r="I12" s="415">
        <v>0</v>
      </c>
      <c r="J12" s="394"/>
      <c r="K12" s="205"/>
      <c r="L12" s="224">
        <f t="shared" si="3"/>
        <v>0</v>
      </c>
      <c r="M12" s="81"/>
      <c r="N12" s="1"/>
      <c r="O12" s="1"/>
      <c r="P12" s="1"/>
      <c r="Q12" s="1"/>
      <c r="R12" s="1"/>
      <c r="S12" s="1"/>
      <c r="T12" s="1"/>
      <c r="U12" s="89"/>
      <c r="V12" s="1"/>
      <c r="W12" s="43"/>
      <c r="X12" s="46"/>
      <c r="Y12" s="148"/>
      <c r="AA12" s="253"/>
      <c r="AB12" s="253"/>
    </row>
    <row r="13" spans="1:28" x14ac:dyDescent="0.25">
      <c r="A13" s="140" t="s">
        <v>273</v>
      </c>
      <c r="B13" s="59" t="s">
        <v>901</v>
      </c>
      <c r="C13" s="599" t="s">
        <v>274</v>
      </c>
      <c r="D13" s="600"/>
      <c r="E13" s="600"/>
      <c r="F13" s="148">
        <v>320000</v>
      </c>
      <c r="G13" s="465">
        <v>35424</v>
      </c>
      <c r="H13" s="514">
        <v>39360</v>
      </c>
      <c r="I13" s="415">
        <v>39360</v>
      </c>
      <c r="J13" s="394">
        <f t="shared" ref="J13:J19" si="6">SUM(M13:X13)</f>
        <v>39360</v>
      </c>
      <c r="K13" s="205"/>
      <c r="L13" s="224">
        <f t="shared" si="3"/>
        <v>39360</v>
      </c>
      <c r="M13" s="81">
        <f>8000</f>
        <v>8000</v>
      </c>
      <c r="N13" s="1"/>
      <c r="O13" s="1"/>
      <c r="P13" s="1">
        <v>-8000</v>
      </c>
      <c r="Q13" s="1">
        <v>13120</v>
      </c>
      <c r="R13" s="1">
        <v>3280</v>
      </c>
      <c r="S13" s="1">
        <v>3280</v>
      </c>
      <c r="T13" s="1">
        <v>3280</v>
      </c>
      <c r="U13" s="89">
        <v>3280</v>
      </c>
      <c r="V13" s="1">
        <v>3280</v>
      </c>
      <c r="W13" s="43">
        <v>3280</v>
      </c>
      <c r="X13" s="46">
        <v>6560</v>
      </c>
      <c r="Y13" s="148"/>
      <c r="AA13" s="253"/>
      <c r="AB13" s="253"/>
    </row>
    <row r="14" spans="1:28" x14ac:dyDescent="0.25">
      <c r="A14" s="140" t="s">
        <v>275</v>
      </c>
      <c r="B14" s="59" t="s">
        <v>902</v>
      </c>
      <c r="C14" s="599" t="s">
        <v>276</v>
      </c>
      <c r="D14" s="600"/>
      <c r="E14" s="600"/>
      <c r="F14" s="148">
        <v>25000</v>
      </c>
      <c r="G14" s="465">
        <v>10250</v>
      </c>
      <c r="H14" s="514">
        <v>10250</v>
      </c>
      <c r="I14" s="415">
        <v>10250</v>
      </c>
      <c r="J14" s="394">
        <f t="shared" si="6"/>
        <v>10250</v>
      </c>
      <c r="K14" s="205"/>
      <c r="L14" s="224">
        <f t="shared" si="3"/>
        <v>10250</v>
      </c>
      <c r="M14" s="81"/>
      <c r="N14" s="1"/>
      <c r="O14" s="1"/>
      <c r="P14" s="1"/>
      <c r="Q14" s="1"/>
      <c r="R14" s="1"/>
      <c r="S14" s="1"/>
      <c r="T14" s="1"/>
      <c r="U14" s="89"/>
      <c r="V14" s="1"/>
      <c r="W14" s="43">
        <f>25000*0.41</f>
        <v>10250</v>
      </c>
      <c r="X14" s="46"/>
      <c r="Y14" s="148"/>
      <c r="AA14" s="253"/>
      <c r="AB14" s="253"/>
    </row>
    <row r="15" spans="1:28" hidden="1" x14ac:dyDescent="0.25">
      <c r="A15" s="140" t="s">
        <v>277</v>
      </c>
      <c r="B15" s="59" t="s">
        <v>903</v>
      </c>
      <c r="C15" s="599" t="s">
        <v>278</v>
      </c>
      <c r="D15" s="600"/>
      <c r="E15" s="600"/>
      <c r="F15" s="148"/>
      <c r="G15" s="465"/>
      <c r="H15" s="514">
        <v>0</v>
      </c>
      <c r="I15" s="415">
        <v>0</v>
      </c>
      <c r="J15" s="394">
        <f t="shared" si="6"/>
        <v>0</v>
      </c>
      <c r="K15" s="205"/>
      <c r="L15" s="224">
        <f t="shared" si="3"/>
        <v>0</v>
      </c>
      <c r="M15" s="81"/>
      <c r="N15" s="1"/>
      <c r="O15" s="1"/>
      <c r="P15" s="1"/>
      <c r="Q15" s="1"/>
      <c r="R15" s="1"/>
      <c r="S15" s="1"/>
      <c r="T15" s="1"/>
      <c r="U15" s="89"/>
      <c r="V15" s="1"/>
      <c r="W15" s="43"/>
      <c r="X15" s="46"/>
      <c r="Y15" s="148"/>
      <c r="AA15" s="253"/>
      <c r="AB15" s="253"/>
    </row>
    <row r="16" spans="1:28" hidden="1" x14ac:dyDescent="0.25">
      <c r="A16" s="140" t="s">
        <v>279</v>
      </c>
      <c r="B16" s="59" t="s">
        <v>904</v>
      </c>
      <c r="C16" s="599" t="s">
        <v>280</v>
      </c>
      <c r="D16" s="600"/>
      <c r="E16" s="600"/>
      <c r="F16" s="148"/>
      <c r="G16" s="465"/>
      <c r="H16" s="514">
        <v>0</v>
      </c>
      <c r="I16" s="415">
        <v>0</v>
      </c>
      <c r="J16" s="394">
        <f t="shared" si="6"/>
        <v>0</v>
      </c>
      <c r="K16" s="205"/>
      <c r="L16" s="224">
        <f t="shared" si="3"/>
        <v>0</v>
      </c>
      <c r="M16" s="81"/>
      <c r="N16" s="1"/>
      <c r="O16" s="1"/>
      <c r="P16" s="1"/>
      <c r="Q16" s="1"/>
      <c r="R16" s="1"/>
      <c r="S16" s="1"/>
      <c r="T16" s="1"/>
      <c r="U16" s="89"/>
      <c r="V16" s="1"/>
      <c r="W16" s="43"/>
      <c r="X16" s="46"/>
      <c r="Y16" s="148"/>
      <c r="AA16" s="253"/>
      <c r="AB16" s="253"/>
    </row>
    <row r="17" spans="1:28" hidden="1" x14ac:dyDescent="0.25">
      <c r="A17" s="140" t="s">
        <v>281</v>
      </c>
      <c r="B17" s="59" t="s">
        <v>905</v>
      </c>
      <c r="C17" s="599" t="s">
        <v>282</v>
      </c>
      <c r="D17" s="600"/>
      <c r="E17" s="600"/>
      <c r="F17" s="148"/>
      <c r="G17" s="465"/>
      <c r="H17" s="514">
        <v>0</v>
      </c>
      <c r="I17" s="415">
        <v>0</v>
      </c>
      <c r="J17" s="394">
        <f t="shared" si="6"/>
        <v>0</v>
      </c>
      <c r="K17" s="205"/>
      <c r="L17" s="224">
        <f t="shared" si="3"/>
        <v>0</v>
      </c>
      <c r="M17" s="81"/>
      <c r="N17" s="1"/>
      <c r="O17" s="1"/>
      <c r="P17" s="1"/>
      <c r="Q17" s="1"/>
      <c r="R17" s="1"/>
      <c r="S17" s="1"/>
      <c r="T17" s="1"/>
      <c r="U17" s="89"/>
      <c r="V17" s="1"/>
      <c r="W17" s="43"/>
      <c r="X17" s="46"/>
      <c r="Y17" s="148"/>
      <c r="AA17" s="253"/>
      <c r="AB17" s="253"/>
    </row>
    <row r="18" spans="1:28" hidden="1" x14ac:dyDescent="0.25">
      <c r="A18" s="140" t="s">
        <v>283</v>
      </c>
      <c r="B18" s="59" t="s">
        <v>906</v>
      </c>
      <c r="C18" s="599" t="s">
        <v>284</v>
      </c>
      <c r="D18" s="600"/>
      <c r="E18" s="600"/>
      <c r="F18" s="148"/>
      <c r="G18" s="465"/>
      <c r="H18" s="514">
        <v>0</v>
      </c>
      <c r="I18" s="415">
        <v>0</v>
      </c>
      <c r="J18" s="394">
        <f t="shared" si="6"/>
        <v>0</v>
      </c>
      <c r="K18" s="205"/>
      <c r="L18" s="224">
        <f t="shared" si="3"/>
        <v>0</v>
      </c>
      <c r="M18" s="81"/>
      <c r="N18" s="1"/>
      <c r="O18" s="1"/>
      <c r="P18" s="1"/>
      <c r="Q18" s="1"/>
      <c r="R18" s="1"/>
      <c r="S18" s="1"/>
      <c r="T18" s="1"/>
      <c r="U18" s="89"/>
      <c r="V18" s="1"/>
      <c r="W18" s="43"/>
      <c r="X18" s="46"/>
      <c r="Y18" s="148"/>
      <c r="AA18" s="253"/>
      <c r="AB18" s="253"/>
    </row>
    <row r="19" spans="1:28" x14ac:dyDescent="0.25">
      <c r="A19" s="140" t="s">
        <v>285</v>
      </c>
      <c r="B19" s="59" t="s">
        <v>907</v>
      </c>
      <c r="C19" s="599" t="s">
        <v>286</v>
      </c>
      <c r="D19" s="600"/>
      <c r="E19" s="600"/>
      <c r="F19" s="148">
        <v>360000</v>
      </c>
      <c r="G19" s="465">
        <v>144992</v>
      </c>
      <c r="H19" s="514">
        <v>116292</v>
      </c>
      <c r="I19" s="415">
        <v>116292</v>
      </c>
      <c r="J19" s="394">
        <f t="shared" si="6"/>
        <v>116292</v>
      </c>
      <c r="K19" s="205"/>
      <c r="L19" s="224">
        <f t="shared" si="3"/>
        <v>116292</v>
      </c>
      <c r="M19" s="81"/>
      <c r="N19" s="1"/>
      <c r="O19" s="1"/>
      <c r="P19" s="1">
        <v>14612</v>
      </c>
      <c r="Q19" s="1">
        <v>8200</v>
      </c>
      <c r="R19" s="1">
        <v>61500</v>
      </c>
      <c r="S19" s="1"/>
      <c r="T19" s="1">
        <v>31980</v>
      </c>
      <c r="U19" s="89"/>
      <c r="V19" s="1"/>
      <c r="W19" s="43"/>
      <c r="X19" s="46"/>
      <c r="Y19" s="148"/>
      <c r="AA19" s="253"/>
      <c r="AB19" s="253"/>
    </row>
    <row r="20" spans="1:28" x14ac:dyDescent="0.25">
      <c r="B20" s="101" t="s">
        <v>908</v>
      </c>
      <c r="C20" s="597" t="s">
        <v>287</v>
      </c>
      <c r="D20" s="598"/>
      <c r="E20" s="598"/>
      <c r="F20" s="149">
        <f>F21+F22+F23</f>
        <v>2264000</v>
      </c>
      <c r="G20" s="466">
        <f>G21+G22+G23</f>
        <v>2407250</v>
      </c>
      <c r="H20" s="515">
        <f>H21+H22+H23</f>
        <v>2331415</v>
      </c>
      <c r="I20" s="416">
        <f>I21+I22+I23</f>
        <v>2331415</v>
      </c>
      <c r="J20" s="395">
        <f t="shared" ref="J20:K20" si="7">J21+J22+J23</f>
        <v>2192997</v>
      </c>
      <c r="K20" s="206">
        <f t="shared" si="7"/>
        <v>0</v>
      </c>
      <c r="L20" s="223">
        <f t="shared" si="3"/>
        <v>2192997</v>
      </c>
      <c r="M20" s="104">
        <f t="shared" ref="M20:X20" si="8">M21+M22+M23</f>
        <v>192982</v>
      </c>
      <c r="N20" s="105">
        <f t="shared" si="8"/>
        <v>164040</v>
      </c>
      <c r="O20" s="105">
        <f t="shared" si="8"/>
        <v>157081</v>
      </c>
      <c r="P20" s="105">
        <f t="shared" si="8"/>
        <v>144399</v>
      </c>
      <c r="Q20" s="105">
        <f t="shared" si="8"/>
        <v>219792</v>
      </c>
      <c r="R20" s="105">
        <f t="shared" si="8"/>
        <v>183978</v>
      </c>
      <c r="S20" s="105">
        <f t="shared" si="8"/>
        <v>183978</v>
      </c>
      <c r="T20" s="105">
        <f t="shared" si="8"/>
        <v>183978</v>
      </c>
      <c r="U20" s="108">
        <f t="shared" si="8"/>
        <v>183978</v>
      </c>
      <c r="V20" s="105">
        <f t="shared" si="8"/>
        <v>183978</v>
      </c>
      <c r="W20" s="107">
        <f t="shared" si="8"/>
        <v>183978</v>
      </c>
      <c r="X20" s="109">
        <f t="shared" si="8"/>
        <v>210835</v>
      </c>
      <c r="Y20" s="149"/>
      <c r="AA20" s="253"/>
      <c r="AB20" s="253"/>
    </row>
    <row r="21" spans="1:28" x14ac:dyDescent="0.25">
      <c r="A21" s="140" t="s">
        <v>288</v>
      </c>
      <c r="B21" s="59" t="s">
        <v>909</v>
      </c>
      <c r="C21" s="599" t="s">
        <v>289</v>
      </c>
      <c r="D21" s="600"/>
      <c r="E21" s="600"/>
      <c r="F21" s="148">
        <v>2064000</v>
      </c>
      <c r="G21" s="465">
        <v>2207250</v>
      </c>
      <c r="H21" s="514">
        <v>2178080</v>
      </c>
      <c r="I21" s="415">
        <v>2192997</v>
      </c>
      <c r="J21" s="394">
        <f t="shared" ref="J21:J22" si="9">SUM(M21:X21)</f>
        <v>2192997</v>
      </c>
      <c r="K21" s="205"/>
      <c r="L21" s="224">
        <f t="shared" si="3"/>
        <v>2192997</v>
      </c>
      <c r="M21" s="81">
        <v>157342</v>
      </c>
      <c r="N21" s="1">
        <v>164040</v>
      </c>
      <c r="O21" s="1">
        <v>157081</v>
      </c>
      <c r="P21" s="1">
        <v>180039</v>
      </c>
      <c r="Q21" s="1">
        <v>219792</v>
      </c>
      <c r="R21" s="1">
        <v>183978</v>
      </c>
      <c r="S21" s="1">
        <v>183978</v>
      </c>
      <c r="T21" s="1">
        <v>183978</v>
      </c>
      <c r="U21" s="89">
        <v>183978</v>
      </c>
      <c r="V21" s="1">
        <v>183978</v>
      </c>
      <c r="W21" s="43">
        <v>183978</v>
      </c>
      <c r="X21" s="89">
        <v>210835</v>
      </c>
      <c r="Y21" s="148"/>
      <c r="AA21" s="253"/>
      <c r="AB21" s="253"/>
    </row>
    <row r="22" spans="1:28" ht="15.75" thickBot="1" x14ac:dyDescent="0.3">
      <c r="A22" s="140" t="s">
        <v>290</v>
      </c>
      <c r="B22" s="59" t="s">
        <v>910</v>
      </c>
      <c r="C22" s="599" t="s">
        <v>291</v>
      </c>
      <c r="D22" s="600"/>
      <c r="E22" s="600"/>
      <c r="F22" s="148">
        <v>200000</v>
      </c>
      <c r="G22" s="465">
        <v>200000</v>
      </c>
      <c r="H22" s="514">
        <v>153335</v>
      </c>
      <c r="I22" s="415">
        <v>138418</v>
      </c>
      <c r="J22" s="394">
        <f t="shared" si="9"/>
        <v>0</v>
      </c>
      <c r="K22" s="205"/>
      <c r="L22" s="224">
        <f t="shared" si="3"/>
        <v>0</v>
      </c>
      <c r="M22" s="81">
        <f>35640</f>
        <v>35640</v>
      </c>
      <c r="N22" s="1"/>
      <c r="O22" s="1"/>
      <c r="P22" s="1">
        <v>-35640</v>
      </c>
      <c r="Q22" s="1"/>
      <c r="R22" s="1"/>
      <c r="S22" s="1"/>
      <c r="T22" s="1"/>
      <c r="U22" s="89"/>
      <c r="V22" s="1"/>
      <c r="W22" s="43"/>
      <c r="X22" s="89"/>
      <c r="Y22" s="148"/>
      <c r="AA22" s="253"/>
      <c r="AB22" s="253"/>
    </row>
    <row r="23" spans="1:28" ht="15.75" hidden="1" thickBot="1" x14ac:dyDescent="0.3">
      <c r="A23" s="140" t="s">
        <v>292</v>
      </c>
      <c r="B23" s="61" t="s">
        <v>911</v>
      </c>
      <c r="C23" s="666" t="s">
        <v>293</v>
      </c>
      <c r="D23" s="667"/>
      <c r="E23" s="667"/>
      <c r="F23" s="150"/>
      <c r="G23" s="467"/>
      <c r="H23" s="516"/>
      <c r="I23" s="417"/>
      <c r="J23" s="396"/>
      <c r="K23" s="207"/>
      <c r="L23" s="224">
        <f t="shared" si="3"/>
        <v>0</v>
      </c>
      <c r="M23" s="81"/>
      <c r="N23" s="1"/>
      <c r="O23" s="1"/>
      <c r="P23" s="1"/>
      <c r="Q23" s="1"/>
      <c r="R23" s="1"/>
      <c r="S23" s="1"/>
      <c r="T23" s="1"/>
      <c r="U23" s="89"/>
      <c r="V23" s="1"/>
      <c r="W23" s="43"/>
      <c r="X23" s="46"/>
      <c r="Y23" s="150"/>
      <c r="AA23" s="253"/>
      <c r="AB23" s="253"/>
    </row>
    <row r="24" spans="1:28" ht="15.75" thickBot="1" x14ac:dyDescent="0.3">
      <c r="B24" s="92" t="s">
        <v>294</v>
      </c>
      <c r="C24" s="630" t="s">
        <v>1088</v>
      </c>
      <c r="D24" s="630"/>
      <c r="E24" s="617"/>
      <c r="F24" s="157">
        <f>F25+F26+F27+F28+F29+F30+F31</f>
        <v>1317000</v>
      </c>
      <c r="G24" s="468">
        <f>G25+G26+G27+G28+G29+G30+G31</f>
        <v>1024996</v>
      </c>
      <c r="H24" s="517">
        <f>H25+H26+H27+H28+H29+H30+H31</f>
        <v>953160</v>
      </c>
      <c r="I24" s="418">
        <f>I25+I26+I27+I28+I29+I30+I31</f>
        <v>953160</v>
      </c>
      <c r="J24" s="397">
        <f t="shared" ref="J24:K24" si="10">J25+J26+J27+J28+J29+J30+J31</f>
        <v>874970</v>
      </c>
      <c r="K24" s="208">
        <f t="shared" si="10"/>
        <v>60000</v>
      </c>
      <c r="L24" s="221">
        <f t="shared" si="3"/>
        <v>934970</v>
      </c>
      <c r="M24" s="95">
        <f t="shared" ref="M24:X24" si="11">M25+M26+M27+M28+M29+M30+M31</f>
        <v>151412</v>
      </c>
      <c r="N24" s="96">
        <f t="shared" si="11"/>
        <v>77615</v>
      </c>
      <c r="O24" s="96">
        <f t="shared" si="11"/>
        <v>80212</v>
      </c>
      <c r="P24" s="96">
        <f t="shared" si="11"/>
        <v>-30626</v>
      </c>
      <c r="Q24" s="96">
        <f t="shared" si="11"/>
        <v>86610</v>
      </c>
      <c r="R24" s="96">
        <f t="shared" si="11"/>
        <v>81980</v>
      </c>
      <c r="S24" s="96">
        <f t="shared" si="11"/>
        <v>67035</v>
      </c>
      <c r="T24" s="96">
        <f t="shared" si="11"/>
        <v>74806</v>
      </c>
      <c r="U24" s="99">
        <f t="shared" si="11"/>
        <v>67035</v>
      </c>
      <c r="V24" s="96">
        <f t="shared" si="11"/>
        <v>67035</v>
      </c>
      <c r="W24" s="98">
        <f t="shared" si="11"/>
        <v>72158</v>
      </c>
      <c r="X24" s="100">
        <f t="shared" si="11"/>
        <v>139698</v>
      </c>
      <c r="Y24" s="157"/>
      <c r="AA24" s="253"/>
      <c r="AB24" s="253"/>
    </row>
    <row r="25" spans="1:28" x14ac:dyDescent="0.25">
      <c r="A25" s="140" t="s">
        <v>296</v>
      </c>
      <c r="B25" s="65"/>
      <c r="C25" s="668" t="s">
        <v>297</v>
      </c>
      <c r="D25" s="669"/>
      <c r="E25" s="669"/>
      <c r="F25" s="151">
        <v>1134000</v>
      </c>
      <c r="G25" s="469">
        <v>813750</v>
      </c>
      <c r="H25" s="518">
        <v>780670</v>
      </c>
      <c r="I25" s="419">
        <v>780670</v>
      </c>
      <c r="J25" s="398">
        <f>SUM(M25:X25)</f>
        <v>780661</v>
      </c>
      <c r="K25" s="209"/>
      <c r="L25" s="224">
        <f t="shared" si="3"/>
        <v>780661</v>
      </c>
      <c r="M25" s="81">
        <v>121781</v>
      </c>
      <c r="N25" s="1">
        <v>80471</v>
      </c>
      <c r="O25" s="1">
        <v>80212</v>
      </c>
      <c r="P25" s="1">
        <v>-30626</v>
      </c>
      <c r="Q25" s="1">
        <v>63166</v>
      </c>
      <c r="R25" s="1">
        <v>76119</v>
      </c>
      <c r="S25" s="1">
        <v>61174</v>
      </c>
      <c r="T25" s="1">
        <v>68945</v>
      </c>
      <c r="U25" s="89">
        <v>61174</v>
      </c>
      <c r="V25" s="1">
        <v>61174</v>
      </c>
      <c r="W25" s="43">
        <v>61174</v>
      </c>
      <c r="X25" s="46">
        <v>75897</v>
      </c>
      <c r="Y25" s="151"/>
      <c r="AA25" s="253"/>
      <c r="AB25" s="253"/>
    </row>
    <row r="26" spans="1:28" hidden="1" x14ac:dyDescent="0.25">
      <c r="A26" s="140" t="s">
        <v>298</v>
      </c>
      <c r="B26" s="66"/>
      <c r="C26" s="670" t="s">
        <v>299</v>
      </c>
      <c r="D26" s="671"/>
      <c r="E26" s="671"/>
      <c r="F26" s="152"/>
      <c r="G26" s="470"/>
      <c r="H26" s="519">
        <v>0</v>
      </c>
      <c r="I26" s="420">
        <v>0</v>
      </c>
      <c r="J26" s="399"/>
      <c r="K26" s="210"/>
      <c r="L26" s="224">
        <f t="shared" si="3"/>
        <v>0</v>
      </c>
      <c r="M26" s="81"/>
      <c r="N26" s="1"/>
      <c r="O26" s="1"/>
      <c r="P26" s="1"/>
      <c r="Q26" s="1"/>
      <c r="R26" s="1"/>
      <c r="S26" s="1"/>
      <c r="T26" s="1"/>
      <c r="U26" s="89"/>
      <c r="V26" s="1"/>
      <c r="W26" s="43"/>
      <c r="X26" s="46"/>
      <c r="Y26" s="152"/>
      <c r="AA26" s="253"/>
      <c r="AB26" s="253"/>
    </row>
    <row r="27" spans="1:28" hidden="1" x14ac:dyDescent="0.25">
      <c r="A27" s="140" t="s">
        <v>300</v>
      </c>
      <c r="B27" s="66"/>
      <c r="C27" s="670" t="s">
        <v>301</v>
      </c>
      <c r="D27" s="671"/>
      <c r="E27" s="671"/>
      <c r="F27" s="152"/>
      <c r="G27" s="470"/>
      <c r="H27" s="519">
        <v>0</v>
      </c>
      <c r="I27" s="420">
        <v>0</v>
      </c>
      <c r="J27" s="399"/>
      <c r="K27" s="210"/>
      <c r="L27" s="224">
        <f t="shared" si="3"/>
        <v>0</v>
      </c>
      <c r="M27" s="81"/>
      <c r="N27" s="1"/>
      <c r="O27" s="1"/>
      <c r="P27" s="1"/>
      <c r="Q27" s="1"/>
      <c r="R27" s="1"/>
      <c r="S27" s="1"/>
      <c r="T27" s="1"/>
      <c r="U27" s="89"/>
      <c r="V27" s="1"/>
      <c r="W27" s="43"/>
      <c r="X27" s="46"/>
      <c r="Y27" s="152"/>
      <c r="AA27" s="253"/>
      <c r="AB27" s="253"/>
    </row>
    <row r="28" spans="1:28" x14ac:dyDescent="0.25">
      <c r="A28" s="140" t="s">
        <v>302</v>
      </c>
      <c r="B28" s="66"/>
      <c r="C28" s="670" t="s">
        <v>303</v>
      </c>
      <c r="D28" s="671"/>
      <c r="E28" s="671"/>
      <c r="F28" s="152">
        <v>100000</v>
      </c>
      <c r="G28" s="470">
        <v>125090</v>
      </c>
      <c r="H28" s="519">
        <v>99120</v>
      </c>
      <c r="I28" s="420">
        <v>99120</v>
      </c>
      <c r="J28" s="399">
        <f>SUM(M28:X28)-39000</f>
        <v>48630</v>
      </c>
      <c r="K28" s="210">
        <v>39000</v>
      </c>
      <c r="L28" s="224">
        <f t="shared" si="3"/>
        <v>87630</v>
      </c>
      <c r="M28" s="81">
        <v>13830</v>
      </c>
      <c r="N28" s="1">
        <v>-1333</v>
      </c>
      <c r="O28" s="1"/>
      <c r="P28" s="1"/>
      <c r="Q28" s="1">
        <v>12578</v>
      </c>
      <c r="R28" s="1">
        <v>3145</v>
      </c>
      <c r="S28" s="1">
        <v>3145</v>
      </c>
      <c r="T28" s="1">
        <v>3145</v>
      </c>
      <c r="U28" s="89">
        <v>3145</v>
      </c>
      <c r="V28" s="1">
        <v>3145</v>
      </c>
      <c r="W28" s="43">
        <v>6438</v>
      </c>
      <c r="X28" s="46">
        <v>40392</v>
      </c>
      <c r="Y28" s="152"/>
      <c r="AA28" s="253"/>
      <c r="AB28" s="253"/>
    </row>
    <row r="29" spans="1:28" hidden="1" x14ac:dyDescent="0.25">
      <c r="A29" s="140" t="s">
        <v>304</v>
      </c>
      <c r="B29" s="66"/>
      <c r="C29" s="670" t="s">
        <v>305</v>
      </c>
      <c r="D29" s="671"/>
      <c r="E29" s="671"/>
      <c r="F29" s="152"/>
      <c r="G29" s="470"/>
      <c r="H29" s="519">
        <v>0</v>
      </c>
      <c r="I29" s="420">
        <v>0</v>
      </c>
      <c r="J29" s="399"/>
      <c r="K29" s="210"/>
      <c r="L29" s="224">
        <f t="shared" si="3"/>
        <v>0</v>
      </c>
      <c r="M29" s="81"/>
      <c r="N29" s="1"/>
      <c r="O29" s="1"/>
      <c r="P29" s="1"/>
      <c r="Q29" s="1"/>
      <c r="R29" s="1"/>
      <c r="S29" s="1"/>
      <c r="T29" s="1"/>
      <c r="U29" s="89"/>
      <c r="V29" s="1"/>
      <c r="W29" s="43"/>
      <c r="X29" s="46"/>
      <c r="Y29" s="152"/>
      <c r="AA29" s="253"/>
      <c r="AB29" s="253"/>
    </row>
    <row r="30" spans="1:28" hidden="1" x14ac:dyDescent="0.25">
      <c r="A30" s="140" t="s">
        <v>306</v>
      </c>
      <c r="B30" s="66"/>
      <c r="C30" s="670" t="s">
        <v>307</v>
      </c>
      <c r="D30" s="671"/>
      <c r="E30" s="671"/>
      <c r="F30" s="152"/>
      <c r="G30" s="470"/>
      <c r="H30" s="519">
        <v>0</v>
      </c>
      <c r="I30" s="420">
        <v>0</v>
      </c>
      <c r="J30" s="399"/>
      <c r="K30" s="210"/>
      <c r="L30" s="224">
        <f t="shared" si="3"/>
        <v>0</v>
      </c>
      <c r="M30" s="81"/>
      <c r="N30" s="1"/>
      <c r="O30" s="1"/>
      <c r="P30" s="1"/>
      <c r="Q30" s="1"/>
      <c r="R30" s="1"/>
      <c r="S30" s="1"/>
      <c r="T30" s="1"/>
      <c r="U30" s="89"/>
      <c r="V30" s="1"/>
      <c r="W30" s="43"/>
      <c r="X30" s="46"/>
      <c r="Y30" s="152"/>
      <c r="AA30" s="253"/>
      <c r="AB30" s="253"/>
    </row>
    <row r="31" spans="1:28" ht="15.75" thickBot="1" x14ac:dyDescent="0.3">
      <c r="A31" s="140" t="s">
        <v>308</v>
      </c>
      <c r="B31" s="67"/>
      <c r="C31" s="672" t="s">
        <v>309</v>
      </c>
      <c r="D31" s="673"/>
      <c r="E31" s="673"/>
      <c r="F31" s="153">
        <v>83000</v>
      </c>
      <c r="G31" s="471">
        <v>86156</v>
      </c>
      <c r="H31" s="520">
        <v>73370</v>
      </c>
      <c r="I31" s="421">
        <v>73370</v>
      </c>
      <c r="J31" s="400">
        <f>SUM(M31:X31)-21000</f>
        <v>45679</v>
      </c>
      <c r="K31" s="211">
        <v>21000</v>
      </c>
      <c r="L31" s="224">
        <f t="shared" si="3"/>
        <v>66679</v>
      </c>
      <c r="M31" s="81">
        <v>15801</v>
      </c>
      <c r="N31" s="1">
        <v>-1523</v>
      </c>
      <c r="O31" s="1"/>
      <c r="P31" s="1"/>
      <c r="Q31" s="1">
        <v>10866</v>
      </c>
      <c r="R31" s="1">
        <v>2716</v>
      </c>
      <c r="S31" s="1">
        <v>2716</v>
      </c>
      <c r="T31" s="1">
        <v>2716</v>
      </c>
      <c r="U31" s="89">
        <v>2716</v>
      </c>
      <c r="V31" s="1">
        <v>2716</v>
      </c>
      <c r="W31" s="43">
        <v>4546</v>
      </c>
      <c r="X31" s="46">
        <v>23409</v>
      </c>
      <c r="Y31" s="153"/>
      <c r="AA31" s="253"/>
      <c r="AB31" s="253"/>
    </row>
    <row r="32" spans="1:28" ht="15.75" thickBot="1" x14ac:dyDescent="0.3">
      <c r="B32" s="92" t="s">
        <v>310</v>
      </c>
      <c r="C32" s="617" t="s">
        <v>311</v>
      </c>
      <c r="D32" s="618"/>
      <c r="E32" s="618"/>
      <c r="F32" s="157">
        <f t="shared" ref="F32:K32" si="12">F33+F39+F45+F70+F76</f>
        <v>3631000</v>
      </c>
      <c r="G32" s="468">
        <f t="shared" si="12"/>
        <v>3924110.6</v>
      </c>
      <c r="H32" s="517">
        <f t="shared" si="12"/>
        <v>4087430</v>
      </c>
      <c r="I32" s="418">
        <f t="shared" si="12"/>
        <v>4090730</v>
      </c>
      <c r="J32" s="397">
        <f t="shared" si="12"/>
        <v>2961452</v>
      </c>
      <c r="K32" s="208">
        <f t="shared" si="12"/>
        <v>671222</v>
      </c>
      <c r="L32" s="221">
        <f t="shared" si="3"/>
        <v>3632674</v>
      </c>
      <c r="M32" s="95">
        <f t="shared" ref="M32:Y32" si="13">M33+M39+M45+M70+M76</f>
        <v>382500</v>
      </c>
      <c r="N32" s="96">
        <f t="shared" si="13"/>
        <v>107265</v>
      </c>
      <c r="O32" s="96">
        <f t="shared" si="13"/>
        <v>311898</v>
      </c>
      <c r="P32" s="96">
        <f t="shared" si="13"/>
        <v>211862</v>
      </c>
      <c r="Q32" s="96">
        <f t="shared" si="13"/>
        <v>198916</v>
      </c>
      <c r="R32" s="96">
        <f t="shared" si="13"/>
        <v>333184</v>
      </c>
      <c r="S32" s="96">
        <f t="shared" si="13"/>
        <v>61363</v>
      </c>
      <c r="T32" s="96">
        <f t="shared" si="13"/>
        <v>331528</v>
      </c>
      <c r="U32" s="99">
        <f t="shared" si="13"/>
        <v>92204</v>
      </c>
      <c r="V32" s="96">
        <f t="shared" si="13"/>
        <v>445156</v>
      </c>
      <c r="W32" s="98">
        <f t="shared" si="13"/>
        <v>924351</v>
      </c>
      <c r="X32" s="100">
        <f t="shared" si="13"/>
        <v>232447</v>
      </c>
      <c r="Y32" s="157"/>
      <c r="AA32" s="253"/>
      <c r="AB32" s="253"/>
    </row>
    <row r="33" spans="1:28" x14ac:dyDescent="0.25">
      <c r="B33" s="137" t="s">
        <v>912</v>
      </c>
      <c r="C33" s="621" t="s">
        <v>312</v>
      </c>
      <c r="D33" s="622"/>
      <c r="E33" s="622"/>
      <c r="F33" s="147">
        <f t="shared" ref="F33:X33" si="14">F34+F35+F38</f>
        <v>586000</v>
      </c>
      <c r="G33" s="464">
        <f t="shared" ref="G33:I33" si="15">G34+G35+G38</f>
        <v>461000</v>
      </c>
      <c r="H33" s="513">
        <f t="shared" ref="H33" si="16">H34+H35+H38</f>
        <v>373307</v>
      </c>
      <c r="I33" s="414">
        <f t="shared" si="15"/>
        <v>376607</v>
      </c>
      <c r="J33" s="393">
        <f t="shared" si="14"/>
        <v>243736</v>
      </c>
      <c r="K33" s="204">
        <f t="shared" si="14"/>
        <v>7086</v>
      </c>
      <c r="L33" s="222">
        <f t="shared" si="3"/>
        <v>250822</v>
      </c>
      <c r="M33" s="131">
        <f t="shared" si="14"/>
        <v>52634</v>
      </c>
      <c r="N33" s="132">
        <f t="shared" si="14"/>
        <v>0</v>
      </c>
      <c r="O33" s="132">
        <f t="shared" si="14"/>
        <v>31369</v>
      </c>
      <c r="P33" s="132">
        <f t="shared" si="14"/>
        <v>10393</v>
      </c>
      <c r="Q33" s="132">
        <f t="shared" si="14"/>
        <v>13483</v>
      </c>
      <c r="R33" s="132">
        <f t="shared" si="14"/>
        <v>21972</v>
      </c>
      <c r="S33" s="132">
        <f t="shared" si="14"/>
        <v>3937</v>
      </c>
      <c r="T33" s="132">
        <f t="shared" si="14"/>
        <v>34574</v>
      </c>
      <c r="U33" s="135">
        <f t="shared" si="14"/>
        <v>3937</v>
      </c>
      <c r="V33" s="132">
        <f t="shared" si="14"/>
        <v>69580</v>
      </c>
      <c r="W33" s="134">
        <f t="shared" si="14"/>
        <v>8943</v>
      </c>
      <c r="X33" s="136">
        <f t="shared" si="14"/>
        <v>0</v>
      </c>
      <c r="Y33" s="147"/>
      <c r="AA33" s="253"/>
      <c r="AB33" s="253"/>
    </row>
    <row r="34" spans="1:28" x14ac:dyDescent="0.25">
      <c r="A34" s="140" t="s">
        <v>313</v>
      </c>
      <c r="B34" s="57" t="s">
        <v>913</v>
      </c>
      <c r="C34" s="601" t="s">
        <v>314</v>
      </c>
      <c r="D34" s="602"/>
      <c r="E34" s="602"/>
      <c r="F34" s="154">
        <v>14000</v>
      </c>
      <c r="G34" s="472">
        <v>11000</v>
      </c>
      <c r="H34" s="521">
        <v>30000</v>
      </c>
      <c r="I34" s="422">
        <v>33300</v>
      </c>
      <c r="J34" s="401">
        <f>SUM(M34:X34)</f>
        <v>33300</v>
      </c>
      <c r="K34" s="212"/>
      <c r="L34" s="225">
        <f t="shared" si="3"/>
        <v>33300</v>
      </c>
      <c r="M34" s="83"/>
      <c r="N34" s="13"/>
      <c r="O34" s="13"/>
      <c r="P34" s="13"/>
      <c r="Q34" s="13">
        <v>5400</v>
      </c>
      <c r="R34" s="13"/>
      <c r="S34" s="13"/>
      <c r="T34" s="13">
        <v>22500</v>
      </c>
      <c r="U34" s="90"/>
      <c r="V34" s="13"/>
      <c r="W34" s="44">
        <v>5400</v>
      </c>
      <c r="X34" s="47"/>
      <c r="Y34" s="154"/>
      <c r="AA34" s="253"/>
      <c r="AB34" s="253"/>
    </row>
    <row r="35" spans="1:28" x14ac:dyDescent="0.25">
      <c r="A35" s="140" t="s">
        <v>315</v>
      </c>
      <c r="B35" s="57" t="s">
        <v>914</v>
      </c>
      <c r="C35" s="601" t="s">
        <v>316</v>
      </c>
      <c r="D35" s="602"/>
      <c r="E35" s="602"/>
      <c r="F35" s="154">
        <f t="shared" ref="F35:K35" si="17">SUM(F36:F37)</f>
        <v>572000</v>
      </c>
      <c r="G35" s="472">
        <f t="shared" si="17"/>
        <v>450000</v>
      </c>
      <c r="H35" s="521">
        <f t="shared" si="17"/>
        <v>343307</v>
      </c>
      <c r="I35" s="422">
        <f t="shared" si="17"/>
        <v>343307</v>
      </c>
      <c r="J35" s="401">
        <f t="shared" si="17"/>
        <v>210436</v>
      </c>
      <c r="K35" s="212">
        <f t="shared" si="17"/>
        <v>7086</v>
      </c>
      <c r="L35" s="225">
        <f t="shared" si="3"/>
        <v>217522</v>
      </c>
      <c r="M35" s="83">
        <f t="shared" ref="M35:Y35" si="18">SUM(M36:M37)</f>
        <v>52634</v>
      </c>
      <c r="N35" s="13">
        <f t="shared" si="18"/>
        <v>0</v>
      </c>
      <c r="O35" s="13">
        <f t="shared" si="18"/>
        <v>31369</v>
      </c>
      <c r="P35" s="13">
        <f t="shared" si="18"/>
        <v>10393</v>
      </c>
      <c r="Q35" s="13">
        <f t="shared" si="18"/>
        <v>8083</v>
      </c>
      <c r="R35" s="13">
        <f t="shared" si="18"/>
        <v>21972</v>
      </c>
      <c r="S35" s="13">
        <f t="shared" si="18"/>
        <v>3937</v>
      </c>
      <c r="T35" s="13">
        <f t="shared" si="18"/>
        <v>12074</v>
      </c>
      <c r="U35" s="90">
        <f t="shared" si="18"/>
        <v>3937</v>
      </c>
      <c r="V35" s="13">
        <f t="shared" si="18"/>
        <v>69580</v>
      </c>
      <c r="W35" s="44">
        <f t="shared" si="18"/>
        <v>3543</v>
      </c>
      <c r="X35" s="47">
        <f t="shared" si="18"/>
        <v>0</v>
      </c>
      <c r="Y35" s="154"/>
      <c r="AA35" s="253"/>
      <c r="AB35" s="253"/>
    </row>
    <row r="36" spans="1:28" x14ac:dyDescent="0.25">
      <c r="B36" s="59"/>
      <c r="C36" s="248"/>
      <c r="D36" s="603" t="s">
        <v>1176</v>
      </c>
      <c r="E36" s="603"/>
      <c r="F36" s="148">
        <v>432000</v>
      </c>
      <c r="G36" s="465">
        <v>339764</v>
      </c>
      <c r="H36" s="514">
        <v>339764</v>
      </c>
      <c r="I36" s="415">
        <v>336221</v>
      </c>
      <c r="J36" s="394">
        <f>SUM(M36:X36)</f>
        <v>210436</v>
      </c>
      <c r="K36" s="205"/>
      <c r="L36" s="224">
        <f t="shared" si="3"/>
        <v>210436</v>
      </c>
      <c r="M36" s="81">
        <v>49091</v>
      </c>
      <c r="N36" s="1"/>
      <c r="O36" s="1">
        <v>31369</v>
      </c>
      <c r="P36" s="1">
        <v>10393</v>
      </c>
      <c r="Q36" s="1">
        <v>8083</v>
      </c>
      <c r="R36" s="1">
        <v>21972</v>
      </c>
      <c r="S36" s="1">
        <v>3937</v>
      </c>
      <c r="T36" s="1">
        <v>12074</v>
      </c>
      <c r="U36" s="89">
        <v>3937</v>
      </c>
      <c r="V36" s="1">
        <v>69580</v>
      </c>
      <c r="W36" s="43"/>
      <c r="X36" s="46"/>
      <c r="Y36" s="148"/>
      <c r="AA36" s="253"/>
      <c r="AB36" s="253"/>
    </row>
    <row r="37" spans="1:28" x14ac:dyDescent="0.25">
      <c r="B37" s="59"/>
      <c r="C37" s="248"/>
      <c r="D37" s="603" t="s">
        <v>1177</v>
      </c>
      <c r="E37" s="603"/>
      <c r="F37" s="148">
        <v>140000</v>
      </c>
      <c r="G37" s="465">
        <v>110236</v>
      </c>
      <c r="H37" s="514">
        <v>3543</v>
      </c>
      <c r="I37" s="415">
        <v>7086</v>
      </c>
      <c r="J37" s="394"/>
      <c r="K37" s="205">
        <f>SUM(M37:X37)</f>
        <v>7086</v>
      </c>
      <c r="L37" s="224">
        <f t="shared" si="3"/>
        <v>7086</v>
      </c>
      <c r="M37" s="81">
        <v>3543</v>
      </c>
      <c r="N37" s="1"/>
      <c r="O37" s="1"/>
      <c r="P37" s="1"/>
      <c r="Q37" s="1"/>
      <c r="R37" s="1"/>
      <c r="S37" s="1"/>
      <c r="T37" s="1"/>
      <c r="U37" s="89"/>
      <c r="V37" s="1"/>
      <c r="W37" s="43">
        <v>3543</v>
      </c>
      <c r="X37" s="46"/>
      <c r="Y37" s="266"/>
      <c r="AA37" s="253"/>
      <c r="AB37" s="253"/>
    </row>
    <row r="38" spans="1:28" hidden="1" x14ac:dyDescent="0.25">
      <c r="A38" s="140" t="s">
        <v>317</v>
      </c>
      <c r="B38" s="59" t="s">
        <v>915</v>
      </c>
      <c r="C38" s="599" t="s">
        <v>318</v>
      </c>
      <c r="D38" s="600"/>
      <c r="E38" s="600"/>
      <c r="F38" s="148"/>
      <c r="G38" s="465"/>
      <c r="H38" s="514"/>
      <c r="I38" s="415"/>
      <c r="J38" s="394"/>
      <c r="K38" s="205"/>
      <c r="L38" s="224">
        <f t="shared" si="3"/>
        <v>0</v>
      </c>
      <c r="M38" s="81"/>
      <c r="N38" s="1"/>
      <c r="O38" s="1"/>
      <c r="P38" s="1"/>
      <c r="Q38" s="1"/>
      <c r="R38" s="1"/>
      <c r="S38" s="1"/>
      <c r="T38" s="1"/>
      <c r="U38" s="89"/>
      <c r="V38" s="1"/>
      <c r="W38" s="43"/>
      <c r="X38" s="46"/>
      <c r="Y38" s="148"/>
      <c r="AA38" s="253"/>
      <c r="AB38" s="253"/>
    </row>
    <row r="39" spans="1:28" x14ac:dyDescent="0.25">
      <c r="B39" s="101" t="s">
        <v>916</v>
      </c>
      <c r="C39" s="597" t="s">
        <v>319</v>
      </c>
      <c r="D39" s="598"/>
      <c r="E39" s="598"/>
      <c r="F39" s="149">
        <f t="shared" ref="F39:X39" si="19">F40+F44</f>
        <v>222000</v>
      </c>
      <c r="G39" s="466">
        <f t="shared" ref="G39:I39" si="20">G40+G44</f>
        <v>181072</v>
      </c>
      <c r="H39" s="515">
        <f t="shared" ref="H39" si="21">H40+H44</f>
        <v>181071</v>
      </c>
      <c r="I39" s="416">
        <f t="shared" si="20"/>
        <v>181071</v>
      </c>
      <c r="J39" s="395">
        <f t="shared" si="19"/>
        <v>180071</v>
      </c>
      <c r="K39" s="206">
        <f t="shared" si="19"/>
        <v>0</v>
      </c>
      <c r="L39" s="223">
        <f t="shared" si="3"/>
        <v>180071</v>
      </c>
      <c r="M39" s="104">
        <f t="shared" si="19"/>
        <v>14950</v>
      </c>
      <c r="N39" s="105">
        <f t="shared" si="19"/>
        <v>15028</v>
      </c>
      <c r="O39" s="105">
        <f t="shared" si="19"/>
        <v>14962</v>
      </c>
      <c r="P39" s="105">
        <f t="shared" si="19"/>
        <v>15028</v>
      </c>
      <c r="Q39" s="105">
        <f t="shared" si="19"/>
        <v>14958</v>
      </c>
      <c r="R39" s="105">
        <f t="shared" si="19"/>
        <v>15114</v>
      </c>
      <c r="S39" s="105">
        <f t="shared" si="19"/>
        <v>15032</v>
      </c>
      <c r="T39" s="105">
        <f t="shared" si="19"/>
        <v>14950</v>
      </c>
      <c r="U39" s="108">
        <f t="shared" si="19"/>
        <v>15024</v>
      </c>
      <c r="V39" s="105">
        <f t="shared" si="19"/>
        <v>14950</v>
      </c>
      <c r="W39" s="107">
        <f t="shared" si="19"/>
        <v>25575</v>
      </c>
      <c r="X39" s="109">
        <f t="shared" si="19"/>
        <v>4500</v>
      </c>
      <c r="Y39" s="149"/>
      <c r="AA39" s="253"/>
      <c r="AB39" s="253"/>
    </row>
    <row r="40" spans="1:28" x14ac:dyDescent="0.25">
      <c r="A40" s="140" t="s">
        <v>320</v>
      </c>
      <c r="B40" s="57" t="s">
        <v>917</v>
      </c>
      <c r="C40" s="601" t="s">
        <v>321</v>
      </c>
      <c r="D40" s="602"/>
      <c r="E40" s="602"/>
      <c r="F40" s="154">
        <f>SUM(F41:F43)</f>
        <v>156000</v>
      </c>
      <c r="G40" s="472">
        <f>SUM(G41:G43)</f>
        <v>132001</v>
      </c>
      <c r="H40" s="521">
        <f>SUM(H41:H43)</f>
        <v>132001</v>
      </c>
      <c r="I40" s="422">
        <f>SUM(I41:I43)</f>
        <v>132001</v>
      </c>
      <c r="J40" s="401">
        <f t="shared" ref="J40:X40" si="22">SUM(J41:J43)</f>
        <v>132001</v>
      </c>
      <c r="K40" s="212">
        <f t="shared" si="22"/>
        <v>0</v>
      </c>
      <c r="L40" s="225">
        <f t="shared" si="3"/>
        <v>132001</v>
      </c>
      <c r="M40" s="83">
        <f t="shared" si="22"/>
        <v>11000</v>
      </c>
      <c r="N40" s="13">
        <f t="shared" si="22"/>
        <v>11000</v>
      </c>
      <c r="O40" s="13">
        <f t="shared" si="22"/>
        <v>11001</v>
      </c>
      <c r="P40" s="13">
        <f t="shared" si="22"/>
        <v>11000</v>
      </c>
      <c r="Q40" s="13">
        <f t="shared" si="22"/>
        <v>11000</v>
      </c>
      <c r="R40" s="13">
        <f t="shared" si="22"/>
        <v>11000</v>
      </c>
      <c r="S40" s="13">
        <f t="shared" si="22"/>
        <v>11000</v>
      </c>
      <c r="T40" s="13">
        <f t="shared" si="22"/>
        <v>11000</v>
      </c>
      <c r="U40" s="90">
        <f t="shared" si="22"/>
        <v>11000</v>
      </c>
      <c r="V40" s="13">
        <f t="shared" si="22"/>
        <v>11000</v>
      </c>
      <c r="W40" s="44">
        <f t="shared" si="22"/>
        <v>17500</v>
      </c>
      <c r="X40" s="47">
        <f t="shared" si="22"/>
        <v>4500</v>
      </c>
      <c r="Y40" s="154"/>
      <c r="AA40" s="253"/>
      <c r="AB40" s="253"/>
    </row>
    <row r="41" spans="1:28" x14ac:dyDescent="0.25">
      <c r="B41" s="59"/>
      <c r="C41" s="248"/>
      <c r="D41" s="603" t="s">
        <v>1178</v>
      </c>
      <c r="E41" s="603"/>
      <c r="F41" s="148">
        <v>96000</v>
      </c>
      <c r="G41" s="465">
        <v>78001</v>
      </c>
      <c r="H41" s="514">
        <v>78001</v>
      </c>
      <c r="I41" s="415">
        <v>78001</v>
      </c>
      <c r="J41" s="394">
        <f t="shared" ref="J41:J44" si="23">SUM(M41:X41)</f>
        <v>78001</v>
      </c>
      <c r="K41" s="205"/>
      <c r="L41" s="224">
        <f t="shared" si="3"/>
        <v>78001</v>
      </c>
      <c r="M41" s="81">
        <v>6500</v>
      </c>
      <c r="N41" s="1">
        <v>6500</v>
      </c>
      <c r="O41" s="1">
        <v>6501</v>
      </c>
      <c r="P41" s="1">
        <v>6500</v>
      </c>
      <c r="Q41" s="1">
        <v>6500</v>
      </c>
      <c r="R41" s="1">
        <v>6500</v>
      </c>
      <c r="S41" s="1">
        <v>6500</v>
      </c>
      <c r="T41" s="1">
        <v>6500</v>
      </c>
      <c r="U41" s="89">
        <v>6500</v>
      </c>
      <c r="V41" s="1">
        <v>6500</v>
      </c>
      <c r="W41" s="43">
        <v>13000</v>
      </c>
      <c r="X41" s="46"/>
      <c r="Y41" s="148"/>
      <c r="AA41" s="253"/>
      <c r="AB41" s="253"/>
    </row>
    <row r="42" spans="1:28" x14ac:dyDescent="0.25">
      <c r="B42" s="59"/>
      <c r="C42" s="248"/>
      <c r="D42" s="603" t="s">
        <v>1179</v>
      </c>
      <c r="E42" s="603"/>
      <c r="F42" s="148">
        <v>36000</v>
      </c>
      <c r="G42" s="465">
        <v>36000</v>
      </c>
      <c r="H42" s="514">
        <v>36000</v>
      </c>
      <c r="I42" s="415">
        <v>36000</v>
      </c>
      <c r="J42" s="394">
        <f t="shared" si="23"/>
        <v>36000</v>
      </c>
      <c r="K42" s="205"/>
      <c r="L42" s="224">
        <f t="shared" si="3"/>
        <v>36000</v>
      </c>
      <c r="M42" s="81">
        <v>3000</v>
      </c>
      <c r="N42" s="1">
        <v>3000</v>
      </c>
      <c r="O42" s="1">
        <v>3000</v>
      </c>
      <c r="P42" s="1">
        <v>3000</v>
      </c>
      <c r="Q42" s="1">
        <v>3000</v>
      </c>
      <c r="R42" s="1">
        <v>3000</v>
      </c>
      <c r="S42" s="1">
        <v>3000</v>
      </c>
      <c r="T42" s="1">
        <v>3000</v>
      </c>
      <c r="U42" s="89">
        <v>3000</v>
      </c>
      <c r="V42" s="1">
        <v>3000</v>
      </c>
      <c r="W42" s="43">
        <v>3000</v>
      </c>
      <c r="X42" s="46">
        <v>3000</v>
      </c>
      <c r="Y42" s="148"/>
      <c r="AA42" s="253"/>
      <c r="AB42" s="253"/>
    </row>
    <row r="43" spans="1:28" x14ac:dyDescent="0.25">
      <c r="B43" s="59"/>
      <c r="C43" s="248"/>
      <c r="D43" s="603" t="s">
        <v>1180</v>
      </c>
      <c r="E43" s="603"/>
      <c r="F43" s="148">
        <v>24000</v>
      </c>
      <c r="G43" s="465">
        <v>18000</v>
      </c>
      <c r="H43" s="514">
        <v>18000</v>
      </c>
      <c r="I43" s="415">
        <v>18000</v>
      </c>
      <c r="J43" s="394">
        <f t="shared" si="23"/>
        <v>18000</v>
      </c>
      <c r="K43" s="205"/>
      <c r="L43" s="224">
        <f t="shared" si="3"/>
        <v>18000</v>
      </c>
      <c r="M43" s="81">
        <v>1500</v>
      </c>
      <c r="N43" s="1">
        <v>1500</v>
      </c>
      <c r="O43" s="1">
        <v>1500</v>
      </c>
      <c r="P43" s="1">
        <v>1500</v>
      </c>
      <c r="Q43" s="1">
        <v>1500</v>
      </c>
      <c r="R43" s="1">
        <v>1500</v>
      </c>
      <c r="S43" s="1">
        <v>1500</v>
      </c>
      <c r="T43" s="1">
        <v>1500</v>
      </c>
      <c r="U43" s="89">
        <v>1500</v>
      </c>
      <c r="V43" s="1">
        <v>1500</v>
      </c>
      <c r="W43" s="43">
        <v>1500</v>
      </c>
      <c r="X43" s="46">
        <v>1500</v>
      </c>
      <c r="Y43" s="148"/>
      <c r="AA43" s="253"/>
      <c r="AB43" s="253"/>
    </row>
    <row r="44" spans="1:28" x14ac:dyDescent="0.25">
      <c r="A44" s="140" t="s">
        <v>322</v>
      </c>
      <c r="B44" s="57" t="s">
        <v>918</v>
      </c>
      <c r="C44" s="601" t="s">
        <v>323</v>
      </c>
      <c r="D44" s="602"/>
      <c r="E44" s="602"/>
      <c r="F44" s="154">
        <v>66000</v>
      </c>
      <c r="G44" s="472">
        <v>49071</v>
      </c>
      <c r="H44" s="521">
        <v>49070</v>
      </c>
      <c r="I44" s="422">
        <v>49070</v>
      </c>
      <c r="J44" s="401">
        <f t="shared" si="23"/>
        <v>48070</v>
      </c>
      <c r="K44" s="212"/>
      <c r="L44" s="225">
        <f t="shared" si="3"/>
        <v>48070</v>
      </c>
      <c r="M44" s="83">
        <v>3950</v>
      </c>
      <c r="N44" s="13">
        <v>4028</v>
      </c>
      <c r="O44" s="13">
        <v>3961</v>
      </c>
      <c r="P44" s="13">
        <v>4028</v>
      </c>
      <c r="Q44" s="13">
        <v>3958</v>
      </c>
      <c r="R44" s="13">
        <v>4114</v>
      </c>
      <c r="S44" s="13">
        <v>4032</v>
      </c>
      <c r="T44" s="13">
        <v>3950</v>
      </c>
      <c r="U44" s="90">
        <v>4024</v>
      </c>
      <c r="V44" s="13">
        <v>3950</v>
      </c>
      <c r="W44" s="44">
        <v>8075</v>
      </c>
      <c r="X44" s="47"/>
      <c r="Y44" s="154"/>
      <c r="AA44" s="253"/>
      <c r="AB44" s="253"/>
    </row>
    <row r="45" spans="1:28" x14ac:dyDescent="0.25">
      <c r="B45" s="101" t="s">
        <v>919</v>
      </c>
      <c r="C45" s="597" t="s">
        <v>324</v>
      </c>
      <c r="D45" s="598"/>
      <c r="E45" s="598"/>
      <c r="F45" s="149">
        <f>F46+F50+F51+F52+F53+F56+F61</f>
        <v>2054000</v>
      </c>
      <c r="G45" s="466">
        <f>G46+G50+G51+G52+G53+G56+G61</f>
        <v>2051933</v>
      </c>
      <c r="H45" s="515">
        <f>H46+H50+H51+H52+H53+H56+H61</f>
        <v>2435843</v>
      </c>
      <c r="I45" s="416">
        <f>I46+I50+I51+I52+I53+I56+I61</f>
        <v>2435843</v>
      </c>
      <c r="J45" s="395">
        <f t="shared" ref="J45:K45" si="24">J46+J50+J51+J52+J53+J56+J61</f>
        <v>2175758</v>
      </c>
      <c r="K45" s="206">
        <f t="shared" si="24"/>
        <v>88585</v>
      </c>
      <c r="L45" s="223">
        <f t="shared" si="3"/>
        <v>2264343</v>
      </c>
      <c r="M45" s="104">
        <f t="shared" ref="M45:X45" si="25">M46+M50+M51+M52+M53+M56+M61</f>
        <v>277688</v>
      </c>
      <c r="N45" s="105">
        <f t="shared" si="25"/>
        <v>51675</v>
      </c>
      <c r="O45" s="105">
        <f t="shared" si="25"/>
        <v>105104</v>
      </c>
      <c r="P45" s="105">
        <f t="shared" si="25"/>
        <v>105234</v>
      </c>
      <c r="Q45" s="105">
        <f t="shared" si="25"/>
        <v>97964</v>
      </c>
      <c r="R45" s="105">
        <f t="shared" si="25"/>
        <v>102031</v>
      </c>
      <c r="S45" s="105">
        <f t="shared" si="25"/>
        <v>27854</v>
      </c>
      <c r="T45" s="105">
        <f t="shared" si="25"/>
        <v>103453</v>
      </c>
      <c r="U45" s="108">
        <f t="shared" si="25"/>
        <v>90439</v>
      </c>
      <c r="V45" s="105">
        <f t="shared" si="25"/>
        <v>305313</v>
      </c>
      <c r="W45" s="107">
        <f t="shared" si="25"/>
        <v>789618</v>
      </c>
      <c r="X45" s="109">
        <f t="shared" si="25"/>
        <v>207970</v>
      </c>
      <c r="Y45" s="149"/>
      <c r="AA45" s="253"/>
      <c r="AB45" s="253"/>
    </row>
    <row r="46" spans="1:28" s="42" customFormat="1" x14ac:dyDescent="0.25">
      <c r="A46" s="140" t="s">
        <v>325</v>
      </c>
      <c r="B46" s="57" t="s">
        <v>920</v>
      </c>
      <c r="C46" s="601" t="s">
        <v>326</v>
      </c>
      <c r="D46" s="602"/>
      <c r="E46" s="602"/>
      <c r="F46" s="154">
        <f>SUM(F47:F49)</f>
        <v>83000</v>
      </c>
      <c r="G46" s="472">
        <f>SUM(G47:G49)</f>
        <v>98430</v>
      </c>
      <c r="H46" s="521">
        <f>SUM(H47:H49)</f>
        <v>103599</v>
      </c>
      <c r="I46" s="422">
        <f>SUM(I47:I49)</f>
        <v>103599</v>
      </c>
      <c r="J46" s="401">
        <f t="shared" ref="J46:X46" si="26">SUM(J47:J49)</f>
        <v>0</v>
      </c>
      <c r="K46" s="212">
        <f>SUM(K47:K49)</f>
        <v>88585</v>
      </c>
      <c r="L46" s="225">
        <f t="shared" si="3"/>
        <v>88585</v>
      </c>
      <c r="M46" s="83">
        <f t="shared" si="26"/>
        <v>9202</v>
      </c>
      <c r="N46" s="13">
        <f t="shared" si="26"/>
        <v>1117</v>
      </c>
      <c r="O46" s="13">
        <f t="shared" si="26"/>
        <v>8995</v>
      </c>
      <c r="P46" s="13">
        <f t="shared" si="26"/>
        <v>991</v>
      </c>
      <c r="Q46" s="13">
        <f t="shared" si="26"/>
        <v>9029</v>
      </c>
      <c r="R46" s="13">
        <f t="shared" si="26"/>
        <v>30916</v>
      </c>
      <c r="S46" s="13">
        <f t="shared" si="26"/>
        <v>1382</v>
      </c>
      <c r="T46" s="13">
        <f t="shared" si="26"/>
        <v>13515</v>
      </c>
      <c r="U46" s="90">
        <f t="shared" si="26"/>
        <v>1417</v>
      </c>
      <c r="V46" s="13">
        <f t="shared" si="26"/>
        <v>4121</v>
      </c>
      <c r="W46" s="44">
        <f t="shared" si="26"/>
        <v>-1091</v>
      </c>
      <c r="X46" s="47">
        <f t="shared" si="26"/>
        <v>8991</v>
      </c>
      <c r="Y46" s="154"/>
      <c r="AA46" s="253"/>
      <c r="AB46" s="253"/>
    </row>
    <row r="47" spans="1:28" x14ac:dyDescent="0.25">
      <c r="B47" s="59"/>
      <c r="C47" s="248"/>
      <c r="D47" s="603" t="s">
        <v>1181</v>
      </c>
      <c r="E47" s="603"/>
      <c r="F47" s="148">
        <v>18000</v>
      </c>
      <c r="G47" s="465">
        <v>17570</v>
      </c>
      <c r="H47" s="514">
        <v>20000</v>
      </c>
      <c r="I47" s="415">
        <v>20000</v>
      </c>
      <c r="J47" s="394"/>
      <c r="K47" s="205">
        <f t="shared" ref="K47:K49" si="27">SUM(M47:X47)</f>
        <v>18034</v>
      </c>
      <c r="L47" s="224">
        <f t="shared" si="3"/>
        <v>18034</v>
      </c>
      <c r="M47" s="81">
        <v>1359</v>
      </c>
      <c r="N47" s="1">
        <v>1117</v>
      </c>
      <c r="O47" s="1">
        <v>1152</v>
      </c>
      <c r="P47" s="1">
        <v>991</v>
      </c>
      <c r="Q47" s="1">
        <v>1186</v>
      </c>
      <c r="R47" s="1">
        <v>3832</v>
      </c>
      <c r="S47" s="1">
        <v>1382</v>
      </c>
      <c r="T47" s="1">
        <v>1417</v>
      </c>
      <c r="U47" s="89">
        <v>1417</v>
      </c>
      <c r="V47" s="1">
        <v>1382</v>
      </c>
      <c r="W47" s="43">
        <v>1417</v>
      </c>
      <c r="X47" s="46">
        <v>1382</v>
      </c>
      <c r="Y47" s="148"/>
      <c r="AA47" s="253"/>
      <c r="AB47" s="253"/>
    </row>
    <row r="48" spans="1:28" x14ac:dyDescent="0.25">
      <c r="B48" s="59"/>
      <c r="C48" s="388"/>
      <c r="D48" s="603" t="s">
        <v>1182</v>
      </c>
      <c r="E48" s="603"/>
      <c r="F48" s="148">
        <v>65000</v>
      </c>
      <c r="G48" s="465">
        <v>80860</v>
      </c>
      <c r="H48" s="514">
        <v>80860</v>
      </c>
      <c r="I48" s="415">
        <v>80860</v>
      </c>
      <c r="J48" s="394"/>
      <c r="K48" s="205">
        <f t="shared" si="27"/>
        <v>68867</v>
      </c>
      <c r="L48" s="224">
        <f t="shared" ref="L48" si="28">SUM(J48:K48)</f>
        <v>68867</v>
      </c>
      <c r="M48" s="81">
        <v>7843</v>
      </c>
      <c r="N48" s="1"/>
      <c r="O48" s="1">
        <v>7843</v>
      </c>
      <c r="P48" s="1"/>
      <c r="Q48" s="1">
        <v>7843</v>
      </c>
      <c r="R48" s="1">
        <v>27084</v>
      </c>
      <c r="S48" s="1"/>
      <c r="T48" s="1">
        <v>12098</v>
      </c>
      <c r="U48" s="89"/>
      <c r="V48" s="1"/>
      <c r="W48" s="43">
        <v>-2508</v>
      </c>
      <c r="X48" s="46">
        <v>8664</v>
      </c>
      <c r="Y48" s="148"/>
      <c r="AA48" s="253"/>
      <c r="AB48" s="253"/>
    </row>
    <row r="49" spans="1:28" x14ac:dyDescent="0.25">
      <c r="B49" s="59"/>
      <c r="C49" s="248"/>
      <c r="D49" s="603" t="s">
        <v>1238</v>
      </c>
      <c r="E49" s="603"/>
      <c r="F49" s="148">
        <v>0</v>
      </c>
      <c r="G49" s="465">
        <v>0</v>
      </c>
      <c r="H49" s="514">
        <v>2739</v>
      </c>
      <c r="I49" s="415">
        <v>2739</v>
      </c>
      <c r="J49" s="394"/>
      <c r="K49" s="205">
        <f t="shared" si="27"/>
        <v>1684</v>
      </c>
      <c r="L49" s="224">
        <f t="shared" si="3"/>
        <v>1684</v>
      </c>
      <c r="M49" s="81"/>
      <c r="N49" s="1"/>
      <c r="O49" s="1"/>
      <c r="P49" s="1"/>
      <c r="Q49" s="1"/>
      <c r="R49" s="1"/>
      <c r="S49" s="1"/>
      <c r="T49" s="1"/>
      <c r="U49" s="89"/>
      <c r="V49" s="1">
        <v>2739</v>
      </c>
      <c r="W49" s="43"/>
      <c r="X49" s="46">
        <v>-1055</v>
      </c>
      <c r="Y49" s="148"/>
      <c r="AA49" s="253"/>
      <c r="AB49" s="253"/>
    </row>
    <row r="50" spans="1:28" s="42" customFormat="1" hidden="1" x14ac:dyDescent="0.25">
      <c r="A50" s="140" t="s">
        <v>327</v>
      </c>
      <c r="B50" s="57" t="s">
        <v>921</v>
      </c>
      <c r="C50" s="601" t="s">
        <v>328</v>
      </c>
      <c r="D50" s="602"/>
      <c r="E50" s="602"/>
      <c r="F50" s="154"/>
      <c r="G50" s="472">
        <v>0</v>
      </c>
      <c r="H50" s="521">
        <v>0</v>
      </c>
      <c r="I50" s="422">
        <v>0</v>
      </c>
      <c r="J50" s="401"/>
      <c r="K50" s="212"/>
      <c r="L50" s="225">
        <f t="shared" si="3"/>
        <v>0</v>
      </c>
      <c r="M50" s="83"/>
      <c r="N50" s="13"/>
      <c r="O50" s="13"/>
      <c r="P50" s="13"/>
      <c r="Q50" s="13"/>
      <c r="R50" s="13"/>
      <c r="S50" s="13"/>
      <c r="T50" s="13"/>
      <c r="U50" s="90"/>
      <c r="V50" s="13"/>
      <c r="W50" s="44"/>
      <c r="X50" s="47"/>
      <c r="Y50" s="154"/>
      <c r="AA50" s="253"/>
      <c r="AB50" s="253"/>
    </row>
    <row r="51" spans="1:28" s="42" customFormat="1" hidden="1" x14ac:dyDescent="0.25">
      <c r="A51" s="140" t="s">
        <v>329</v>
      </c>
      <c r="B51" s="57" t="s">
        <v>922</v>
      </c>
      <c r="C51" s="601" t="s">
        <v>330</v>
      </c>
      <c r="D51" s="602"/>
      <c r="E51" s="602"/>
      <c r="F51" s="154"/>
      <c r="G51" s="472">
        <v>0</v>
      </c>
      <c r="H51" s="521">
        <v>0</v>
      </c>
      <c r="I51" s="422">
        <v>0</v>
      </c>
      <c r="J51" s="401"/>
      <c r="K51" s="212"/>
      <c r="L51" s="225">
        <f t="shared" si="3"/>
        <v>0</v>
      </c>
      <c r="M51" s="83"/>
      <c r="N51" s="13"/>
      <c r="O51" s="13"/>
      <c r="P51" s="13"/>
      <c r="Q51" s="13"/>
      <c r="R51" s="13"/>
      <c r="S51" s="13"/>
      <c r="T51" s="13"/>
      <c r="U51" s="90"/>
      <c r="V51" s="13"/>
      <c r="W51" s="44"/>
      <c r="X51" s="47"/>
      <c r="Y51" s="154"/>
      <c r="AA51" s="253"/>
      <c r="AB51" s="253"/>
    </row>
    <row r="52" spans="1:28" s="42" customFormat="1" x14ac:dyDescent="0.25">
      <c r="A52" s="140" t="s">
        <v>331</v>
      </c>
      <c r="B52" s="57" t="s">
        <v>923</v>
      </c>
      <c r="C52" s="601" t="s">
        <v>332</v>
      </c>
      <c r="D52" s="602"/>
      <c r="E52" s="602"/>
      <c r="F52" s="154">
        <v>158000</v>
      </c>
      <c r="G52" s="472">
        <v>136740</v>
      </c>
      <c r="H52" s="521">
        <v>100524</v>
      </c>
      <c r="I52" s="422">
        <v>100524</v>
      </c>
      <c r="J52" s="401">
        <f>SUM(M52:X52)</f>
        <v>65888</v>
      </c>
      <c r="K52" s="212"/>
      <c r="L52" s="225">
        <f t="shared" si="3"/>
        <v>65888</v>
      </c>
      <c r="M52" s="83">
        <v>58000</v>
      </c>
      <c r="N52" s="13"/>
      <c r="O52" s="13"/>
      <c r="P52" s="13">
        <v>6308</v>
      </c>
      <c r="Q52" s="13"/>
      <c r="R52" s="13"/>
      <c r="S52" s="13"/>
      <c r="T52" s="13"/>
      <c r="U52" s="90"/>
      <c r="V52" s="13">
        <v>1580</v>
      </c>
      <c r="W52" s="44"/>
      <c r="X52" s="47"/>
      <c r="Y52" s="154"/>
      <c r="AA52" s="253"/>
      <c r="AB52" s="253"/>
    </row>
    <row r="53" spans="1:28" s="19" customFormat="1" x14ac:dyDescent="0.25">
      <c r="A53" s="140" t="s">
        <v>333</v>
      </c>
      <c r="B53" s="57" t="s">
        <v>924</v>
      </c>
      <c r="C53" s="601" t="s">
        <v>334</v>
      </c>
      <c r="D53" s="602"/>
      <c r="E53" s="602"/>
      <c r="F53" s="154">
        <f t="shared" ref="F53:X53" si="29">F54+F55</f>
        <v>0</v>
      </c>
      <c r="G53" s="472">
        <f t="shared" ref="G53:I53" si="30">G54+G55</f>
        <v>79289</v>
      </c>
      <c r="H53" s="521">
        <f t="shared" ref="H53" si="31">H54+H55</f>
        <v>99520</v>
      </c>
      <c r="I53" s="422">
        <f t="shared" si="30"/>
        <v>99520</v>
      </c>
      <c r="J53" s="401">
        <f t="shared" si="29"/>
        <v>99520</v>
      </c>
      <c r="K53" s="212">
        <f t="shared" si="29"/>
        <v>0</v>
      </c>
      <c r="L53" s="225">
        <f t="shared" si="3"/>
        <v>99520</v>
      </c>
      <c r="M53" s="83">
        <f t="shared" si="29"/>
        <v>0</v>
      </c>
      <c r="N53" s="13">
        <f t="shared" si="29"/>
        <v>0</v>
      </c>
      <c r="O53" s="13">
        <f t="shared" si="29"/>
        <v>0</v>
      </c>
      <c r="P53" s="13">
        <f t="shared" si="29"/>
        <v>0</v>
      </c>
      <c r="Q53" s="13">
        <f t="shared" si="29"/>
        <v>0</v>
      </c>
      <c r="R53" s="13">
        <f t="shared" si="29"/>
        <v>0</v>
      </c>
      <c r="S53" s="13">
        <f t="shared" si="29"/>
        <v>0</v>
      </c>
      <c r="T53" s="13">
        <f t="shared" si="29"/>
        <v>0</v>
      </c>
      <c r="U53" s="90">
        <f t="shared" si="29"/>
        <v>0</v>
      </c>
      <c r="V53" s="13">
        <f t="shared" si="29"/>
        <v>99520</v>
      </c>
      <c r="W53" s="44">
        <f t="shared" si="29"/>
        <v>0</v>
      </c>
      <c r="X53" s="47">
        <f t="shared" si="29"/>
        <v>0</v>
      </c>
      <c r="Y53" s="154"/>
      <c r="AA53" s="253"/>
      <c r="AB53" s="253"/>
    </row>
    <row r="54" spans="1:28" x14ac:dyDescent="0.25">
      <c r="A54" s="140" t="s">
        <v>335</v>
      </c>
      <c r="B54" s="59"/>
      <c r="C54" s="171"/>
      <c r="D54" s="603" t="s">
        <v>336</v>
      </c>
      <c r="E54" s="603"/>
      <c r="F54" s="148">
        <v>0</v>
      </c>
      <c r="G54" s="465">
        <v>79289</v>
      </c>
      <c r="H54" s="514">
        <v>99520</v>
      </c>
      <c r="I54" s="415">
        <v>99520</v>
      </c>
      <c r="J54" s="394">
        <f>SUM(M54:X54)</f>
        <v>99520</v>
      </c>
      <c r="K54" s="205"/>
      <c r="L54" s="224">
        <f t="shared" si="3"/>
        <v>99520</v>
      </c>
      <c r="M54" s="81"/>
      <c r="N54" s="1"/>
      <c r="O54" s="1"/>
      <c r="P54" s="1"/>
      <c r="Q54" s="1"/>
      <c r="R54" s="1"/>
      <c r="S54" s="1"/>
      <c r="T54" s="1"/>
      <c r="U54" s="89"/>
      <c r="V54" s="1">
        <v>99520</v>
      </c>
      <c r="W54" s="43"/>
      <c r="X54" s="46"/>
      <c r="Y54" s="148"/>
      <c r="AA54" s="253"/>
      <c r="AB54" s="253"/>
    </row>
    <row r="55" spans="1:28" hidden="1" x14ac:dyDescent="0.25">
      <c r="A55" s="140" t="s">
        <v>337</v>
      </c>
      <c r="B55" s="59"/>
      <c r="C55" s="171"/>
      <c r="D55" s="603" t="s">
        <v>338</v>
      </c>
      <c r="E55" s="603"/>
      <c r="F55" s="148"/>
      <c r="G55" s="465"/>
      <c r="H55" s="514"/>
      <c r="I55" s="415"/>
      <c r="J55" s="394"/>
      <c r="K55" s="205"/>
      <c r="L55" s="224">
        <f t="shared" si="3"/>
        <v>0</v>
      </c>
      <c r="M55" s="81"/>
      <c r="N55" s="1"/>
      <c r="O55" s="1"/>
      <c r="P55" s="1"/>
      <c r="Q55" s="1"/>
      <c r="R55" s="1"/>
      <c r="S55" s="1"/>
      <c r="T55" s="1"/>
      <c r="U55" s="89"/>
      <c r="V55" s="1"/>
      <c r="W55" s="43"/>
      <c r="X55" s="46"/>
      <c r="Y55" s="148"/>
      <c r="AA55" s="253"/>
      <c r="AB55" s="253"/>
    </row>
    <row r="56" spans="1:28" s="42" customFormat="1" x14ac:dyDescent="0.25">
      <c r="A56" s="140" t="s">
        <v>339</v>
      </c>
      <c r="B56" s="57" t="s">
        <v>925</v>
      </c>
      <c r="C56" s="605" t="s">
        <v>340</v>
      </c>
      <c r="D56" s="606"/>
      <c r="E56" s="606"/>
      <c r="F56" s="154">
        <f>SUM(F57:F60)</f>
        <v>334000</v>
      </c>
      <c r="G56" s="472">
        <f>SUM(G57:G60)</f>
        <v>331500</v>
      </c>
      <c r="H56" s="521">
        <f>SUM(H57:H60)</f>
        <v>449500</v>
      </c>
      <c r="I56" s="422">
        <f>SUM(I57:I60)</f>
        <v>449500</v>
      </c>
      <c r="J56" s="401">
        <f t="shared" ref="J56:X56" si="32">SUM(J57:J60)</f>
        <v>423500</v>
      </c>
      <c r="K56" s="212">
        <f t="shared" si="32"/>
        <v>0</v>
      </c>
      <c r="L56" s="225">
        <f t="shared" si="3"/>
        <v>423500</v>
      </c>
      <c r="M56" s="83">
        <f t="shared" si="32"/>
        <v>105000</v>
      </c>
      <c r="N56" s="13">
        <f t="shared" si="32"/>
        <v>0</v>
      </c>
      <c r="O56" s="13">
        <f t="shared" si="32"/>
        <v>0</v>
      </c>
      <c r="P56" s="13">
        <f t="shared" si="32"/>
        <v>20000</v>
      </c>
      <c r="Q56" s="13">
        <f t="shared" si="32"/>
        <v>20000</v>
      </c>
      <c r="R56" s="13">
        <f t="shared" si="32"/>
        <v>0</v>
      </c>
      <c r="S56" s="13">
        <f t="shared" si="32"/>
        <v>0</v>
      </c>
      <c r="T56" s="13">
        <f t="shared" si="32"/>
        <v>44500</v>
      </c>
      <c r="U56" s="90">
        <f t="shared" si="32"/>
        <v>0</v>
      </c>
      <c r="V56" s="13">
        <f t="shared" si="32"/>
        <v>144000</v>
      </c>
      <c r="W56" s="44">
        <f t="shared" si="32"/>
        <v>20000</v>
      </c>
      <c r="X56" s="47">
        <f t="shared" si="32"/>
        <v>70000</v>
      </c>
      <c r="Y56" s="154"/>
      <c r="AA56" s="253"/>
      <c r="AB56" s="253"/>
    </row>
    <row r="57" spans="1:28" x14ac:dyDescent="0.25">
      <c r="B57" s="59"/>
      <c r="C57" s="250"/>
      <c r="D57" s="603" t="s">
        <v>1183</v>
      </c>
      <c r="E57" s="688"/>
      <c r="F57" s="148">
        <v>245000</v>
      </c>
      <c r="G57" s="465">
        <v>245000</v>
      </c>
      <c r="H57" s="514">
        <v>245000</v>
      </c>
      <c r="I57" s="415">
        <v>259000</v>
      </c>
      <c r="J57" s="394">
        <f t="shared" ref="J57:J60" si="33">SUM(M57:X57)</f>
        <v>259000</v>
      </c>
      <c r="K57" s="205"/>
      <c r="L57" s="224">
        <f t="shared" si="3"/>
        <v>259000</v>
      </c>
      <c r="M57" s="81">
        <v>105000</v>
      </c>
      <c r="N57" s="1"/>
      <c r="O57" s="1"/>
      <c r="P57" s="1"/>
      <c r="Q57" s="1"/>
      <c r="R57" s="1"/>
      <c r="S57" s="1"/>
      <c r="T57" s="1"/>
      <c r="U57" s="89"/>
      <c r="V57" s="1">
        <v>84000</v>
      </c>
      <c r="W57" s="43"/>
      <c r="X57" s="46">
        <v>70000</v>
      </c>
      <c r="Y57" s="148"/>
      <c r="AA57" s="253"/>
      <c r="AB57" s="253"/>
    </row>
    <row r="58" spans="1:28" x14ac:dyDescent="0.25">
      <c r="B58" s="59"/>
      <c r="C58" s="250"/>
      <c r="D58" s="603" t="s">
        <v>1184</v>
      </c>
      <c r="E58" s="688"/>
      <c r="F58" s="148">
        <v>76000</v>
      </c>
      <c r="G58" s="465">
        <v>80000</v>
      </c>
      <c r="H58" s="514">
        <v>98000</v>
      </c>
      <c r="I58" s="415">
        <v>98000</v>
      </c>
      <c r="J58" s="394">
        <f t="shared" si="33"/>
        <v>98000</v>
      </c>
      <c r="K58" s="205"/>
      <c r="L58" s="224">
        <f t="shared" si="3"/>
        <v>98000</v>
      </c>
      <c r="M58" s="81"/>
      <c r="N58" s="1"/>
      <c r="O58" s="1"/>
      <c r="P58" s="1">
        <v>20000</v>
      </c>
      <c r="Q58" s="1">
        <v>20000</v>
      </c>
      <c r="R58" s="1"/>
      <c r="S58" s="1"/>
      <c r="T58" s="1">
        <v>38000</v>
      </c>
      <c r="U58" s="89"/>
      <c r="V58" s="1"/>
      <c r="W58" s="43">
        <v>20000</v>
      </c>
      <c r="X58" s="46"/>
      <c r="Y58" s="148"/>
      <c r="AA58" s="253"/>
      <c r="AB58" s="253"/>
    </row>
    <row r="59" spans="1:28" x14ac:dyDescent="0.25">
      <c r="B59" s="59"/>
      <c r="C59" s="390"/>
      <c r="D59" s="603" t="s">
        <v>1185</v>
      </c>
      <c r="E59" s="688"/>
      <c r="F59" s="148">
        <v>13000</v>
      </c>
      <c r="G59" s="465">
        <v>6500</v>
      </c>
      <c r="H59" s="514">
        <v>6500</v>
      </c>
      <c r="I59" s="415">
        <v>6500</v>
      </c>
      <c r="J59" s="394">
        <f t="shared" si="33"/>
        <v>6500</v>
      </c>
      <c r="K59" s="205"/>
      <c r="L59" s="224">
        <f t="shared" ref="L59" si="34">SUM(J59:K59)</f>
        <v>6500</v>
      </c>
      <c r="M59" s="81"/>
      <c r="N59" s="1"/>
      <c r="O59" s="1"/>
      <c r="P59" s="1"/>
      <c r="Q59" s="1"/>
      <c r="R59" s="1"/>
      <c r="S59" s="1"/>
      <c r="T59" s="1">
        <v>6500</v>
      </c>
      <c r="U59" s="89"/>
      <c r="V59" s="1"/>
      <c r="W59" s="43"/>
      <c r="X59" s="46"/>
      <c r="Y59" s="148"/>
      <c r="AA59" s="253"/>
      <c r="AB59" s="253"/>
    </row>
    <row r="60" spans="1:28" x14ac:dyDescent="0.25">
      <c r="B60" s="59"/>
      <c r="C60" s="250"/>
      <c r="D60" s="603" t="s">
        <v>1191</v>
      </c>
      <c r="E60" s="688"/>
      <c r="F60" s="148">
        <v>0</v>
      </c>
      <c r="G60" s="465">
        <v>0</v>
      </c>
      <c r="H60" s="514">
        <v>100000</v>
      </c>
      <c r="I60" s="415">
        <v>86000</v>
      </c>
      <c r="J60" s="394">
        <f t="shared" si="33"/>
        <v>60000</v>
      </c>
      <c r="K60" s="205"/>
      <c r="L60" s="224">
        <f t="shared" si="3"/>
        <v>60000</v>
      </c>
      <c r="M60" s="81"/>
      <c r="N60" s="1"/>
      <c r="O60" s="1"/>
      <c r="P60" s="1"/>
      <c r="Q60" s="1"/>
      <c r="R60" s="1"/>
      <c r="S60" s="1"/>
      <c r="T60" s="1"/>
      <c r="U60" s="89"/>
      <c r="V60" s="1">
        <v>60000</v>
      </c>
      <c r="W60" s="43"/>
      <c r="X60" s="46"/>
      <c r="Y60" s="148"/>
      <c r="AA60" s="253"/>
      <c r="AB60" s="253"/>
    </row>
    <row r="61" spans="1:28" s="42" customFormat="1" x14ac:dyDescent="0.25">
      <c r="A61" s="140" t="s">
        <v>341</v>
      </c>
      <c r="B61" s="57" t="s">
        <v>926</v>
      </c>
      <c r="C61" s="605" t="s">
        <v>342</v>
      </c>
      <c r="D61" s="606"/>
      <c r="E61" s="606"/>
      <c r="F61" s="154">
        <f>SUM(F62:F69)</f>
        <v>1479000</v>
      </c>
      <c r="G61" s="472">
        <f>SUM(G62:G69)</f>
        <v>1405974</v>
      </c>
      <c r="H61" s="521">
        <f>SUM(H62:H69)</f>
        <v>1682700</v>
      </c>
      <c r="I61" s="422">
        <f>SUM(I62:I69)</f>
        <v>1682700</v>
      </c>
      <c r="J61" s="401">
        <f t="shared" ref="J61:X61" si="35">SUM(J62:J69)</f>
        <v>1586850</v>
      </c>
      <c r="K61" s="212">
        <f t="shared" si="35"/>
        <v>0</v>
      </c>
      <c r="L61" s="225">
        <f t="shared" si="3"/>
        <v>1586850</v>
      </c>
      <c r="M61" s="83">
        <f t="shared" si="35"/>
        <v>105486</v>
      </c>
      <c r="N61" s="13">
        <f t="shared" si="35"/>
        <v>50558</v>
      </c>
      <c r="O61" s="13">
        <f t="shared" si="35"/>
        <v>96109</v>
      </c>
      <c r="P61" s="13">
        <f t="shared" si="35"/>
        <v>77935</v>
      </c>
      <c r="Q61" s="13">
        <f t="shared" si="35"/>
        <v>68935</v>
      </c>
      <c r="R61" s="13">
        <f t="shared" si="35"/>
        <v>71115</v>
      </c>
      <c r="S61" s="13">
        <f t="shared" si="35"/>
        <v>26472</v>
      </c>
      <c r="T61" s="13">
        <f t="shared" si="35"/>
        <v>45438</v>
      </c>
      <c r="U61" s="90">
        <f t="shared" si="35"/>
        <v>89022</v>
      </c>
      <c r="V61" s="13">
        <f t="shared" si="35"/>
        <v>56092</v>
      </c>
      <c r="W61" s="44">
        <f t="shared" si="35"/>
        <v>770709</v>
      </c>
      <c r="X61" s="47">
        <f t="shared" si="35"/>
        <v>128979</v>
      </c>
      <c r="Y61" s="154"/>
      <c r="AA61" s="253"/>
      <c r="AB61" s="253"/>
    </row>
    <row r="62" spans="1:28" x14ac:dyDescent="0.25">
      <c r="B62" s="59"/>
      <c r="C62" s="250"/>
      <c r="D62" s="603" t="s">
        <v>1186</v>
      </c>
      <c r="E62" s="688"/>
      <c r="F62" s="148">
        <v>265000</v>
      </c>
      <c r="G62" s="465">
        <v>265000</v>
      </c>
      <c r="H62" s="514">
        <v>265000</v>
      </c>
      <c r="I62" s="415">
        <v>254025</v>
      </c>
      <c r="J62" s="394">
        <f t="shared" ref="J62:J69" si="36">SUM(M62:X62)</f>
        <v>254565</v>
      </c>
      <c r="K62" s="205"/>
      <c r="L62" s="224">
        <f t="shared" si="3"/>
        <v>254565</v>
      </c>
      <c r="M62" s="81">
        <v>3331</v>
      </c>
      <c r="N62" s="1">
        <v>20983</v>
      </c>
      <c r="O62" s="1">
        <v>42872</v>
      </c>
      <c r="P62" s="1">
        <v>5748</v>
      </c>
      <c r="Q62" s="1">
        <v>24003</v>
      </c>
      <c r="R62" s="1">
        <v>25145</v>
      </c>
      <c r="S62" s="1">
        <v>10251</v>
      </c>
      <c r="T62" s="1">
        <v>29217</v>
      </c>
      <c r="U62" s="89">
        <v>44047</v>
      </c>
      <c r="V62" s="1">
        <v>4871</v>
      </c>
      <c r="W62" s="43">
        <v>26035</v>
      </c>
      <c r="X62" s="46">
        <f>17522+540</f>
        <v>18062</v>
      </c>
      <c r="Y62" s="148"/>
      <c r="AA62" s="253"/>
      <c r="AB62" s="253"/>
    </row>
    <row r="63" spans="1:28" x14ac:dyDescent="0.25">
      <c r="B63" s="59"/>
      <c r="C63" s="250"/>
      <c r="D63" s="603" t="s">
        <v>1228</v>
      </c>
      <c r="E63" s="688"/>
      <c r="F63" s="148">
        <v>93000</v>
      </c>
      <c r="G63" s="465">
        <v>93000</v>
      </c>
      <c r="H63" s="514">
        <v>93000</v>
      </c>
      <c r="I63" s="415">
        <v>65894</v>
      </c>
      <c r="J63" s="394">
        <f t="shared" si="36"/>
        <v>65894</v>
      </c>
      <c r="K63" s="205"/>
      <c r="L63" s="224">
        <f t="shared" si="3"/>
        <v>65894</v>
      </c>
      <c r="M63" s="81"/>
      <c r="N63" s="1"/>
      <c r="O63" s="1"/>
      <c r="P63" s="1">
        <v>46432</v>
      </c>
      <c r="Q63" s="1"/>
      <c r="R63" s="1"/>
      <c r="S63" s="1"/>
      <c r="T63" s="1"/>
      <c r="U63" s="89"/>
      <c r="V63" s="1"/>
      <c r="W63" s="43"/>
      <c r="X63" s="46">
        <v>19462</v>
      </c>
      <c r="Y63" s="148"/>
      <c r="AA63" s="253"/>
      <c r="AB63" s="253"/>
    </row>
    <row r="64" spans="1:28" x14ac:dyDescent="0.25">
      <c r="B64" s="59"/>
      <c r="C64" s="250"/>
      <c r="D64" s="603" t="s">
        <v>1187</v>
      </c>
      <c r="E64" s="688"/>
      <c r="F64" s="148">
        <v>153000</v>
      </c>
      <c r="G64" s="465">
        <v>147974</v>
      </c>
      <c r="H64" s="514">
        <v>147974</v>
      </c>
      <c r="I64" s="415">
        <v>140699</v>
      </c>
      <c r="J64" s="394">
        <f t="shared" si="36"/>
        <v>140699</v>
      </c>
      <c r="K64" s="205"/>
      <c r="L64" s="224">
        <f t="shared" si="3"/>
        <v>140699</v>
      </c>
      <c r="M64" s="81">
        <v>12795</v>
      </c>
      <c r="N64" s="1">
        <v>13354</v>
      </c>
      <c r="O64" s="1">
        <v>39550</v>
      </c>
      <c r="P64" s="1"/>
      <c r="Q64" s="1"/>
      <c r="R64" s="1">
        <v>25000</v>
      </c>
      <c r="S64" s="1"/>
      <c r="T64" s="1"/>
      <c r="U64" s="89">
        <v>25000</v>
      </c>
      <c r="V64" s="1"/>
      <c r="W64" s="43"/>
      <c r="X64" s="46">
        <v>25000</v>
      </c>
      <c r="Y64" s="148"/>
      <c r="AA64" s="253"/>
      <c r="AB64" s="253"/>
    </row>
    <row r="65" spans="1:28" x14ac:dyDescent="0.25">
      <c r="B65" s="59"/>
      <c r="C65" s="250"/>
      <c r="D65" s="603" t="s">
        <v>1188</v>
      </c>
      <c r="E65" s="688"/>
      <c r="F65" s="148">
        <v>446000</v>
      </c>
      <c r="G65" s="465">
        <v>446000</v>
      </c>
      <c r="H65" s="514">
        <v>828500</v>
      </c>
      <c r="I65" s="415">
        <v>828500</v>
      </c>
      <c r="J65" s="394">
        <f t="shared" si="36"/>
        <v>828500</v>
      </c>
      <c r="K65" s="205"/>
      <c r="L65" s="224">
        <f t="shared" si="3"/>
        <v>828500</v>
      </c>
      <c r="M65" s="81">
        <v>71336</v>
      </c>
      <c r="N65" s="1"/>
      <c r="O65" s="1"/>
      <c r="P65" s="1"/>
      <c r="Q65" s="1">
        <v>28711</v>
      </c>
      <c r="R65" s="1"/>
      <c r="S65" s="1"/>
      <c r="T65" s="1"/>
      <c r="U65" s="89"/>
      <c r="V65" s="1"/>
      <c r="W65" s="43">
        <v>728453</v>
      </c>
      <c r="X65" s="46"/>
      <c r="Y65" s="148"/>
      <c r="AA65" s="253"/>
      <c r="AB65" s="253"/>
    </row>
    <row r="66" spans="1:28" x14ac:dyDescent="0.25">
      <c r="B66" s="59"/>
      <c r="C66" s="453"/>
      <c r="D66" s="603" t="s">
        <v>1244</v>
      </c>
      <c r="E66" s="688"/>
      <c r="F66" s="148">
        <v>0</v>
      </c>
      <c r="G66" s="465">
        <v>0</v>
      </c>
      <c r="H66" s="514">
        <v>0</v>
      </c>
      <c r="I66" s="415">
        <v>46850</v>
      </c>
      <c r="J66" s="394">
        <f t="shared" ref="J66" si="37">SUM(M66:X66)</f>
        <v>46850</v>
      </c>
      <c r="K66" s="205"/>
      <c r="L66" s="224">
        <f t="shared" ref="L66" si="38">SUM(J66:K66)</f>
        <v>46850</v>
      </c>
      <c r="M66" s="81"/>
      <c r="N66" s="1"/>
      <c r="O66" s="1"/>
      <c r="P66" s="1"/>
      <c r="Q66" s="1"/>
      <c r="R66" s="1"/>
      <c r="S66" s="1"/>
      <c r="T66" s="1"/>
      <c r="U66" s="89"/>
      <c r="V66" s="1"/>
      <c r="W66" s="43"/>
      <c r="X66" s="46">
        <v>46850</v>
      </c>
      <c r="Y66" s="148"/>
      <c r="AA66" s="253"/>
      <c r="AB66" s="253"/>
    </row>
    <row r="67" spans="1:28" x14ac:dyDescent="0.25">
      <c r="B67" s="59"/>
      <c r="C67" s="250"/>
      <c r="D67" s="603" t="s">
        <v>1189</v>
      </c>
      <c r="E67" s="688"/>
      <c r="F67" s="148">
        <v>154000</v>
      </c>
      <c r="G67" s="465">
        <v>154000</v>
      </c>
      <c r="H67" s="514">
        <v>154000</v>
      </c>
      <c r="I67" s="415">
        <v>157037</v>
      </c>
      <c r="J67" s="394">
        <f t="shared" si="36"/>
        <v>157037</v>
      </c>
      <c r="K67" s="205"/>
      <c r="L67" s="224">
        <f t="shared" si="3"/>
        <v>157037</v>
      </c>
      <c r="M67" s="81">
        <f>11921+1803</f>
        <v>13724</v>
      </c>
      <c r="N67" s="1">
        <v>11921</v>
      </c>
      <c r="O67" s="1">
        <v>9387</v>
      </c>
      <c r="P67" s="1">
        <f>1714+1115+11921</f>
        <v>14750</v>
      </c>
      <c r="Q67" s="1">
        <v>11921</v>
      </c>
      <c r="R67" s="1">
        <v>16670</v>
      </c>
      <c r="S67" s="1">
        <v>11921</v>
      </c>
      <c r="T67" s="1">
        <v>11921</v>
      </c>
      <c r="U67" s="89">
        <v>15675</v>
      </c>
      <c r="V67" s="1">
        <v>11921</v>
      </c>
      <c r="W67" s="43">
        <v>11921</v>
      </c>
      <c r="X67" s="46">
        <f>11921+3374+10</f>
        <v>15305</v>
      </c>
      <c r="Y67" s="148"/>
      <c r="AA67" s="253"/>
      <c r="AB67" s="253"/>
    </row>
    <row r="68" spans="1:28" x14ac:dyDescent="0.25">
      <c r="B68" s="59"/>
      <c r="C68" s="250"/>
      <c r="D68" s="603" t="s">
        <v>1190</v>
      </c>
      <c r="E68" s="688"/>
      <c r="F68" s="148">
        <v>53000</v>
      </c>
      <c r="G68" s="465">
        <v>51600</v>
      </c>
      <c r="H68" s="514">
        <v>51600</v>
      </c>
      <c r="I68" s="415">
        <v>51600</v>
      </c>
      <c r="J68" s="394">
        <f t="shared" si="36"/>
        <v>51600</v>
      </c>
      <c r="K68" s="205"/>
      <c r="L68" s="224">
        <f t="shared" si="3"/>
        <v>51600</v>
      </c>
      <c r="M68" s="81">
        <v>4300</v>
      </c>
      <c r="N68" s="1">
        <v>4300</v>
      </c>
      <c r="O68" s="1">
        <v>4300</v>
      </c>
      <c r="P68" s="1">
        <v>4300</v>
      </c>
      <c r="Q68" s="1">
        <v>4300</v>
      </c>
      <c r="R68" s="1">
        <v>4300</v>
      </c>
      <c r="S68" s="1">
        <v>4300</v>
      </c>
      <c r="T68" s="1">
        <v>4300</v>
      </c>
      <c r="U68" s="89">
        <v>4300</v>
      </c>
      <c r="V68" s="1">
        <v>4300</v>
      </c>
      <c r="W68" s="43">
        <v>4300</v>
      </c>
      <c r="X68" s="46">
        <v>4300</v>
      </c>
      <c r="Y68" s="148"/>
      <c r="AA68" s="253"/>
      <c r="AB68" s="253"/>
    </row>
    <row r="69" spans="1:28" x14ac:dyDescent="0.25">
      <c r="B69" s="59"/>
      <c r="C69" s="250"/>
      <c r="D69" s="603" t="s">
        <v>1191</v>
      </c>
      <c r="E69" s="688"/>
      <c r="F69" s="148">
        <v>315000</v>
      </c>
      <c r="G69" s="465">
        <v>248400</v>
      </c>
      <c r="H69" s="514">
        <v>142626</v>
      </c>
      <c r="I69" s="415">
        <v>138095</v>
      </c>
      <c r="J69" s="394">
        <f t="shared" si="36"/>
        <v>41705</v>
      </c>
      <c r="K69" s="205"/>
      <c r="L69" s="224">
        <f t="shared" si="3"/>
        <v>41705</v>
      </c>
      <c r="M69" s="81"/>
      <c r="N69" s="1"/>
      <c r="O69" s="1"/>
      <c r="P69" s="1">
        <v>6705</v>
      </c>
      <c r="Q69" s="1"/>
      <c r="R69" s="1"/>
      <c r="S69" s="1"/>
      <c r="T69" s="1"/>
      <c r="U69" s="89"/>
      <c r="V69" s="1">
        <v>35000</v>
      </c>
      <c r="W69" s="43"/>
      <c r="X69" s="46"/>
      <c r="Y69" s="148"/>
      <c r="AA69" s="253"/>
      <c r="AB69" s="253"/>
    </row>
    <row r="70" spans="1:28" x14ac:dyDescent="0.25">
      <c r="B70" s="101" t="s">
        <v>927</v>
      </c>
      <c r="C70" s="613" t="s">
        <v>343</v>
      </c>
      <c r="D70" s="614"/>
      <c r="E70" s="614"/>
      <c r="F70" s="149">
        <f>F71+F72</f>
        <v>757000</v>
      </c>
      <c r="G70" s="466">
        <f>G71+G72</f>
        <v>596055</v>
      </c>
      <c r="H70" s="515">
        <f>H71+H72</f>
        <v>597560</v>
      </c>
      <c r="I70" s="416">
        <f>I71+I72</f>
        <v>597560</v>
      </c>
      <c r="J70" s="395">
        <f t="shared" ref="J70:K70" si="39">J71+J72</f>
        <v>0</v>
      </c>
      <c r="K70" s="206">
        <f t="shared" si="39"/>
        <v>575551</v>
      </c>
      <c r="L70" s="223">
        <f t="shared" si="3"/>
        <v>575551</v>
      </c>
      <c r="M70" s="104">
        <f t="shared" ref="M70:X70" si="40">M71+M72</f>
        <v>10486</v>
      </c>
      <c r="N70" s="105">
        <f t="shared" si="40"/>
        <v>25915</v>
      </c>
      <c r="O70" s="105">
        <f t="shared" si="40"/>
        <v>37070</v>
      </c>
      <c r="P70" s="105">
        <f t="shared" si="40"/>
        <v>8292</v>
      </c>
      <c r="Q70" s="105">
        <f t="shared" si="40"/>
        <v>48152</v>
      </c>
      <c r="R70" s="105">
        <f t="shared" si="40"/>
        <v>166777</v>
      </c>
      <c r="S70" s="105">
        <f t="shared" si="40"/>
        <v>9143</v>
      </c>
      <c r="T70" s="105">
        <f t="shared" si="40"/>
        <v>153446</v>
      </c>
      <c r="U70" s="108">
        <f t="shared" si="40"/>
        <v>23051</v>
      </c>
      <c r="V70" s="105">
        <f t="shared" si="40"/>
        <v>13473</v>
      </c>
      <c r="W70" s="107">
        <f t="shared" si="40"/>
        <v>70560</v>
      </c>
      <c r="X70" s="109">
        <f t="shared" si="40"/>
        <v>9186</v>
      </c>
      <c r="Y70" s="149"/>
      <c r="AA70" s="253"/>
      <c r="AB70" s="253"/>
    </row>
    <row r="71" spans="1:28" hidden="1" x14ac:dyDescent="0.25">
      <c r="A71" s="140" t="s">
        <v>344</v>
      </c>
      <c r="B71" s="59" t="s">
        <v>928</v>
      </c>
      <c r="C71" s="604" t="s">
        <v>345</v>
      </c>
      <c r="D71" s="603"/>
      <c r="E71" s="603"/>
      <c r="F71" s="148"/>
      <c r="G71" s="465"/>
      <c r="H71" s="514"/>
      <c r="I71" s="415"/>
      <c r="J71" s="394"/>
      <c r="K71" s="205"/>
      <c r="L71" s="224">
        <f t="shared" si="3"/>
        <v>0</v>
      </c>
      <c r="M71" s="81"/>
      <c r="N71" s="1"/>
      <c r="O71" s="1"/>
      <c r="P71" s="1"/>
      <c r="Q71" s="1"/>
      <c r="R71" s="1"/>
      <c r="S71" s="1"/>
      <c r="T71" s="1"/>
      <c r="U71" s="89"/>
      <c r="V71" s="1"/>
      <c r="W71" s="43"/>
      <c r="X71" s="46"/>
      <c r="Y71" s="148"/>
      <c r="AA71" s="253"/>
      <c r="AB71" s="253"/>
    </row>
    <row r="72" spans="1:28" x14ac:dyDescent="0.25">
      <c r="A72" s="140" t="s">
        <v>346</v>
      </c>
      <c r="B72" s="57" t="s">
        <v>929</v>
      </c>
      <c r="C72" s="605" t="s">
        <v>347</v>
      </c>
      <c r="D72" s="606"/>
      <c r="E72" s="606"/>
      <c r="F72" s="154">
        <f>SUM(F73:F75)</f>
        <v>757000</v>
      </c>
      <c r="G72" s="472">
        <f>SUM(G73:G75)</f>
        <v>596055</v>
      </c>
      <c r="H72" s="521">
        <f>SUM(H73:H75)</f>
        <v>597560</v>
      </c>
      <c r="I72" s="422">
        <f>SUM(I73:I75)</f>
        <v>597560</v>
      </c>
      <c r="J72" s="401">
        <f t="shared" ref="J72:X72" si="41">SUM(J73:J75)</f>
        <v>0</v>
      </c>
      <c r="K72" s="212">
        <f t="shared" si="41"/>
        <v>575551</v>
      </c>
      <c r="L72" s="225">
        <f t="shared" si="3"/>
        <v>575551</v>
      </c>
      <c r="M72" s="83">
        <f t="shared" si="41"/>
        <v>10486</v>
      </c>
      <c r="N72" s="13">
        <f t="shared" si="41"/>
        <v>25915</v>
      </c>
      <c r="O72" s="13">
        <f t="shared" si="41"/>
        <v>37070</v>
      </c>
      <c r="P72" s="13">
        <f t="shared" si="41"/>
        <v>8292</v>
      </c>
      <c r="Q72" s="13">
        <f t="shared" si="41"/>
        <v>48152</v>
      </c>
      <c r="R72" s="13">
        <f t="shared" si="41"/>
        <v>166777</v>
      </c>
      <c r="S72" s="13">
        <f t="shared" si="41"/>
        <v>9143</v>
      </c>
      <c r="T72" s="13">
        <f t="shared" si="41"/>
        <v>153446</v>
      </c>
      <c r="U72" s="90">
        <f t="shared" si="41"/>
        <v>23051</v>
      </c>
      <c r="V72" s="13">
        <f t="shared" si="41"/>
        <v>13473</v>
      </c>
      <c r="W72" s="44">
        <f t="shared" si="41"/>
        <v>70560</v>
      </c>
      <c r="X72" s="47">
        <f t="shared" si="41"/>
        <v>9186</v>
      </c>
      <c r="Y72" s="154"/>
      <c r="AA72" s="253"/>
      <c r="AB72" s="253"/>
    </row>
    <row r="73" spans="1:28" x14ac:dyDescent="0.25">
      <c r="B73" s="59"/>
      <c r="C73" s="250"/>
      <c r="D73" s="603" t="s">
        <v>1192</v>
      </c>
      <c r="E73" s="688"/>
      <c r="F73" s="148">
        <v>113000</v>
      </c>
      <c r="G73" s="465">
        <v>88970</v>
      </c>
      <c r="H73" s="514">
        <v>81920</v>
      </c>
      <c r="I73" s="415">
        <v>81920</v>
      </c>
      <c r="J73" s="394"/>
      <c r="K73" s="205">
        <f t="shared" ref="K73:K75" si="42">SUM(M73:X73)</f>
        <v>79840</v>
      </c>
      <c r="L73" s="224">
        <f t="shared" si="3"/>
        <v>79840</v>
      </c>
      <c r="M73" s="81">
        <v>8960</v>
      </c>
      <c r="N73" s="1">
        <v>6880</v>
      </c>
      <c r="O73" s="1">
        <v>6880</v>
      </c>
      <c r="P73" s="1">
        <v>6880</v>
      </c>
      <c r="Q73" s="1">
        <v>6880</v>
      </c>
      <c r="R73" s="1">
        <v>6880</v>
      </c>
      <c r="S73" s="1">
        <v>6880</v>
      </c>
      <c r="T73" s="1"/>
      <c r="U73" s="89">
        <v>8960</v>
      </c>
      <c r="V73" s="1">
        <v>6880</v>
      </c>
      <c r="W73" s="43">
        <v>6880</v>
      </c>
      <c r="X73" s="46">
        <v>6880</v>
      </c>
      <c r="Y73" s="148"/>
      <c r="AA73" s="253"/>
      <c r="AB73" s="253"/>
    </row>
    <row r="74" spans="1:28" x14ac:dyDescent="0.25">
      <c r="B74" s="59"/>
      <c r="C74" s="250"/>
      <c r="D74" s="603" t="s">
        <v>1193</v>
      </c>
      <c r="E74" s="688"/>
      <c r="F74" s="148">
        <v>120000</v>
      </c>
      <c r="G74" s="465">
        <v>94487</v>
      </c>
      <c r="H74" s="514">
        <v>158167</v>
      </c>
      <c r="I74" s="415">
        <v>158167</v>
      </c>
      <c r="J74" s="394"/>
      <c r="K74" s="205">
        <f t="shared" si="42"/>
        <v>138238</v>
      </c>
      <c r="L74" s="224">
        <f t="shared" si="3"/>
        <v>138238</v>
      </c>
      <c r="M74" s="81">
        <v>1526</v>
      </c>
      <c r="N74" s="1"/>
      <c r="O74" s="1">
        <v>30190</v>
      </c>
      <c r="P74" s="1">
        <v>1412</v>
      </c>
      <c r="Q74" s="1">
        <v>2379</v>
      </c>
      <c r="R74" s="1">
        <v>9897</v>
      </c>
      <c r="S74" s="1">
        <v>2263</v>
      </c>
      <c r="T74" s="1">
        <v>3901</v>
      </c>
      <c r="U74" s="89">
        <v>14091</v>
      </c>
      <c r="V74" s="1">
        <v>6593</v>
      </c>
      <c r="W74" s="43">
        <v>63680</v>
      </c>
      <c r="X74" s="46">
        <v>2306</v>
      </c>
      <c r="Y74" s="148"/>
      <c r="AA74" s="253"/>
      <c r="AB74" s="253"/>
    </row>
    <row r="75" spans="1:28" x14ac:dyDescent="0.25">
      <c r="B75" s="59"/>
      <c r="C75" s="250"/>
      <c r="D75" s="603" t="s">
        <v>1194</v>
      </c>
      <c r="E75" s="688"/>
      <c r="F75" s="148">
        <v>524000</v>
      </c>
      <c r="G75" s="465">
        <v>412598</v>
      </c>
      <c r="H75" s="514">
        <v>357473</v>
      </c>
      <c r="I75" s="415">
        <v>357473</v>
      </c>
      <c r="J75" s="394"/>
      <c r="K75" s="205">
        <f t="shared" si="42"/>
        <v>357473</v>
      </c>
      <c r="L75" s="224">
        <f t="shared" si="3"/>
        <v>357473</v>
      </c>
      <c r="M75" s="81"/>
      <c r="N75" s="1">
        <v>19035</v>
      </c>
      <c r="O75" s="1"/>
      <c r="P75" s="1"/>
      <c r="Q75" s="1">
        <v>38893</v>
      </c>
      <c r="R75" s="1">
        <v>150000</v>
      </c>
      <c r="S75" s="1"/>
      <c r="T75" s="1">
        <v>149545</v>
      </c>
      <c r="U75" s="89"/>
      <c r="V75" s="1"/>
      <c r="W75" s="43"/>
      <c r="X75" s="46"/>
      <c r="Y75" s="148"/>
      <c r="AA75" s="253"/>
      <c r="AB75" s="253"/>
    </row>
    <row r="76" spans="1:28" x14ac:dyDescent="0.25">
      <c r="B76" s="101" t="s">
        <v>930</v>
      </c>
      <c r="C76" s="613" t="s">
        <v>348</v>
      </c>
      <c r="D76" s="614"/>
      <c r="E76" s="614"/>
      <c r="F76" s="149">
        <f>F77+F80+F81+F82+F83</f>
        <v>12000</v>
      </c>
      <c r="G76" s="466">
        <f>G77+G80+G81+G82+G83</f>
        <v>634050.6</v>
      </c>
      <c r="H76" s="515">
        <f>H77+H80+H81+H82+H83</f>
        <v>499649</v>
      </c>
      <c r="I76" s="416">
        <f>I77+I80+I81+I82+I83</f>
        <v>499649</v>
      </c>
      <c r="J76" s="395">
        <f t="shared" ref="J76:K76" si="43">J77+J80+J81+J82+J83</f>
        <v>361887</v>
      </c>
      <c r="K76" s="206">
        <f t="shared" si="43"/>
        <v>0</v>
      </c>
      <c r="L76" s="223">
        <f t="shared" si="3"/>
        <v>361887</v>
      </c>
      <c r="M76" s="104">
        <f t="shared" ref="M76:X76" si="44">M77+M80+M81+M82+M83</f>
        <v>26742</v>
      </c>
      <c r="N76" s="105">
        <f t="shared" si="44"/>
        <v>14647</v>
      </c>
      <c r="O76" s="105">
        <f t="shared" si="44"/>
        <v>123393</v>
      </c>
      <c r="P76" s="105">
        <f t="shared" si="44"/>
        <v>72915</v>
      </c>
      <c r="Q76" s="105">
        <f t="shared" si="44"/>
        <v>24359</v>
      </c>
      <c r="R76" s="105">
        <f t="shared" si="44"/>
        <v>27290</v>
      </c>
      <c r="S76" s="105">
        <f t="shared" si="44"/>
        <v>5397</v>
      </c>
      <c r="T76" s="105">
        <f t="shared" si="44"/>
        <v>25105</v>
      </c>
      <c r="U76" s="108">
        <f t="shared" si="44"/>
        <v>-40247</v>
      </c>
      <c r="V76" s="105">
        <f t="shared" si="44"/>
        <v>41840</v>
      </c>
      <c r="W76" s="107">
        <f t="shared" si="44"/>
        <v>29655</v>
      </c>
      <c r="X76" s="109">
        <f t="shared" si="44"/>
        <v>10791</v>
      </c>
      <c r="Y76" s="149"/>
      <c r="AA76" s="253"/>
      <c r="AB76" s="253"/>
    </row>
    <row r="77" spans="1:28" x14ac:dyDescent="0.25">
      <c r="A77" s="140" t="s">
        <v>349</v>
      </c>
      <c r="B77" s="57" t="s">
        <v>931</v>
      </c>
      <c r="C77" s="605" t="s">
        <v>350</v>
      </c>
      <c r="D77" s="606"/>
      <c r="E77" s="606"/>
      <c r="F77" s="154">
        <f t="shared" ref="F77:J77" si="45">SUM(F78:F79)</f>
        <v>0</v>
      </c>
      <c r="G77" s="472">
        <f t="shared" ref="G77:I77" si="46">SUM(G78:G79)</f>
        <v>496613.6</v>
      </c>
      <c r="H77" s="521">
        <f t="shared" ref="H77" si="47">SUM(H78:H79)</f>
        <v>388387</v>
      </c>
      <c r="I77" s="422">
        <f t="shared" si="46"/>
        <v>388387</v>
      </c>
      <c r="J77" s="401">
        <f t="shared" si="45"/>
        <v>280452</v>
      </c>
      <c r="K77" s="212">
        <f>SUM(K78:K79)</f>
        <v>0</v>
      </c>
      <c r="L77" s="225">
        <f t="shared" ref="L77:Y77" si="48">SUM(L78:L79)</f>
        <v>280452</v>
      </c>
      <c r="M77" s="83">
        <f t="shared" si="48"/>
        <v>21111</v>
      </c>
      <c r="N77" s="13">
        <f t="shared" si="48"/>
        <v>9016</v>
      </c>
      <c r="O77" s="13">
        <f t="shared" si="48"/>
        <v>53978</v>
      </c>
      <c r="P77" s="13">
        <f t="shared" si="48"/>
        <v>16155</v>
      </c>
      <c r="Q77" s="13">
        <f t="shared" si="48"/>
        <v>24359</v>
      </c>
      <c r="R77" s="13">
        <f t="shared" si="48"/>
        <v>27290</v>
      </c>
      <c r="S77" s="13">
        <f t="shared" si="48"/>
        <v>5397</v>
      </c>
      <c r="T77" s="13">
        <f t="shared" si="48"/>
        <v>25105</v>
      </c>
      <c r="U77" s="90">
        <f t="shared" si="48"/>
        <v>15753</v>
      </c>
      <c r="V77" s="13">
        <f t="shared" si="48"/>
        <v>41840</v>
      </c>
      <c r="W77" s="44">
        <f t="shared" si="48"/>
        <v>29655</v>
      </c>
      <c r="X77" s="47">
        <f t="shared" si="48"/>
        <v>10793</v>
      </c>
      <c r="Y77" s="154"/>
      <c r="AA77" s="253"/>
      <c r="AB77" s="253"/>
    </row>
    <row r="78" spans="1:28" x14ac:dyDescent="0.25">
      <c r="B78" s="59"/>
      <c r="C78" s="256"/>
      <c r="D78" s="603" t="s">
        <v>1218</v>
      </c>
      <c r="E78" s="688"/>
      <c r="F78" s="148">
        <v>0</v>
      </c>
      <c r="G78" s="465">
        <v>466849.6</v>
      </c>
      <c r="H78" s="514">
        <v>387430</v>
      </c>
      <c r="I78" s="415">
        <v>386473</v>
      </c>
      <c r="J78" s="394">
        <f>SUM(M78:X78)</f>
        <v>278538</v>
      </c>
      <c r="K78" s="205"/>
      <c r="L78" s="224">
        <f t="shared" ref="L78:L79" si="49">SUM(J78:K78)</f>
        <v>278538</v>
      </c>
      <c r="M78" s="81">
        <v>20154</v>
      </c>
      <c r="N78" s="1">
        <v>9016</v>
      </c>
      <c r="O78" s="1">
        <v>53978</v>
      </c>
      <c r="P78" s="1">
        <v>16155</v>
      </c>
      <c r="Q78" s="1">
        <v>24359</v>
      </c>
      <c r="R78" s="1">
        <v>27290</v>
      </c>
      <c r="S78" s="1">
        <v>5397</v>
      </c>
      <c r="T78" s="1">
        <v>25105</v>
      </c>
      <c r="U78" s="89">
        <v>15753</v>
      </c>
      <c r="V78" s="1">
        <v>41840</v>
      </c>
      <c r="W78" s="43">
        <f>29655-957</f>
        <v>28698</v>
      </c>
      <c r="X78" s="46">
        <v>10793</v>
      </c>
      <c r="Y78" s="148"/>
      <c r="AA78" s="253"/>
      <c r="AB78" s="253"/>
    </row>
    <row r="79" spans="1:28" x14ac:dyDescent="0.25">
      <c r="B79" s="59"/>
      <c r="C79" s="256"/>
      <c r="D79" s="603" t="s">
        <v>1177</v>
      </c>
      <c r="E79" s="688"/>
      <c r="F79" s="148">
        <v>0</v>
      </c>
      <c r="G79" s="465">
        <v>29764</v>
      </c>
      <c r="H79" s="514">
        <v>957</v>
      </c>
      <c r="I79" s="415">
        <v>1914</v>
      </c>
      <c r="J79" s="394">
        <f>SUM(M79:X79)</f>
        <v>1914</v>
      </c>
      <c r="K79" s="205"/>
      <c r="L79" s="224">
        <f t="shared" si="49"/>
        <v>1914</v>
      </c>
      <c r="M79" s="81">
        <v>957</v>
      </c>
      <c r="N79" s="1"/>
      <c r="O79" s="1"/>
      <c r="P79" s="1"/>
      <c r="Q79" s="1"/>
      <c r="R79" s="1"/>
      <c r="S79" s="1"/>
      <c r="T79" s="1"/>
      <c r="U79" s="89"/>
      <c r="V79" s="1"/>
      <c r="W79" s="43">
        <v>957</v>
      </c>
      <c r="X79" s="46"/>
      <c r="Y79" s="148"/>
      <c r="AA79" s="253"/>
      <c r="AB79" s="253"/>
    </row>
    <row r="80" spans="1:28" hidden="1" x14ac:dyDescent="0.25">
      <c r="A80" s="140" t="s">
        <v>351</v>
      </c>
      <c r="B80" s="59" t="s">
        <v>932</v>
      </c>
      <c r="C80" s="604" t="s">
        <v>352</v>
      </c>
      <c r="D80" s="603"/>
      <c r="E80" s="603"/>
      <c r="F80" s="148"/>
      <c r="G80" s="465"/>
      <c r="H80" s="514"/>
      <c r="I80" s="415"/>
      <c r="J80" s="394"/>
      <c r="K80" s="205"/>
      <c r="L80" s="224">
        <f t="shared" si="3"/>
        <v>0</v>
      </c>
      <c r="M80" s="81"/>
      <c r="N80" s="1"/>
      <c r="O80" s="1"/>
      <c r="P80" s="1"/>
      <c r="Q80" s="1"/>
      <c r="R80" s="1"/>
      <c r="S80" s="1"/>
      <c r="T80" s="1"/>
      <c r="U80" s="89"/>
      <c r="V80" s="1"/>
      <c r="W80" s="43"/>
      <c r="X80" s="46"/>
      <c r="Y80" s="148"/>
      <c r="AA80" s="253"/>
      <c r="AB80" s="253"/>
    </row>
    <row r="81" spans="1:28" hidden="1" x14ac:dyDescent="0.25">
      <c r="A81" s="140" t="s">
        <v>353</v>
      </c>
      <c r="B81" s="59" t="s">
        <v>933</v>
      </c>
      <c r="C81" s="604" t="s">
        <v>354</v>
      </c>
      <c r="D81" s="603"/>
      <c r="E81" s="603"/>
      <c r="F81" s="148"/>
      <c r="G81" s="465"/>
      <c r="H81" s="514"/>
      <c r="I81" s="415"/>
      <c r="J81" s="394"/>
      <c r="K81" s="205"/>
      <c r="L81" s="224">
        <f t="shared" si="3"/>
        <v>0</v>
      </c>
      <c r="M81" s="81"/>
      <c r="N81" s="1"/>
      <c r="O81" s="1"/>
      <c r="P81" s="1"/>
      <c r="Q81" s="1"/>
      <c r="R81" s="1"/>
      <c r="S81" s="1"/>
      <c r="T81" s="1"/>
      <c r="U81" s="89"/>
      <c r="V81" s="1"/>
      <c r="W81" s="43"/>
      <c r="X81" s="46"/>
      <c r="Y81" s="148"/>
      <c r="AA81" s="253"/>
      <c r="AB81" s="253"/>
    </row>
    <row r="82" spans="1:28" hidden="1" x14ac:dyDescent="0.25">
      <c r="A82" s="140" t="s">
        <v>355</v>
      </c>
      <c r="B82" s="59" t="s">
        <v>934</v>
      </c>
      <c r="C82" s="604" t="s">
        <v>356</v>
      </c>
      <c r="D82" s="603"/>
      <c r="E82" s="603"/>
      <c r="F82" s="148"/>
      <c r="G82" s="465"/>
      <c r="H82" s="514"/>
      <c r="I82" s="415"/>
      <c r="J82" s="394"/>
      <c r="K82" s="205"/>
      <c r="L82" s="224">
        <f t="shared" si="3"/>
        <v>0</v>
      </c>
      <c r="M82" s="81"/>
      <c r="N82" s="1"/>
      <c r="O82" s="1"/>
      <c r="P82" s="1"/>
      <c r="Q82" s="1"/>
      <c r="R82" s="1"/>
      <c r="S82" s="1"/>
      <c r="T82" s="1"/>
      <c r="U82" s="89"/>
      <c r="V82" s="1"/>
      <c r="W82" s="43"/>
      <c r="X82" s="46"/>
      <c r="Y82" s="148"/>
      <c r="AA82" s="253"/>
      <c r="AB82" s="253"/>
    </row>
    <row r="83" spans="1:28" x14ac:dyDescent="0.25">
      <c r="A83" s="140" t="s">
        <v>357</v>
      </c>
      <c r="B83" s="268" t="s">
        <v>935</v>
      </c>
      <c r="C83" s="698" t="s">
        <v>358</v>
      </c>
      <c r="D83" s="699"/>
      <c r="E83" s="699"/>
      <c r="F83" s="271">
        <f>SUM(F84:F85)</f>
        <v>12000</v>
      </c>
      <c r="G83" s="473">
        <f>SUM(G84:G85)</f>
        <v>137437</v>
      </c>
      <c r="H83" s="522">
        <f>SUM(H84:H85)</f>
        <v>111262</v>
      </c>
      <c r="I83" s="423">
        <f>SUM(I84:I85)</f>
        <v>111262</v>
      </c>
      <c r="J83" s="402">
        <f t="shared" ref="J83:X83" si="50">SUM(J84:J85)</f>
        <v>81435</v>
      </c>
      <c r="K83" s="270">
        <f t="shared" si="50"/>
        <v>0</v>
      </c>
      <c r="L83" s="225">
        <f t="shared" si="50"/>
        <v>81435</v>
      </c>
      <c r="M83" s="83">
        <f t="shared" si="50"/>
        <v>5631</v>
      </c>
      <c r="N83" s="13">
        <f t="shared" si="50"/>
        <v>5631</v>
      </c>
      <c r="O83" s="13">
        <f t="shared" si="50"/>
        <v>69415</v>
      </c>
      <c r="P83" s="13">
        <f t="shared" si="50"/>
        <v>56760</v>
      </c>
      <c r="Q83" s="13">
        <f t="shared" si="50"/>
        <v>0</v>
      </c>
      <c r="R83" s="13">
        <f t="shared" si="50"/>
        <v>0</v>
      </c>
      <c r="S83" s="13">
        <f t="shared" si="50"/>
        <v>0</v>
      </c>
      <c r="T83" s="13">
        <f t="shared" si="50"/>
        <v>0</v>
      </c>
      <c r="U83" s="90">
        <f t="shared" si="50"/>
        <v>-56000</v>
      </c>
      <c r="V83" s="13">
        <f t="shared" si="50"/>
        <v>0</v>
      </c>
      <c r="W83" s="44">
        <f t="shared" si="50"/>
        <v>0</v>
      </c>
      <c r="X83" s="47">
        <f t="shared" si="50"/>
        <v>-2</v>
      </c>
      <c r="Y83" s="271"/>
      <c r="AA83" s="253"/>
      <c r="AB83" s="253"/>
    </row>
    <row r="84" spans="1:28" x14ac:dyDescent="0.25">
      <c r="B84" s="61"/>
      <c r="C84" s="289"/>
      <c r="D84" s="288" t="s">
        <v>1195</v>
      </c>
      <c r="E84" s="288"/>
      <c r="F84" s="150">
        <v>12000</v>
      </c>
      <c r="G84" s="467">
        <v>11262</v>
      </c>
      <c r="H84" s="516">
        <v>11262</v>
      </c>
      <c r="I84" s="417">
        <v>11262</v>
      </c>
      <c r="J84" s="396">
        <f>SUM(M84:X84)</f>
        <v>11262</v>
      </c>
      <c r="K84" s="207"/>
      <c r="L84" s="224">
        <v>11262</v>
      </c>
      <c r="M84" s="81">
        <v>5631</v>
      </c>
      <c r="N84" s="1">
        <v>5631</v>
      </c>
      <c r="O84" s="1"/>
      <c r="P84" s="1"/>
      <c r="Q84" s="1"/>
      <c r="R84" s="1"/>
      <c r="S84" s="1"/>
      <c r="T84" s="1"/>
      <c r="U84" s="89"/>
      <c r="V84" s="1"/>
      <c r="W84" s="43"/>
      <c r="X84" s="46"/>
      <c r="Y84" s="150"/>
      <c r="AA84" s="253"/>
      <c r="AB84" s="253"/>
    </row>
    <row r="85" spans="1:28" ht="15.75" thickBot="1" x14ac:dyDescent="0.3">
      <c r="B85" s="61"/>
      <c r="C85" s="267"/>
      <c r="D85" s="603" t="s">
        <v>1191</v>
      </c>
      <c r="E85" s="688"/>
      <c r="F85" s="150">
        <v>0</v>
      </c>
      <c r="G85" s="467">
        <v>126175</v>
      </c>
      <c r="H85" s="516">
        <v>100000</v>
      </c>
      <c r="I85" s="417">
        <v>100000</v>
      </c>
      <c r="J85" s="396">
        <f>SUM(M85:X85)</f>
        <v>70173</v>
      </c>
      <c r="K85" s="207"/>
      <c r="L85" s="224">
        <f t="shared" si="3"/>
        <v>70173</v>
      </c>
      <c r="M85" s="81"/>
      <c r="N85" s="1"/>
      <c r="O85" s="1">
        <v>69415</v>
      </c>
      <c r="P85" s="1">
        <v>56760</v>
      </c>
      <c r="Q85" s="1"/>
      <c r="R85" s="1"/>
      <c r="S85" s="1"/>
      <c r="T85" s="1"/>
      <c r="U85" s="89">
        <v>-56000</v>
      </c>
      <c r="V85" s="1"/>
      <c r="W85" s="43"/>
      <c r="X85" s="46">
        <v>-2</v>
      </c>
      <c r="Y85" s="150"/>
      <c r="AA85" s="253"/>
      <c r="AB85" s="253"/>
    </row>
    <row r="86" spans="1:28" ht="15.75" thickBot="1" x14ac:dyDescent="0.3">
      <c r="B86" s="92" t="s">
        <v>359</v>
      </c>
      <c r="C86" s="609" t="s">
        <v>360</v>
      </c>
      <c r="D86" s="610"/>
      <c r="E86" s="610"/>
      <c r="F86" s="157">
        <f>F87+F88+F89+F90+F91+F92+F96</f>
        <v>100000</v>
      </c>
      <c r="G86" s="468">
        <f>G87+G88+G89+G90+G91+G92+G96</f>
        <v>116624</v>
      </c>
      <c r="H86" s="517">
        <f>H87+H88+H89+H90+H91+H92+H96</f>
        <v>0</v>
      </c>
      <c r="I86" s="418">
        <f>I87+I88+I89+I90+I91+I92+I96</f>
        <v>0</v>
      </c>
      <c r="J86" s="397">
        <f t="shared" ref="J86:K86" si="51">J87+J88+J89+J90+J91+J92+J96</f>
        <v>0</v>
      </c>
      <c r="K86" s="208">
        <f t="shared" si="51"/>
        <v>0</v>
      </c>
      <c r="L86" s="221">
        <f t="shared" si="3"/>
        <v>0</v>
      </c>
      <c r="M86" s="95">
        <f t="shared" ref="M86:X86" si="52">M87+M88+M89+M90+M91+M92+M96</f>
        <v>0</v>
      </c>
      <c r="N86" s="96">
        <f t="shared" si="52"/>
        <v>0</v>
      </c>
      <c r="O86" s="96">
        <f t="shared" si="52"/>
        <v>0</v>
      </c>
      <c r="P86" s="96">
        <f t="shared" si="52"/>
        <v>0</v>
      </c>
      <c r="Q86" s="96">
        <f t="shared" si="52"/>
        <v>50000</v>
      </c>
      <c r="R86" s="96">
        <f t="shared" si="52"/>
        <v>-50000</v>
      </c>
      <c r="S86" s="96">
        <f t="shared" si="52"/>
        <v>0</v>
      </c>
      <c r="T86" s="96">
        <f t="shared" si="52"/>
        <v>0</v>
      </c>
      <c r="U86" s="99">
        <f t="shared" si="52"/>
        <v>0</v>
      </c>
      <c r="V86" s="96">
        <f t="shared" si="52"/>
        <v>0</v>
      </c>
      <c r="W86" s="98">
        <f t="shared" si="52"/>
        <v>0</v>
      </c>
      <c r="X86" s="100">
        <f t="shared" si="52"/>
        <v>0</v>
      </c>
      <c r="Y86" s="157"/>
      <c r="AA86" s="253"/>
      <c r="AB86" s="253"/>
    </row>
    <row r="87" spans="1:28" s="19" customFormat="1" hidden="1" x14ac:dyDescent="0.25">
      <c r="A87" s="140" t="s">
        <v>361</v>
      </c>
      <c r="B87" s="128" t="s">
        <v>936</v>
      </c>
      <c r="C87" s="611" t="s">
        <v>362</v>
      </c>
      <c r="D87" s="612"/>
      <c r="E87" s="612"/>
      <c r="F87" s="147"/>
      <c r="G87" s="464"/>
      <c r="H87" s="513"/>
      <c r="I87" s="414"/>
      <c r="J87" s="393"/>
      <c r="K87" s="204"/>
      <c r="L87" s="223">
        <f t="shared" si="3"/>
        <v>0</v>
      </c>
      <c r="M87" s="104"/>
      <c r="N87" s="105"/>
      <c r="O87" s="105"/>
      <c r="P87" s="105"/>
      <c r="Q87" s="105"/>
      <c r="R87" s="105"/>
      <c r="S87" s="105"/>
      <c r="T87" s="105"/>
      <c r="U87" s="108"/>
      <c r="V87" s="105"/>
      <c r="W87" s="107"/>
      <c r="X87" s="109"/>
      <c r="Y87" s="147"/>
      <c r="AA87" s="253"/>
      <c r="AB87" s="253"/>
    </row>
    <row r="88" spans="1:28" s="19" customFormat="1" hidden="1" x14ac:dyDescent="0.25">
      <c r="A88" s="140" t="s">
        <v>363</v>
      </c>
      <c r="B88" s="101" t="s">
        <v>937</v>
      </c>
      <c r="C88" s="613" t="s">
        <v>623</v>
      </c>
      <c r="D88" s="614"/>
      <c r="E88" s="614"/>
      <c r="F88" s="149"/>
      <c r="G88" s="466"/>
      <c r="H88" s="515"/>
      <c r="I88" s="416"/>
      <c r="J88" s="395"/>
      <c r="K88" s="206"/>
      <c r="L88" s="223">
        <f t="shared" si="3"/>
        <v>0</v>
      </c>
      <c r="M88" s="104"/>
      <c r="N88" s="105"/>
      <c r="O88" s="105"/>
      <c r="P88" s="105"/>
      <c r="Q88" s="105"/>
      <c r="R88" s="105"/>
      <c r="S88" s="105"/>
      <c r="T88" s="105"/>
      <c r="U88" s="108"/>
      <c r="V88" s="105"/>
      <c r="W88" s="107"/>
      <c r="X88" s="109"/>
      <c r="Y88" s="149"/>
      <c r="AA88" s="253"/>
      <c r="AB88" s="253"/>
    </row>
    <row r="89" spans="1:28" s="19" customFormat="1" hidden="1" x14ac:dyDescent="0.25">
      <c r="A89" s="140" t="s">
        <v>364</v>
      </c>
      <c r="B89" s="128" t="s">
        <v>938</v>
      </c>
      <c r="C89" s="613" t="s">
        <v>365</v>
      </c>
      <c r="D89" s="614"/>
      <c r="E89" s="614"/>
      <c r="F89" s="149"/>
      <c r="G89" s="466"/>
      <c r="H89" s="515"/>
      <c r="I89" s="416"/>
      <c r="J89" s="395"/>
      <c r="K89" s="206"/>
      <c r="L89" s="223">
        <f t="shared" si="3"/>
        <v>0</v>
      </c>
      <c r="M89" s="104"/>
      <c r="N89" s="105"/>
      <c r="O89" s="105"/>
      <c r="P89" s="105"/>
      <c r="Q89" s="105"/>
      <c r="R89" s="105"/>
      <c r="S89" s="105"/>
      <c r="T89" s="105"/>
      <c r="U89" s="108"/>
      <c r="V89" s="105"/>
      <c r="W89" s="107"/>
      <c r="X89" s="109"/>
      <c r="Y89" s="149"/>
      <c r="AA89" s="253"/>
      <c r="AB89" s="253"/>
    </row>
    <row r="90" spans="1:28" s="19" customFormat="1" hidden="1" x14ac:dyDescent="0.25">
      <c r="A90" s="140" t="s">
        <v>366</v>
      </c>
      <c r="B90" s="101" t="s">
        <v>939</v>
      </c>
      <c r="C90" s="613" t="s">
        <v>367</v>
      </c>
      <c r="D90" s="614"/>
      <c r="E90" s="614"/>
      <c r="F90" s="149"/>
      <c r="G90" s="466"/>
      <c r="H90" s="515"/>
      <c r="I90" s="416"/>
      <c r="J90" s="395"/>
      <c r="K90" s="206"/>
      <c r="L90" s="223">
        <f t="shared" si="3"/>
        <v>0</v>
      </c>
      <c r="M90" s="104"/>
      <c r="N90" s="105"/>
      <c r="O90" s="105"/>
      <c r="P90" s="105"/>
      <c r="Q90" s="105"/>
      <c r="R90" s="105"/>
      <c r="S90" s="105"/>
      <c r="T90" s="105"/>
      <c r="U90" s="108"/>
      <c r="V90" s="105"/>
      <c r="W90" s="107"/>
      <c r="X90" s="109"/>
      <c r="Y90" s="149"/>
      <c r="AA90" s="253"/>
      <c r="AB90" s="253"/>
    </row>
    <row r="91" spans="1:28" s="19" customFormat="1" hidden="1" x14ac:dyDescent="0.25">
      <c r="A91" s="140" t="s">
        <v>368</v>
      </c>
      <c r="B91" s="128" t="s">
        <v>940</v>
      </c>
      <c r="C91" s="613" t="s">
        <v>369</v>
      </c>
      <c r="D91" s="614"/>
      <c r="E91" s="614"/>
      <c r="F91" s="149"/>
      <c r="G91" s="466"/>
      <c r="H91" s="515"/>
      <c r="I91" s="416"/>
      <c r="J91" s="395"/>
      <c r="K91" s="206"/>
      <c r="L91" s="223">
        <f t="shared" si="3"/>
        <v>0</v>
      </c>
      <c r="M91" s="104"/>
      <c r="N91" s="105"/>
      <c r="O91" s="105"/>
      <c r="P91" s="105"/>
      <c r="Q91" s="105"/>
      <c r="R91" s="105"/>
      <c r="S91" s="105"/>
      <c r="T91" s="105"/>
      <c r="U91" s="108"/>
      <c r="V91" s="105"/>
      <c r="W91" s="107"/>
      <c r="X91" s="109"/>
      <c r="Y91" s="149"/>
      <c r="AA91" s="253"/>
      <c r="AB91" s="253"/>
    </row>
    <row r="92" spans="1:28" s="19" customFormat="1" hidden="1" x14ac:dyDescent="0.25">
      <c r="A92" s="140" t="s">
        <v>370</v>
      </c>
      <c r="B92" s="101" t="s">
        <v>941</v>
      </c>
      <c r="C92" s="613" t="s">
        <v>371</v>
      </c>
      <c r="D92" s="614"/>
      <c r="E92" s="614"/>
      <c r="F92" s="149">
        <f>F93+F94+F95</f>
        <v>0</v>
      </c>
      <c r="G92" s="466">
        <f>G93+G94+G95</f>
        <v>0</v>
      </c>
      <c r="H92" s="515">
        <f>H93+H94+H95</f>
        <v>0</v>
      </c>
      <c r="I92" s="416">
        <f>I93+I94+I95</f>
        <v>0</v>
      </c>
      <c r="J92" s="395">
        <f t="shared" ref="J92:K92" si="53">J93+J94+J95</f>
        <v>0</v>
      </c>
      <c r="K92" s="206">
        <f t="shared" si="53"/>
        <v>0</v>
      </c>
      <c r="L92" s="223">
        <f t="shared" si="3"/>
        <v>0</v>
      </c>
      <c r="M92" s="104">
        <f t="shared" ref="M92:X92" si="54">M93+M94+M95</f>
        <v>0</v>
      </c>
      <c r="N92" s="105">
        <f t="shared" si="54"/>
        <v>0</v>
      </c>
      <c r="O92" s="105">
        <f t="shared" si="54"/>
        <v>0</v>
      </c>
      <c r="P92" s="105">
        <f t="shared" si="54"/>
        <v>0</v>
      </c>
      <c r="Q92" s="105">
        <f t="shared" si="54"/>
        <v>0</v>
      </c>
      <c r="R92" s="105">
        <f t="shared" si="54"/>
        <v>0</v>
      </c>
      <c r="S92" s="105">
        <f t="shared" si="54"/>
        <v>0</v>
      </c>
      <c r="T92" s="105">
        <f t="shared" si="54"/>
        <v>0</v>
      </c>
      <c r="U92" s="108">
        <f t="shared" si="54"/>
        <v>0</v>
      </c>
      <c r="V92" s="105">
        <f t="shared" si="54"/>
        <v>0</v>
      </c>
      <c r="W92" s="107">
        <f t="shared" si="54"/>
        <v>0</v>
      </c>
      <c r="X92" s="109">
        <f t="shared" si="54"/>
        <v>0</v>
      </c>
      <c r="Y92" s="149"/>
      <c r="AA92" s="253"/>
      <c r="AB92" s="253"/>
    </row>
    <row r="93" spans="1:28" hidden="1" x14ac:dyDescent="0.25">
      <c r="A93" s="140" t="s">
        <v>372</v>
      </c>
      <c r="B93" s="59"/>
      <c r="C93" s="2"/>
      <c r="D93" s="603" t="s">
        <v>614</v>
      </c>
      <c r="E93" s="603"/>
      <c r="F93" s="148"/>
      <c r="G93" s="465"/>
      <c r="H93" s="514"/>
      <c r="I93" s="415"/>
      <c r="J93" s="394"/>
      <c r="K93" s="205"/>
      <c r="L93" s="224">
        <f t="shared" si="3"/>
        <v>0</v>
      </c>
      <c r="M93" s="81"/>
      <c r="N93" s="1"/>
      <c r="O93" s="1"/>
      <c r="P93" s="1"/>
      <c r="Q93" s="1"/>
      <c r="R93" s="1"/>
      <c r="S93" s="1"/>
      <c r="T93" s="1"/>
      <c r="U93" s="89"/>
      <c r="V93" s="1"/>
      <c r="W93" s="43"/>
      <c r="X93" s="46"/>
      <c r="Y93" s="148"/>
      <c r="AA93" s="253"/>
      <c r="AB93" s="253"/>
    </row>
    <row r="94" spans="1:28" hidden="1" x14ac:dyDescent="0.25">
      <c r="A94" s="140" t="s">
        <v>373</v>
      </c>
      <c r="B94" s="59"/>
      <c r="C94" s="2"/>
      <c r="D94" s="603" t="s">
        <v>615</v>
      </c>
      <c r="E94" s="603"/>
      <c r="F94" s="148">
        <v>0</v>
      </c>
      <c r="G94" s="465">
        <v>0</v>
      </c>
      <c r="H94" s="514">
        <v>0</v>
      </c>
      <c r="I94" s="415">
        <v>0</v>
      </c>
      <c r="J94" s="394">
        <f>SUM(M94:X94)</f>
        <v>0</v>
      </c>
      <c r="K94" s="205"/>
      <c r="L94" s="224">
        <f t="shared" ref="L94" si="55">SUM(J94:K94)</f>
        <v>0</v>
      </c>
      <c r="M94" s="81"/>
      <c r="N94" s="1"/>
      <c r="O94" s="1"/>
      <c r="P94" s="1"/>
      <c r="Q94" s="1"/>
      <c r="R94" s="1"/>
      <c r="S94" s="1"/>
      <c r="T94" s="1"/>
      <c r="U94" s="89"/>
      <c r="V94" s="1"/>
      <c r="W94" s="43"/>
      <c r="X94" s="46"/>
      <c r="Y94" s="148"/>
      <c r="AA94" s="253"/>
      <c r="AB94" s="253"/>
    </row>
    <row r="95" spans="1:28" hidden="1" x14ac:dyDescent="0.25">
      <c r="A95" s="140" t="s">
        <v>374</v>
      </c>
      <c r="B95" s="59"/>
      <c r="C95" s="2"/>
      <c r="D95" s="603" t="s">
        <v>616</v>
      </c>
      <c r="E95" s="603"/>
      <c r="F95" s="148"/>
      <c r="G95" s="465"/>
      <c r="H95" s="514"/>
      <c r="I95" s="415"/>
      <c r="J95" s="394"/>
      <c r="K95" s="205"/>
      <c r="L95" s="224">
        <f t="shared" si="3"/>
        <v>0</v>
      </c>
      <c r="M95" s="81"/>
      <c r="N95" s="1"/>
      <c r="O95" s="1"/>
      <c r="P95" s="1"/>
      <c r="Q95" s="1"/>
      <c r="R95" s="1"/>
      <c r="S95" s="1"/>
      <c r="T95" s="1"/>
      <c r="U95" s="89"/>
      <c r="V95" s="1"/>
      <c r="W95" s="43"/>
      <c r="X95" s="46"/>
      <c r="Y95" s="148"/>
      <c r="AA95" s="253"/>
      <c r="AB95" s="253"/>
    </row>
    <row r="96" spans="1:28" s="19" customFormat="1" x14ac:dyDescent="0.25">
      <c r="A96" s="140" t="s">
        <v>375</v>
      </c>
      <c r="B96" s="101" t="s">
        <v>942</v>
      </c>
      <c r="C96" s="613" t="s">
        <v>376</v>
      </c>
      <c r="D96" s="614"/>
      <c r="E96" s="614"/>
      <c r="F96" s="149">
        <f>F97+F98+F99+F100</f>
        <v>100000</v>
      </c>
      <c r="G96" s="466">
        <f>G97+G98+G99+G100</f>
        <v>116624</v>
      </c>
      <c r="H96" s="515">
        <f>H97+H98+H99+H100</f>
        <v>0</v>
      </c>
      <c r="I96" s="416">
        <f>I97+I98+I99+I100</f>
        <v>0</v>
      </c>
      <c r="J96" s="395">
        <f t="shared" ref="J96:K96" si="56">J97+J98+J99+J100</f>
        <v>0</v>
      </c>
      <c r="K96" s="206">
        <f t="shared" si="56"/>
        <v>0</v>
      </c>
      <c r="L96" s="223">
        <f t="shared" si="3"/>
        <v>0</v>
      </c>
      <c r="M96" s="104">
        <f t="shared" ref="M96:X96" si="57">M97+M98+M99+M100</f>
        <v>0</v>
      </c>
      <c r="N96" s="105">
        <f t="shared" si="57"/>
        <v>0</v>
      </c>
      <c r="O96" s="105">
        <f t="shared" si="57"/>
        <v>0</v>
      </c>
      <c r="P96" s="105">
        <f t="shared" si="57"/>
        <v>0</v>
      </c>
      <c r="Q96" s="105">
        <f t="shared" si="57"/>
        <v>50000</v>
      </c>
      <c r="R96" s="105">
        <f t="shared" si="57"/>
        <v>-50000</v>
      </c>
      <c r="S96" s="105">
        <f t="shared" si="57"/>
        <v>0</v>
      </c>
      <c r="T96" s="105">
        <f t="shared" si="57"/>
        <v>0</v>
      </c>
      <c r="U96" s="108">
        <f t="shared" si="57"/>
        <v>0</v>
      </c>
      <c r="V96" s="105">
        <f t="shared" si="57"/>
        <v>0</v>
      </c>
      <c r="W96" s="107">
        <f t="shared" si="57"/>
        <v>0</v>
      </c>
      <c r="X96" s="109">
        <f t="shared" si="57"/>
        <v>0</v>
      </c>
      <c r="Y96" s="149"/>
      <c r="AA96" s="253"/>
      <c r="AB96" s="253"/>
    </row>
    <row r="97" spans="1:28" x14ac:dyDescent="0.25">
      <c r="A97" s="140" t="s">
        <v>1134</v>
      </c>
      <c r="B97" s="59"/>
      <c r="C97" s="2"/>
      <c r="D97" s="603" t="s">
        <v>1135</v>
      </c>
      <c r="E97" s="603"/>
      <c r="F97" s="148">
        <v>100000</v>
      </c>
      <c r="G97" s="465">
        <v>0</v>
      </c>
      <c r="H97" s="514">
        <v>0</v>
      </c>
      <c r="I97" s="415">
        <v>0</v>
      </c>
      <c r="J97" s="394">
        <f>SUM(M97:X97)</f>
        <v>0</v>
      </c>
      <c r="K97" s="205"/>
      <c r="L97" s="224">
        <f t="shared" ref="L97:L98" si="58">SUM(J97:K97)</f>
        <v>0</v>
      </c>
      <c r="M97" s="81"/>
      <c r="N97" s="1"/>
      <c r="O97" s="1"/>
      <c r="P97" s="1"/>
      <c r="Q97" s="1">
        <v>50000</v>
      </c>
      <c r="R97" s="1">
        <v>-50000</v>
      </c>
      <c r="S97" s="1"/>
      <c r="T97" s="1"/>
      <c r="U97" s="89"/>
      <c r="V97" s="1"/>
      <c r="W97" s="43"/>
      <c r="X97" s="46"/>
      <c r="Y97" s="148"/>
      <c r="AA97" s="253"/>
      <c r="AB97" s="253"/>
    </row>
    <row r="98" spans="1:28" ht="15.75" thickBot="1" x14ac:dyDescent="0.3">
      <c r="A98" s="140" t="s">
        <v>1136</v>
      </c>
      <c r="B98" s="59"/>
      <c r="C98" s="2"/>
      <c r="D98" s="603" t="s">
        <v>617</v>
      </c>
      <c r="E98" s="603"/>
      <c r="F98" s="148">
        <v>0</v>
      </c>
      <c r="G98" s="465">
        <v>116624</v>
      </c>
      <c r="H98" s="514">
        <v>0</v>
      </c>
      <c r="I98" s="415">
        <v>0</v>
      </c>
      <c r="J98" s="394">
        <f>SUM(M98:X98)</f>
        <v>0</v>
      </c>
      <c r="K98" s="205"/>
      <c r="L98" s="224">
        <f t="shared" si="58"/>
        <v>0</v>
      </c>
      <c r="M98" s="81"/>
      <c r="N98" s="1"/>
      <c r="O98" s="1"/>
      <c r="P98" s="1"/>
      <c r="Q98" s="1"/>
      <c r="R98" s="1"/>
      <c r="S98" s="1"/>
      <c r="T98" s="1"/>
      <c r="U98" s="89"/>
      <c r="V98" s="1"/>
      <c r="W98" s="43"/>
      <c r="X98" s="46"/>
      <c r="Y98" s="148"/>
      <c r="AA98" s="253"/>
      <c r="AB98" s="253"/>
    </row>
    <row r="99" spans="1:28" ht="15.75" hidden="1" thickBot="1" x14ac:dyDescent="0.3">
      <c r="A99" s="140" t="s">
        <v>1137</v>
      </c>
      <c r="B99" s="59"/>
      <c r="C99" s="2"/>
      <c r="D99" s="603" t="s">
        <v>1138</v>
      </c>
      <c r="E99" s="603"/>
      <c r="F99" s="148"/>
      <c r="G99" s="465"/>
      <c r="H99" s="514"/>
      <c r="I99" s="415"/>
      <c r="J99" s="394"/>
      <c r="K99" s="205"/>
      <c r="L99" s="224">
        <f t="shared" ref="L99:L162" si="59">SUM(J99:K99)</f>
        <v>0</v>
      </c>
      <c r="M99" s="81"/>
      <c r="N99" s="1"/>
      <c r="O99" s="1"/>
      <c r="P99" s="1"/>
      <c r="Q99" s="1"/>
      <c r="R99" s="1"/>
      <c r="S99" s="1"/>
      <c r="T99" s="1"/>
      <c r="U99" s="89"/>
      <c r="V99" s="1"/>
      <c r="W99" s="43"/>
      <c r="X99" s="46"/>
      <c r="Y99" s="148"/>
      <c r="AA99" s="253"/>
      <c r="AB99" s="253"/>
    </row>
    <row r="100" spans="1:28" ht="15.75" hidden="1" thickBot="1" x14ac:dyDescent="0.3">
      <c r="A100" s="140" t="s">
        <v>1132</v>
      </c>
      <c r="B100" s="59"/>
      <c r="C100" s="2"/>
      <c r="D100" s="603" t="s">
        <v>1133</v>
      </c>
      <c r="E100" s="603"/>
      <c r="F100" s="148"/>
      <c r="G100" s="465"/>
      <c r="H100" s="514"/>
      <c r="I100" s="415"/>
      <c r="J100" s="394"/>
      <c r="K100" s="205"/>
      <c r="L100" s="224">
        <f t="shared" si="59"/>
        <v>0</v>
      </c>
      <c r="M100" s="81"/>
      <c r="N100" s="1"/>
      <c r="O100" s="1"/>
      <c r="P100" s="1"/>
      <c r="Q100" s="1"/>
      <c r="R100" s="1"/>
      <c r="S100" s="1"/>
      <c r="T100" s="1"/>
      <c r="U100" s="89"/>
      <c r="V100" s="1"/>
      <c r="W100" s="43"/>
      <c r="X100" s="46"/>
      <c r="Y100" s="148"/>
      <c r="AA100" s="253"/>
      <c r="AB100" s="253"/>
    </row>
    <row r="101" spans="1:28" ht="15.75" thickBot="1" x14ac:dyDescent="0.3">
      <c r="B101" s="110" t="s">
        <v>377</v>
      </c>
      <c r="C101" s="609" t="s">
        <v>378</v>
      </c>
      <c r="D101" s="610"/>
      <c r="E101" s="610"/>
      <c r="F101" s="157">
        <f t="shared" ref="F101:K101" si="60">F102+F106+F107+F108+F109+F121+F132+F152+F155+F167+F168+F169+F170+F185</f>
        <v>4846000</v>
      </c>
      <c r="G101" s="468">
        <f t="shared" si="60"/>
        <v>12361651.800000001</v>
      </c>
      <c r="H101" s="517">
        <f t="shared" si="60"/>
        <v>12434008</v>
      </c>
      <c r="I101" s="418">
        <f t="shared" si="60"/>
        <v>13074736</v>
      </c>
      <c r="J101" s="397">
        <f t="shared" si="60"/>
        <v>2423061</v>
      </c>
      <c r="K101" s="208">
        <f t="shared" si="60"/>
        <v>1285200</v>
      </c>
      <c r="L101" s="221">
        <f t="shared" si="59"/>
        <v>3708261</v>
      </c>
      <c r="M101" s="95">
        <f t="shared" ref="M101:Y101" si="61">M102+M106+M107+M108+M109+M121+M132+M152+M155+M167+M168+M169+M170+M185</f>
        <v>635173</v>
      </c>
      <c r="N101" s="96">
        <f t="shared" si="61"/>
        <v>50000</v>
      </c>
      <c r="O101" s="96">
        <f t="shared" si="61"/>
        <v>187962</v>
      </c>
      <c r="P101" s="96">
        <f t="shared" si="61"/>
        <v>348480</v>
      </c>
      <c r="Q101" s="96">
        <f t="shared" si="61"/>
        <v>22050</v>
      </c>
      <c r="R101" s="96">
        <f t="shared" si="61"/>
        <v>1067562</v>
      </c>
      <c r="S101" s="96">
        <f t="shared" si="61"/>
        <v>30000</v>
      </c>
      <c r="T101" s="96">
        <f t="shared" si="61"/>
        <v>290000</v>
      </c>
      <c r="U101" s="99">
        <f t="shared" si="61"/>
        <v>210000</v>
      </c>
      <c r="V101" s="96">
        <f t="shared" si="61"/>
        <v>200000</v>
      </c>
      <c r="W101" s="98">
        <f t="shared" si="61"/>
        <v>667034</v>
      </c>
      <c r="X101" s="100">
        <f t="shared" si="61"/>
        <v>0</v>
      </c>
      <c r="Y101" s="157"/>
      <c r="AA101" s="253"/>
      <c r="AB101" s="253"/>
    </row>
    <row r="102" spans="1:28" s="42" customFormat="1" hidden="1" x14ac:dyDescent="0.25">
      <c r="A102" s="140" t="s">
        <v>379</v>
      </c>
      <c r="B102" s="138" t="s">
        <v>943</v>
      </c>
      <c r="C102" s="625" t="s">
        <v>380</v>
      </c>
      <c r="D102" s="626"/>
      <c r="E102" s="626"/>
      <c r="F102" s="158">
        <f>F103+F104</f>
        <v>0</v>
      </c>
      <c r="G102" s="474">
        <f>G103+G104</f>
        <v>0</v>
      </c>
      <c r="H102" s="523">
        <f>H103+H104</f>
        <v>0</v>
      </c>
      <c r="I102" s="424">
        <f>I103+I104</f>
        <v>0</v>
      </c>
      <c r="J102" s="403">
        <f t="shared" ref="J102:K102" si="62">J103+J104</f>
        <v>0</v>
      </c>
      <c r="K102" s="213">
        <f t="shared" si="62"/>
        <v>0</v>
      </c>
      <c r="L102" s="226">
        <f t="shared" si="59"/>
        <v>0</v>
      </c>
      <c r="M102" s="229">
        <f t="shared" ref="M102:X102" si="63">M103+M104</f>
        <v>0</v>
      </c>
      <c r="N102" s="161">
        <f t="shared" si="63"/>
        <v>0</v>
      </c>
      <c r="O102" s="161">
        <f t="shared" si="63"/>
        <v>0</v>
      </c>
      <c r="P102" s="161">
        <f t="shared" si="63"/>
        <v>0</v>
      </c>
      <c r="Q102" s="161">
        <f t="shared" si="63"/>
        <v>0</v>
      </c>
      <c r="R102" s="161">
        <f t="shared" si="63"/>
        <v>0</v>
      </c>
      <c r="S102" s="161">
        <f t="shared" si="63"/>
        <v>0</v>
      </c>
      <c r="T102" s="161">
        <f t="shared" si="63"/>
        <v>0</v>
      </c>
      <c r="U102" s="162">
        <f t="shared" si="63"/>
        <v>0</v>
      </c>
      <c r="V102" s="161">
        <f t="shared" si="63"/>
        <v>0</v>
      </c>
      <c r="W102" s="160">
        <f t="shared" si="63"/>
        <v>0</v>
      </c>
      <c r="X102" s="163">
        <f t="shared" si="63"/>
        <v>0</v>
      </c>
      <c r="Y102" s="158"/>
      <c r="AA102" s="253"/>
      <c r="AB102" s="253"/>
    </row>
    <row r="103" spans="1:28" hidden="1" x14ac:dyDescent="0.25">
      <c r="A103" s="140" t="s">
        <v>381</v>
      </c>
      <c r="B103" s="59"/>
      <c r="C103" s="2"/>
      <c r="D103" s="603" t="s">
        <v>618</v>
      </c>
      <c r="E103" s="603"/>
      <c r="F103" s="148"/>
      <c r="G103" s="465"/>
      <c r="H103" s="514"/>
      <c r="I103" s="415"/>
      <c r="J103" s="394"/>
      <c r="K103" s="205"/>
      <c r="L103" s="224">
        <f t="shared" si="59"/>
        <v>0</v>
      </c>
      <c r="M103" s="81"/>
      <c r="N103" s="1"/>
      <c r="O103" s="1"/>
      <c r="P103" s="1"/>
      <c r="Q103" s="1"/>
      <c r="R103" s="1"/>
      <c r="S103" s="1"/>
      <c r="T103" s="1"/>
      <c r="U103" s="89"/>
      <c r="V103" s="1"/>
      <c r="W103" s="43"/>
      <c r="X103" s="46"/>
      <c r="Y103" s="148"/>
      <c r="AA103" s="253"/>
      <c r="AB103" s="253"/>
    </row>
    <row r="104" spans="1:28" hidden="1" x14ac:dyDescent="0.25">
      <c r="A104" s="140" t="s">
        <v>382</v>
      </c>
      <c r="B104" s="59"/>
      <c r="C104" s="2"/>
      <c r="D104" s="603" t="s">
        <v>619</v>
      </c>
      <c r="E104" s="603"/>
      <c r="F104" s="148"/>
      <c r="G104" s="465"/>
      <c r="H104" s="514"/>
      <c r="I104" s="415"/>
      <c r="J104" s="394"/>
      <c r="K104" s="205"/>
      <c r="L104" s="224">
        <f t="shared" si="59"/>
        <v>0</v>
      </c>
      <c r="M104" s="81"/>
      <c r="N104" s="1"/>
      <c r="O104" s="1"/>
      <c r="P104" s="1"/>
      <c r="Q104" s="1"/>
      <c r="R104" s="1"/>
      <c r="S104" s="1"/>
      <c r="T104" s="1"/>
      <c r="U104" s="89"/>
      <c r="V104" s="1"/>
      <c r="W104" s="43"/>
      <c r="X104" s="46"/>
      <c r="Y104" s="148"/>
      <c r="AA104" s="253"/>
      <c r="AB104" s="253"/>
    </row>
    <row r="105" spans="1:28" hidden="1" x14ac:dyDescent="0.25">
      <c r="B105" s="138" t="s">
        <v>1139</v>
      </c>
      <c r="C105" s="625" t="s">
        <v>1140</v>
      </c>
      <c r="D105" s="626"/>
      <c r="E105" s="626"/>
      <c r="F105" s="158">
        <f>F106+F107</f>
        <v>0</v>
      </c>
      <c r="G105" s="474">
        <f>G106+G107</f>
        <v>0</v>
      </c>
      <c r="H105" s="523">
        <f>H106+H107</f>
        <v>0</v>
      </c>
      <c r="I105" s="424">
        <f>I106+I107</f>
        <v>0</v>
      </c>
      <c r="J105" s="403">
        <f t="shared" ref="J105:K105" si="64">J106+J107</f>
        <v>0</v>
      </c>
      <c r="K105" s="213">
        <f t="shared" si="64"/>
        <v>0</v>
      </c>
      <c r="L105" s="226">
        <f t="shared" si="59"/>
        <v>0</v>
      </c>
      <c r="M105" s="229">
        <f t="shared" ref="M105:X105" si="65">M106+M107</f>
        <v>0</v>
      </c>
      <c r="N105" s="161">
        <f t="shared" si="65"/>
        <v>0</v>
      </c>
      <c r="O105" s="161">
        <f t="shared" si="65"/>
        <v>0</v>
      </c>
      <c r="P105" s="161">
        <f t="shared" si="65"/>
        <v>0</v>
      </c>
      <c r="Q105" s="161">
        <f t="shared" si="65"/>
        <v>0</v>
      </c>
      <c r="R105" s="161">
        <f t="shared" si="65"/>
        <v>0</v>
      </c>
      <c r="S105" s="161">
        <f t="shared" si="65"/>
        <v>0</v>
      </c>
      <c r="T105" s="161">
        <f t="shared" si="65"/>
        <v>0</v>
      </c>
      <c r="U105" s="162">
        <f t="shared" si="65"/>
        <v>0</v>
      </c>
      <c r="V105" s="161">
        <f t="shared" si="65"/>
        <v>0</v>
      </c>
      <c r="W105" s="160">
        <f t="shared" si="65"/>
        <v>0</v>
      </c>
      <c r="X105" s="163">
        <f t="shared" si="65"/>
        <v>0</v>
      </c>
      <c r="Y105" s="158"/>
      <c r="AA105" s="253"/>
      <c r="AB105" s="253"/>
    </row>
    <row r="106" spans="1:28" hidden="1" x14ac:dyDescent="0.25">
      <c r="A106" s="140" t="s">
        <v>383</v>
      </c>
      <c r="B106" s="59" t="s">
        <v>944</v>
      </c>
      <c r="C106" s="604" t="s">
        <v>384</v>
      </c>
      <c r="D106" s="603"/>
      <c r="E106" s="603"/>
      <c r="F106" s="148"/>
      <c r="G106" s="465"/>
      <c r="H106" s="514"/>
      <c r="I106" s="415"/>
      <c r="J106" s="394"/>
      <c r="K106" s="205"/>
      <c r="L106" s="224">
        <f t="shared" si="59"/>
        <v>0</v>
      </c>
      <c r="M106" s="81"/>
      <c r="N106" s="1"/>
      <c r="O106" s="1"/>
      <c r="P106" s="1"/>
      <c r="Q106" s="1"/>
      <c r="R106" s="1"/>
      <c r="S106" s="1"/>
      <c r="T106" s="1"/>
      <c r="U106" s="89"/>
      <c r="V106" s="1"/>
      <c r="W106" s="43"/>
      <c r="X106" s="46"/>
      <c r="Y106" s="148"/>
      <c r="AA106" s="253"/>
      <c r="AB106" s="253"/>
    </row>
    <row r="107" spans="1:28" hidden="1" x14ac:dyDescent="0.25">
      <c r="A107" s="140" t="s">
        <v>385</v>
      </c>
      <c r="B107" s="59" t="s">
        <v>945</v>
      </c>
      <c r="C107" s="604" t="s">
        <v>386</v>
      </c>
      <c r="D107" s="603"/>
      <c r="E107" s="603"/>
      <c r="F107" s="148"/>
      <c r="G107" s="465"/>
      <c r="H107" s="514"/>
      <c r="I107" s="415"/>
      <c r="J107" s="394"/>
      <c r="K107" s="205"/>
      <c r="L107" s="224">
        <f t="shared" si="59"/>
        <v>0</v>
      </c>
      <c r="M107" s="81"/>
      <c r="N107" s="1"/>
      <c r="O107" s="1"/>
      <c r="P107" s="1"/>
      <c r="Q107" s="1"/>
      <c r="R107" s="1"/>
      <c r="S107" s="1"/>
      <c r="T107" s="1"/>
      <c r="U107" s="89"/>
      <c r="V107" s="1"/>
      <c r="W107" s="43"/>
      <c r="X107" s="46"/>
      <c r="Y107" s="148"/>
      <c r="AA107" s="253"/>
      <c r="AB107" s="253"/>
    </row>
    <row r="108" spans="1:28" s="42" customFormat="1" ht="27.75" hidden="1" customHeight="1" x14ac:dyDescent="0.25">
      <c r="A108" s="140" t="s">
        <v>387</v>
      </c>
      <c r="B108" s="119" t="s">
        <v>946</v>
      </c>
      <c r="C108" s="675" t="s">
        <v>624</v>
      </c>
      <c r="D108" s="676"/>
      <c r="E108" s="676"/>
      <c r="F108" s="164"/>
      <c r="G108" s="475"/>
      <c r="H108" s="524"/>
      <c r="I108" s="425"/>
      <c r="J108" s="404"/>
      <c r="K108" s="214"/>
      <c r="L108" s="227">
        <f t="shared" si="59"/>
        <v>0</v>
      </c>
      <c r="M108" s="122"/>
      <c r="N108" s="123"/>
      <c r="O108" s="123"/>
      <c r="P108" s="123"/>
      <c r="Q108" s="123"/>
      <c r="R108" s="123"/>
      <c r="S108" s="123"/>
      <c r="T108" s="123"/>
      <c r="U108" s="126"/>
      <c r="V108" s="123"/>
      <c r="W108" s="125"/>
      <c r="X108" s="127"/>
      <c r="Y108" s="164"/>
      <c r="AA108" s="253"/>
      <c r="AB108" s="253"/>
    </row>
    <row r="109" spans="1:28" s="42" customFormat="1" x14ac:dyDescent="0.25">
      <c r="A109" s="140" t="s">
        <v>388</v>
      </c>
      <c r="B109" s="119" t="s">
        <v>947</v>
      </c>
      <c r="C109" s="675" t="s">
        <v>1089</v>
      </c>
      <c r="D109" s="676"/>
      <c r="E109" s="676"/>
      <c r="F109" s="164">
        <f>F110+F111+F112+F113+F114+F115+F116+F118+F119+F120</f>
        <v>381000</v>
      </c>
      <c r="G109" s="475">
        <f>G110+G111+G112+G113+G114+G115+G116+G118+G119+G120</f>
        <v>0</v>
      </c>
      <c r="H109" s="524">
        <f>H110+H111+H112+H113+H114+H115+H116+H118+H119+H120</f>
        <v>0</v>
      </c>
      <c r="I109" s="425">
        <f>I110+I111+I112+I113+I114+I115+I116+I118+I119+I120</f>
        <v>0</v>
      </c>
      <c r="J109" s="404">
        <f t="shared" ref="J109:K109" si="66">J110+J111+J112+J113+J114+J115+J116+J118+J119+J120</f>
        <v>0</v>
      </c>
      <c r="K109" s="214">
        <f t="shared" si="66"/>
        <v>0</v>
      </c>
      <c r="L109" s="227">
        <f t="shared" si="59"/>
        <v>0</v>
      </c>
      <c r="M109" s="122">
        <f t="shared" ref="M109:X109" si="67">M110+M111+M112+M113+M114+M115+M116+M118+M119+M120</f>
        <v>0</v>
      </c>
      <c r="N109" s="123">
        <f t="shared" si="67"/>
        <v>0</v>
      </c>
      <c r="O109" s="123">
        <f t="shared" si="67"/>
        <v>0</v>
      </c>
      <c r="P109" s="123">
        <f t="shared" si="67"/>
        <v>0</v>
      </c>
      <c r="Q109" s="123">
        <f t="shared" si="67"/>
        <v>0</v>
      </c>
      <c r="R109" s="123">
        <f t="shared" si="67"/>
        <v>0</v>
      </c>
      <c r="S109" s="123">
        <f t="shared" si="67"/>
        <v>0</v>
      </c>
      <c r="T109" s="123">
        <f t="shared" si="67"/>
        <v>0</v>
      </c>
      <c r="U109" s="126">
        <f t="shared" si="67"/>
        <v>0</v>
      </c>
      <c r="V109" s="123">
        <f t="shared" si="67"/>
        <v>0</v>
      </c>
      <c r="W109" s="125">
        <f t="shared" si="67"/>
        <v>0</v>
      </c>
      <c r="X109" s="127">
        <f t="shared" si="67"/>
        <v>0</v>
      </c>
      <c r="Y109" s="164"/>
      <c r="AA109" s="253"/>
      <c r="AB109" s="253"/>
    </row>
    <row r="110" spans="1:28" hidden="1" x14ac:dyDescent="0.25">
      <c r="A110" s="140" t="s">
        <v>389</v>
      </c>
      <c r="B110" s="59"/>
      <c r="C110" s="2"/>
      <c r="D110" s="603" t="s">
        <v>641</v>
      </c>
      <c r="E110" s="603"/>
      <c r="F110" s="148"/>
      <c r="G110" s="465"/>
      <c r="H110" s="514"/>
      <c r="I110" s="415"/>
      <c r="J110" s="394"/>
      <c r="K110" s="205"/>
      <c r="L110" s="224">
        <f t="shared" si="59"/>
        <v>0</v>
      </c>
      <c r="M110" s="81"/>
      <c r="N110" s="1"/>
      <c r="O110" s="1"/>
      <c r="P110" s="1"/>
      <c r="Q110" s="1"/>
      <c r="R110" s="1"/>
      <c r="S110" s="1"/>
      <c r="T110" s="1"/>
      <c r="U110" s="89"/>
      <c r="V110" s="1"/>
      <c r="W110" s="43"/>
      <c r="X110" s="46"/>
      <c r="Y110" s="148"/>
      <c r="AA110" s="253"/>
      <c r="AB110" s="253"/>
    </row>
    <row r="111" spans="1:28" hidden="1" x14ac:dyDescent="0.25">
      <c r="A111" s="140" t="s">
        <v>390</v>
      </c>
      <c r="B111" s="59"/>
      <c r="C111" s="2"/>
      <c r="D111" s="603" t="s">
        <v>791</v>
      </c>
      <c r="E111" s="603"/>
      <c r="F111" s="148"/>
      <c r="G111" s="465"/>
      <c r="H111" s="514"/>
      <c r="I111" s="415"/>
      <c r="J111" s="394"/>
      <c r="K111" s="205"/>
      <c r="L111" s="224">
        <f t="shared" si="59"/>
        <v>0</v>
      </c>
      <c r="M111" s="81"/>
      <c r="N111" s="1"/>
      <c r="O111" s="1"/>
      <c r="P111" s="1"/>
      <c r="Q111" s="1"/>
      <c r="R111" s="1"/>
      <c r="S111" s="1"/>
      <c r="T111" s="1"/>
      <c r="U111" s="89"/>
      <c r="V111" s="1"/>
      <c r="W111" s="43"/>
      <c r="X111" s="46"/>
      <c r="Y111" s="148"/>
      <c r="AA111" s="253"/>
      <c r="AB111" s="253"/>
    </row>
    <row r="112" spans="1:28" hidden="1" x14ac:dyDescent="0.25">
      <c r="A112" s="140" t="s">
        <v>391</v>
      </c>
      <c r="B112" s="59"/>
      <c r="C112" s="2"/>
      <c r="D112" s="603" t="s">
        <v>792</v>
      </c>
      <c r="E112" s="603"/>
      <c r="F112" s="148"/>
      <c r="G112" s="465"/>
      <c r="H112" s="514"/>
      <c r="I112" s="415"/>
      <c r="J112" s="394"/>
      <c r="K112" s="205"/>
      <c r="L112" s="224">
        <f t="shared" si="59"/>
        <v>0</v>
      </c>
      <c r="M112" s="81"/>
      <c r="N112" s="1"/>
      <c r="O112" s="1"/>
      <c r="P112" s="1"/>
      <c r="Q112" s="1"/>
      <c r="R112" s="1"/>
      <c r="S112" s="1"/>
      <c r="T112" s="1"/>
      <c r="U112" s="89"/>
      <c r="V112" s="1"/>
      <c r="W112" s="43"/>
      <c r="X112" s="46"/>
      <c r="Y112" s="148"/>
      <c r="AA112" s="253"/>
      <c r="AB112" s="253"/>
    </row>
    <row r="113" spans="1:28" hidden="1" x14ac:dyDescent="0.25">
      <c r="A113" s="140" t="s">
        <v>392</v>
      </c>
      <c r="B113" s="59"/>
      <c r="C113" s="2"/>
      <c r="D113" s="603" t="s">
        <v>793</v>
      </c>
      <c r="E113" s="603"/>
      <c r="F113" s="148"/>
      <c r="G113" s="465"/>
      <c r="H113" s="514"/>
      <c r="I113" s="415"/>
      <c r="J113" s="394"/>
      <c r="K113" s="205"/>
      <c r="L113" s="224">
        <f t="shared" si="59"/>
        <v>0</v>
      </c>
      <c r="M113" s="81"/>
      <c r="N113" s="1"/>
      <c r="O113" s="1"/>
      <c r="P113" s="1"/>
      <c r="Q113" s="1"/>
      <c r="R113" s="1"/>
      <c r="S113" s="1"/>
      <c r="T113" s="1"/>
      <c r="U113" s="89"/>
      <c r="V113" s="1"/>
      <c r="W113" s="43"/>
      <c r="X113" s="46"/>
      <c r="Y113" s="148"/>
      <c r="AA113" s="253"/>
      <c r="AB113" s="253"/>
    </row>
    <row r="114" spans="1:28" hidden="1" x14ac:dyDescent="0.25">
      <c r="A114" s="140" t="s">
        <v>393</v>
      </c>
      <c r="B114" s="59"/>
      <c r="C114" s="2"/>
      <c r="D114" s="603" t="s">
        <v>794</v>
      </c>
      <c r="E114" s="603"/>
      <c r="F114" s="148"/>
      <c r="G114" s="465"/>
      <c r="H114" s="514"/>
      <c r="I114" s="415"/>
      <c r="J114" s="394"/>
      <c r="K114" s="205"/>
      <c r="L114" s="224">
        <f t="shared" si="59"/>
        <v>0</v>
      </c>
      <c r="M114" s="81"/>
      <c r="N114" s="1"/>
      <c r="O114" s="1"/>
      <c r="P114" s="1"/>
      <c r="Q114" s="1"/>
      <c r="R114" s="1"/>
      <c r="S114" s="1"/>
      <c r="T114" s="1"/>
      <c r="U114" s="89"/>
      <c r="V114" s="1"/>
      <c r="W114" s="43"/>
      <c r="X114" s="46"/>
      <c r="Y114" s="148"/>
      <c r="AA114" s="253"/>
      <c r="AB114" s="253"/>
    </row>
    <row r="115" spans="1:28" hidden="1" x14ac:dyDescent="0.25">
      <c r="A115" s="140" t="s">
        <v>394</v>
      </c>
      <c r="B115" s="59"/>
      <c r="C115" s="2"/>
      <c r="D115" s="603" t="s">
        <v>795</v>
      </c>
      <c r="E115" s="603"/>
      <c r="F115" s="148"/>
      <c r="G115" s="465"/>
      <c r="H115" s="514"/>
      <c r="I115" s="415"/>
      <c r="J115" s="394"/>
      <c r="K115" s="205"/>
      <c r="L115" s="224">
        <f t="shared" si="59"/>
        <v>0</v>
      </c>
      <c r="M115" s="81"/>
      <c r="N115" s="1"/>
      <c r="O115" s="1"/>
      <c r="P115" s="1"/>
      <c r="Q115" s="1"/>
      <c r="R115" s="1"/>
      <c r="S115" s="1"/>
      <c r="T115" s="1"/>
      <c r="U115" s="89"/>
      <c r="V115" s="1"/>
      <c r="W115" s="43"/>
      <c r="X115" s="46"/>
      <c r="Y115" s="148"/>
      <c r="AA115" s="253"/>
      <c r="AB115" s="253"/>
    </row>
    <row r="116" spans="1:28" ht="25.5" customHeight="1" x14ac:dyDescent="0.25">
      <c r="A116" s="140" t="s">
        <v>395</v>
      </c>
      <c r="B116" s="257"/>
      <c r="C116" s="272"/>
      <c r="D116" s="629" t="s">
        <v>796</v>
      </c>
      <c r="E116" s="629"/>
      <c r="F116" s="274">
        <f>F117</f>
        <v>381000</v>
      </c>
      <c r="G116" s="476">
        <f>G117</f>
        <v>0</v>
      </c>
      <c r="H116" s="525">
        <f>H117</f>
        <v>0</v>
      </c>
      <c r="I116" s="532">
        <f>I117</f>
        <v>0</v>
      </c>
      <c r="J116" s="405">
        <f t="shared" ref="J116:X116" si="68">J117</f>
        <v>0</v>
      </c>
      <c r="K116" s="273">
        <f t="shared" si="68"/>
        <v>0</v>
      </c>
      <c r="L116" s="260">
        <f t="shared" si="59"/>
        <v>0</v>
      </c>
      <c r="M116" s="284">
        <f t="shared" si="68"/>
        <v>0</v>
      </c>
      <c r="N116" s="262">
        <f t="shared" si="68"/>
        <v>0</v>
      </c>
      <c r="O116" s="262">
        <f t="shared" si="68"/>
        <v>0</v>
      </c>
      <c r="P116" s="262">
        <f t="shared" si="68"/>
        <v>0</v>
      </c>
      <c r="Q116" s="262">
        <f t="shared" si="68"/>
        <v>0</v>
      </c>
      <c r="R116" s="262">
        <f t="shared" si="68"/>
        <v>0</v>
      </c>
      <c r="S116" s="262">
        <f t="shared" si="68"/>
        <v>0</v>
      </c>
      <c r="T116" s="262">
        <f t="shared" si="68"/>
        <v>0</v>
      </c>
      <c r="U116" s="263">
        <f t="shared" si="68"/>
        <v>0</v>
      </c>
      <c r="V116" s="262">
        <f t="shared" si="68"/>
        <v>0</v>
      </c>
      <c r="W116" s="261">
        <f t="shared" si="68"/>
        <v>0</v>
      </c>
      <c r="X116" s="264">
        <f t="shared" si="68"/>
        <v>0</v>
      </c>
      <c r="Y116" s="274"/>
      <c r="AA116" s="253"/>
      <c r="AB116" s="253"/>
    </row>
    <row r="117" spans="1:28" x14ac:dyDescent="0.25">
      <c r="B117" s="59"/>
      <c r="C117" s="2"/>
      <c r="D117" s="251"/>
      <c r="E117" s="251" t="s">
        <v>1196</v>
      </c>
      <c r="F117" s="155">
        <v>381000</v>
      </c>
      <c r="G117" s="477">
        <v>0</v>
      </c>
      <c r="H117" s="526">
        <v>0</v>
      </c>
      <c r="I117" s="426">
        <v>0</v>
      </c>
      <c r="J117" s="406">
        <f>SUM(M117:X117)</f>
        <v>0</v>
      </c>
      <c r="K117" s="215"/>
      <c r="L117" s="224">
        <f t="shared" si="59"/>
        <v>0</v>
      </c>
      <c r="M117" s="81"/>
      <c r="N117" s="1"/>
      <c r="O117" s="1"/>
      <c r="P117" s="1"/>
      <c r="Q117" s="1"/>
      <c r="R117" s="1"/>
      <c r="S117" s="1"/>
      <c r="T117" s="1"/>
      <c r="U117" s="89"/>
      <c r="V117" s="1"/>
      <c r="W117" s="43"/>
      <c r="X117" s="46"/>
      <c r="Y117" s="155"/>
      <c r="AA117" s="253"/>
      <c r="AB117" s="253"/>
    </row>
    <row r="118" spans="1:28" hidden="1" x14ac:dyDescent="0.25">
      <c r="A118" s="140" t="s">
        <v>396</v>
      </c>
      <c r="B118" s="59"/>
      <c r="C118" s="2"/>
      <c r="D118" s="603" t="s">
        <v>1090</v>
      </c>
      <c r="E118" s="603"/>
      <c r="F118" s="148"/>
      <c r="G118" s="465"/>
      <c r="H118" s="514"/>
      <c r="I118" s="415"/>
      <c r="J118" s="394"/>
      <c r="K118" s="205"/>
      <c r="L118" s="224">
        <f t="shared" si="59"/>
        <v>0</v>
      </c>
      <c r="M118" s="81"/>
      <c r="N118" s="1"/>
      <c r="O118" s="1"/>
      <c r="P118" s="1"/>
      <c r="Q118" s="1"/>
      <c r="R118" s="1"/>
      <c r="S118" s="1"/>
      <c r="T118" s="1"/>
      <c r="U118" s="89"/>
      <c r="V118" s="1"/>
      <c r="W118" s="43"/>
      <c r="X118" s="46"/>
      <c r="Y118" s="148"/>
      <c r="AA118" s="253"/>
      <c r="AB118" s="253"/>
    </row>
    <row r="119" spans="1:28" ht="25.5" hidden="1" customHeight="1" x14ac:dyDescent="0.25">
      <c r="A119" s="140" t="s">
        <v>397</v>
      </c>
      <c r="B119" s="59"/>
      <c r="C119" s="2"/>
      <c r="D119" s="607" t="s">
        <v>797</v>
      </c>
      <c r="E119" s="607"/>
      <c r="F119" s="155"/>
      <c r="G119" s="477"/>
      <c r="H119" s="526"/>
      <c r="I119" s="426"/>
      <c r="J119" s="406"/>
      <c r="K119" s="215"/>
      <c r="L119" s="224">
        <f t="shared" si="59"/>
        <v>0</v>
      </c>
      <c r="M119" s="81"/>
      <c r="N119" s="1"/>
      <c r="O119" s="1"/>
      <c r="P119" s="1"/>
      <c r="Q119" s="1"/>
      <c r="R119" s="1"/>
      <c r="S119" s="1"/>
      <c r="T119" s="1"/>
      <c r="U119" s="89"/>
      <c r="V119" s="1"/>
      <c r="W119" s="43"/>
      <c r="X119" s="46"/>
      <c r="Y119" s="155"/>
      <c r="AA119" s="253"/>
      <c r="AB119" s="253"/>
    </row>
    <row r="120" spans="1:28" ht="25.5" hidden="1" customHeight="1" x14ac:dyDescent="0.25">
      <c r="A120" s="140" t="s">
        <v>398</v>
      </c>
      <c r="B120" s="59"/>
      <c r="C120" s="2"/>
      <c r="D120" s="607" t="s">
        <v>798</v>
      </c>
      <c r="E120" s="607"/>
      <c r="F120" s="155"/>
      <c r="G120" s="477"/>
      <c r="H120" s="526"/>
      <c r="I120" s="426"/>
      <c r="J120" s="406"/>
      <c r="K120" s="215"/>
      <c r="L120" s="224">
        <f t="shared" si="59"/>
        <v>0</v>
      </c>
      <c r="M120" s="81"/>
      <c r="N120" s="1"/>
      <c r="O120" s="1"/>
      <c r="P120" s="1"/>
      <c r="Q120" s="1"/>
      <c r="R120" s="1"/>
      <c r="S120" s="1"/>
      <c r="T120" s="1"/>
      <c r="U120" s="89"/>
      <c r="V120" s="1"/>
      <c r="W120" s="43"/>
      <c r="X120" s="46"/>
      <c r="Y120" s="155"/>
      <c r="AA120" s="253"/>
      <c r="AB120" s="253"/>
    </row>
    <row r="121" spans="1:28" s="42" customFormat="1" ht="15" hidden="1" customHeight="1" x14ac:dyDescent="0.25">
      <c r="A121" s="140" t="s">
        <v>399</v>
      </c>
      <c r="B121" s="119" t="s">
        <v>948</v>
      </c>
      <c r="C121" s="675" t="s">
        <v>1091</v>
      </c>
      <c r="D121" s="676"/>
      <c r="E121" s="676"/>
      <c r="F121" s="164">
        <f>F122+F123+F124+F125+F126+F127+F128+F129+F130+F131</f>
        <v>0</v>
      </c>
      <c r="G121" s="475">
        <f>G122+G123+G124+G125+G126+G127+G128+G129+G130+G131</f>
        <v>0</v>
      </c>
      <c r="H121" s="524">
        <f>H122+H123+H124+H125+H126+H127+H128+H129+H130+H131</f>
        <v>0</v>
      </c>
      <c r="I121" s="425">
        <f>I122+I123+I124+I125+I126+I127+I128+I129+I130+I131</f>
        <v>0</v>
      </c>
      <c r="J121" s="404">
        <f t="shared" ref="J121:K121" si="69">J122+J123+J124+J125+J126+J127+J128+J129+J130+J131</f>
        <v>0</v>
      </c>
      <c r="K121" s="214">
        <f t="shared" si="69"/>
        <v>0</v>
      </c>
      <c r="L121" s="227">
        <f t="shared" si="59"/>
        <v>0</v>
      </c>
      <c r="M121" s="122">
        <f t="shared" ref="M121:X121" si="70">M122+M123+M124+M125+M126+M127+M128+M129+M130+M131</f>
        <v>0</v>
      </c>
      <c r="N121" s="123">
        <f t="shared" si="70"/>
        <v>0</v>
      </c>
      <c r="O121" s="123">
        <f t="shared" si="70"/>
        <v>0</v>
      </c>
      <c r="P121" s="123">
        <f t="shared" si="70"/>
        <v>0</v>
      </c>
      <c r="Q121" s="123">
        <f t="shared" si="70"/>
        <v>0</v>
      </c>
      <c r="R121" s="123">
        <f t="shared" si="70"/>
        <v>0</v>
      </c>
      <c r="S121" s="123">
        <f t="shared" si="70"/>
        <v>0</v>
      </c>
      <c r="T121" s="123">
        <f t="shared" si="70"/>
        <v>0</v>
      </c>
      <c r="U121" s="126">
        <f t="shared" si="70"/>
        <v>0</v>
      </c>
      <c r="V121" s="123">
        <f t="shared" si="70"/>
        <v>0</v>
      </c>
      <c r="W121" s="125">
        <f t="shared" si="70"/>
        <v>0</v>
      </c>
      <c r="X121" s="127">
        <f t="shared" si="70"/>
        <v>0</v>
      </c>
      <c r="Y121" s="164"/>
      <c r="AA121" s="253"/>
      <c r="AB121" s="253"/>
    </row>
    <row r="122" spans="1:28" hidden="1" x14ac:dyDescent="0.25">
      <c r="A122" s="140" t="s">
        <v>400</v>
      </c>
      <c r="B122" s="59"/>
      <c r="C122" s="2"/>
      <c r="D122" s="603" t="s">
        <v>640</v>
      </c>
      <c r="E122" s="603"/>
      <c r="F122" s="148"/>
      <c r="G122" s="465"/>
      <c r="H122" s="514"/>
      <c r="I122" s="415"/>
      <c r="J122" s="394"/>
      <c r="K122" s="205"/>
      <c r="L122" s="224">
        <f t="shared" si="59"/>
        <v>0</v>
      </c>
      <c r="M122" s="81"/>
      <c r="N122" s="1"/>
      <c r="O122" s="1"/>
      <c r="P122" s="1"/>
      <c r="Q122" s="1"/>
      <c r="R122" s="1"/>
      <c r="S122" s="1"/>
      <c r="T122" s="1"/>
      <c r="U122" s="89"/>
      <c r="V122" s="1"/>
      <c r="W122" s="43"/>
      <c r="X122" s="46"/>
      <c r="Y122" s="148"/>
      <c r="AA122" s="253"/>
      <c r="AB122" s="253"/>
    </row>
    <row r="123" spans="1:28" hidden="1" x14ac:dyDescent="0.25">
      <c r="A123" s="140" t="s">
        <v>401</v>
      </c>
      <c r="B123" s="59"/>
      <c r="C123" s="2"/>
      <c r="D123" s="603" t="s">
        <v>799</v>
      </c>
      <c r="E123" s="603"/>
      <c r="F123" s="148"/>
      <c r="G123" s="465"/>
      <c r="H123" s="514"/>
      <c r="I123" s="415"/>
      <c r="J123" s="394"/>
      <c r="K123" s="205"/>
      <c r="L123" s="224">
        <f t="shared" si="59"/>
        <v>0</v>
      </c>
      <c r="M123" s="81"/>
      <c r="N123" s="1"/>
      <c r="O123" s="1"/>
      <c r="P123" s="1"/>
      <c r="Q123" s="1"/>
      <c r="R123" s="1"/>
      <c r="S123" s="1"/>
      <c r="T123" s="1"/>
      <c r="U123" s="89"/>
      <c r="V123" s="1"/>
      <c r="W123" s="43"/>
      <c r="X123" s="46"/>
      <c r="Y123" s="148"/>
      <c r="AA123" s="253"/>
      <c r="AB123" s="253"/>
    </row>
    <row r="124" spans="1:28" hidden="1" x14ac:dyDescent="0.25">
      <c r="A124" s="140" t="s">
        <v>402</v>
      </c>
      <c r="B124" s="59"/>
      <c r="C124" s="2"/>
      <c r="D124" s="603" t="s">
        <v>801</v>
      </c>
      <c r="E124" s="603"/>
      <c r="F124" s="148"/>
      <c r="G124" s="465"/>
      <c r="H124" s="514"/>
      <c r="I124" s="415"/>
      <c r="J124" s="394"/>
      <c r="K124" s="205"/>
      <c r="L124" s="224">
        <f t="shared" si="59"/>
        <v>0</v>
      </c>
      <c r="M124" s="81"/>
      <c r="N124" s="1"/>
      <c r="O124" s="1"/>
      <c r="P124" s="1"/>
      <c r="Q124" s="1"/>
      <c r="R124" s="1"/>
      <c r="S124" s="1"/>
      <c r="T124" s="1"/>
      <c r="U124" s="89"/>
      <c r="V124" s="1"/>
      <c r="W124" s="43"/>
      <c r="X124" s="46"/>
      <c r="Y124" s="148"/>
      <c r="AA124" s="253"/>
      <c r="AB124" s="253"/>
    </row>
    <row r="125" spans="1:28" hidden="1" x14ac:dyDescent="0.25">
      <c r="A125" s="140" t="s">
        <v>403</v>
      </c>
      <c r="B125" s="59"/>
      <c r="C125" s="2"/>
      <c r="D125" s="603" t="s">
        <v>1093</v>
      </c>
      <c r="E125" s="603"/>
      <c r="F125" s="148"/>
      <c r="G125" s="465"/>
      <c r="H125" s="514"/>
      <c r="I125" s="415"/>
      <c r="J125" s="394"/>
      <c r="K125" s="205"/>
      <c r="L125" s="224">
        <f t="shared" si="59"/>
        <v>0</v>
      </c>
      <c r="M125" s="81"/>
      <c r="N125" s="1"/>
      <c r="O125" s="1"/>
      <c r="P125" s="1"/>
      <c r="Q125" s="1"/>
      <c r="R125" s="1"/>
      <c r="S125" s="1"/>
      <c r="T125" s="1"/>
      <c r="U125" s="89"/>
      <c r="V125" s="1"/>
      <c r="W125" s="43"/>
      <c r="X125" s="46"/>
      <c r="Y125" s="148"/>
      <c r="AA125" s="253"/>
      <c r="AB125" s="253"/>
    </row>
    <row r="126" spans="1:28" hidden="1" x14ac:dyDescent="0.25">
      <c r="A126" s="140" t="s">
        <v>404</v>
      </c>
      <c r="B126" s="59"/>
      <c r="C126" s="2"/>
      <c r="D126" s="603" t="s">
        <v>806</v>
      </c>
      <c r="E126" s="603"/>
      <c r="F126" s="148"/>
      <c r="G126" s="465"/>
      <c r="H126" s="514"/>
      <c r="I126" s="415"/>
      <c r="J126" s="394"/>
      <c r="K126" s="205"/>
      <c r="L126" s="224">
        <f t="shared" si="59"/>
        <v>0</v>
      </c>
      <c r="M126" s="81"/>
      <c r="N126" s="1"/>
      <c r="O126" s="1"/>
      <c r="P126" s="1"/>
      <c r="Q126" s="1"/>
      <c r="R126" s="1"/>
      <c r="S126" s="1"/>
      <c r="T126" s="1"/>
      <c r="U126" s="89"/>
      <c r="V126" s="1"/>
      <c r="W126" s="43"/>
      <c r="X126" s="46"/>
      <c r="Y126" s="148"/>
      <c r="AA126" s="253"/>
      <c r="AB126" s="253"/>
    </row>
    <row r="127" spans="1:28" hidden="1" x14ac:dyDescent="0.25">
      <c r="A127" s="140" t="s">
        <v>405</v>
      </c>
      <c r="B127" s="59"/>
      <c r="C127" s="2"/>
      <c r="D127" s="603" t="s">
        <v>804</v>
      </c>
      <c r="E127" s="603"/>
      <c r="F127" s="148"/>
      <c r="G127" s="465"/>
      <c r="H127" s="514"/>
      <c r="I127" s="415"/>
      <c r="J127" s="394"/>
      <c r="K127" s="205"/>
      <c r="L127" s="224">
        <f t="shared" si="59"/>
        <v>0</v>
      </c>
      <c r="M127" s="81"/>
      <c r="N127" s="1"/>
      <c r="O127" s="1"/>
      <c r="P127" s="1"/>
      <c r="Q127" s="1"/>
      <c r="R127" s="1"/>
      <c r="S127" s="1"/>
      <c r="T127" s="1"/>
      <c r="U127" s="89"/>
      <c r="V127" s="1"/>
      <c r="W127" s="43"/>
      <c r="X127" s="46"/>
      <c r="Y127" s="148"/>
      <c r="AA127" s="253"/>
      <c r="AB127" s="253"/>
    </row>
    <row r="128" spans="1:28" ht="25.5" hidden="1" customHeight="1" x14ac:dyDescent="0.25">
      <c r="A128" s="140" t="s">
        <v>406</v>
      </c>
      <c r="B128" s="59"/>
      <c r="C128" s="2"/>
      <c r="D128" s="607" t="s">
        <v>808</v>
      </c>
      <c r="E128" s="607"/>
      <c r="F128" s="155"/>
      <c r="G128" s="477"/>
      <c r="H128" s="526"/>
      <c r="I128" s="426"/>
      <c r="J128" s="406"/>
      <c r="K128" s="215"/>
      <c r="L128" s="224">
        <f t="shared" si="59"/>
        <v>0</v>
      </c>
      <c r="M128" s="81"/>
      <c r="N128" s="1"/>
      <c r="O128" s="1"/>
      <c r="P128" s="1"/>
      <c r="Q128" s="1"/>
      <c r="R128" s="1"/>
      <c r="S128" s="1"/>
      <c r="T128" s="1"/>
      <c r="U128" s="89"/>
      <c r="V128" s="1"/>
      <c r="W128" s="43"/>
      <c r="X128" s="46"/>
      <c r="Y128" s="155"/>
      <c r="AA128" s="253"/>
      <c r="AB128" s="253"/>
    </row>
    <row r="129" spans="1:28" hidden="1" x14ac:dyDescent="0.25">
      <c r="A129" s="140" t="s">
        <v>407</v>
      </c>
      <c r="B129" s="59"/>
      <c r="C129" s="2"/>
      <c r="D129" s="603" t="s">
        <v>1092</v>
      </c>
      <c r="E129" s="603"/>
      <c r="F129" s="148"/>
      <c r="G129" s="465"/>
      <c r="H129" s="514"/>
      <c r="I129" s="415"/>
      <c r="J129" s="394"/>
      <c r="K129" s="205"/>
      <c r="L129" s="224">
        <f t="shared" si="59"/>
        <v>0</v>
      </c>
      <c r="M129" s="81"/>
      <c r="N129" s="1"/>
      <c r="O129" s="1"/>
      <c r="P129" s="1"/>
      <c r="Q129" s="1"/>
      <c r="R129" s="1"/>
      <c r="S129" s="1"/>
      <c r="T129" s="1"/>
      <c r="U129" s="89"/>
      <c r="V129" s="1"/>
      <c r="W129" s="43"/>
      <c r="X129" s="46"/>
      <c r="Y129" s="148"/>
      <c r="AA129" s="253"/>
      <c r="AB129" s="253"/>
    </row>
    <row r="130" spans="1:28" ht="25.5" hidden="1" customHeight="1" x14ac:dyDescent="0.25">
      <c r="A130" s="140" t="s">
        <v>408</v>
      </c>
      <c r="B130" s="59"/>
      <c r="C130" s="2"/>
      <c r="D130" s="607" t="s">
        <v>811</v>
      </c>
      <c r="E130" s="607"/>
      <c r="F130" s="155"/>
      <c r="G130" s="477"/>
      <c r="H130" s="526"/>
      <c r="I130" s="426"/>
      <c r="J130" s="406"/>
      <c r="K130" s="215"/>
      <c r="L130" s="224">
        <f t="shared" si="59"/>
        <v>0</v>
      </c>
      <c r="M130" s="81"/>
      <c r="N130" s="1"/>
      <c r="O130" s="1"/>
      <c r="P130" s="1"/>
      <c r="Q130" s="1"/>
      <c r="R130" s="1"/>
      <c r="S130" s="1"/>
      <c r="T130" s="1"/>
      <c r="U130" s="89"/>
      <c r="V130" s="1"/>
      <c r="W130" s="43"/>
      <c r="X130" s="46"/>
      <c r="Y130" s="155"/>
      <c r="AA130" s="253"/>
      <c r="AB130" s="253"/>
    </row>
    <row r="131" spans="1:28" ht="25.5" hidden="1" customHeight="1" x14ac:dyDescent="0.25">
      <c r="A131" s="140" t="s">
        <v>409</v>
      </c>
      <c r="B131" s="59"/>
      <c r="C131" s="2"/>
      <c r="D131" s="607" t="s">
        <v>813</v>
      </c>
      <c r="E131" s="607"/>
      <c r="F131" s="155"/>
      <c r="G131" s="477"/>
      <c r="H131" s="526"/>
      <c r="I131" s="426"/>
      <c r="J131" s="406"/>
      <c r="K131" s="215"/>
      <c r="L131" s="224">
        <f t="shared" si="59"/>
        <v>0</v>
      </c>
      <c r="M131" s="81"/>
      <c r="N131" s="1"/>
      <c r="O131" s="1"/>
      <c r="P131" s="1"/>
      <c r="Q131" s="1"/>
      <c r="R131" s="1"/>
      <c r="S131" s="1"/>
      <c r="T131" s="1"/>
      <c r="U131" s="89"/>
      <c r="V131" s="1"/>
      <c r="W131" s="43"/>
      <c r="X131" s="46"/>
      <c r="Y131" s="155"/>
      <c r="AA131" s="253"/>
      <c r="AB131" s="253"/>
    </row>
    <row r="132" spans="1:28" s="42" customFormat="1" x14ac:dyDescent="0.25">
      <c r="A132" s="140" t="s">
        <v>410</v>
      </c>
      <c r="B132" s="119" t="s">
        <v>949</v>
      </c>
      <c r="C132" s="623" t="s">
        <v>411</v>
      </c>
      <c r="D132" s="624"/>
      <c r="E132" s="624"/>
      <c r="F132" s="165">
        <f t="shared" ref="F132:K132" si="71">F133+F134+F135+F136+F137+F138+F139+F143+F150+F151</f>
        <v>226000</v>
      </c>
      <c r="G132" s="478">
        <f t="shared" si="71"/>
        <v>2281177</v>
      </c>
      <c r="H132" s="527">
        <f t="shared" si="71"/>
        <v>2479111</v>
      </c>
      <c r="I132" s="427">
        <f t="shared" si="71"/>
        <v>2479111</v>
      </c>
      <c r="J132" s="407">
        <f t="shared" si="71"/>
        <v>2423061</v>
      </c>
      <c r="K132" s="216">
        <f t="shared" si="71"/>
        <v>25200</v>
      </c>
      <c r="L132" s="227">
        <f t="shared" si="59"/>
        <v>2448261</v>
      </c>
      <c r="M132" s="122">
        <f t="shared" ref="M132:Y132" si="72">M133+M134+M135+M136+M137+M138+M139+M143+M150+M151</f>
        <v>385173</v>
      </c>
      <c r="N132" s="123">
        <f t="shared" si="72"/>
        <v>50000</v>
      </c>
      <c r="O132" s="123">
        <f t="shared" si="72"/>
        <v>187962</v>
      </c>
      <c r="P132" s="123">
        <f t="shared" si="72"/>
        <v>348480</v>
      </c>
      <c r="Q132" s="123">
        <f t="shared" si="72"/>
        <v>22050</v>
      </c>
      <c r="R132" s="123">
        <f t="shared" si="72"/>
        <v>317562</v>
      </c>
      <c r="S132" s="123">
        <f t="shared" si="72"/>
        <v>30000</v>
      </c>
      <c r="T132" s="123">
        <f t="shared" si="72"/>
        <v>290000</v>
      </c>
      <c r="U132" s="126">
        <f t="shared" si="72"/>
        <v>0</v>
      </c>
      <c r="V132" s="123">
        <f t="shared" si="72"/>
        <v>200000</v>
      </c>
      <c r="W132" s="125">
        <f t="shared" si="72"/>
        <v>617034</v>
      </c>
      <c r="X132" s="127">
        <f t="shared" si="72"/>
        <v>0</v>
      </c>
      <c r="Y132" s="165"/>
      <c r="AA132" s="253"/>
      <c r="AB132" s="253"/>
    </row>
    <row r="133" spans="1:28" s="345" customFormat="1" hidden="1" x14ac:dyDescent="0.25">
      <c r="A133" s="140" t="s">
        <v>412</v>
      </c>
      <c r="B133" s="257"/>
      <c r="C133" s="272"/>
      <c r="D133" s="697" t="s">
        <v>639</v>
      </c>
      <c r="E133" s="697"/>
      <c r="F133" s="265">
        <v>0</v>
      </c>
      <c r="G133" s="479">
        <v>0</v>
      </c>
      <c r="H133" s="528">
        <v>0</v>
      </c>
      <c r="I133" s="428">
        <v>0</v>
      </c>
      <c r="J133" s="408"/>
      <c r="K133" s="259">
        <f>SUM(V133:X133)</f>
        <v>0</v>
      </c>
      <c r="L133" s="260">
        <f t="shared" si="59"/>
        <v>0</v>
      </c>
      <c r="M133" s="284"/>
      <c r="N133" s="262"/>
      <c r="O133" s="262"/>
      <c r="P133" s="262"/>
      <c r="Q133" s="262"/>
      <c r="R133" s="262"/>
      <c r="S133" s="262"/>
      <c r="T133" s="262"/>
      <c r="U133" s="263"/>
      <c r="V133" s="262"/>
      <c r="W133" s="261"/>
      <c r="X133" s="264"/>
      <c r="Y133" s="265"/>
      <c r="AA133" s="346"/>
      <c r="AB133" s="346"/>
    </row>
    <row r="134" spans="1:28" hidden="1" x14ac:dyDescent="0.25">
      <c r="A134" s="140" t="s">
        <v>413</v>
      </c>
      <c r="B134" s="59"/>
      <c r="C134" s="2"/>
      <c r="D134" s="603" t="s">
        <v>800</v>
      </c>
      <c r="E134" s="603"/>
      <c r="F134" s="148"/>
      <c r="G134" s="465"/>
      <c r="H134" s="514"/>
      <c r="I134" s="415"/>
      <c r="J134" s="394"/>
      <c r="K134" s="205"/>
      <c r="L134" s="224">
        <f t="shared" si="59"/>
        <v>0</v>
      </c>
      <c r="M134" s="81"/>
      <c r="N134" s="1"/>
      <c r="O134" s="1"/>
      <c r="P134" s="1"/>
      <c r="Q134" s="1"/>
      <c r="R134" s="1"/>
      <c r="S134" s="1"/>
      <c r="T134" s="1"/>
      <c r="U134" s="89"/>
      <c r="V134" s="1"/>
      <c r="W134" s="43"/>
      <c r="X134" s="46"/>
      <c r="Y134" s="148"/>
      <c r="AA134" s="253"/>
      <c r="AB134" s="253"/>
    </row>
    <row r="135" spans="1:28" hidden="1" x14ac:dyDescent="0.25">
      <c r="A135" s="140" t="s">
        <v>414</v>
      </c>
      <c r="B135" s="59"/>
      <c r="C135" s="2"/>
      <c r="D135" s="603" t="s">
        <v>802</v>
      </c>
      <c r="E135" s="603"/>
      <c r="F135" s="148"/>
      <c r="G135" s="465"/>
      <c r="H135" s="514"/>
      <c r="I135" s="415"/>
      <c r="J135" s="394"/>
      <c r="K135" s="205"/>
      <c r="L135" s="224">
        <f t="shared" si="59"/>
        <v>0</v>
      </c>
      <c r="M135" s="81"/>
      <c r="N135" s="1"/>
      <c r="O135" s="1"/>
      <c r="P135" s="1"/>
      <c r="Q135" s="1"/>
      <c r="R135" s="1"/>
      <c r="S135" s="1"/>
      <c r="T135" s="1"/>
      <c r="U135" s="89"/>
      <c r="V135" s="1"/>
      <c r="W135" s="43"/>
      <c r="X135" s="46"/>
      <c r="Y135" s="148"/>
      <c r="AA135" s="253"/>
      <c r="AB135" s="253"/>
    </row>
    <row r="136" spans="1:28" hidden="1" x14ac:dyDescent="0.25">
      <c r="A136" s="140" t="s">
        <v>415</v>
      </c>
      <c r="B136" s="59"/>
      <c r="C136" s="2"/>
      <c r="D136" s="603" t="s">
        <v>803</v>
      </c>
      <c r="E136" s="603"/>
      <c r="F136" s="148"/>
      <c r="G136" s="465"/>
      <c r="H136" s="514"/>
      <c r="I136" s="415"/>
      <c r="J136" s="394"/>
      <c r="K136" s="205"/>
      <c r="L136" s="224">
        <f t="shared" si="59"/>
        <v>0</v>
      </c>
      <c r="M136" s="81"/>
      <c r="N136" s="1"/>
      <c r="O136" s="1"/>
      <c r="P136" s="1"/>
      <c r="Q136" s="1"/>
      <c r="R136" s="1"/>
      <c r="S136" s="1"/>
      <c r="T136" s="1"/>
      <c r="U136" s="89"/>
      <c r="V136" s="1"/>
      <c r="W136" s="43"/>
      <c r="X136" s="46"/>
      <c r="Y136" s="148"/>
      <c r="AA136" s="253"/>
      <c r="AB136" s="253"/>
    </row>
    <row r="137" spans="1:28" hidden="1" x14ac:dyDescent="0.25">
      <c r="A137" s="140" t="s">
        <v>416</v>
      </c>
      <c r="B137" s="59"/>
      <c r="C137" s="2"/>
      <c r="D137" s="603" t="s">
        <v>807</v>
      </c>
      <c r="E137" s="603"/>
      <c r="F137" s="148"/>
      <c r="G137" s="465"/>
      <c r="H137" s="514"/>
      <c r="I137" s="415"/>
      <c r="J137" s="394"/>
      <c r="K137" s="205"/>
      <c r="L137" s="224">
        <f t="shared" si="59"/>
        <v>0</v>
      </c>
      <c r="M137" s="81"/>
      <c r="N137" s="1"/>
      <c r="O137" s="1"/>
      <c r="P137" s="1"/>
      <c r="Q137" s="1"/>
      <c r="R137" s="1"/>
      <c r="S137" s="1"/>
      <c r="T137" s="1"/>
      <c r="U137" s="89"/>
      <c r="V137" s="1"/>
      <c r="W137" s="43"/>
      <c r="X137" s="46"/>
      <c r="Y137" s="148"/>
      <c r="AA137" s="253"/>
      <c r="AB137" s="253"/>
    </row>
    <row r="138" spans="1:28" hidden="1" x14ac:dyDescent="0.25">
      <c r="A138" s="140" t="s">
        <v>417</v>
      </c>
      <c r="B138" s="59"/>
      <c r="C138" s="2"/>
      <c r="D138" s="603" t="s">
        <v>805</v>
      </c>
      <c r="E138" s="603"/>
      <c r="F138" s="148"/>
      <c r="G138" s="465"/>
      <c r="H138" s="514"/>
      <c r="I138" s="415"/>
      <c r="J138" s="394"/>
      <c r="K138" s="205"/>
      <c r="L138" s="224">
        <f t="shared" si="59"/>
        <v>0</v>
      </c>
      <c r="M138" s="81"/>
      <c r="N138" s="1"/>
      <c r="O138" s="1"/>
      <c r="P138" s="1"/>
      <c r="Q138" s="1"/>
      <c r="R138" s="1"/>
      <c r="S138" s="1"/>
      <c r="T138" s="1"/>
      <c r="U138" s="89"/>
      <c r="V138" s="1"/>
      <c r="W138" s="43"/>
      <c r="X138" s="46"/>
      <c r="Y138" s="148"/>
      <c r="AA138" s="253"/>
      <c r="AB138" s="253"/>
    </row>
    <row r="139" spans="1:28" ht="25.5" customHeight="1" x14ac:dyDescent="0.25">
      <c r="A139" s="140" t="s">
        <v>418</v>
      </c>
      <c r="B139" s="257"/>
      <c r="C139" s="272"/>
      <c r="D139" s="629" t="s">
        <v>809</v>
      </c>
      <c r="E139" s="629"/>
      <c r="F139" s="274">
        <f>SUM(F140:F142)</f>
        <v>100000</v>
      </c>
      <c r="G139" s="476">
        <f>SUM(G140:G142)</f>
        <v>1740124</v>
      </c>
      <c r="H139" s="525">
        <f>SUM(H140:H142)</f>
        <v>1938058</v>
      </c>
      <c r="I139" s="532">
        <f>SUM(I140:I142)</f>
        <v>1938058</v>
      </c>
      <c r="J139" s="405">
        <f t="shared" ref="J139:X139" si="73">SUM(J140:J142)</f>
        <v>1938058</v>
      </c>
      <c r="K139" s="273">
        <f t="shared" si="73"/>
        <v>0</v>
      </c>
      <c r="L139" s="260">
        <f t="shared" si="73"/>
        <v>1938058</v>
      </c>
      <c r="M139" s="284">
        <f t="shared" si="73"/>
        <v>0</v>
      </c>
      <c r="N139" s="262">
        <f t="shared" si="73"/>
        <v>50000</v>
      </c>
      <c r="O139" s="262">
        <f t="shared" si="73"/>
        <v>179562</v>
      </c>
      <c r="P139" s="262">
        <f t="shared" si="73"/>
        <v>298000</v>
      </c>
      <c r="Q139" s="262">
        <f t="shared" si="73"/>
        <v>0</v>
      </c>
      <c r="R139" s="262">
        <f t="shared" si="73"/>
        <v>317562</v>
      </c>
      <c r="S139" s="262">
        <f t="shared" si="73"/>
        <v>30000</v>
      </c>
      <c r="T139" s="262">
        <f t="shared" si="73"/>
        <v>290000</v>
      </c>
      <c r="U139" s="263">
        <f t="shared" si="73"/>
        <v>0</v>
      </c>
      <c r="V139" s="262">
        <f t="shared" si="73"/>
        <v>200000</v>
      </c>
      <c r="W139" s="261">
        <f t="shared" si="73"/>
        <v>572934</v>
      </c>
      <c r="X139" s="264">
        <f t="shared" si="73"/>
        <v>0</v>
      </c>
      <c r="Y139" s="274"/>
      <c r="AA139" s="253"/>
      <c r="AB139" s="253"/>
    </row>
    <row r="140" spans="1:28" x14ac:dyDescent="0.25">
      <c r="B140" s="59"/>
      <c r="C140" s="2"/>
      <c r="D140" s="287"/>
      <c r="E140" s="354" t="s">
        <v>1197</v>
      </c>
      <c r="F140" s="155">
        <v>100000</v>
      </c>
      <c r="G140" s="477">
        <v>111124</v>
      </c>
      <c r="H140" s="526">
        <v>111124</v>
      </c>
      <c r="I140" s="426">
        <v>111124</v>
      </c>
      <c r="J140" s="406">
        <f t="shared" ref="J140:J142" si="74">SUM(M140:X140)</f>
        <v>111124</v>
      </c>
      <c r="K140" s="215"/>
      <c r="L140" s="224">
        <f t="shared" ref="L140" si="75">SUM(J140:K140)</f>
        <v>111124</v>
      </c>
      <c r="M140" s="81"/>
      <c r="N140" s="1">
        <v>50000</v>
      </c>
      <c r="O140" s="1">
        <v>30562</v>
      </c>
      <c r="P140" s="1"/>
      <c r="Q140" s="1"/>
      <c r="R140" s="1">
        <v>30562</v>
      </c>
      <c r="S140" s="1"/>
      <c r="T140" s="1"/>
      <c r="U140" s="89"/>
      <c r="V140" s="1"/>
      <c r="W140" s="43"/>
      <c r="X140" s="46"/>
      <c r="Y140" s="155"/>
      <c r="AA140" s="253"/>
      <c r="AB140" s="253"/>
    </row>
    <row r="141" spans="1:28" x14ac:dyDescent="0.25">
      <c r="B141" s="59"/>
      <c r="C141" s="2"/>
      <c r="D141" s="384"/>
      <c r="E141" s="384" t="s">
        <v>1229</v>
      </c>
      <c r="F141" s="155">
        <v>0</v>
      </c>
      <c r="G141" s="477">
        <v>30000</v>
      </c>
      <c r="H141" s="526">
        <v>30000</v>
      </c>
      <c r="I141" s="426">
        <v>30000</v>
      </c>
      <c r="J141" s="406">
        <f t="shared" si="74"/>
        <v>30000</v>
      </c>
      <c r="K141" s="215"/>
      <c r="L141" s="224">
        <f t="shared" ref="L141" si="76">SUM(J141:K141)</f>
        <v>30000</v>
      </c>
      <c r="M141" s="81"/>
      <c r="N141" s="1"/>
      <c r="O141" s="1"/>
      <c r="P141" s="1"/>
      <c r="Q141" s="1"/>
      <c r="R141" s="1"/>
      <c r="S141" s="1">
        <v>30000</v>
      </c>
      <c r="T141" s="1"/>
      <c r="U141" s="89"/>
      <c r="V141" s="1"/>
      <c r="W141" s="43"/>
      <c r="X141" s="46"/>
      <c r="Y141" s="155"/>
      <c r="AA141" s="253"/>
      <c r="AB141" s="253"/>
    </row>
    <row r="142" spans="1:28" x14ac:dyDescent="0.25">
      <c r="B142" s="59"/>
      <c r="C142" s="2"/>
      <c r="D142" s="290"/>
      <c r="E142" s="290" t="s">
        <v>1198</v>
      </c>
      <c r="F142" s="155">
        <v>0</v>
      </c>
      <c r="G142" s="477">
        <v>1599000</v>
      </c>
      <c r="H142" s="526">
        <v>1796934</v>
      </c>
      <c r="I142" s="426">
        <v>1796934</v>
      </c>
      <c r="J142" s="406">
        <f t="shared" si="74"/>
        <v>1796934</v>
      </c>
      <c r="K142" s="215"/>
      <c r="L142" s="224">
        <f t="shared" ref="L142" si="77">SUM(J142:K142)</f>
        <v>1796934</v>
      </c>
      <c r="M142" s="81"/>
      <c r="N142" s="1"/>
      <c r="O142" s="1">
        <v>149000</v>
      </c>
      <c r="P142" s="1">
        <f>149000*2</f>
        <v>298000</v>
      </c>
      <c r="Q142" s="1"/>
      <c r="R142" s="1">
        <v>287000</v>
      </c>
      <c r="S142" s="1"/>
      <c r="T142" s="1">
        <v>290000</v>
      </c>
      <c r="U142" s="89"/>
      <c r="V142" s="1">
        <v>200000</v>
      </c>
      <c r="W142" s="43">
        <v>572934</v>
      </c>
      <c r="X142" s="46"/>
      <c r="Y142" s="155"/>
      <c r="AA142" s="253"/>
      <c r="AB142" s="253"/>
    </row>
    <row r="143" spans="1:28" x14ac:dyDescent="0.25">
      <c r="A143" s="140" t="s">
        <v>419</v>
      </c>
      <c r="B143" s="257"/>
      <c r="C143" s="272"/>
      <c r="D143" s="697" t="s">
        <v>810</v>
      </c>
      <c r="E143" s="697"/>
      <c r="F143" s="265">
        <f>SUM(F144:F149)</f>
        <v>126000</v>
      </c>
      <c r="G143" s="479">
        <f>SUM(G144:G149)</f>
        <v>541053</v>
      </c>
      <c r="H143" s="528">
        <f>SUM(H144:H149)</f>
        <v>541053</v>
      </c>
      <c r="I143" s="428">
        <f>SUM(I144:I149)</f>
        <v>541053</v>
      </c>
      <c r="J143" s="408">
        <f t="shared" ref="J143:X143" si="78">SUM(J144:J149)</f>
        <v>485003</v>
      </c>
      <c r="K143" s="259">
        <f t="shared" si="78"/>
        <v>25200</v>
      </c>
      <c r="L143" s="260">
        <f t="shared" si="59"/>
        <v>510203</v>
      </c>
      <c r="M143" s="284">
        <f t="shared" si="78"/>
        <v>385173</v>
      </c>
      <c r="N143" s="262">
        <f t="shared" si="78"/>
        <v>0</v>
      </c>
      <c r="O143" s="262">
        <f t="shared" si="78"/>
        <v>8400</v>
      </c>
      <c r="P143" s="262">
        <f t="shared" si="78"/>
        <v>50480</v>
      </c>
      <c r="Q143" s="262">
        <f t="shared" si="78"/>
        <v>22050</v>
      </c>
      <c r="R143" s="262">
        <f t="shared" si="78"/>
        <v>0</v>
      </c>
      <c r="S143" s="262">
        <f t="shared" si="78"/>
        <v>0</v>
      </c>
      <c r="T143" s="262">
        <f t="shared" si="78"/>
        <v>0</v>
      </c>
      <c r="U143" s="263">
        <f t="shared" si="78"/>
        <v>0</v>
      </c>
      <c r="V143" s="262">
        <f t="shared" si="78"/>
        <v>0</v>
      </c>
      <c r="W143" s="261">
        <f t="shared" si="78"/>
        <v>44100</v>
      </c>
      <c r="X143" s="264">
        <f t="shared" si="78"/>
        <v>0</v>
      </c>
      <c r="Y143" s="265"/>
      <c r="AA143" s="253"/>
      <c r="AB143" s="253"/>
    </row>
    <row r="144" spans="1:28" x14ac:dyDescent="0.25">
      <c r="B144" s="59"/>
      <c r="C144" s="2"/>
      <c r="D144" s="254"/>
      <c r="E144" s="254" t="s">
        <v>1196</v>
      </c>
      <c r="F144" s="155">
        <v>0</v>
      </c>
      <c r="G144" s="477">
        <v>380963</v>
      </c>
      <c r="H144" s="526">
        <v>380963</v>
      </c>
      <c r="I144" s="426">
        <v>380963</v>
      </c>
      <c r="J144" s="406">
        <f t="shared" ref="J144:J146" si="79">SUM(M144:X144)</f>
        <v>380963</v>
      </c>
      <c r="K144" s="215"/>
      <c r="L144" s="224">
        <f t="shared" ref="L144" si="80">SUM(J144:K144)</f>
        <v>380963</v>
      </c>
      <c r="M144" s="81">
        <v>380963</v>
      </c>
      <c r="N144" s="1"/>
      <c r="O144" s="1"/>
      <c r="P144" s="1"/>
      <c r="Q144" s="1"/>
      <c r="R144" s="1"/>
      <c r="S144" s="1"/>
      <c r="T144" s="1"/>
      <c r="U144" s="89"/>
      <c r="V144" s="1"/>
      <c r="W144" s="43"/>
      <c r="X144" s="46"/>
      <c r="Y144" s="155"/>
      <c r="AA144" s="253"/>
      <c r="AB144" s="253"/>
    </row>
    <row r="145" spans="1:28" x14ac:dyDescent="0.25">
      <c r="B145" s="59"/>
      <c r="C145" s="2"/>
      <c r="D145" s="255"/>
      <c r="E145" s="347" t="s">
        <v>1199</v>
      </c>
      <c r="F145" s="148">
        <v>89000</v>
      </c>
      <c r="G145" s="465">
        <v>89000</v>
      </c>
      <c r="H145" s="514">
        <v>89000</v>
      </c>
      <c r="I145" s="415">
        <v>89000</v>
      </c>
      <c r="J145" s="394">
        <f t="shared" si="79"/>
        <v>66150</v>
      </c>
      <c r="K145" s="205"/>
      <c r="L145" s="224">
        <f t="shared" ref="L145" si="81">SUM(J145:K145)</f>
        <v>66150</v>
      </c>
      <c r="M145" s="81"/>
      <c r="N145" s="1"/>
      <c r="O145" s="1"/>
      <c r="P145" s="1"/>
      <c r="Q145" s="1">
        <v>22050</v>
      </c>
      <c r="R145" s="1"/>
      <c r="S145" s="1"/>
      <c r="T145" s="1"/>
      <c r="U145" s="89"/>
      <c r="V145" s="1"/>
      <c r="W145" s="43">
        <v>44100</v>
      </c>
      <c r="X145" s="46"/>
      <c r="Y145" s="148"/>
      <c r="AA145" s="253"/>
      <c r="AB145" s="253"/>
    </row>
    <row r="146" spans="1:28" x14ac:dyDescent="0.25">
      <c r="B146" s="59"/>
      <c r="C146" s="2"/>
      <c r="D146" s="249"/>
      <c r="E146" s="249" t="s">
        <v>1200</v>
      </c>
      <c r="F146" s="148">
        <v>4000</v>
      </c>
      <c r="G146" s="465">
        <v>29490</v>
      </c>
      <c r="H146" s="514">
        <v>29490</v>
      </c>
      <c r="I146" s="415">
        <v>29490</v>
      </c>
      <c r="J146" s="394">
        <f t="shared" si="79"/>
        <v>29490</v>
      </c>
      <c r="K146" s="205"/>
      <c r="L146" s="224">
        <f t="shared" si="59"/>
        <v>29490</v>
      </c>
      <c r="M146" s="81">
        <v>4210</v>
      </c>
      <c r="N146" s="1"/>
      <c r="O146" s="1"/>
      <c r="P146" s="1">
        <v>25280</v>
      </c>
      <c r="Q146" s="1"/>
      <c r="R146" s="1"/>
      <c r="S146" s="1"/>
      <c r="T146" s="1"/>
      <c r="U146" s="89"/>
      <c r="V146" s="1"/>
      <c r="W146" s="43"/>
      <c r="X146" s="46"/>
      <c r="Y146" s="148"/>
      <c r="AA146" s="253"/>
      <c r="AB146" s="253"/>
    </row>
    <row r="147" spans="1:28" x14ac:dyDescent="0.25">
      <c r="B147" s="59"/>
      <c r="C147" s="2"/>
      <c r="D147" s="249"/>
      <c r="E147" s="249" t="s">
        <v>1201</v>
      </c>
      <c r="F147" s="148">
        <v>8000</v>
      </c>
      <c r="G147" s="465">
        <v>8000</v>
      </c>
      <c r="H147" s="514">
        <v>8000</v>
      </c>
      <c r="I147" s="415">
        <v>8000</v>
      </c>
      <c r="J147" s="394"/>
      <c r="K147" s="205">
        <f>SUM(M147:X147)</f>
        <v>0</v>
      </c>
      <c r="L147" s="224">
        <f t="shared" si="59"/>
        <v>0</v>
      </c>
      <c r="M147" s="81"/>
      <c r="N147" s="1"/>
      <c r="O147" s="1"/>
      <c r="P147" s="1"/>
      <c r="Q147" s="1"/>
      <c r="R147" s="1"/>
      <c r="S147" s="1"/>
      <c r="T147" s="1"/>
      <c r="U147" s="89"/>
      <c r="V147" s="1"/>
      <c r="W147" s="43"/>
      <c r="X147" s="46"/>
      <c r="Y147" s="148"/>
      <c r="AA147" s="253"/>
      <c r="AB147" s="253"/>
    </row>
    <row r="148" spans="1:28" x14ac:dyDescent="0.25">
      <c r="B148" s="59"/>
      <c r="C148" s="2"/>
      <c r="D148" s="286"/>
      <c r="E148" s="286" t="s">
        <v>1219</v>
      </c>
      <c r="F148" s="148">
        <v>0</v>
      </c>
      <c r="G148" s="465">
        <v>8400</v>
      </c>
      <c r="H148" s="514">
        <v>8400</v>
      </c>
      <c r="I148" s="415">
        <v>8400</v>
      </c>
      <c r="J148" s="394">
        <f>SUM(M148:X148)</f>
        <v>8400</v>
      </c>
      <c r="K148" s="205"/>
      <c r="L148" s="224">
        <f t="shared" ref="L148" si="82">SUM(J148:K148)</f>
        <v>8400</v>
      </c>
      <c r="M148" s="81"/>
      <c r="N148" s="1"/>
      <c r="O148" s="1">
        <v>8400</v>
      </c>
      <c r="P148" s="1"/>
      <c r="Q148" s="1"/>
      <c r="R148" s="1"/>
      <c r="S148" s="1"/>
      <c r="T148" s="1"/>
      <c r="U148" s="89"/>
      <c r="V148" s="1"/>
      <c r="W148" s="43"/>
      <c r="X148" s="46"/>
      <c r="Y148" s="148"/>
      <c r="AA148" s="253"/>
      <c r="AB148" s="253"/>
    </row>
    <row r="149" spans="1:28" x14ac:dyDescent="0.25">
      <c r="B149" s="59"/>
      <c r="C149" s="2"/>
      <c r="D149" s="249"/>
      <c r="E149" s="249" t="s">
        <v>1202</v>
      </c>
      <c r="F149" s="148">
        <v>25000</v>
      </c>
      <c r="G149" s="465">
        <v>25200</v>
      </c>
      <c r="H149" s="514">
        <v>25200</v>
      </c>
      <c r="I149" s="415">
        <v>25200</v>
      </c>
      <c r="J149" s="394"/>
      <c r="K149" s="205">
        <f>SUM(M149:X149)</f>
        <v>25200</v>
      </c>
      <c r="L149" s="224">
        <f t="shared" si="59"/>
        <v>25200</v>
      </c>
      <c r="M149" s="81"/>
      <c r="N149" s="1"/>
      <c r="O149" s="1"/>
      <c r="P149" s="1">
        <v>25200</v>
      </c>
      <c r="Q149" s="1"/>
      <c r="R149" s="1"/>
      <c r="S149" s="1"/>
      <c r="T149" s="1"/>
      <c r="U149" s="89"/>
      <c r="V149" s="1"/>
      <c r="W149" s="43"/>
      <c r="X149" s="46"/>
      <c r="Y149" s="148"/>
      <c r="AA149" s="253"/>
      <c r="AB149" s="253"/>
    </row>
    <row r="150" spans="1:28" ht="25.5" hidden="1" customHeight="1" x14ac:dyDescent="0.25">
      <c r="A150" s="140" t="s">
        <v>420</v>
      </c>
      <c r="B150" s="59"/>
      <c r="C150" s="2"/>
      <c r="D150" s="607" t="s">
        <v>812</v>
      </c>
      <c r="E150" s="607"/>
      <c r="F150" s="155"/>
      <c r="G150" s="477"/>
      <c r="H150" s="526"/>
      <c r="I150" s="426"/>
      <c r="J150" s="406"/>
      <c r="K150" s="215"/>
      <c r="L150" s="224">
        <f t="shared" si="59"/>
        <v>0</v>
      </c>
      <c r="M150" s="81"/>
      <c r="N150" s="1"/>
      <c r="O150" s="1"/>
      <c r="P150" s="1"/>
      <c r="Q150" s="1"/>
      <c r="R150" s="1"/>
      <c r="S150" s="1"/>
      <c r="T150" s="1"/>
      <c r="U150" s="89"/>
      <c r="V150" s="1"/>
      <c r="W150" s="43"/>
      <c r="X150" s="46"/>
      <c r="Y150" s="155"/>
      <c r="AA150" s="253"/>
      <c r="AB150" s="253"/>
    </row>
    <row r="151" spans="1:28" ht="25.5" hidden="1" customHeight="1" x14ac:dyDescent="0.25">
      <c r="A151" s="140" t="s">
        <v>421</v>
      </c>
      <c r="B151" s="59"/>
      <c r="C151" s="2"/>
      <c r="D151" s="607" t="s">
        <v>814</v>
      </c>
      <c r="E151" s="607"/>
      <c r="F151" s="155"/>
      <c r="G151" s="477"/>
      <c r="H151" s="526"/>
      <c r="I151" s="426"/>
      <c r="J151" s="406"/>
      <c r="K151" s="215"/>
      <c r="L151" s="224">
        <f t="shared" si="59"/>
        <v>0</v>
      </c>
      <c r="M151" s="81"/>
      <c r="N151" s="1"/>
      <c r="O151" s="1"/>
      <c r="P151" s="1"/>
      <c r="Q151" s="1"/>
      <c r="R151" s="1"/>
      <c r="S151" s="1"/>
      <c r="T151" s="1"/>
      <c r="U151" s="89"/>
      <c r="V151" s="1"/>
      <c r="W151" s="43"/>
      <c r="X151" s="46"/>
      <c r="Y151" s="155"/>
      <c r="AA151" s="253"/>
      <c r="AB151" s="253"/>
    </row>
    <row r="152" spans="1:28" s="42" customFormat="1" ht="27.75" hidden="1" customHeight="1" x14ac:dyDescent="0.25">
      <c r="A152" s="140" t="s">
        <v>422</v>
      </c>
      <c r="B152" s="119" t="s">
        <v>950</v>
      </c>
      <c r="C152" s="675" t="s">
        <v>1094</v>
      </c>
      <c r="D152" s="676"/>
      <c r="E152" s="676"/>
      <c r="F152" s="164">
        <f>F153+F154</f>
        <v>0</v>
      </c>
      <c r="G152" s="475">
        <f>G153+G154</f>
        <v>0</v>
      </c>
      <c r="H152" s="524">
        <f>H153+H154</f>
        <v>0</v>
      </c>
      <c r="I152" s="425">
        <f>I153+I154</f>
        <v>0</v>
      </c>
      <c r="J152" s="404">
        <f t="shared" ref="J152:K152" si="83">J153+J154</f>
        <v>0</v>
      </c>
      <c r="K152" s="214">
        <f t="shared" si="83"/>
        <v>0</v>
      </c>
      <c r="L152" s="227">
        <f t="shared" si="59"/>
        <v>0</v>
      </c>
      <c r="M152" s="122">
        <f t="shared" ref="M152:X152" si="84">M153+M154</f>
        <v>0</v>
      </c>
      <c r="N152" s="123">
        <f t="shared" si="84"/>
        <v>0</v>
      </c>
      <c r="O152" s="123">
        <f t="shared" si="84"/>
        <v>0</v>
      </c>
      <c r="P152" s="123">
        <f t="shared" si="84"/>
        <v>0</v>
      </c>
      <c r="Q152" s="123">
        <f t="shared" si="84"/>
        <v>0</v>
      </c>
      <c r="R152" s="123">
        <f t="shared" si="84"/>
        <v>0</v>
      </c>
      <c r="S152" s="123">
        <f t="shared" si="84"/>
        <v>0</v>
      </c>
      <c r="T152" s="123">
        <f t="shared" si="84"/>
        <v>0</v>
      </c>
      <c r="U152" s="126">
        <f t="shared" si="84"/>
        <v>0</v>
      </c>
      <c r="V152" s="123">
        <f t="shared" si="84"/>
        <v>0</v>
      </c>
      <c r="W152" s="125">
        <f t="shared" si="84"/>
        <v>0</v>
      </c>
      <c r="X152" s="127">
        <f t="shared" si="84"/>
        <v>0</v>
      </c>
      <c r="Y152" s="164"/>
      <c r="AA152" s="253"/>
      <c r="AB152" s="253"/>
    </row>
    <row r="153" spans="1:28" hidden="1" x14ac:dyDescent="0.25">
      <c r="A153" s="140" t="s">
        <v>423</v>
      </c>
      <c r="B153" s="59"/>
      <c r="C153" s="2"/>
      <c r="D153" s="603" t="s">
        <v>816</v>
      </c>
      <c r="E153" s="603"/>
      <c r="F153" s="148"/>
      <c r="G153" s="465"/>
      <c r="H153" s="514"/>
      <c r="I153" s="415"/>
      <c r="J153" s="394"/>
      <c r="K153" s="205"/>
      <c r="L153" s="224">
        <f t="shared" si="59"/>
        <v>0</v>
      </c>
      <c r="M153" s="81"/>
      <c r="N153" s="1"/>
      <c r="O153" s="1"/>
      <c r="P153" s="1"/>
      <c r="Q153" s="1"/>
      <c r="R153" s="1"/>
      <c r="S153" s="1"/>
      <c r="T153" s="1"/>
      <c r="U153" s="89"/>
      <c r="V153" s="1"/>
      <c r="W153" s="43"/>
      <c r="X153" s="46"/>
      <c r="Y153" s="148"/>
      <c r="AA153" s="253"/>
      <c r="AB153" s="253"/>
    </row>
    <row r="154" spans="1:28" ht="25.5" hidden="1" customHeight="1" x14ac:dyDescent="0.25">
      <c r="A154" s="140" t="s">
        <v>424</v>
      </c>
      <c r="B154" s="59"/>
      <c r="C154" s="2"/>
      <c r="D154" s="607" t="s">
        <v>815</v>
      </c>
      <c r="E154" s="607"/>
      <c r="F154" s="155"/>
      <c r="G154" s="477"/>
      <c r="H154" s="526"/>
      <c r="I154" s="426"/>
      <c r="J154" s="406"/>
      <c r="K154" s="215"/>
      <c r="L154" s="224">
        <f t="shared" si="59"/>
        <v>0</v>
      </c>
      <c r="M154" s="81"/>
      <c r="N154" s="1"/>
      <c r="O154" s="1"/>
      <c r="P154" s="1"/>
      <c r="Q154" s="1"/>
      <c r="R154" s="1"/>
      <c r="S154" s="1"/>
      <c r="T154" s="1"/>
      <c r="U154" s="89"/>
      <c r="V154" s="1"/>
      <c r="W154" s="43"/>
      <c r="X154" s="46"/>
      <c r="Y154" s="155"/>
      <c r="AA154" s="253"/>
      <c r="AB154" s="253"/>
    </row>
    <row r="155" spans="1:28" s="42" customFormat="1" hidden="1" x14ac:dyDescent="0.25">
      <c r="A155" s="140" t="s">
        <v>425</v>
      </c>
      <c r="B155" s="119" t="s">
        <v>952</v>
      </c>
      <c r="C155" s="675" t="s">
        <v>1095</v>
      </c>
      <c r="D155" s="676"/>
      <c r="E155" s="676"/>
      <c r="F155" s="164">
        <f>F156+F157+F158+F159+F160+F161+F162+F163+F164+F165+F166</f>
        <v>0</v>
      </c>
      <c r="G155" s="475">
        <f>G156+G157+G158+G159+G160+G161+G162+G163+G164+G165+G166</f>
        <v>0</v>
      </c>
      <c r="H155" s="524">
        <f>H156+H157+H158+H159+H160+H161+H162+H163+H164+H165+H166</f>
        <v>0</v>
      </c>
      <c r="I155" s="425">
        <f>I156+I157+I158+I159+I160+I161+I162+I163+I164+I165+I166</f>
        <v>0</v>
      </c>
      <c r="J155" s="404">
        <f t="shared" ref="J155:K155" si="85">J156+J157+J158+J159+J160+J161+J162+J163+J164+J165+J166</f>
        <v>0</v>
      </c>
      <c r="K155" s="214">
        <f t="shared" si="85"/>
        <v>0</v>
      </c>
      <c r="L155" s="227">
        <f t="shared" si="59"/>
        <v>0</v>
      </c>
      <c r="M155" s="122">
        <f t="shared" ref="M155:X155" si="86">M156+M157+M158+M159+M160+M161+M162+M163+M164+M165+M166</f>
        <v>0</v>
      </c>
      <c r="N155" s="123">
        <f t="shared" si="86"/>
        <v>0</v>
      </c>
      <c r="O155" s="123">
        <f t="shared" si="86"/>
        <v>0</v>
      </c>
      <c r="P155" s="123">
        <f t="shared" si="86"/>
        <v>0</v>
      </c>
      <c r="Q155" s="123">
        <f t="shared" si="86"/>
        <v>0</v>
      </c>
      <c r="R155" s="123">
        <f t="shared" si="86"/>
        <v>0</v>
      </c>
      <c r="S155" s="123">
        <f t="shared" si="86"/>
        <v>0</v>
      </c>
      <c r="T155" s="123">
        <f t="shared" si="86"/>
        <v>0</v>
      </c>
      <c r="U155" s="126">
        <f t="shared" si="86"/>
        <v>0</v>
      </c>
      <c r="V155" s="123">
        <f t="shared" si="86"/>
        <v>0</v>
      </c>
      <c r="W155" s="125">
        <f t="shared" si="86"/>
        <v>0</v>
      </c>
      <c r="X155" s="127">
        <f t="shared" si="86"/>
        <v>0</v>
      </c>
      <c r="Y155" s="164"/>
      <c r="AA155" s="253"/>
      <c r="AB155" s="253"/>
    </row>
    <row r="156" spans="1:28" hidden="1" x14ac:dyDescent="0.25">
      <c r="A156" s="140" t="s">
        <v>426</v>
      </c>
      <c r="B156" s="59"/>
      <c r="C156" s="2"/>
      <c r="D156" s="603" t="s">
        <v>625</v>
      </c>
      <c r="E156" s="603"/>
      <c r="F156" s="148"/>
      <c r="G156" s="465"/>
      <c r="H156" s="514"/>
      <c r="I156" s="415"/>
      <c r="J156" s="394"/>
      <c r="K156" s="205"/>
      <c r="L156" s="224">
        <f t="shared" si="59"/>
        <v>0</v>
      </c>
      <c r="M156" s="81"/>
      <c r="N156" s="1"/>
      <c r="O156" s="1"/>
      <c r="P156" s="1"/>
      <c r="Q156" s="1"/>
      <c r="R156" s="1"/>
      <c r="S156" s="1"/>
      <c r="T156" s="1"/>
      <c r="U156" s="89"/>
      <c r="V156" s="1"/>
      <c r="W156" s="43"/>
      <c r="X156" s="46"/>
      <c r="Y156" s="148"/>
      <c r="AA156" s="253"/>
      <c r="AB156" s="253"/>
    </row>
    <row r="157" spans="1:28" hidden="1" x14ac:dyDescent="0.25">
      <c r="A157" s="140" t="s">
        <v>427</v>
      </c>
      <c r="B157" s="59"/>
      <c r="C157" s="2"/>
      <c r="D157" s="603" t="s">
        <v>628</v>
      </c>
      <c r="E157" s="603"/>
      <c r="F157" s="148"/>
      <c r="G157" s="465"/>
      <c r="H157" s="514"/>
      <c r="I157" s="415"/>
      <c r="J157" s="394"/>
      <c r="K157" s="205"/>
      <c r="L157" s="224">
        <f t="shared" si="59"/>
        <v>0</v>
      </c>
      <c r="M157" s="81"/>
      <c r="N157" s="1"/>
      <c r="O157" s="1"/>
      <c r="P157" s="1"/>
      <c r="Q157" s="1"/>
      <c r="R157" s="1"/>
      <c r="S157" s="1"/>
      <c r="T157" s="1"/>
      <c r="U157" s="89"/>
      <c r="V157" s="1"/>
      <c r="W157" s="43"/>
      <c r="X157" s="46"/>
      <c r="Y157" s="148"/>
      <c r="AA157" s="253"/>
      <c r="AB157" s="253"/>
    </row>
    <row r="158" spans="1:28" hidden="1" x14ac:dyDescent="0.25">
      <c r="A158" s="140" t="s">
        <v>428</v>
      </c>
      <c r="B158" s="59"/>
      <c r="C158" s="2"/>
      <c r="D158" s="603" t="s">
        <v>629</v>
      </c>
      <c r="E158" s="603"/>
      <c r="F158" s="148"/>
      <c r="G158" s="465"/>
      <c r="H158" s="514"/>
      <c r="I158" s="415"/>
      <c r="J158" s="394"/>
      <c r="K158" s="205"/>
      <c r="L158" s="224">
        <f t="shared" si="59"/>
        <v>0</v>
      </c>
      <c r="M158" s="81"/>
      <c r="N158" s="1"/>
      <c r="O158" s="1"/>
      <c r="P158" s="1"/>
      <c r="Q158" s="1"/>
      <c r="R158" s="1"/>
      <c r="S158" s="1"/>
      <c r="T158" s="1"/>
      <c r="U158" s="89"/>
      <c r="V158" s="1"/>
      <c r="W158" s="43"/>
      <c r="X158" s="46"/>
      <c r="Y158" s="148"/>
      <c r="AA158" s="253"/>
      <c r="AB158" s="253"/>
    </row>
    <row r="159" spans="1:28" hidden="1" x14ac:dyDescent="0.25">
      <c r="A159" s="140" t="s">
        <v>429</v>
      </c>
      <c r="B159" s="59"/>
      <c r="C159" s="2"/>
      <c r="D159" s="603" t="s">
        <v>626</v>
      </c>
      <c r="E159" s="603"/>
      <c r="F159" s="148"/>
      <c r="G159" s="465"/>
      <c r="H159" s="514"/>
      <c r="I159" s="415"/>
      <c r="J159" s="394"/>
      <c r="K159" s="205"/>
      <c r="L159" s="224">
        <f t="shared" si="59"/>
        <v>0</v>
      </c>
      <c r="M159" s="81"/>
      <c r="N159" s="1"/>
      <c r="O159" s="1"/>
      <c r="P159" s="1"/>
      <c r="Q159" s="1"/>
      <c r="R159" s="1"/>
      <c r="S159" s="1"/>
      <c r="T159" s="1"/>
      <c r="U159" s="89"/>
      <c r="V159" s="1"/>
      <c r="W159" s="43"/>
      <c r="X159" s="46"/>
      <c r="Y159" s="148"/>
      <c r="AA159" s="253"/>
      <c r="AB159" s="253"/>
    </row>
    <row r="160" spans="1:28" hidden="1" x14ac:dyDescent="0.25">
      <c r="A160" s="140" t="s">
        <v>430</v>
      </c>
      <c r="B160" s="59"/>
      <c r="C160" s="2"/>
      <c r="D160" s="603" t="s">
        <v>1096</v>
      </c>
      <c r="E160" s="603"/>
      <c r="F160" s="148"/>
      <c r="G160" s="465"/>
      <c r="H160" s="514"/>
      <c r="I160" s="415"/>
      <c r="J160" s="394"/>
      <c r="K160" s="205"/>
      <c r="L160" s="224">
        <f t="shared" si="59"/>
        <v>0</v>
      </c>
      <c r="M160" s="81"/>
      <c r="N160" s="1"/>
      <c r="O160" s="1"/>
      <c r="P160" s="1"/>
      <c r="Q160" s="1"/>
      <c r="R160" s="1"/>
      <c r="S160" s="1"/>
      <c r="T160" s="1"/>
      <c r="U160" s="89"/>
      <c r="V160" s="1"/>
      <c r="W160" s="43"/>
      <c r="X160" s="46"/>
      <c r="Y160" s="148"/>
      <c r="AA160" s="253"/>
      <c r="AB160" s="253"/>
    </row>
    <row r="161" spans="1:28" ht="25.5" hidden="1" customHeight="1" x14ac:dyDescent="0.25">
      <c r="A161" s="140" t="s">
        <v>431</v>
      </c>
      <c r="B161" s="59"/>
      <c r="C161" s="2"/>
      <c r="D161" s="607" t="s">
        <v>817</v>
      </c>
      <c r="E161" s="607"/>
      <c r="F161" s="155"/>
      <c r="G161" s="477"/>
      <c r="H161" s="526"/>
      <c r="I161" s="426"/>
      <c r="J161" s="406"/>
      <c r="K161" s="215"/>
      <c r="L161" s="224">
        <f t="shared" si="59"/>
        <v>0</v>
      </c>
      <c r="M161" s="81"/>
      <c r="N161" s="1"/>
      <c r="O161" s="1"/>
      <c r="P161" s="1"/>
      <c r="Q161" s="1"/>
      <c r="R161" s="1"/>
      <c r="S161" s="1"/>
      <c r="T161" s="1"/>
      <c r="U161" s="89"/>
      <c r="V161" s="1"/>
      <c r="W161" s="43"/>
      <c r="X161" s="46"/>
      <c r="Y161" s="155"/>
      <c r="AA161" s="253"/>
      <c r="AB161" s="253"/>
    </row>
    <row r="162" spans="1:28" ht="25.5" hidden="1" customHeight="1" x14ac:dyDescent="0.25">
      <c r="A162" s="140" t="s">
        <v>432</v>
      </c>
      <c r="B162" s="59"/>
      <c r="C162" s="2"/>
      <c r="D162" s="607" t="s">
        <v>818</v>
      </c>
      <c r="E162" s="607"/>
      <c r="F162" s="155"/>
      <c r="G162" s="477"/>
      <c r="H162" s="526"/>
      <c r="I162" s="426"/>
      <c r="J162" s="406"/>
      <c r="K162" s="215"/>
      <c r="L162" s="224">
        <f t="shared" si="59"/>
        <v>0</v>
      </c>
      <c r="M162" s="81"/>
      <c r="N162" s="1"/>
      <c r="O162" s="1"/>
      <c r="P162" s="1"/>
      <c r="Q162" s="1"/>
      <c r="R162" s="1"/>
      <c r="S162" s="1"/>
      <c r="T162" s="1"/>
      <c r="U162" s="89"/>
      <c r="V162" s="1"/>
      <c r="W162" s="43"/>
      <c r="X162" s="46"/>
      <c r="Y162" s="155"/>
      <c r="AA162" s="253"/>
      <c r="AB162" s="253"/>
    </row>
    <row r="163" spans="1:28" hidden="1" x14ac:dyDescent="0.25">
      <c r="A163" s="140" t="s">
        <v>433</v>
      </c>
      <c r="B163" s="59"/>
      <c r="C163" s="2"/>
      <c r="D163" s="603" t="s">
        <v>635</v>
      </c>
      <c r="E163" s="603"/>
      <c r="F163" s="148"/>
      <c r="G163" s="465"/>
      <c r="H163" s="514"/>
      <c r="I163" s="415"/>
      <c r="J163" s="394"/>
      <c r="K163" s="205"/>
      <c r="L163" s="224">
        <f t="shared" ref="L163:L232" si="87">SUM(J163:K163)</f>
        <v>0</v>
      </c>
      <c r="M163" s="81"/>
      <c r="N163" s="1"/>
      <c r="O163" s="1"/>
      <c r="P163" s="1"/>
      <c r="Q163" s="1"/>
      <c r="R163" s="1"/>
      <c r="S163" s="1"/>
      <c r="T163" s="1"/>
      <c r="U163" s="89"/>
      <c r="V163" s="1"/>
      <c r="W163" s="43"/>
      <c r="X163" s="46"/>
      <c r="Y163" s="148"/>
      <c r="AA163" s="253"/>
      <c r="AB163" s="253"/>
    </row>
    <row r="164" spans="1:28" hidden="1" x14ac:dyDescent="0.25">
      <c r="A164" s="140" t="s">
        <v>434</v>
      </c>
      <c r="B164" s="59"/>
      <c r="C164" s="2"/>
      <c r="D164" s="603" t="s">
        <v>627</v>
      </c>
      <c r="E164" s="603"/>
      <c r="F164" s="148"/>
      <c r="G164" s="465"/>
      <c r="H164" s="514"/>
      <c r="I164" s="415"/>
      <c r="J164" s="394"/>
      <c r="K164" s="205"/>
      <c r="L164" s="224">
        <f t="shared" si="87"/>
        <v>0</v>
      </c>
      <c r="M164" s="81"/>
      <c r="N164" s="1"/>
      <c r="O164" s="1"/>
      <c r="P164" s="1"/>
      <c r="Q164" s="1"/>
      <c r="R164" s="1"/>
      <c r="S164" s="1"/>
      <c r="T164" s="1"/>
      <c r="U164" s="89"/>
      <c r="V164" s="1"/>
      <c r="W164" s="43"/>
      <c r="X164" s="46"/>
      <c r="Y164" s="148"/>
      <c r="AA164" s="253"/>
      <c r="AB164" s="253"/>
    </row>
    <row r="165" spans="1:28" ht="25.5" hidden="1" customHeight="1" x14ac:dyDescent="0.25">
      <c r="A165" s="140" t="s">
        <v>435</v>
      </c>
      <c r="B165" s="59"/>
      <c r="C165" s="2"/>
      <c r="D165" s="607" t="s">
        <v>819</v>
      </c>
      <c r="E165" s="607"/>
      <c r="F165" s="155"/>
      <c r="G165" s="477"/>
      <c r="H165" s="526"/>
      <c r="I165" s="426"/>
      <c r="J165" s="406"/>
      <c r="K165" s="215"/>
      <c r="L165" s="224">
        <f t="shared" si="87"/>
        <v>0</v>
      </c>
      <c r="M165" s="81"/>
      <c r="N165" s="1"/>
      <c r="O165" s="1"/>
      <c r="P165" s="1"/>
      <c r="Q165" s="1"/>
      <c r="R165" s="1"/>
      <c r="S165" s="1"/>
      <c r="T165" s="1"/>
      <c r="U165" s="89"/>
      <c r="V165" s="1"/>
      <c r="W165" s="43"/>
      <c r="X165" s="46"/>
      <c r="Y165" s="155"/>
      <c r="AA165" s="253"/>
      <c r="AB165" s="253"/>
    </row>
    <row r="166" spans="1:28" hidden="1" x14ac:dyDescent="0.25">
      <c r="A166" s="140" t="s">
        <v>436</v>
      </c>
      <c r="B166" s="59"/>
      <c r="C166" s="2"/>
      <c r="D166" s="603" t="s">
        <v>820</v>
      </c>
      <c r="E166" s="603"/>
      <c r="F166" s="148"/>
      <c r="G166" s="465"/>
      <c r="H166" s="514"/>
      <c r="I166" s="415"/>
      <c r="J166" s="394"/>
      <c r="K166" s="205"/>
      <c r="L166" s="224">
        <f t="shared" si="87"/>
        <v>0</v>
      </c>
      <c r="M166" s="81"/>
      <c r="N166" s="1"/>
      <c r="O166" s="1"/>
      <c r="P166" s="1"/>
      <c r="Q166" s="1"/>
      <c r="R166" s="1"/>
      <c r="S166" s="1"/>
      <c r="T166" s="1"/>
      <c r="U166" s="89"/>
      <c r="V166" s="1"/>
      <c r="W166" s="43"/>
      <c r="X166" s="46"/>
      <c r="Y166" s="148"/>
      <c r="AA166" s="253"/>
      <c r="AB166" s="253"/>
    </row>
    <row r="167" spans="1:28" s="42" customFormat="1" hidden="1" x14ac:dyDescent="0.25">
      <c r="A167" s="140" t="s">
        <v>437</v>
      </c>
      <c r="B167" s="119" t="s">
        <v>951</v>
      </c>
      <c r="C167" s="623" t="s">
        <v>438</v>
      </c>
      <c r="D167" s="624"/>
      <c r="E167" s="624"/>
      <c r="F167" s="165"/>
      <c r="G167" s="478"/>
      <c r="H167" s="527"/>
      <c r="I167" s="427"/>
      <c r="J167" s="407"/>
      <c r="K167" s="216"/>
      <c r="L167" s="227">
        <f t="shared" si="87"/>
        <v>0</v>
      </c>
      <c r="M167" s="122"/>
      <c r="N167" s="123"/>
      <c r="O167" s="123"/>
      <c r="P167" s="123"/>
      <c r="Q167" s="123"/>
      <c r="R167" s="123"/>
      <c r="S167" s="123"/>
      <c r="T167" s="123"/>
      <c r="U167" s="126"/>
      <c r="V167" s="123"/>
      <c r="W167" s="125"/>
      <c r="X167" s="127"/>
      <c r="Y167" s="165"/>
      <c r="AA167" s="253"/>
      <c r="AB167" s="253"/>
    </row>
    <row r="168" spans="1:28" s="42" customFormat="1" hidden="1" x14ac:dyDescent="0.25">
      <c r="A168" s="140" t="s">
        <v>439</v>
      </c>
      <c r="B168" s="119" t="s">
        <v>953</v>
      </c>
      <c r="C168" s="623" t="s">
        <v>440</v>
      </c>
      <c r="D168" s="624"/>
      <c r="E168" s="624"/>
      <c r="F168" s="165"/>
      <c r="G168" s="478"/>
      <c r="H168" s="527"/>
      <c r="I168" s="427"/>
      <c r="J168" s="407"/>
      <c r="K168" s="216"/>
      <c r="L168" s="227">
        <f t="shared" si="87"/>
        <v>0</v>
      </c>
      <c r="M168" s="122"/>
      <c r="N168" s="123"/>
      <c r="O168" s="123"/>
      <c r="P168" s="123"/>
      <c r="Q168" s="123"/>
      <c r="R168" s="123"/>
      <c r="S168" s="123"/>
      <c r="T168" s="123"/>
      <c r="U168" s="126"/>
      <c r="V168" s="123"/>
      <c r="W168" s="125"/>
      <c r="X168" s="127"/>
      <c r="Y168" s="165"/>
      <c r="AA168" s="253"/>
      <c r="AB168" s="253"/>
    </row>
    <row r="169" spans="1:28" s="42" customFormat="1" hidden="1" x14ac:dyDescent="0.25">
      <c r="A169" s="140" t="s">
        <v>441</v>
      </c>
      <c r="B169" s="119" t="s">
        <v>954</v>
      </c>
      <c r="C169" s="623" t="s">
        <v>442</v>
      </c>
      <c r="D169" s="624"/>
      <c r="E169" s="624"/>
      <c r="F169" s="165"/>
      <c r="G169" s="478"/>
      <c r="H169" s="527"/>
      <c r="I169" s="427"/>
      <c r="J169" s="407"/>
      <c r="K169" s="216"/>
      <c r="L169" s="227">
        <f t="shared" si="87"/>
        <v>0</v>
      </c>
      <c r="M169" s="122"/>
      <c r="N169" s="123"/>
      <c r="O169" s="123"/>
      <c r="P169" s="123"/>
      <c r="Q169" s="123"/>
      <c r="R169" s="123"/>
      <c r="S169" s="123"/>
      <c r="T169" s="123"/>
      <c r="U169" s="126"/>
      <c r="V169" s="123"/>
      <c r="W169" s="125"/>
      <c r="X169" s="127"/>
      <c r="Y169" s="165"/>
      <c r="AA169" s="253"/>
      <c r="AB169" s="253"/>
    </row>
    <row r="170" spans="1:28" s="42" customFormat="1" x14ac:dyDescent="0.25">
      <c r="A170" s="140" t="s">
        <v>443</v>
      </c>
      <c r="B170" s="119" t="s">
        <v>955</v>
      </c>
      <c r="C170" s="623" t="s">
        <v>444</v>
      </c>
      <c r="D170" s="624"/>
      <c r="E170" s="624"/>
      <c r="F170" s="165">
        <f t="shared" ref="F170:K170" si="88">F171+F172+F173+F178+F179+F180+F181+F182+F183+F184</f>
        <v>1000000</v>
      </c>
      <c r="G170" s="478">
        <f t="shared" si="88"/>
        <v>1200000</v>
      </c>
      <c r="H170" s="527">
        <f t="shared" si="88"/>
        <v>1260000</v>
      </c>
      <c r="I170" s="427">
        <f t="shared" si="88"/>
        <v>1260000</v>
      </c>
      <c r="J170" s="407">
        <f t="shared" si="88"/>
        <v>0</v>
      </c>
      <c r="K170" s="216">
        <f t="shared" si="88"/>
        <v>1260000</v>
      </c>
      <c r="L170" s="227">
        <f t="shared" si="87"/>
        <v>1260000</v>
      </c>
      <c r="M170" s="122">
        <f t="shared" ref="M170:Y170" si="89">M171+M172+M173+M178+M179+M180+M181+M182+M183+M184</f>
        <v>250000</v>
      </c>
      <c r="N170" s="123">
        <f t="shared" si="89"/>
        <v>0</v>
      </c>
      <c r="O170" s="123">
        <f t="shared" si="89"/>
        <v>0</v>
      </c>
      <c r="P170" s="123">
        <f t="shared" si="89"/>
        <v>0</v>
      </c>
      <c r="Q170" s="123">
        <f t="shared" si="89"/>
        <v>0</v>
      </c>
      <c r="R170" s="123">
        <f t="shared" si="89"/>
        <v>750000</v>
      </c>
      <c r="S170" s="123">
        <f t="shared" si="89"/>
        <v>0</v>
      </c>
      <c r="T170" s="123">
        <f t="shared" si="89"/>
        <v>0</v>
      </c>
      <c r="U170" s="126">
        <f t="shared" si="89"/>
        <v>210000</v>
      </c>
      <c r="V170" s="123">
        <f t="shared" si="89"/>
        <v>0</v>
      </c>
      <c r="W170" s="125">
        <f t="shared" si="89"/>
        <v>50000</v>
      </c>
      <c r="X170" s="127">
        <f t="shared" si="89"/>
        <v>0</v>
      </c>
      <c r="Y170" s="165"/>
      <c r="AA170" s="253"/>
      <c r="AB170" s="253"/>
    </row>
    <row r="171" spans="1:28" s="345" customFormat="1" x14ac:dyDescent="0.25">
      <c r="A171" s="344" t="s">
        <v>445</v>
      </c>
      <c r="B171" s="257"/>
      <c r="C171" s="272"/>
      <c r="D171" s="697" t="s">
        <v>630</v>
      </c>
      <c r="E171" s="697"/>
      <c r="F171" s="265">
        <v>0</v>
      </c>
      <c r="G171" s="479">
        <v>200000</v>
      </c>
      <c r="H171" s="528">
        <v>210000</v>
      </c>
      <c r="I171" s="428">
        <v>210000</v>
      </c>
      <c r="J171" s="408"/>
      <c r="K171" s="259">
        <f>SUM(M171:X171)</f>
        <v>210000</v>
      </c>
      <c r="L171" s="260">
        <f t="shared" si="87"/>
        <v>210000</v>
      </c>
      <c r="M171" s="284"/>
      <c r="N171" s="262"/>
      <c r="O171" s="262"/>
      <c r="P171" s="262"/>
      <c r="Q171" s="262"/>
      <c r="R171" s="262"/>
      <c r="S171" s="262"/>
      <c r="T171" s="262"/>
      <c r="U171" s="263">
        <v>210000</v>
      </c>
      <c r="V171" s="262"/>
      <c r="W171" s="261"/>
      <c r="X171" s="264"/>
      <c r="Y171" s="265"/>
      <c r="AA171" s="346"/>
      <c r="AB171" s="346"/>
    </row>
    <row r="172" spans="1:28" hidden="1" x14ac:dyDescent="0.25">
      <c r="A172" s="140" t="s">
        <v>446</v>
      </c>
      <c r="B172" s="59"/>
      <c r="C172" s="2"/>
      <c r="D172" s="603" t="s">
        <v>631</v>
      </c>
      <c r="E172" s="603"/>
      <c r="F172" s="148"/>
      <c r="G172" s="465"/>
      <c r="H172" s="514"/>
      <c r="I172" s="415"/>
      <c r="J172" s="394"/>
      <c r="K172" s="205"/>
      <c r="L172" s="224">
        <f t="shared" si="87"/>
        <v>0</v>
      </c>
      <c r="M172" s="81"/>
      <c r="N172" s="1"/>
      <c r="O172" s="1"/>
      <c r="P172" s="1"/>
      <c r="Q172" s="1"/>
      <c r="R172" s="1"/>
      <c r="S172" s="1"/>
      <c r="T172" s="1"/>
      <c r="U172" s="89"/>
      <c r="V172" s="1"/>
      <c r="W172" s="43"/>
      <c r="X172" s="46"/>
      <c r="Y172" s="148"/>
      <c r="AA172" s="253"/>
      <c r="AB172" s="253"/>
    </row>
    <row r="173" spans="1:28" x14ac:dyDescent="0.25">
      <c r="A173" s="140" t="s">
        <v>447</v>
      </c>
      <c r="B173" s="257"/>
      <c r="C173" s="272"/>
      <c r="D173" s="697" t="s">
        <v>632</v>
      </c>
      <c r="E173" s="697"/>
      <c r="F173" s="265">
        <f t="shared" ref="F173:K173" si="90">SUM(F174:F177)</f>
        <v>1000000</v>
      </c>
      <c r="G173" s="479">
        <f t="shared" si="90"/>
        <v>1000000</v>
      </c>
      <c r="H173" s="528">
        <f t="shared" si="90"/>
        <v>1050000</v>
      </c>
      <c r="I173" s="428">
        <f t="shared" si="90"/>
        <v>1050000</v>
      </c>
      <c r="J173" s="408">
        <f t="shared" si="90"/>
        <v>0</v>
      </c>
      <c r="K173" s="259">
        <f t="shared" si="90"/>
        <v>1050000</v>
      </c>
      <c r="L173" s="260">
        <f t="shared" si="87"/>
        <v>1050000</v>
      </c>
      <c r="M173" s="284">
        <f t="shared" ref="M173:X173" si="91">SUM(M174:M177)</f>
        <v>250000</v>
      </c>
      <c r="N173" s="262">
        <f t="shared" si="91"/>
        <v>0</v>
      </c>
      <c r="O173" s="262">
        <f t="shared" si="91"/>
        <v>0</v>
      </c>
      <c r="P173" s="262">
        <f t="shared" si="91"/>
        <v>0</v>
      </c>
      <c r="Q173" s="262">
        <f t="shared" si="91"/>
        <v>0</v>
      </c>
      <c r="R173" s="262">
        <f t="shared" si="91"/>
        <v>750000</v>
      </c>
      <c r="S173" s="262">
        <f t="shared" si="91"/>
        <v>0</v>
      </c>
      <c r="T173" s="262">
        <f t="shared" si="91"/>
        <v>0</v>
      </c>
      <c r="U173" s="263">
        <f t="shared" si="91"/>
        <v>0</v>
      </c>
      <c r="V173" s="262">
        <f t="shared" si="91"/>
        <v>0</v>
      </c>
      <c r="W173" s="261">
        <f t="shared" si="91"/>
        <v>50000</v>
      </c>
      <c r="X173" s="264">
        <f t="shared" si="91"/>
        <v>0</v>
      </c>
      <c r="Y173" s="265"/>
      <c r="AA173" s="253"/>
      <c r="AB173" s="253"/>
    </row>
    <row r="174" spans="1:28" x14ac:dyDescent="0.25">
      <c r="B174" s="59"/>
      <c r="C174" s="2"/>
      <c r="D174" s="339"/>
      <c r="E174" s="339" t="s">
        <v>1203</v>
      </c>
      <c r="F174" s="148">
        <v>150000</v>
      </c>
      <c r="G174" s="465">
        <v>150000</v>
      </c>
      <c r="H174" s="514">
        <v>150000</v>
      </c>
      <c r="I174" s="415">
        <v>150000</v>
      </c>
      <c r="J174" s="394"/>
      <c r="K174" s="205">
        <f t="shared" ref="K174:K177" si="92">SUM(M174:X174)</f>
        <v>150000</v>
      </c>
      <c r="L174" s="224">
        <f t="shared" ref="L174" si="93">SUM(J174:K174)</f>
        <v>150000</v>
      </c>
      <c r="M174" s="81"/>
      <c r="N174" s="1"/>
      <c r="O174" s="1"/>
      <c r="P174" s="1"/>
      <c r="Q174" s="1"/>
      <c r="R174" s="1">
        <v>150000</v>
      </c>
      <c r="S174" s="1"/>
      <c r="T174" s="1"/>
      <c r="U174" s="89"/>
      <c r="V174" s="1"/>
      <c r="W174" s="43"/>
      <c r="X174" s="46"/>
      <c r="Y174" s="148"/>
      <c r="AA174" s="253"/>
      <c r="AB174" s="253"/>
    </row>
    <row r="175" spans="1:28" x14ac:dyDescent="0.25">
      <c r="B175" s="59"/>
      <c r="C175" s="2"/>
      <c r="D175" s="448"/>
      <c r="E175" s="448" t="s">
        <v>1239</v>
      </c>
      <c r="F175" s="148">
        <v>0</v>
      </c>
      <c r="G175" s="465">
        <v>0</v>
      </c>
      <c r="H175" s="514">
        <v>50000</v>
      </c>
      <c r="I175" s="415">
        <v>50000</v>
      </c>
      <c r="J175" s="394"/>
      <c r="K175" s="205">
        <f t="shared" si="92"/>
        <v>50000</v>
      </c>
      <c r="L175" s="224">
        <f t="shared" ref="L175" si="94">SUM(J175:K175)</f>
        <v>50000</v>
      </c>
      <c r="M175" s="81"/>
      <c r="N175" s="1"/>
      <c r="O175" s="1"/>
      <c r="P175" s="1"/>
      <c r="Q175" s="1"/>
      <c r="R175" s="1"/>
      <c r="S175" s="1"/>
      <c r="T175" s="1"/>
      <c r="U175" s="89"/>
      <c r="V175" s="1"/>
      <c r="W175" s="43">
        <v>50000</v>
      </c>
      <c r="X175" s="46"/>
      <c r="Y175" s="148"/>
      <c r="AA175" s="253"/>
      <c r="AB175" s="253"/>
    </row>
    <row r="176" spans="1:28" x14ac:dyDescent="0.25">
      <c r="B176" s="59"/>
      <c r="C176" s="2"/>
      <c r="D176" s="249"/>
      <c r="E176" s="249" t="s">
        <v>1204</v>
      </c>
      <c r="F176" s="148">
        <v>100000</v>
      </c>
      <c r="G176" s="465">
        <v>100000</v>
      </c>
      <c r="H176" s="514">
        <v>100000</v>
      </c>
      <c r="I176" s="415">
        <v>100000</v>
      </c>
      <c r="J176" s="394"/>
      <c r="K176" s="205">
        <f t="shared" si="92"/>
        <v>100000</v>
      </c>
      <c r="L176" s="224">
        <f t="shared" si="87"/>
        <v>100000</v>
      </c>
      <c r="M176" s="81"/>
      <c r="N176" s="1"/>
      <c r="O176" s="1"/>
      <c r="P176" s="1"/>
      <c r="Q176" s="1"/>
      <c r="R176" s="1">
        <v>100000</v>
      </c>
      <c r="S176" s="1"/>
      <c r="T176" s="1"/>
      <c r="U176" s="89"/>
      <c r="V176" s="1"/>
      <c r="W176" s="43"/>
      <c r="X176" s="46"/>
      <c r="Y176" s="148"/>
      <c r="AA176" s="253"/>
      <c r="AB176" s="253"/>
    </row>
    <row r="177" spans="1:28" x14ac:dyDescent="0.25">
      <c r="B177" s="59"/>
      <c r="C177" s="2"/>
      <c r="D177" s="249"/>
      <c r="E177" s="249" t="s">
        <v>1205</v>
      </c>
      <c r="F177" s="148">
        <v>750000</v>
      </c>
      <c r="G177" s="465">
        <v>750000</v>
      </c>
      <c r="H177" s="514">
        <v>750000</v>
      </c>
      <c r="I177" s="415">
        <v>750000</v>
      </c>
      <c r="J177" s="394"/>
      <c r="K177" s="205">
        <f t="shared" si="92"/>
        <v>750000</v>
      </c>
      <c r="L177" s="224">
        <f t="shared" si="87"/>
        <v>750000</v>
      </c>
      <c r="M177" s="81">
        <v>250000</v>
      </c>
      <c r="N177" s="1"/>
      <c r="O177" s="1"/>
      <c r="P177" s="1"/>
      <c r="Q177" s="1"/>
      <c r="R177" s="1">
        <v>500000</v>
      </c>
      <c r="S177" s="1"/>
      <c r="T177" s="1"/>
      <c r="U177" s="89"/>
      <c r="V177" s="1"/>
      <c r="W177" s="43"/>
      <c r="X177" s="46"/>
      <c r="Y177" s="148"/>
      <c r="AA177" s="253"/>
      <c r="AB177" s="253"/>
    </row>
    <row r="178" spans="1:28" hidden="1" x14ac:dyDescent="0.25">
      <c r="A178" s="140" t="s">
        <v>448</v>
      </c>
      <c r="B178" s="59"/>
      <c r="C178" s="2"/>
      <c r="D178" s="603" t="s">
        <v>633</v>
      </c>
      <c r="E178" s="603"/>
      <c r="F178" s="148"/>
      <c r="G178" s="465"/>
      <c r="H178" s="514"/>
      <c r="I178" s="415"/>
      <c r="J178" s="394"/>
      <c r="K178" s="205"/>
      <c r="L178" s="224">
        <f t="shared" si="87"/>
        <v>0</v>
      </c>
      <c r="M178" s="81"/>
      <c r="N178" s="1"/>
      <c r="O178" s="1"/>
      <c r="P178" s="1"/>
      <c r="Q178" s="1"/>
      <c r="R178" s="1"/>
      <c r="S178" s="1"/>
      <c r="T178" s="1"/>
      <c r="U178" s="89"/>
      <c r="V178" s="1"/>
      <c r="W178" s="43"/>
      <c r="X178" s="46"/>
      <c r="Y178" s="148"/>
      <c r="AA178" s="253"/>
      <c r="AB178" s="253"/>
    </row>
    <row r="179" spans="1:28" hidden="1" x14ac:dyDescent="0.25">
      <c r="A179" s="140" t="s">
        <v>449</v>
      </c>
      <c r="B179" s="59"/>
      <c r="C179" s="2"/>
      <c r="D179" s="603" t="s">
        <v>634</v>
      </c>
      <c r="E179" s="603"/>
      <c r="F179" s="148"/>
      <c r="G179" s="465"/>
      <c r="H179" s="514"/>
      <c r="I179" s="415"/>
      <c r="J179" s="394"/>
      <c r="K179" s="205"/>
      <c r="L179" s="224">
        <f t="shared" si="87"/>
        <v>0</v>
      </c>
      <c r="M179" s="81"/>
      <c r="N179" s="1"/>
      <c r="O179" s="1"/>
      <c r="P179" s="1"/>
      <c r="Q179" s="1"/>
      <c r="R179" s="1"/>
      <c r="S179" s="1"/>
      <c r="T179" s="1"/>
      <c r="U179" s="89"/>
      <c r="V179" s="1"/>
      <c r="W179" s="43"/>
      <c r="X179" s="46"/>
      <c r="Y179" s="148"/>
      <c r="AA179" s="253"/>
      <c r="AB179" s="253"/>
    </row>
    <row r="180" spans="1:28" ht="25.5" hidden="1" customHeight="1" x14ac:dyDescent="0.25">
      <c r="A180" s="140" t="s">
        <v>450</v>
      </c>
      <c r="B180" s="59"/>
      <c r="C180" s="2"/>
      <c r="D180" s="607" t="s">
        <v>821</v>
      </c>
      <c r="E180" s="607"/>
      <c r="F180" s="155"/>
      <c r="G180" s="477"/>
      <c r="H180" s="526"/>
      <c r="I180" s="426"/>
      <c r="J180" s="406"/>
      <c r="K180" s="215"/>
      <c r="L180" s="224">
        <f t="shared" si="87"/>
        <v>0</v>
      </c>
      <c r="M180" s="81"/>
      <c r="N180" s="1"/>
      <c r="O180" s="1"/>
      <c r="P180" s="1"/>
      <c r="Q180" s="1"/>
      <c r="R180" s="1"/>
      <c r="S180" s="1"/>
      <c r="T180" s="1"/>
      <c r="U180" s="89"/>
      <c r="V180" s="1"/>
      <c r="W180" s="43"/>
      <c r="X180" s="46"/>
      <c r="Y180" s="155"/>
      <c r="AA180" s="253"/>
      <c r="AB180" s="253"/>
    </row>
    <row r="181" spans="1:28" ht="25.5" hidden="1" customHeight="1" x14ac:dyDescent="0.25">
      <c r="A181" s="140" t="s">
        <v>451</v>
      </c>
      <c r="B181" s="59"/>
      <c r="C181" s="2"/>
      <c r="D181" s="607" t="s">
        <v>824</v>
      </c>
      <c r="E181" s="607"/>
      <c r="F181" s="155"/>
      <c r="G181" s="477"/>
      <c r="H181" s="526"/>
      <c r="I181" s="426"/>
      <c r="J181" s="406"/>
      <c r="K181" s="215"/>
      <c r="L181" s="224">
        <f t="shared" si="87"/>
        <v>0</v>
      </c>
      <c r="M181" s="81"/>
      <c r="N181" s="1"/>
      <c r="O181" s="1"/>
      <c r="P181" s="1"/>
      <c r="Q181" s="1"/>
      <c r="R181" s="1"/>
      <c r="S181" s="1"/>
      <c r="T181" s="1"/>
      <c r="U181" s="89"/>
      <c r="V181" s="1"/>
      <c r="W181" s="43"/>
      <c r="X181" s="46"/>
      <c r="Y181" s="155"/>
      <c r="AA181" s="253"/>
      <c r="AB181" s="253"/>
    </row>
    <row r="182" spans="1:28" hidden="1" x14ac:dyDescent="0.25">
      <c r="A182" s="140" t="s">
        <v>452</v>
      </c>
      <c r="B182" s="59"/>
      <c r="C182" s="2"/>
      <c r="D182" s="603" t="s">
        <v>636</v>
      </c>
      <c r="E182" s="603"/>
      <c r="F182" s="148"/>
      <c r="G182" s="465"/>
      <c r="H182" s="514"/>
      <c r="I182" s="415"/>
      <c r="J182" s="394"/>
      <c r="K182" s="205"/>
      <c r="L182" s="224">
        <f t="shared" si="87"/>
        <v>0</v>
      </c>
      <c r="M182" s="81"/>
      <c r="N182" s="1"/>
      <c r="O182" s="1"/>
      <c r="P182" s="1"/>
      <c r="Q182" s="1"/>
      <c r="R182" s="1"/>
      <c r="S182" s="1"/>
      <c r="T182" s="1"/>
      <c r="U182" s="89"/>
      <c r="V182" s="1"/>
      <c r="W182" s="43"/>
      <c r="X182" s="46"/>
      <c r="Y182" s="148"/>
      <c r="AA182" s="253"/>
      <c r="AB182" s="253"/>
    </row>
    <row r="183" spans="1:28" ht="25.5" hidden="1" customHeight="1" x14ac:dyDescent="0.25">
      <c r="A183" s="140" t="s">
        <v>453</v>
      </c>
      <c r="B183" s="59"/>
      <c r="C183" s="2"/>
      <c r="D183" s="607" t="s">
        <v>827</v>
      </c>
      <c r="E183" s="607"/>
      <c r="F183" s="155"/>
      <c r="G183" s="477"/>
      <c r="H183" s="526"/>
      <c r="I183" s="426"/>
      <c r="J183" s="406"/>
      <c r="K183" s="215"/>
      <c r="L183" s="224">
        <f t="shared" si="87"/>
        <v>0</v>
      </c>
      <c r="M183" s="81"/>
      <c r="N183" s="1"/>
      <c r="O183" s="1"/>
      <c r="P183" s="1"/>
      <c r="Q183" s="1"/>
      <c r="R183" s="1"/>
      <c r="S183" s="1"/>
      <c r="T183" s="1"/>
      <c r="U183" s="89"/>
      <c r="V183" s="1"/>
      <c r="W183" s="43"/>
      <c r="X183" s="46"/>
      <c r="Y183" s="155"/>
      <c r="AA183" s="253"/>
      <c r="AB183" s="253"/>
    </row>
    <row r="184" spans="1:28" hidden="1" x14ac:dyDescent="0.25">
      <c r="A184" s="140" t="s">
        <v>454</v>
      </c>
      <c r="B184" s="59"/>
      <c r="C184" s="2"/>
      <c r="D184" s="603" t="s">
        <v>828</v>
      </c>
      <c r="E184" s="603"/>
      <c r="F184" s="148"/>
      <c r="G184" s="465"/>
      <c r="H184" s="514"/>
      <c r="I184" s="415"/>
      <c r="J184" s="394"/>
      <c r="K184" s="205"/>
      <c r="L184" s="224">
        <f t="shared" si="87"/>
        <v>0</v>
      </c>
      <c r="M184" s="81"/>
      <c r="N184" s="1"/>
      <c r="O184" s="1"/>
      <c r="P184" s="1"/>
      <c r="Q184" s="1"/>
      <c r="R184" s="1"/>
      <c r="S184" s="1"/>
      <c r="T184" s="1"/>
      <c r="U184" s="89"/>
      <c r="V184" s="1"/>
      <c r="W184" s="43"/>
      <c r="X184" s="46"/>
      <c r="Y184" s="148"/>
      <c r="AA184" s="253"/>
      <c r="AB184" s="253"/>
    </row>
    <row r="185" spans="1:28" s="42" customFormat="1" x14ac:dyDescent="0.25">
      <c r="A185" s="140" t="s">
        <v>455</v>
      </c>
      <c r="B185" s="119" t="s">
        <v>956</v>
      </c>
      <c r="C185" s="623" t="s">
        <v>456</v>
      </c>
      <c r="D185" s="624"/>
      <c r="E185" s="624"/>
      <c r="F185" s="165">
        <f>SUM(F186:F188)</f>
        <v>3239000</v>
      </c>
      <c r="G185" s="478">
        <f>SUM(G186:G188)</f>
        <v>8880474.8000000007</v>
      </c>
      <c r="H185" s="527">
        <f>SUM(H186:H188)</f>
        <v>8694897</v>
      </c>
      <c r="I185" s="427">
        <f>SUM(I186:I188)</f>
        <v>9335625</v>
      </c>
      <c r="J185" s="407">
        <f t="shared" ref="J185:X185" si="95">SUM(J186:J188)</f>
        <v>0</v>
      </c>
      <c r="K185" s="216">
        <f t="shared" si="95"/>
        <v>0</v>
      </c>
      <c r="L185" s="227">
        <f t="shared" si="87"/>
        <v>0</v>
      </c>
      <c r="M185" s="122">
        <f t="shared" si="95"/>
        <v>0</v>
      </c>
      <c r="N185" s="123">
        <f t="shared" si="95"/>
        <v>0</v>
      </c>
      <c r="O185" s="123">
        <f t="shared" si="95"/>
        <v>0</v>
      </c>
      <c r="P185" s="123">
        <f t="shared" si="95"/>
        <v>0</v>
      </c>
      <c r="Q185" s="123">
        <f t="shared" si="95"/>
        <v>0</v>
      </c>
      <c r="R185" s="123">
        <f t="shared" si="95"/>
        <v>0</v>
      </c>
      <c r="S185" s="123">
        <f t="shared" si="95"/>
        <v>0</v>
      </c>
      <c r="T185" s="123">
        <f t="shared" si="95"/>
        <v>0</v>
      </c>
      <c r="U185" s="126">
        <f t="shared" si="95"/>
        <v>0</v>
      </c>
      <c r="V185" s="123">
        <f t="shared" si="95"/>
        <v>0</v>
      </c>
      <c r="W185" s="125">
        <f t="shared" si="95"/>
        <v>0</v>
      </c>
      <c r="X185" s="127">
        <f t="shared" si="95"/>
        <v>0</v>
      </c>
      <c r="Y185" s="165"/>
      <c r="AA185" s="253"/>
      <c r="AB185" s="253"/>
    </row>
    <row r="186" spans="1:28" x14ac:dyDescent="0.25">
      <c r="B186" s="59"/>
      <c r="C186" s="250"/>
      <c r="D186" s="603" t="s">
        <v>1230</v>
      </c>
      <c r="E186" s="688"/>
      <c r="F186" s="148"/>
      <c r="G186" s="465">
        <v>4649683</v>
      </c>
      <c r="H186" s="514">
        <v>3691201</v>
      </c>
      <c r="I186" s="415">
        <v>1668180</v>
      </c>
      <c r="J186" s="394">
        <f t="shared" ref="J186:J188" si="96">SUM(M186:X186)</f>
        <v>0</v>
      </c>
      <c r="K186" s="205"/>
      <c r="L186" s="224">
        <f t="shared" si="87"/>
        <v>0</v>
      </c>
      <c r="M186" s="81"/>
      <c r="N186" s="1"/>
      <c r="O186" s="1"/>
      <c r="P186" s="1"/>
      <c r="Q186" s="1"/>
      <c r="R186" s="1"/>
      <c r="S186" s="1"/>
      <c r="T186" s="1"/>
      <c r="U186" s="89"/>
      <c r="V186" s="1"/>
      <c r="W186" s="43"/>
      <c r="X186" s="46"/>
      <c r="Y186" s="148"/>
      <c r="AA186" s="253"/>
      <c r="AB186" s="253"/>
    </row>
    <row r="187" spans="1:28" x14ac:dyDescent="0.25">
      <c r="B187" s="59"/>
      <c r="C187" s="340"/>
      <c r="D187" s="603" t="s">
        <v>1206</v>
      </c>
      <c r="E187" s="688"/>
      <c r="F187" s="148">
        <v>1742000</v>
      </c>
      <c r="G187" s="465">
        <v>3086491.8000000007</v>
      </c>
      <c r="H187" s="514">
        <v>3859396</v>
      </c>
      <c r="I187" s="415">
        <v>6523145</v>
      </c>
      <c r="J187" s="394">
        <f t="shared" si="96"/>
        <v>0</v>
      </c>
      <c r="K187" s="205"/>
      <c r="L187" s="224">
        <f t="shared" ref="L187" si="97">SUM(J187:K187)</f>
        <v>0</v>
      </c>
      <c r="M187" s="81"/>
      <c r="N187" s="1"/>
      <c r="O187" s="1"/>
      <c r="P187" s="1"/>
      <c r="Q187" s="1"/>
      <c r="R187" s="1"/>
      <c r="S187" s="1"/>
      <c r="T187" s="1"/>
      <c r="U187" s="89"/>
      <c r="V187" s="1"/>
      <c r="W187" s="43"/>
      <c r="X187" s="46"/>
      <c r="Y187" s="148"/>
      <c r="AA187" s="253"/>
      <c r="AB187" s="253"/>
    </row>
    <row r="188" spans="1:28" ht="15.75" thickBot="1" x14ac:dyDescent="0.3">
      <c r="B188" s="275"/>
      <c r="C188" s="276"/>
      <c r="D188" s="689" t="s">
        <v>1207</v>
      </c>
      <c r="E188" s="690"/>
      <c r="F188" s="283">
        <v>1497000</v>
      </c>
      <c r="G188" s="480">
        <v>1144300</v>
      </c>
      <c r="H188" s="529">
        <v>1144300</v>
      </c>
      <c r="I188" s="429">
        <v>1144300</v>
      </c>
      <c r="J188" s="409">
        <f t="shared" si="96"/>
        <v>0</v>
      </c>
      <c r="K188" s="278"/>
      <c r="L188" s="279">
        <f t="shared" si="87"/>
        <v>0</v>
      </c>
      <c r="M188" s="314"/>
      <c r="N188" s="281"/>
      <c r="O188" s="281"/>
      <c r="P188" s="281"/>
      <c r="Q188" s="281"/>
      <c r="R188" s="281"/>
      <c r="S188" s="281"/>
      <c r="T188" s="281"/>
      <c r="U188" s="356"/>
      <c r="V188" s="281"/>
      <c r="W188" s="280"/>
      <c r="X188" s="282"/>
      <c r="Y188" s="283"/>
      <c r="AA188" s="253"/>
      <c r="AB188" s="253"/>
    </row>
    <row r="189" spans="1:28" ht="15.75" thickBot="1" x14ac:dyDescent="0.3">
      <c r="B189" s="110" t="s">
        <v>457</v>
      </c>
      <c r="C189" s="609" t="s">
        <v>458</v>
      </c>
      <c r="D189" s="610"/>
      <c r="E189" s="610"/>
      <c r="F189" s="157">
        <f>F190+F191+F194+F195+F198+F199+F200</f>
        <v>0</v>
      </c>
      <c r="G189" s="468">
        <f>G190+G191+G194+G195+G198+G199+G200</f>
        <v>352700</v>
      </c>
      <c r="H189" s="517">
        <f>H190+H191+H194+H195+H198+H199+H200</f>
        <v>499700</v>
      </c>
      <c r="I189" s="418">
        <f>I190+I191+I194+I195+I198+I199+I200</f>
        <v>501925</v>
      </c>
      <c r="J189" s="397">
        <f t="shared" ref="J189:K189" si="98">J190+J191+J194+J195+J198+J199+J200</f>
        <v>0</v>
      </c>
      <c r="K189" s="208">
        <f t="shared" si="98"/>
        <v>501925</v>
      </c>
      <c r="L189" s="221">
        <f t="shared" si="87"/>
        <v>501925</v>
      </c>
      <c r="M189" s="95">
        <f t="shared" ref="M189:X189" si="99">M190+M191+M194+M195+M198+M199+M200</f>
        <v>0</v>
      </c>
      <c r="N189" s="96">
        <f t="shared" si="99"/>
        <v>0</v>
      </c>
      <c r="O189" s="96">
        <f t="shared" si="99"/>
        <v>0</v>
      </c>
      <c r="P189" s="96">
        <f t="shared" si="99"/>
        <v>0</v>
      </c>
      <c r="Q189" s="96">
        <f t="shared" si="99"/>
        <v>0</v>
      </c>
      <c r="R189" s="96">
        <f t="shared" si="99"/>
        <v>0</v>
      </c>
      <c r="S189" s="96">
        <f t="shared" si="99"/>
        <v>0</v>
      </c>
      <c r="T189" s="96">
        <f t="shared" si="99"/>
        <v>352700</v>
      </c>
      <c r="U189" s="99">
        <f t="shared" si="99"/>
        <v>0</v>
      </c>
      <c r="V189" s="96">
        <f t="shared" si="99"/>
        <v>0</v>
      </c>
      <c r="W189" s="98">
        <f t="shared" si="99"/>
        <v>0</v>
      </c>
      <c r="X189" s="100">
        <f t="shared" si="99"/>
        <v>149225</v>
      </c>
      <c r="Y189" s="157"/>
      <c r="AA189" s="253"/>
      <c r="AB189" s="253"/>
    </row>
    <row r="190" spans="1:28" s="19" customFormat="1" hidden="1" x14ac:dyDescent="0.25">
      <c r="A190" s="140" t="s">
        <v>459</v>
      </c>
      <c r="B190" s="128" t="s">
        <v>957</v>
      </c>
      <c r="C190" s="611" t="s">
        <v>460</v>
      </c>
      <c r="D190" s="612"/>
      <c r="E190" s="612"/>
      <c r="F190" s="147"/>
      <c r="G190" s="464"/>
      <c r="H190" s="513"/>
      <c r="I190" s="414"/>
      <c r="J190" s="393"/>
      <c r="K190" s="204"/>
      <c r="L190" s="223">
        <f t="shared" si="87"/>
        <v>0</v>
      </c>
      <c r="M190" s="104"/>
      <c r="N190" s="105"/>
      <c r="O190" s="105"/>
      <c r="P190" s="105"/>
      <c r="Q190" s="105"/>
      <c r="R190" s="105"/>
      <c r="S190" s="105"/>
      <c r="T190" s="105"/>
      <c r="U190" s="108"/>
      <c r="V190" s="105"/>
      <c r="W190" s="107"/>
      <c r="X190" s="109"/>
      <c r="Y190" s="147"/>
      <c r="AA190" s="253"/>
      <c r="AB190" s="253"/>
    </row>
    <row r="191" spans="1:28" s="19" customFormat="1" hidden="1" x14ac:dyDescent="0.25">
      <c r="A191" s="140" t="s">
        <v>461</v>
      </c>
      <c r="B191" s="101" t="s">
        <v>958</v>
      </c>
      <c r="C191" s="613" t="s">
        <v>462</v>
      </c>
      <c r="D191" s="614"/>
      <c r="E191" s="614"/>
      <c r="F191" s="149">
        <f>F192+F193</f>
        <v>0</v>
      </c>
      <c r="G191" s="466">
        <f>G192+G193</f>
        <v>0</v>
      </c>
      <c r="H191" s="515">
        <f>H192+H193</f>
        <v>0</v>
      </c>
      <c r="I191" s="416">
        <f>I192+I193</f>
        <v>0</v>
      </c>
      <c r="J191" s="395">
        <f t="shared" ref="J191:K191" si="100">J192+J193</f>
        <v>0</v>
      </c>
      <c r="K191" s="206">
        <f t="shared" si="100"/>
        <v>0</v>
      </c>
      <c r="L191" s="223">
        <f t="shared" si="87"/>
        <v>0</v>
      </c>
      <c r="M191" s="104">
        <f t="shared" ref="M191:X191" si="101">M192+M193</f>
        <v>0</v>
      </c>
      <c r="N191" s="105">
        <f t="shared" si="101"/>
        <v>0</v>
      </c>
      <c r="O191" s="105">
        <f t="shared" si="101"/>
        <v>0</v>
      </c>
      <c r="P191" s="105">
        <f t="shared" si="101"/>
        <v>0</v>
      </c>
      <c r="Q191" s="105">
        <f t="shared" si="101"/>
        <v>0</v>
      </c>
      <c r="R191" s="105">
        <f t="shared" si="101"/>
        <v>0</v>
      </c>
      <c r="S191" s="105">
        <f t="shared" si="101"/>
        <v>0</v>
      </c>
      <c r="T191" s="105">
        <f t="shared" si="101"/>
        <v>0</v>
      </c>
      <c r="U191" s="108">
        <f t="shared" si="101"/>
        <v>0</v>
      </c>
      <c r="V191" s="105">
        <f t="shared" si="101"/>
        <v>0</v>
      </c>
      <c r="W191" s="107">
        <f t="shared" si="101"/>
        <v>0</v>
      </c>
      <c r="X191" s="109">
        <f t="shared" si="101"/>
        <v>0</v>
      </c>
      <c r="Y191" s="149"/>
      <c r="AA191" s="253"/>
      <c r="AB191" s="253"/>
    </row>
    <row r="192" spans="1:28" hidden="1" x14ac:dyDescent="0.25">
      <c r="A192" s="140" t="s">
        <v>463</v>
      </c>
      <c r="B192" s="59"/>
      <c r="C192" s="2"/>
      <c r="D192" s="603" t="s">
        <v>462</v>
      </c>
      <c r="E192" s="603"/>
      <c r="F192" s="148"/>
      <c r="G192" s="465"/>
      <c r="H192" s="514"/>
      <c r="I192" s="415"/>
      <c r="J192" s="394"/>
      <c r="K192" s="205"/>
      <c r="L192" s="224">
        <f t="shared" si="87"/>
        <v>0</v>
      </c>
      <c r="M192" s="81"/>
      <c r="N192" s="1"/>
      <c r="O192" s="1"/>
      <c r="P192" s="1"/>
      <c r="Q192" s="1"/>
      <c r="R192" s="1"/>
      <c r="S192" s="1"/>
      <c r="T192" s="1"/>
      <c r="U192" s="89"/>
      <c r="V192" s="1"/>
      <c r="W192" s="43"/>
      <c r="X192" s="46"/>
      <c r="Y192" s="148"/>
      <c r="AA192" s="253"/>
      <c r="AB192" s="253"/>
    </row>
    <row r="193" spans="1:28" hidden="1" x14ac:dyDescent="0.25">
      <c r="A193" s="140" t="s">
        <v>464</v>
      </c>
      <c r="B193" s="59"/>
      <c r="C193" s="2"/>
      <c r="D193" s="603" t="s">
        <v>620</v>
      </c>
      <c r="E193" s="603"/>
      <c r="F193" s="148"/>
      <c r="G193" s="465"/>
      <c r="H193" s="514"/>
      <c r="I193" s="415"/>
      <c r="J193" s="394"/>
      <c r="K193" s="205"/>
      <c r="L193" s="224">
        <f t="shared" si="87"/>
        <v>0</v>
      </c>
      <c r="M193" s="81"/>
      <c r="N193" s="1"/>
      <c r="O193" s="1"/>
      <c r="P193" s="1"/>
      <c r="Q193" s="1"/>
      <c r="R193" s="1"/>
      <c r="S193" s="1"/>
      <c r="T193" s="1"/>
      <c r="U193" s="89"/>
      <c r="V193" s="1"/>
      <c r="W193" s="43"/>
      <c r="X193" s="46"/>
      <c r="Y193" s="148"/>
      <c r="AA193" s="253"/>
      <c r="AB193" s="253"/>
    </row>
    <row r="194" spans="1:28" s="19" customFormat="1" hidden="1" x14ac:dyDescent="0.25">
      <c r="A194" s="140" t="s">
        <v>465</v>
      </c>
      <c r="B194" s="101" t="s">
        <v>959</v>
      </c>
      <c r="C194" s="613" t="s">
        <v>466</v>
      </c>
      <c r="D194" s="614"/>
      <c r="E194" s="614"/>
      <c r="F194" s="149"/>
      <c r="G194" s="466"/>
      <c r="H194" s="515"/>
      <c r="I194" s="416"/>
      <c r="J194" s="395"/>
      <c r="K194" s="206"/>
      <c r="L194" s="223">
        <f t="shared" si="87"/>
        <v>0</v>
      </c>
      <c r="M194" s="104"/>
      <c r="N194" s="105"/>
      <c r="O194" s="105"/>
      <c r="P194" s="105"/>
      <c r="Q194" s="105"/>
      <c r="R194" s="105"/>
      <c r="S194" s="105"/>
      <c r="T194" s="105"/>
      <c r="U194" s="108"/>
      <c r="V194" s="105"/>
      <c r="W194" s="107"/>
      <c r="X194" s="109"/>
      <c r="Y194" s="149"/>
      <c r="AA194" s="253"/>
      <c r="AB194" s="253"/>
    </row>
    <row r="195" spans="1:28" s="19" customFormat="1" x14ac:dyDescent="0.25">
      <c r="A195" s="140" t="s">
        <v>467</v>
      </c>
      <c r="B195" s="101" t="s">
        <v>960</v>
      </c>
      <c r="C195" s="613" t="s">
        <v>468</v>
      </c>
      <c r="D195" s="614"/>
      <c r="E195" s="614"/>
      <c r="F195" s="149">
        <f>SUM(F196:F197)</f>
        <v>0</v>
      </c>
      <c r="G195" s="466">
        <f t="shared" ref="G195:H195" si="102">SUM(G196:G197)</f>
        <v>277717</v>
      </c>
      <c r="H195" s="515">
        <f t="shared" si="102"/>
        <v>393465</v>
      </c>
      <c r="I195" s="416">
        <f t="shared" ref="I195:U195" si="103">SUM(I196:I197)</f>
        <v>395217</v>
      </c>
      <c r="J195" s="395">
        <f t="shared" si="103"/>
        <v>0</v>
      </c>
      <c r="K195" s="206">
        <f t="shared" si="103"/>
        <v>395217</v>
      </c>
      <c r="L195" s="223">
        <f t="shared" si="103"/>
        <v>395217</v>
      </c>
      <c r="M195" s="104">
        <f t="shared" si="103"/>
        <v>0</v>
      </c>
      <c r="N195" s="105">
        <f t="shared" si="103"/>
        <v>0</v>
      </c>
      <c r="O195" s="105">
        <f t="shared" si="103"/>
        <v>0</v>
      </c>
      <c r="P195" s="105">
        <f t="shared" si="103"/>
        <v>0</v>
      </c>
      <c r="Q195" s="105">
        <f t="shared" si="103"/>
        <v>0</v>
      </c>
      <c r="R195" s="105">
        <f t="shared" si="103"/>
        <v>0</v>
      </c>
      <c r="S195" s="105">
        <f t="shared" si="103"/>
        <v>0</v>
      </c>
      <c r="T195" s="105">
        <f t="shared" si="103"/>
        <v>277717</v>
      </c>
      <c r="U195" s="108">
        <f t="shared" si="103"/>
        <v>0</v>
      </c>
      <c r="V195" s="105">
        <f t="shared" ref="V195:Y195" si="104">SUM(V196:V197)</f>
        <v>0</v>
      </c>
      <c r="W195" s="107">
        <f t="shared" si="104"/>
        <v>0</v>
      </c>
      <c r="X195" s="109">
        <f t="shared" si="104"/>
        <v>117500</v>
      </c>
      <c r="Y195" s="149"/>
      <c r="AA195" s="253"/>
      <c r="AB195" s="253"/>
    </row>
    <row r="196" spans="1:28" x14ac:dyDescent="0.25">
      <c r="B196" s="59"/>
      <c r="C196" s="449"/>
      <c r="D196" s="603" t="s">
        <v>1176</v>
      </c>
      <c r="E196" s="603"/>
      <c r="F196" s="148">
        <v>0</v>
      </c>
      <c r="G196" s="465">
        <v>277717</v>
      </c>
      <c r="H196" s="514">
        <v>277717</v>
      </c>
      <c r="I196" s="415">
        <v>277717</v>
      </c>
      <c r="J196" s="394"/>
      <c r="K196" s="205">
        <f t="shared" ref="K196:K197" si="105">SUM(M196:X196)</f>
        <v>277717</v>
      </c>
      <c r="L196" s="224">
        <f t="shared" ref="L196:L197" si="106">SUM(J196:K196)</f>
        <v>277717</v>
      </c>
      <c r="M196" s="81"/>
      <c r="N196" s="1"/>
      <c r="O196" s="1"/>
      <c r="P196" s="1"/>
      <c r="Q196" s="1"/>
      <c r="R196" s="1"/>
      <c r="S196" s="1"/>
      <c r="T196" s="1">
        <v>277717</v>
      </c>
      <c r="U196" s="89"/>
      <c r="V196" s="1"/>
      <c r="W196" s="43"/>
      <c r="X196" s="46"/>
      <c r="Y196" s="148"/>
      <c r="AA196" s="253"/>
      <c r="AB196" s="253"/>
    </row>
    <row r="197" spans="1:28" x14ac:dyDescent="0.25">
      <c r="B197" s="59"/>
      <c r="C197" s="449"/>
      <c r="D197" s="603" t="s">
        <v>1177</v>
      </c>
      <c r="E197" s="603"/>
      <c r="F197" s="148">
        <v>0</v>
      </c>
      <c r="G197" s="465">
        <v>0</v>
      </c>
      <c r="H197" s="514">
        <v>115748</v>
      </c>
      <c r="I197" s="415">
        <v>117500</v>
      </c>
      <c r="J197" s="394"/>
      <c r="K197" s="205">
        <f t="shared" si="105"/>
        <v>117500</v>
      </c>
      <c r="L197" s="224">
        <f t="shared" si="106"/>
        <v>117500</v>
      </c>
      <c r="M197" s="81"/>
      <c r="N197" s="1"/>
      <c r="O197" s="1"/>
      <c r="P197" s="1"/>
      <c r="Q197" s="1"/>
      <c r="R197" s="1"/>
      <c r="S197" s="1"/>
      <c r="T197" s="1"/>
      <c r="U197" s="89"/>
      <c r="V197" s="1"/>
      <c r="W197" s="43"/>
      <c r="X197" s="46">
        <v>117500</v>
      </c>
      <c r="Y197" s="148"/>
      <c r="AA197" s="253"/>
      <c r="AB197" s="253"/>
    </row>
    <row r="198" spans="1:28" s="19" customFormat="1" hidden="1" x14ac:dyDescent="0.25">
      <c r="A198" s="140" t="s">
        <v>469</v>
      </c>
      <c r="B198" s="101" t="s">
        <v>961</v>
      </c>
      <c r="C198" s="613" t="s">
        <v>470</v>
      </c>
      <c r="D198" s="614"/>
      <c r="E198" s="614"/>
      <c r="F198" s="149"/>
      <c r="G198" s="466">
        <v>0</v>
      </c>
      <c r="H198" s="515">
        <v>0</v>
      </c>
      <c r="I198" s="416">
        <v>0</v>
      </c>
      <c r="J198" s="395"/>
      <c r="K198" s="206">
        <f>SUM(V198:X198)</f>
        <v>0</v>
      </c>
      <c r="L198" s="223">
        <f t="shared" si="87"/>
        <v>0</v>
      </c>
      <c r="M198" s="104"/>
      <c r="N198" s="105"/>
      <c r="O198" s="105"/>
      <c r="P198" s="105"/>
      <c r="Q198" s="105"/>
      <c r="R198" s="105"/>
      <c r="S198" s="105"/>
      <c r="T198" s="105"/>
      <c r="U198" s="108"/>
      <c r="V198" s="105"/>
      <c r="W198" s="107"/>
      <c r="X198" s="109"/>
      <c r="Y198" s="149"/>
      <c r="AA198" s="253"/>
      <c r="AB198" s="253"/>
    </row>
    <row r="199" spans="1:28" s="19" customFormat="1" hidden="1" x14ac:dyDescent="0.25">
      <c r="A199" s="140" t="s">
        <v>471</v>
      </c>
      <c r="B199" s="101" t="s">
        <v>962</v>
      </c>
      <c r="C199" s="613" t="s">
        <v>472</v>
      </c>
      <c r="D199" s="614"/>
      <c r="E199" s="614"/>
      <c r="F199" s="149"/>
      <c r="G199" s="466">
        <v>0</v>
      </c>
      <c r="H199" s="515">
        <v>0</v>
      </c>
      <c r="I199" s="416">
        <v>0</v>
      </c>
      <c r="J199" s="395"/>
      <c r="K199" s="206">
        <f>SUM(V199:X199)</f>
        <v>0</v>
      </c>
      <c r="L199" s="223">
        <f t="shared" si="87"/>
        <v>0</v>
      </c>
      <c r="M199" s="104"/>
      <c r="N199" s="105"/>
      <c r="O199" s="105"/>
      <c r="P199" s="105"/>
      <c r="Q199" s="105"/>
      <c r="R199" s="105"/>
      <c r="S199" s="105"/>
      <c r="T199" s="105"/>
      <c r="U199" s="108"/>
      <c r="V199" s="105"/>
      <c r="W199" s="107"/>
      <c r="X199" s="109"/>
      <c r="Y199" s="149"/>
      <c r="AA199" s="253"/>
      <c r="AB199" s="253"/>
    </row>
    <row r="200" spans="1:28" s="19" customFormat="1" x14ac:dyDescent="0.25">
      <c r="A200" s="140" t="s">
        <v>473</v>
      </c>
      <c r="B200" s="101" t="s">
        <v>963</v>
      </c>
      <c r="C200" s="613" t="s">
        <v>474</v>
      </c>
      <c r="D200" s="614"/>
      <c r="E200" s="614"/>
      <c r="F200" s="149">
        <f t="shared" ref="F200:U200" si="107">SUM(F201:F202)</f>
        <v>0</v>
      </c>
      <c r="G200" s="466">
        <f t="shared" ref="G200:H200" si="108">SUM(G201:G202)</f>
        <v>74983</v>
      </c>
      <c r="H200" s="515">
        <f t="shared" si="108"/>
        <v>106235</v>
      </c>
      <c r="I200" s="416">
        <f t="shared" si="107"/>
        <v>106708</v>
      </c>
      <c r="J200" s="395">
        <f t="shared" si="107"/>
        <v>0</v>
      </c>
      <c r="K200" s="206">
        <f t="shared" si="107"/>
        <v>106708</v>
      </c>
      <c r="L200" s="223">
        <f t="shared" si="107"/>
        <v>106708</v>
      </c>
      <c r="M200" s="104">
        <f t="shared" si="107"/>
        <v>0</v>
      </c>
      <c r="N200" s="105">
        <f t="shared" si="107"/>
        <v>0</v>
      </c>
      <c r="O200" s="105">
        <f t="shared" si="107"/>
        <v>0</v>
      </c>
      <c r="P200" s="105">
        <f t="shared" si="107"/>
        <v>0</v>
      </c>
      <c r="Q200" s="105">
        <f t="shared" si="107"/>
        <v>0</v>
      </c>
      <c r="R200" s="105">
        <f t="shared" si="107"/>
        <v>0</v>
      </c>
      <c r="S200" s="105">
        <f t="shared" si="107"/>
        <v>0</v>
      </c>
      <c r="T200" s="105">
        <f t="shared" si="107"/>
        <v>74983</v>
      </c>
      <c r="U200" s="108">
        <f t="shared" si="107"/>
        <v>0</v>
      </c>
      <c r="V200" s="105">
        <f t="shared" ref="V200:Y200" si="109">SUM(V201:V202)</f>
        <v>0</v>
      </c>
      <c r="W200" s="107">
        <f t="shared" si="109"/>
        <v>0</v>
      </c>
      <c r="X200" s="109">
        <f t="shared" si="109"/>
        <v>31725</v>
      </c>
      <c r="Y200" s="149"/>
      <c r="AA200" s="253"/>
      <c r="AB200" s="253"/>
    </row>
    <row r="201" spans="1:28" x14ac:dyDescent="0.25">
      <c r="B201" s="59"/>
      <c r="C201" s="449"/>
      <c r="D201" s="603" t="s">
        <v>1176</v>
      </c>
      <c r="E201" s="603"/>
      <c r="F201" s="148">
        <v>0</v>
      </c>
      <c r="G201" s="465">
        <v>74983</v>
      </c>
      <c r="H201" s="514">
        <v>74983</v>
      </c>
      <c r="I201" s="415">
        <v>74983</v>
      </c>
      <c r="J201" s="394"/>
      <c r="K201" s="205">
        <f t="shared" ref="K201:K202" si="110">SUM(M201:X201)</f>
        <v>74983</v>
      </c>
      <c r="L201" s="224">
        <f t="shared" ref="L201:L202" si="111">SUM(J201:K201)</f>
        <v>74983</v>
      </c>
      <c r="M201" s="81"/>
      <c r="N201" s="1"/>
      <c r="O201" s="1"/>
      <c r="P201" s="1"/>
      <c r="Q201" s="1"/>
      <c r="R201" s="1"/>
      <c r="S201" s="1"/>
      <c r="T201" s="1">
        <v>74983</v>
      </c>
      <c r="U201" s="89"/>
      <c r="V201" s="1"/>
      <c r="W201" s="43"/>
      <c r="X201" s="46"/>
      <c r="Y201" s="148"/>
      <c r="AA201" s="253"/>
      <c r="AB201" s="253"/>
    </row>
    <row r="202" spans="1:28" ht="15.75" thickBot="1" x14ac:dyDescent="0.3">
      <c r="B202" s="275"/>
      <c r="C202" s="276"/>
      <c r="D202" s="603" t="s">
        <v>1177</v>
      </c>
      <c r="E202" s="603"/>
      <c r="F202" s="283">
        <v>0</v>
      </c>
      <c r="G202" s="480">
        <v>0</v>
      </c>
      <c r="H202" s="529">
        <v>31252</v>
      </c>
      <c r="I202" s="429">
        <v>31725</v>
      </c>
      <c r="J202" s="409"/>
      <c r="K202" s="278">
        <f t="shared" si="110"/>
        <v>31725</v>
      </c>
      <c r="L202" s="279">
        <f t="shared" si="111"/>
        <v>31725</v>
      </c>
      <c r="M202" s="314"/>
      <c r="N202" s="281"/>
      <c r="O202" s="281"/>
      <c r="P202" s="281"/>
      <c r="Q202" s="281"/>
      <c r="R202" s="281"/>
      <c r="S202" s="281"/>
      <c r="T202" s="281"/>
      <c r="U202" s="356"/>
      <c r="V202" s="281"/>
      <c r="W202" s="280"/>
      <c r="X202" s="282">
        <v>31725</v>
      </c>
      <c r="Y202" s="283"/>
      <c r="AA202" s="253"/>
      <c r="AB202" s="253"/>
    </row>
    <row r="203" spans="1:28" ht="15.75" thickBot="1" x14ac:dyDescent="0.3">
      <c r="B203" s="110" t="s">
        <v>475</v>
      </c>
      <c r="C203" s="609" t="s">
        <v>476</v>
      </c>
      <c r="D203" s="610"/>
      <c r="E203" s="610"/>
      <c r="F203" s="157">
        <f>F204+F205+F206+F207</f>
        <v>0</v>
      </c>
      <c r="G203" s="468">
        <f>G204+G205+G206+G207</f>
        <v>0</v>
      </c>
      <c r="H203" s="517">
        <f>H204+H205+H206+H207</f>
        <v>0</v>
      </c>
      <c r="I203" s="418">
        <f>I204+I205+I206+I207</f>
        <v>0</v>
      </c>
      <c r="J203" s="397">
        <f t="shared" ref="J203:K203" si="112">J204+J205+J206+J207</f>
        <v>0</v>
      </c>
      <c r="K203" s="208">
        <f t="shared" si="112"/>
        <v>0</v>
      </c>
      <c r="L203" s="221">
        <f t="shared" si="87"/>
        <v>0</v>
      </c>
      <c r="M203" s="95">
        <f t="shared" ref="M203:X203" si="113">M204+M205+M206+M207</f>
        <v>0</v>
      </c>
      <c r="N203" s="96">
        <f t="shared" si="113"/>
        <v>0</v>
      </c>
      <c r="O203" s="96">
        <f t="shared" si="113"/>
        <v>0</v>
      </c>
      <c r="P203" s="96">
        <f t="shared" si="113"/>
        <v>0</v>
      </c>
      <c r="Q203" s="96">
        <f t="shared" si="113"/>
        <v>0</v>
      </c>
      <c r="R203" s="96">
        <f t="shared" si="113"/>
        <v>0</v>
      </c>
      <c r="S203" s="96">
        <f t="shared" si="113"/>
        <v>0</v>
      </c>
      <c r="T203" s="96">
        <f t="shared" si="113"/>
        <v>0</v>
      </c>
      <c r="U203" s="99">
        <f t="shared" si="113"/>
        <v>0</v>
      </c>
      <c r="V203" s="96">
        <f t="shared" si="113"/>
        <v>0</v>
      </c>
      <c r="W203" s="98">
        <f t="shared" si="113"/>
        <v>0</v>
      </c>
      <c r="X203" s="100">
        <f t="shared" si="113"/>
        <v>0</v>
      </c>
      <c r="Y203" s="157"/>
      <c r="AA203" s="253"/>
      <c r="AB203" s="253"/>
    </row>
    <row r="204" spans="1:28" ht="15.75" hidden="1" thickBot="1" x14ac:dyDescent="0.3">
      <c r="A204" s="140" t="s">
        <v>477</v>
      </c>
      <c r="B204" s="68" t="s">
        <v>964</v>
      </c>
      <c r="C204" s="683" t="s">
        <v>478</v>
      </c>
      <c r="D204" s="684"/>
      <c r="E204" s="684"/>
      <c r="F204" s="156"/>
      <c r="G204" s="481"/>
      <c r="H204" s="530"/>
      <c r="I204" s="431"/>
      <c r="J204" s="411"/>
      <c r="K204" s="219"/>
      <c r="L204" s="224">
        <f t="shared" si="87"/>
        <v>0</v>
      </c>
      <c r="M204" s="81"/>
      <c r="N204" s="1"/>
      <c r="O204" s="1"/>
      <c r="P204" s="1"/>
      <c r="Q204" s="1"/>
      <c r="R204" s="1"/>
      <c r="S204" s="1"/>
      <c r="T204" s="1"/>
      <c r="U204" s="89"/>
      <c r="V204" s="1"/>
      <c r="W204" s="43"/>
      <c r="X204" s="46"/>
      <c r="Y204" s="156"/>
      <c r="AA204" s="253"/>
      <c r="AB204" s="253"/>
    </row>
    <row r="205" spans="1:28" ht="15.75" hidden="1" thickBot="1" x14ac:dyDescent="0.3">
      <c r="A205" s="140" t="s">
        <v>479</v>
      </c>
      <c r="B205" s="59" t="s">
        <v>965</v>
      </c>
      <c r="C205" s="604" t="s">
        <v>480</v>
      </c>
      <c r="D205" s="603"/>
      <c r="E205" s="603"/>
      <c r="F205" s="148"/>
      <c r="G205" s="465"/>
      <c r="H205" s="514"/>
      <c r="I205" s="415"/>
      <c r="J205" s="394"/>
      <c r="K205" s="205"/>
      <c r="L205" s="224">
        <f t="shared" si="87"/>
        <v>0</v>
      </c>
      <c r="M205" s="81"/>
      <c r="N205" s="1"/>
      <c r="O205" s="1"/>
      <c r="P205" s="1"/>
      <c r="Q205" s="1"/>
      <c r="R205" s="1"/>
      <c r="S205" s="1"/>
      <c r="T205" s="1"/>
      <c r="U205" s="89"/>
      <c r="V205" s="1"/>
      <c r="W205" s="43"/>
      <c r="X205" s="46"/>
      <c r="Y205" s="148"/>
      <c r="AA205" s="253"/>
      <c r="AB205" s="253"/>
    </row>
    <row r="206" spans="1:28" ht="15.75" hidden="1" thickBot="1" x14ac:dyDescent="0.3">
      <c r="A206" s="140" t="s">
        <v>481</v>
      </c>
      <c r="B206" s="59" t="s">
        <v>966</v>
      </c>
      <c r="C206" s="604" t="s">
        <v>482</v>
      </c>
      <c r="D206" s="603"/>
      <c r="E206" s="603"/>
      <c r="F206" s="148"/>
      <c r="G206" s="465"/>
      <c r="H206" s="514"/>
      <c r="I206" s="415"/>
      <c r="J206" s="394"/>
      <c r="K206" s="205"/>
      <c r="L206" s="224">
        <f t="shared" si="87"/>
        <v>0</v>
      </c>
      <c r="M206" s="81"/>
      <c r="N206" s="1"/>
      <c r="O206" s="1"/>
      <c r="P206" s="1"/>
      <c r="Q206" s="1"/>
      <c r="R206" s="1"/>
      <c r="S206" s="1"/>
      <c r="T206" s="1"/>
      <c r="U206" s="89"/>
      <c r="V206" s="1"/>
      <c r="W206" s="43"/>
      <c r="X206" s="46"/>
      <c r="Y206" s="148"/>
      <c r="AA206" s="253"/>
      <c r="AB206" s="253"/>
    </row>
    <row r="207" spans="1:28" ht="15.75" hidden="1" thickBot="1" x14ac:dyDescent="0.3">
      <c r="A207" s="140" t="s">
        <v>483</v>
      </c>
      <c r="B207" s="61" t="s">
        <v>967</v>
      </c>
      <c r="C207" s="674" t="s">
        <v>637</v>
      </c>
      <c r="D207" s="608"/>
      <c r="E207" s="608"/>
      <c r="F207" s="150"/>
      <c r="G207" s="467"/>
      <c r="H207" s="516"/>
      <c r="I207" s="417"/>
      <c r="J207" s="396"/>
      <c r="K207" s="207"/>
      <c r="L207" s="224">
        <f t="shared" si="87"/>
        <v>0</v>
      </c>
      <c r="M207" s="81"/>
      <c r="N207" s="1"/>
      <c r="O207" s="1"/>
      <c r="P207" s="1"/>
      <c r="Q207" s="1"/>
      <c r="R207" s="1"/>
      <c r="S207" s="1"/>
      <c r="T207" s="1"/>
      <c r="U207" s="89"/>
      <c r="V207" s="1"/>
      <c r="W207" s="43"/>
      <c r="X207" s="46"/>
      <c r="Y207" s="150"/>
      <c r="AA207" s="253"/>
      <c r="AB207" s="253"/>
    </row>
    <row r="208" spans="1:28" ht="15.75" thickBot="1" x14ac:dyDescent="0.3">
      <c r="B208" s="110" t="s">
        <v>484</v>
      </c>
      <c r="C208" s="609" t="s">
        <v>485</v>
      </c>
      <c r="D208" s="610"/>
      <c r="E208" s="610"/>
      <c r="F208" s="157">
        <f>F209+F210+F221+F232+F243+F246+F258+F259+F260</f>
        <v>0</v>
      </c>
      <c r="G208" s="468">
        <f>G209+G210+G221+G232+G243+G246+G258+G259+G260</f>
        <v>0</v>
      </c>
      <c r="H208" s="517">
        <f>H209+H210+H221+H232+H243+H246+H258+H259+H260</f>
        <v>0</v>
      </c>
      <c r="I208" s="418">
        <f>I209+I210+I221+I232+I243+I246+I258+I259+I260</f>
        <v>0</v>
      </c>
      <c r="J208" s="397">
        <f t="shared" ref="J208:K208" si="114">J209+J210+J221+J232+J243+J246+J258+J259+J260</f>
        <v>0</v>
      </c>
      <c r="K208" s="208">
        <f t="shared" si="114"/>
        <v>0</v>
      </c>
      <c r="L208" s="221">
        <f t="shared" si="87"/>
        <v>0</v>
      </c>
      <c r="M208" s="95">
        <f t="shared" ref="M208:X208" si="115">M209+M210+M221+M232+M243+M246+M258+M259+M260</f>
        <v>0</v>
      </c>
      <c r="N208" s="96">
        <f t="shared" si="115"/>
        <v>0</v>
      </c>
      <c r="O208" s="96">
        <f t="shared" si="115"/>
        <v>0</v>
      </c>
      <c r="P208" s="96">
        <f t="shared" si="115"/>
        <v>0</v>
      </c>
      <c r="Q208" s="96">
        <f t="shared" si="115"/>
        <v>0</v>
      </c>
      <c r="R208" s="96">
        <f t="shared" si="115"/>
        <v>0</v>
      </c>
      <c r="S208" s="96">
        <f t="shared" si="115"/>
        <v>0</v>
      </c>
      <c r="T208" s="96">
        <f t="shared" si="115"/>
        <v>0</v>
      </c>
      <c r="U208" s="99">
        <f t="shared" si="115"/>
        <v>0</v>
      </c>
      <c r="V208" s="96">
        <f t="shared" si="115"/>
        <v>0</v>
      </c>
      <c r="W208" s="98">
        <f t="shared" si="115"/>
        <v>0</v>
      </c>
      <c r="X208" s="100">
        <f t="shared" si="115"/>
        <v>0</v>
      </c>
      <c r="Y208" s="157"/>
      <c r="AA208" s="253"/>
      <c r="AB208" s="253"/>
    </row>
    <row r="209" spans="1:28" s="19" customFormat="1" ht="25.5" hidden="1" customHeight="1" x14ac:dyDescent="0.25">
      <c r="A209" s="140" t="s">
        <v>486</v>
      </c>
      <c r="B209" s="101" t="s">
        <v>968</v>
      </c>
      <c r="C209" s="615" t="s">
        <v>638</v>
      </c>
      <c r="D209" s="616"/>
      <c r="E209" s="616"/>
      <c r="F209" s="168"/>
      <c r="G209" s="482"/>
      <c r="H209" s="531"/>
      <c r="I209" s="432"/>
      <c r="J209" s="412"/>
      <c r="K209" s="220"/>
      <c r="L209" s="223">
        <f t="shared" si="87"/>
        <v>0</v>
      </c>
      <c r="M209" s="104"/>
      <c r="N209" s="105"/>
      <c r="O209" s="105"/>
      <c r="P209" s="105"/>
      <c r="Q209" s="105"/>
      <c r="R209" s="105"/>
      <c r="S209" s="105"/>
      <c r="T209" s="105"/>
      <c r="U209" s="108"/>
      <c r="V209" s="105"/>
      <c r="W209" s="107"/>
      <c r="X209" s="109"/>
      <c r="Y209" s="168"/>
      <c r="AA209" s="253"/>
      <c r="AB209" s="253"/>
    </row>
    <row r="210" spans="1:28" s="19" customFormat="1" ht="16.350000000000001" hidden="1" customHeight="1" x14ac:dyDescent="0.25">
      <c r="A210" s="140" t="s">
        <v>487</v>
      </c>
      <c r="B210" s="101" t="s">
        <v>969</v>
      </c>
      <c r="C210" s="679" t="s">
        <v>1097</v>
      </c>
      <c r="D210" s="680"/>
      <c r="E210" s="680"/>
      <c r="F210" s="168">
        <f>F211+F212+F213+F214+F215+F216+F217+F218+F219+F220</f>
        <v>0</v>
      </c>
      <c r="G210" s="482">
        <f>G211+G212+G213+G214+G215+G216+G217+G218+G219+G220</f>
        <v>0</v>
      </c>
      <c r="H210" s="531">
        <f>H211+H212+H213+H214+H215+H216+H217+H218+H219+H220</f>
        <v>0</v>
      </c>
      <c r="I210" s="432">
        <f>I211+I212+I213+I214+I215+I216+I217+I218+I219+I220</f>
        <v>0</v>
      </c>
      <c r="J210" s="412">
        <f t="shared" ref="J210:K210" si="116">J211+J212+J213+J214+J215+J216+J217+J218+J219+J220</f>
        <v>0</v>
      </c>
      <c r="K210" s="220">
        <f t="shared" si="116"/>
        <v>0</v>
      </c>
      <c r="L210" s="223">
        <f t="shared" si="87"/>
        <v>0</v>
      </c>
      <c r="M210" s="104">
        <f t="shared" ref="M210:X210" si="117">M211+M212+M213+M214+M215+M216+M217+M218+M219+M220</f>
        <v>0</v>
      </c>
      <c r="N210" s="105">
        <f t="shared" si="117"/>
        <v>0</v>
      </c>
      <c r="O210" s="105">
        <f t="shared" si="117"/>
        <v>0</v>
      </c>
      <c r="P210" s="105">
        <f t="shared" si="117"/>
        <v>0</v>
      </c>
      <c r="Q210" s="105">
        <f t="shared" si="117"/>
        <v>0</v>
      </c>
      <c r="R210" s="105">
        <f t="shared" si="117"/>
        <v>0</v>
      </c>
      <c r="S210" s="105">
        <f t="shared" si="117"/>
        <v>0</v>
      </c>
      <c r="T210" s="105">
        <f t="shared" si="117"/>
        <v>0</v>
      </c>
      <c r="U210" s="108">
        <f t="shared" si="117"/>
        <v>0</v>
      </c>
      <c r="V210" s="105">
        <f t="shared" si="117"/>
        <v>0</v>
      </c>
      <c r="W210" s="107">
        <f t="shared" si="117"/>
        <v>0</v>
      </c>
      <c r="X210" s="109">
        <f t="shared" si="117"/>
        <v>0</v>
      </c>
      <c r="Y210" s="168"/>
      <c r="AA210" s="253"/>
      <c r="AB210" s="253"/>
    </row>
    <row r="211" spans="1:28" ht="15.75" hidden="1" thickBot="1" x14ac:dyDescent="0.3">
      <c r="A211" s="140" t="s">
        <v>488</v>
      </c>
      <c r="B211" s="59"/>
      <c r="C211" s="2"/>
      <c r="D211" s="603" t="s">
        <v>1098</v>
      </c>
      <c r="E211" s="603"/>
      <c r="F211" s="148"/>
      <c r="G211" s="465"/>
      <c r="H211" s="514"/>
      <c r="I211" s="415"/>
      <c r="J211" s="394"/>
      <c r="K211" s="205"/>
      <c r="L211" s="224">
        <f t="shared" si="87"/>
        <v>0</v>
      </c>
      <c r="M211" s="81"/>
      <c r="N211" s="1"/>
      <c r="O211" s="1"/>
      <c r="P211" s="1"/>
      <c r="Q211" s="1"/>
      <c r="R211" s="1"/>
      <c r="S211" s="1"/>
      <c r="T211" s="1"/>
      <c r="U211" s="89"/>
      <c r="V211" s="1"/>
      <c r="W211" s="43"/>
      <c r="X211" s="46"/>
      <c r="Y211" s="148"/>
      <c r="AA211" s="253"/>
      <c r="AB211" s="253"/>
    </row>
    <row r="212" spans="1:28" ht="15.75" hidden="1" thickBot="1" x14ac:dyDescent="0.3">
      <c r="A212" s="140" t="s">
        <v>489</v>
      </c>
      <c r="B212" s="59"/>
      <c r="C212" s="2"/>
      <c r="D212" s="603" t="s">
        <v>1099</v>
      </c>
      <c r="E212" s="603"/>
      <c r="F212" s="148"/>
      <c r="G212" s="465"/>
      <c r="H212" s="514"/>
      <c r="I212" s="415"/>
      <c r="J212" s="394"/>
      <c r="K212" s="205"/>
      <c r="L212" s="224">
        <f t="shared" si="87"/>
        <v>0</v>
      </c>
      <c r="M212" s="81"/>
      <c r="N212" s="1"/>
      <c r="O212" s="1"/>
      <c r="P212" s="1"/>
      <c r="Q212" s="1"/>
      <c r="R212" s="1"/>
      <c r="S212" s="1"/>
      <c r="T212" s="1"/>
      <c r="U212" s="89"/>
      <c r="V212" s="1"/>
      <c r="W212" s="43"/>
      <c r="X212" s="46"/>
      <c r="Y212" s="148"/>
      <c r="AA212" s="253"/>
      <c r="AB212" s="253"/>
    </row>
    <row r="213" spans="1:28" ht="15.75" hidden="1" thickBot="1" x14ac:dyDescent="0.3">
      <c r="A213" s="140" t="s">
        <v>490</v>
      </c>
      <c r="B213" s="59"/>
      <c r="C213" s="2"/>
      <c r="D213" s="603" t="s">
        <v>830</v>
      </c>
      <c r="E213" s="603"/>
      <c r="F213" s="148"/>
      <c r="G213" s="465"/>
      <c r="H213" s="514"/>
      <c r="I213" s="415"/>
      <c r="J213" s="394"/>
      <c r="K213" s="205"/>
      <c r="L213" s="224">
        <f t="shared" si="87"/>
        <v>0</v>
      </c>
      <c r="M213" s="81"/>
      <c r="N213" s="1"/>
      <c r="O213" s="1"/>
      <c r="P213" s="1"/>
      <c r="Q213" s="1"/>
      <c r="R213" s="1"/>
      <c r="S213" s="1"/>
      <c r="T213" s="1"/>
      <c r="U213" s="89"/>
      <c r="V213" s="1"/>
      <c r="W213" s="43"/>
      <c r="X213" s="46"/>
      <c r="Y213" s="148"/>
      <c r="AA213" s="253"/>
      <c r="AB213" s="253"/>
    </row>
    <row r="214" spans="1:28" ht="25.5" hidden="1" customHeight="1" x14ac:dyDescent="0.25">
      <c r="A214" s="140" t="s">
        <v>491</v>
      </c>
      <c r="B214" s="59"/>
      <c r="C214" s="2"/>
      <c r="D214" s="607" t="s">
        <v>833</v>
      </c>
      <c r="E214" s="607"/>
      <c r="F214" s="155"/>
      <c r="G214" s="477"/>
      <c r="H214" s="526"/>
      <c r="I214" s="426"/>
      <c r="J214" s="406"/>
      <c r="K214" s="215"/>
      <c r="L214" s="224">
        <f t="shared" si="87"/>
        <v>0</v>
      </c>
      <c r="M214" s="81"/>
      <c r="N214" s="1"/>
      <c r="O214" s="1"/>
      <c r="P214" s="1"/>
      <c r="Q214" s="1"/>
      <c r="R214" s="1"/>
      <c r="S214" s="1"/>
      <c r="T214" s="1"/>
      <c r="U214" s="89"/>
      <c r="V214" s="1"/>
      <c r="W214" s="43"/>
      <c r="X214" s="46"/>
      <c r="Y214" s="155"/>
      <c r="AA214" s="253"/>
      <c r="AB214" s="253"/>
    </row>
    <row r="215" spans="1:28" ht="15.75" hidden="1" thickBot="1" x14ac:dyDescent="0.3">
      <c r="A215" s="140" t="s">
        <v>492</v>
      </c>
      <c r="B215" s="59"/>
      <c r="C215" s="2"/>
      <c r="D215" s="603" t="s">
        <v>835</v>
      </c>
      <c r="E215" s="603"/>
      <c r="F215" s="148"/>
      <c r="G215" s="465"/>
      <c r="H215" s="514"/>
      <c r="I215" s="415"/>
      <c r="J215" s="394"/>
      <c r="K215" s="205"/>
      <c r="L215" s="224">
        <f t="shared" si="87"/>
        <v>0</v>
      </c>
      <c r="M215" s="81"/>
      <c r="N215" s="1"/>
      <c r="O215" s="1"/>
      <c r="P215" s="1"/>
      <c r="Q215" s="1"/>
      <c r="R215" s="1"/>
      <c r="S215" s="1"/>
      <c r="T215" s="1"/>
      <c r="U215" s="89"/>
      <c r="V215" s="1"/>
      <c r="W215" s="43"/>
      <c r="X215" s="46"/>
      <c r="Y215" s="148"/>
      <c r="AA215" s="253"/>
      <c r="AB215" s="253"/>
    </row>
    <row r="216" spans="1:28" ht="15.75" hidden="1" thickBot="1" x14ac:dyDescent="0.3">
      <c r="A216" s="140" t="s">
        <v>493</v>
      </c>
      <c r="B216" s="59"/>
      <c r="C216" s="2"/>
      <c r="D216" s="603" t="s">
        <v>836</v>
      </c>
      <c r="E216" s="603"/>
      <c r="F216" s="148"/>
      <c r="G216" s="465"/>
      <c r="H216" s="514"/>
      <c r="I216" s="415"/>
      <c r="J216" s="394"/>
      <c r="K216" s="205"/>
      <c r="L216" s="224">
        <f t="shared" si="87"/>
        <v>0</v>
      </c>
      <c r="M216" s="81"/>
      <c r="N216" s="1"/>
      <c r="O216" s="1"/>
      <c r="P216" s="1"/>
      <c r="Q216" s="1"/>
      <c r="R216" s="1"/>
      <c r="S216" s="1"/>
      <c r="T216" s="1"/>
      <c r="U216" s="89"/>
      <c r="V216" s="1"/>
      <c r="W216" s="43"/>
      <c r="X216" s="46"/>
      <c r="Y216" s="148"/>
      <c r="AA216" s="253"/>
      <c r="AB216" s="253"/>
    </row>
    <row r="217" spans="1:28" ht="25.5" hidden="1" customHeight="1" x14ac:dyDescent="0.25">
      <c r="A217" s="140" t="s">
        <v>494</v>
      </c>
      <c r="B217" s="59"/>
      <c r="C217" s="2"/>
      <c r="D217" s="607" t="s">
        <v>840</v>
      </c>
      <c r="E217" s="607"/>
      <c r="F217" s="155"/>
      <c r="G217" s="477"/>
      <c r="H217" s="526"/>
      <c r="I217" s="426"/>
      <c r="J217" s="406"/>
      <c r="K217" s="215"/>
      <c r="L217" s="224">
        <f t="shared" si="87"/>
        <v>0</v>
      </c>
      <c r="M217" s="81"/>
      <c r="N217" s="1"/>
      <c r="O217" s="1"/>
      <c r="P217" s="1"/>
      <c r="Q217" s="1"/>
      <c r="R217" s="1"/>
      <c r="S217" s="1"/>
      <c r="T217" s="1"/>
      <c r="U217" s="89"/>
      <c r="V217" s="1"/>
      <c r="W217" s="43"/>
      <c r="X217" s="46"/>
      <c r="Y217" s="155"/>
      <c r="AA217" s="253"/>
      <c r="AB217" s="253"/>
    </row>
    <row r="218" spans="1:28" ht="25.5" hidden="1" customHeight="1" x14ac:dyDescent="0.25">
      <c r="A218" s="140" t="s">
        <v>495</v>
      </c>
      <c r="B218" s="59"/>
      <c r="C218" s="2"/>
      <c r="D218" s="607" t="s">
        <v>843</v>
      </c>
      <c r="E218" s="607"/>
      <c r="F218" s="155"/>
      <c r="G218" s="477"/>
      <c r="H218" s="526"/>
      <c r="I218" s="426"/>
      <c r="J218" s="406"/>
      <c r="K218" s="215"/>
      <c r="L218" s="224">
        <f t="shared" si="87"/>
        <v>0</v>
      </c>
      <c r="M218" s="81"/>
      <c r="N218" s="1"/>
      <c r="O218" s="1"/>
      <c r="P218" s="1"/>
      <c r="Q218" s="1"/>
      <c r="R218" s="1"/>
      <c r="S218" s="1"/>
      <c r="T218" s="1"/>
      <c r="U218" s="89"/>
      <c r="V218" s="1"/>
      <c r="W218" s="43"/>
      <c r="X218" s="46"/>
      <c r="Y218" s="155"/>
      <c r="AA218" s="253"/>
      <c r="AB218" s="253"/>
    </row>
    <row r="219" spans="1:28" ht="25.5" hidden="1" customHeight="1" x14ac:dyDescent="0.25">
      <c r="A219" s="140" t="s">
        <v>496</v>
      </c>
      <c r="B219" s="59"/>
      <c r="C219" s="2"/>
      <c r="D219" s="607" t="s">
        <v>845</v>
      </c>
      <c r="E219" s="607"/>
      <c r="F219" s="155"/>
      <c r="G219" s="477"/>
      <c r="H219" s="526"/>
      <c r="I219" s="426"/>
      <c r="J219" s="406"/>
      <c r="K219" s="215"/>
      <c r="L219" s="224">
        <f t="shared" si="87"/>
        <v>0</v>
      </c>
      <c r="M219" s="81"/>
      <c r="N219" s="1"/>
      <c r="O219" s="1"/>
      <c r="P219" s="1"/>
      <c r="Q219" s="1"/>
      <c r="R219" s="1"/>
      <c r="S219" s="1"/>
      <c r="T219" s="1"/>
      <c r="U219" s="89"/>
      <c r="V219" s="1"/>
      <c r="W219" s="43"/>
      <c r="X219" s="46"/>
      <c r="Y219" s="155"/>
      <c r="AA219" s="253"/>
      <c r="AB219" s="253"/>
    </row>
    <row r="220" spans="1:28" ht="25.5" hidden="1" customHeight="1" x14ac:dyDescent="0.25">
      <c r="A220" s="140" t="s">
        <v>497</v>
      </c>
      <c r="B220" s="59"/>
      <c r="C220" s="2"/>
      <c r="D220" s="607" t="s">
        <v>848</v>
      </c>
      <c r="E220" s="607"/>
      <c r="F220" s="155"/>
      <c r="G220" s="477"/>
      <c r="H220" s="526"/>
      <c r="I220" s="426"/>
      <c r="J220" s="406"/>
      <c r="K220" s="215"/>
      <c r="L220" s="224">
        <f t="shared" si="87"/>
        <v>0</v>
      </c>
      <c r="M220" s="81"/>
      <c r="N220" s="1"/>
      <c r="O220" s="1"/>
      <c r="P220" s="1"/>
      <c r="Q220" s="1"/>
      <c r="R220" s="1"/>
      <c r="S220" s="1"/>
      <c r="T220" s="1"/>
      <c r="U220" s="89"/>
      <c r="V220" s="1"/>
      <c r="W220" s="43"/>
      <c r="X220" s="46"/>
      <c r="Y220" s="155"/>
      <c r="AA220" s="253"/>
      <c r="AB220" s="253"/>
    </row>
    <row r="221" spans="1:28" s="19" customFormat="1" ht="25.5" hidden="1" customHeight="1" x14ac:dyDescent="0.25">
      <c r="A221" s="140" t="s">
        <v>498</v>
      </c>
      <c r="B221" s="101" t="s">
        <v>970</v>
      </c>
      <c r="C221" s="679" t="s">
        <v>891</v>
      </c>
      <c r="D221" s="680"/>
      <c r="E221" s="680"/>
      <c r="F221" s="168">
        <f>F222+F223+F224+F225+F226+F227+F228+F229+F230+F231</f>
        <v>0</v>
      </c>
      <c r="G221" s="482">
        <f>G222+G223+G224+G225+G226+G227+G228+G229+G230+G231</f>
        <v>0</v>
      </c>
      <c r="H221" s="531">
        <f>H222+H223+H224+H225+H226+H227+H228+H229+H230+H231</f>
        <v>0</v>
      </c>
      <c r="I221" s="432">
        <f>I222+I223+I224+I225+I226+I227+I228+I229+I230+I231</f>
        <v>0</v>
      </c>
      <c r="J221" s="412">
        <f t="shared" ref="J221:K221" si="118">J222+J223+J224+J225+J226+J227+J228+J229+J230+J231</f>
        <v>0</v>
      </c>
      <c r="K221" s="220">
        <f t="shared" si="118"/>
        <v>0</v>
      </c>
      <c r="L221" s="223">
        <f t="shared" si="87"/>
        <v>0</v>
      </c>
      <c r="M221" s="104">
        <f t="shared" ref="M221:X221" si="119">M222+M223+M224+M225+M226+M227+M228+M229+M230+M231</f>
        <v>0</v>
      </c>
      <c r="N221" s="105">
        <f t="shared" si="119"/>
        <v>0</v>
      </c>
      <c r="O221" s="105">
        <f t="shared" si="119"/>
        <v>0</v>
      </c>
      <c r="P221" s="105">
        <f t="shared" si="119"/>
        <v>0</v>
      </c>
      <c r="Q221" s="105">
        <f t="shared" si="119"/>
        <v>0</v>
      </c>
      <c r="R221" s="105">
        <f t="shared" si="119"/>
        <v>0</v>
      </c>
      <c r="S221" s="105">
        <f t="shared" si="119"/>
        <v>0</v>
      </c>
      <c r="T221" s="105">
        <f t="shared" si="119"/>
        <v>0</v>
      </c>
      <c r="U221" s="108">
        <f t="shared" si="119"/>
        <v>0</v>
      </c>
      <c r="V221" s="105">
        <f t="shared" si="119"/>
        <v>0</v>
      </c>
      <c r="W221" s="107">
        <f t="shared" si="119"/>
        <v>0</v>
      </c>
      <c r="X221" s="109">
        <f t="shared" si="119"/>
        <v>0</v>
      </c>
      <c r="Y221" s="168"/>
      <c r="AA221" s="253"/>
      <c r="AB221" s="253"/>
    </row>
    <row r="222" spans="1:28" ht="15.75" hidden="1" thickBot="1" x14ac:dyDescent="0.3">
      <c r="A222" s="140" t="s">
        <v>499</v>
      </c>
      <c r="B222" s="59"/>
      <c r="C222" s="2"/>
      <c r="D222" s="603" t="s">
        <v>1100</v>
      </c>
      <c r="E222" s="603"/>
      <c r="F222" s="148"/>
      <c r="G222" s="465"/>
      <c r="H222" s="514"/>
      <c r="I222" s="415"/>
      <c r="J222" s="394"/>
      <c r="K222" s="205"/>
      <c r="L222" s="224">
        <f t="shared" si="87"/>
        <v>0</v>
      </c>
      <c r="M222" s="81"/>
      <c r="N222" s="1"/>
      <c r="O222" s="1"/>
      <c r="P222" s="1"/>
      <c r="Q222" s="1"/>
      <c r="R222" s="1"/>
      <c r="S222" s="1"/>
      <c r="T222" s="1"/>
      <c r="U222" s="89"/>
      <c r="V222" s="1"/>
      <c r="W222" s="43"/>
      <c r="X222" s="46"/>
      <c r="Y222" s="148"/>
      <c r="AA222" s="253"/>
      <c r="AB222" s="253"/>
    </row>
    <row r="223" spans="1:28" ht="15.75" hidden="1" thickBot="1" x14ac:dyDescent="0.3">
      <c r="A223" s="140" t="s">
        <v>500</v>
      </c>
      <c r="B223" s="59"/>
      <c r="C223" s="2"/>
      <c r="D223" s="603" t="s">
        <v>1101</v>
      </c>
      <c r="E223" s="603"/>
      <c r="F223" s="148"/>
      <c r="G223" s="465"/>
      <c r="H223" s="514"/>
      <c r="I223" s="415"/>
      <c r="J223" s="394"/>
      <c r="K223" s="205"/>
      <c r="L223" s="224">
        <f t="shared" si="87"/>
        <v>0</v>
      </c>
      <c r="M223" s="81"/>
      <c r="N223" s="1"/>
      <c r="O223" s="1"/>
      <c r="P223" s="1"/>
      <c r="Q223" s="1"/>
      <c r="R223" s="1"/>
      <c r="S223" s="1"/>
      <c r="T223" s="1"/>
      <c r="U223" s="89"/>
      <c r="V223" s="1"/>
      <c r="W223" s="43"/>
      <c r="X223" s="46"/>
      <c r="Y223" s="148"/>
      <c r="AA223" s="253"/>
      <c r="AB223" s="253"/>
    </row>
    <row r="224" spans="1:28" ht="15.75" hidden="1" thickBot="1" x14ac:dyDescent="0.3">
      <c r="A224" s="140" t="s">
        <v>501</v>
      </c>
      <c r="B224" s="59"/>
      <c r="C224" s="2"/>
      <c r="D224" s="603" t="s">
        <v>831</v>
      </c>
      <c r="E224" s="603"/>
      <c r="F224" s="148"/>
      <c r="G224" s="465"/>
      <c r="H224" s="514"/>
      <c r="I224" s="415"/>
      <c r="J224" s="394"/>
      <c r="K224" s="205"/>
      <c r="L224" s="224">
        <f t="shared" si="87"/>
        <v>0</v>
      </c>
      <c r="M224" s="81"/>
      <c r="N224" s="1"/>
      <c r="O224" s="1"/>
      <c r="P224" s="1"/>
      <c r="Q224" s="1"/>
      <c r="R224" s="1"/>
      <c r="S224" s="1"/>
      <c r="T224" s="1"/>
      <c r="U224" s="89"/>
      <c r="V224" s="1"/>
      <c r="W224" s="43"/>
      <c r="X224" s="46"/>
      <c r="Y224" s="148"/>
      <c r="AA224" s="253"/>
      <c r="AB224" s="253"/>
    </row>
    <row r="225" spans="1:28" ht="25.5" hidden="1" customHeight="1" x14ac:dyDescent="0.25">
      <c r="A225" s="140" t="s">
        <v>502</v>
      </c>
      <c r="B225" s="59"/>
      <c r="C225" s="2"/>
      <c r="D225" s="607" t="s">
        <v>834</v>
      </c>
      <c r="E225" s="607"/>
      <c r="F225" s="155"/>
      <c r="G225" s="477"/>
      <c r="H225" s="526"/>
      <c r="I225" s="426"/>
      <c r="J225" s="406"/>
      <c r="K225" s="215"/>
      <c r="L225" s="224">
        <f t="shared" si="87"/>
        <v>0</v>
      </c>
      <c r="M225" s="81"/>
      <c r="N225" s="1"/>
      <c r="O225" s="1"/>
      <c r="P225" s="1"/>
      <c r="Q225" s="1"/>
      <c r="R225" s="1"/>
      <c r="S225" s="1"/>
      <c r="T225" s="1"/>
      <c r="U225" s="89"/>
      <c r="V225" s="1"/>
      <c r="W225" s="43"/>
      <c r="X225" s="46"/>
      <c r="Y225" s="155"/>
      <c r="AA225" s="253"/>
      <c r="AB225" s="253"/>
    </row>
    <row r="226" spans="1:28" ht="15.75" hidden="1" thickBot="1" x14ac:dyDescent="0.3">
      <c r="A226" s="140" t="s">
        <v>503</v>
      </c>
      <c r="B226" s="59"/>
      <c r="C226" s="2"/>
      <c r="D226" s="603" t="s">
        <v>837</v>
      </c>
      <c r="E226" s="603"/>
      <c r="F226" s="148"/>
      <c r="G226" s="465"/>
      <c r="H226" s="514"/>
      <c r="I226" s="415"/>
      <c r="J226" s="394"/>
      <c r="K226" s="205"/>
      <c r="L226" s="224">
        <f t="shared" si="87"/>
        <v>0</v>
      </c>
      <c r="M226" s="81"/>
      <c r="N226" s="1"/>
      <c r="O226" s="1"/>
      <c r="P226" s="1"/>
      <c r="Q226" s="1"/>
      <c r="R226" s="1"/>
      <c r="S226" s="1"/>
      <c r="T226" s="1"/>
      <c r="U226" s="89"/>
      <c r="V226" s="1"/>
      <c r="W226" s="43"/>
      <c r="X226" s="46"/>
      <c r="Y226" s="148"/>
      <c r="AA226" s="253"/>
      <c r="AB226" s="253"/>
    </row>
    <row r="227" spans="1:28" ht="15.75" hidden="1" thickBot="1" x14ac:dyDescent="0.3">
      <c r="A227" s="140" t="s">
        <v>504</v>
      </c>
      <c r="B227" s="59"/>
      <c r="C227" s="2"/>
      <c r="D227" s="603" t="s">
        <v>1102</v>
      </c>
      <c r="E227" s="603"/>
      <c r="F227" s="148"/>
      <c r="G227" s="465"/>
      <c r="H227" s="514"/>
      <c r="I227" s="415"/>
      <c r="J227" s="394"/>
      <c r="K227" s="205"/>
      <c r="L227" s="224">
        <f t="shared" si="87"/>
        <v>0</v>
      </c>
      <c r="M227" s="81"/>
      <c r="N227" s="1"/>
      <c r="O227" s="1"/>
      <c r="P227" s="1"/>
      <c r="Q227" s="1"/>
      <c r="R227" s="1"/>
      <c r="S227" s="1"/>
      <c r="T227" s="1"/>
      <c r="U227" s="89"/>
      <c r="V227" s="1"/>
      <c r="W227" s="43"/>
      <c r="X227" s="46"/>
      <c r="Y227" s="148"/>
      <c r="AA227" s="253"/>
      <c r="AB227" s="253"/>
    </row>
    <row r="228" spans="1:28" ht="25.5" hidden="1" customHeight="1" x14ac:dyDescent="0.25">
      <c r="A228" s="140" t="s">
        <v>505</v>
      </c>
      <c r="B228" s="59"/>
      <c r="C228" s="2"/>
      <c r="D228" s="607" t="s">
        <v>841</v>
      </c>
      <c r="E228" s="607"/>
      <c r="F228" s="155"/>
      <c r="G228" s="477"/>
      <c r="H228" s="526"/>
      <c r="I228" s="426"/>
      <c r="J228" s="406"/>
      <c r="K228" s="215"/>
      <c r="L228" s="224">
        <f t="shared" si="87"/>
        <v>0</v>
      </c>
      <c r="M228" s="81"/>
      <c r="N228" s="1"/>
      <c r="O228" s="1"/>
      <c r="P228" s="1"/>
      <c r="Q228" s="1"/>
      <c r="R228" s="1"/>
      <c r="S228" s="1"/>
      <c r="T228" s="1"/>
      <c r="U228" s="89"/>
      <c r="V228" s="1"/>
      <c r="W228" s="43"/>
      <c r="X228" s="46"/>
      <c r="Y228" s="155"/>
      <c r="AA228" s="253"/>
      <c r="AB228" s="253"/>
    </row>
    <row r="229" spans="1:28" ht="25.5" hidden="1" customHeight="1" x14ac:dyDescent="0.25">
      <c r="A229" s="140" t="s">
        <v>506</v>
      </c>
      <c r="B229" s="59"/>
      <c r="C229" s="2"/>
      <c r="D229" s="607" t="s">
        <v>844</v>
      </c>
      <c r="E229" s="607"/>
      <c r="F229" s="155"/>
      <c r="G229" s="477"/>
      <c r="H229" s="526"/>
      <c r="I229" s="426"/>
      <c r="J229" s="406"/>
      <c r="K229" s="215"/>
      <c r="L229" s="224">
        <f t="shared" si="87"/>
        <v>0</v>
      </c>
      <c r="M229" s="81"/>
      <c r="N229" s="1"/>
      <c r="O229" s="1"/>
      <c r="P229" s="1"/>
      <c r="Q229" s="1"/>
      <c r="R229" s="1"/>
      <c r="S229" s="1"/>
      <c r="T229" s="1"/>
      <c r="U229" s="89"/>
      <c r="V229" s="1"/>
      <c r="W229" s="43"/>
      <c r="X229" s="46"/>
      <c r="Y229" s="155"/>
      <c r="AA229" s="253"/>
      <c r="AB229" s="253"/>
    </row>
    <row r="230" spans="1:28" ht="25.5" hidden="1" customHeight="1" x14ac:dyDescent="0.25">
      <c r="A230" s="140" t="s">
        <v>507</v>
      </c>
      <c r="B230" s="59"/>
      <c r="C230" s="2"/>
      <c r="D230" s="607" t="s">
        <v>846</v>
      </c>
      <c r="E230" s="607"/>
      <c r="F230" s="155"/>
      <c r="G230" s="477"/>
      <c r="H230" s="526"/>
      <c r="I230" s="426"/>
      <c r="J230" s="406"/>
      <c r="K230" s="215"/>
      <c r="L230" s="224">
        <f t="shared" si="87"/>
        <v>0</v>
      </c>
      <c r="M230" s="81"/>
      <c r="N230" s="1"/>
      <c r="O230" s="1"/>
      <c r="P230" s="1"/>
      <c r="Q230" s="1"/>
      <c r="R230" s="1"/>
      <c r="S230" s="1"/>
      <c r="T230" s="1"/>
      <c r="U230" s="89"/>
      <c r="V230" s="1"/>
      <c r="W230" s="43"/>
      <c r="X230" s="46"/>
      <c r="Y230" s="155"/>
      <c r="AA230" s="253"/>
      <c r="AB230" s="253"/>
    </row>
    <row r="231" spans="1:28" ht="25.5" hidden="1" customHeight="1" x14ac:dyDescent="0.25">
      <c r="A231" s="140" t="s">
        <v>508</v>
      </c>
      <c r="B231" s="59"/>
      <c r="C231" s="2"/>
      <c r="D231" s="607" t="s">
        <v>849</v>
      </c>
      <c r="E231" s="607"/>
      <c r="F231" s="155"/>
      <c r="G231" s="477"/>
      <c r="H231" s="526"/>
      <c r="I231" s="426"/>
      <c r="J231" s="406"/>
      <c r="K231" s="215"/>
      <c r="L231" s="224">
        <f t="shared" si="87"/>
        <v>0</v>
      </c>
      <c r="M231" s="81"/>
      <c r="N231" s="1"/>
      <c r="O231" s="1"/>
      <c r="P231" s="1"/>
      <c r="Q231" s="1"/>
      <c r="R231" s="1"/>
      <c r="S231" s="1"/>
      <c r="T231" s="1"/>
      <c r="U231" s="89"/>
      <c r="V231" s="1"/>
      <c r="W231" s="43"/>
      <c r="X231" s="46"/>
      <c r="Y231" s="155"/>
      <c r="AA231" s="253"/>
      <c r="AB231" s="253"/>
    </row>
    <row r="232" spans="1:28" s="19" customFormat="1" ht="15.75" hidden="1" thickBot="1" x14ac:dyDescent="0.3">
      <c r="A232" s="140" t="s">
        <v>509</v>
      </c>
      <c r="B232" s="101" t="s">
        <v>971</v>
      </c>
      <c r="C232" s="613" t="s">
        <v>510</v>
      </c>
      <c r="D232" s="614"/>
      <c r="E232" s="614"/>
      <c r="F232" s="149">
        <f>F233+F234+F235+F236+F237+F238+F239+F240+F241+F242</f>
        <v>0</v>
      </c>
      <c r="G232" s="466">
        <f>G233+G234+G235+G236+G237+G238+G239+G240+G241+G242</f>
        <v>0</v>
      </c>
      <c r="H232" s="515">
        <f>H233+H234+H235+H236+H237+H238+H239+H240+H241+H242</f>
        <v>0</v>
      </c>
      <c r="I232" s="416">
        <f>I233+I234+I235+I236+I237+I238+I239+I240+I241+I242</f>
        <v>0</v>
      </c>
      <c r="J232" s="395">
        <f t="shared" ref="J232:K232" si="120">J233+J234+J235+J236+J237+J238+J239+J240+J241+J242</f>
        <v>0</v>
      </c>
      <c r="K232" s="206">
        <f t="shared" si="120"/>
        <v>0</v>
      </c>
      <c r="L232" s="223">
        <f t="shared" si="87"/>
        <v>0</v>
      </c>
      <c r="M232" s="104">
        <f t="shared" ref="M232:X232" si="121">M233+M234+M235+M236+M237+M238+M239+M240+M241+M242</f>
        <v>0</v>
      </c>
      <c r="N232" s="105">
        <f t="shared" si="121"/>
        <v>0</v>
      </c>
      <c r="O232" s="105">
        <f t="shared" si="121"/>
        <v>0</v>
      </c>
      <c r="P232" s="105">
        <f t="shared" si="121"/>
        <v>0</v>
      </c>
      <c r="Q232" s="105">
        <f t="shared" si="121"/>
        <v>0</v>
      </c>
      <c r="R232" s="105">
        <f t="shared" si="121"/>
        <v>0</v>
      </c>
      <c r="S232" s="105">
        <f t="shared" si="121"/>
        <v>0</v>
      </c>
      <c r="T232" s="105">
        <f t="shared" si="121"/>
        <v>0</v>
      </c>
      <c r="U232" s="108">
        <f t="shared" si="121"/>
        <v>0</v>
      </c>
      <c r="V232" s="105">
        <f t="shared" si="121"/>
        <v>0</v>
      </c>
      <c r="W232" s="107">
        <f t="shared" si="121"/>
        <v>0</v>
      </c>
      <c r="X232" s="109">
        <f t="shared" si="121"/>
        <v>0</v>
      </c>
      <c r="Y232" s="149"/>
      <c r="AA232" s="253"/>
      <c r="AB232" s="253"/>
    </row>
    <row r="233" spans="1:28" ht="15.75" hidden="1" thickBot="1" x14ac:dyDescent="0.3">
      <c r="A233" s="140" t="s">
        <v>511</v>
      </c>
      <c r="B233" s="59"/>
      <c r="C233" s="2"/>
      <c r="D233" s="603" t="s">
        <v>642</v>
      </c>
      <c r="E233" s="603"/>
      <c r="F233" s="148"/>
      <c r="G233" s="465"/>
      <c r="H233" s="514"/>
      <c r="I233" s="415"/>
      <c r="J233" s="394"/>
      <c r="K233" s="205"/>
      <c r="L233" s="224">
        <f t="shared" ref="L233:L294" si="122">SUM(J233:K233)</f>
        <v>0</v>
      </c>
      <c r="M233" s="81"/>
      <c r="N233" s="1"/>
      <c r="O233" s="1"/>
      <c r="P233" s="1"/>
      <c r="Q233" s="1"/>
      <c r="R233" s="1"/>
      <c r="S233" s="1"/>
      <c r="T233" s="1"/>
      <c r="U233" s="89"/>
      <c r="V233" s="1"/>
      <c r="W233" s="43"/>
      <c r="X233" s="46"/>
      <c r="Y233" s="148"/>
      <c r="AA233" s="253"/>
      <c r="AB233" s="253"/>
    </row>
    <row r="234" spans="1:28" ht="15.75" hidden="1" thickBot="1" x14ac:dyDescent="0.3">
      <c r="A234" s="140" t="s">
        <v>512</v>
      </c>
      <c r="B234" s="59"/>
      <c r="C234" s="2"/>
      <c r="D234" s="603" t="s">
        <v>829</v>
      </c>
      <c r="E234" s="603"/>
      <c r="F234" s="148"/>
      <c r="G234" s="465"/>
      <c r="H234" s="514"/>
      <c r="I234" s="415"/>
      <c r="J234" s="394"/>
      <c r="K234" s="205"/>
      <c r="L234" s="224">
        <f t="shared" si="122"/>
        <v>0</v>
      </c>
      <c r="M234" s="81"/>
      <c r="N234" s="1"/>
      <c r="O234" s="1"/>
      <c r="P234" s="1"/>
      <c r="Q234" s="1"/>
      <c r="R234" s="1"/>
      <c r="S234" s="1"/>
      <c r="T234" s="1"/>
      <c r="U234" s="89"/>
      <c r="V234" s="1"/>
      <c r="W234" s="43"/>
      <c r="X234" s="46"/>
      <c r="Y234" s="148"/>
      <c r="AA234" s="253"/>
      <c r="AB234" s="253"/>
    </row>
    <row r="235" spans="1:28" ht="15.75" hidden="1" thickBot="1" x14ac:dyDescent="0.3">
      <c r="A235" s="140" t="s">
        <v>513</v>
      </c>
      <c r="B235" s="59"/>
      <c r="C235" s="2"/>
      <c r="D235" s="603" t="s">
        <v>832</v>
      </c>
      <c r="E235" s="603"/>
      <c r="F235" s="148"/>
      <c r="G235" s="465"/>
      <c r="H235" s="514"/>
      <c r="I235" s="415"/>
      <c r="J235" s="394"/>
      <c r="K235" s="205"/>
      <c r="L235" s="224">
        <f t="shared" si="122"/>
        <v>0</v>
      </c>
      <c r="M235" s="81"/>
      <c r="N235" s="1"/>
      <c r="O235" s="1"/>
      <c r="P235" s="1"/>
      <c r="Q235" s="1"/>
      <c r="R235" s="1"/>
      <c r="S235" s="1"/>
      <c r="T235" s="1"/>
      <c r="U235" s="89"/>
      <c r="V235" s="1"/>
      <c r="W235" s="43"/>
      <c r="X235" s="46"/>
      <c r="Y235" s="148"/>
      <c r="AA235" s="253"/>
      <c r="AB235" s="253"/>
    </row>
    <row r="236" spans="1:28" ht="15.75" hidden="1" thickBot="1" x14ac:dyDescent="0.3">
      <c r="A236" s="140" t="s">
        <v>514</v>
      </c>
      <c r="B236" s="59"/>
      <c r="C236" s="2"/>
      <c r="D236" s="607" t="s">
        <v>1103</v>
      </c>
      <c r="E236" s="607"/>
      <c r="F236" s="155"/>
      <c r="G236" s="477"/>
      <c r="H236" s="526"/>
      <c r="I236" s="426"/>
      <c r="J236" s="406"/>
      <c r="K236" s="215"/>
      <c r="L236" s="224">
        <f t="shared" si="122"/>
        <v>0</v>
      </c>
      <c r="M236" s="81"/>
      <c r="N236" s="1"/>
      <c r="O236" s="1"/>
      <c r="P236" s="1"/>
      <c r="Q236" s="1"/>
      <c r="R236" s="1"/>
      <c r="S236" s="1"/>
      <c r="T236" s="1"/>
      <c r="U236" s="89"/>
      <c r="V236" s="1"/>
      <c r="W236" s="43"/>
      <c r="X236" s="46"/>
      <c r="Y236" s="155"/>
      <c r="AA236" s="253"/>
      <c r="AB236" s="253"/>
    </row>
    <row r="237" spans="1:28" ht="15.75" hidden="1" thickBot="1" x14ac:dyDescent="0.3">
      <c r="A237" s="140" t="s">
        <v>515</v>
      </c>
      <c r="B237" s="59"/>
      <c r="C237" s="2"/>
      <c r="D237" s="603" t="s">
        <v>839</v>
      </c>
      <c r="E237" s="603"/>
      <c r="F237" s="148"/>
      <c r="G237" s="465"/>
      <c r="H237" s="514"/>
      <c r="I237" s="415"/>
      <c r="J237" s="394"/>
      <c r="K237" s="205"/>
      <c r="L237" s="224">
        <f t="shared" si="122"/>
        <v>0</v>
      </c>
      <c r="M237" s="81"/>
      <c r="N237" s="1"/>
      <c r="O237" s="1"/>
      <c r="P237" s="1"/>
      <c r="Q237" s="1"/>
      <c r="R237" s="1"/>
      <c r="S237" s="1"/>
      <c r="T237" s="1"/>
      <c r="U237" s="89"/>
      <c r="V237" s="1"/>
      <c r="W237" s="43"/>
      <c r="X237" s="46"/>
      <c r="Y237" s="148"/>
      <c r="AA237" s="253"/>
      <c r="AB237" s="253"/>
    </row>
    <row r="238" spans="1:28" ht="15.75" hidden="1" thickBot="1" x14ac:dyDescent="0.3">
      <c r="A238" s="140" t="s">
        <v>516</v>
      </c>
      <c r="B238" s="59"/>
      <c r="C238" s="2"/>
      <c r="D238" s="603" t="s">
        <v>838</v>
      </c>
      <c r="E238" s="603"/>
      <c r="F238" s="148"/>
      <c r="G238" s="465"/>
      <c r="H238" s="514"/>
      <c r="I238" s="415"/>
      <c r="J238" s="394"/>
      <c r="K238" s="205"/>
      <c r="L238" s="224">
        <f t="shared" si="122"/>
        <v>0</v>
      </c>
      <c r="M238" s="81"/>
      <c r="N238" s="1"/>
      <c r="O238" s="1"/>
      <c r="P238" s="1"/>
      <c r="Q238" s="1"/>
      <c r="R238" s="1"/>
      <c r="S238" s="1"/>
      <c r="T238" s="1"/>
      <c r="U238" s="89"/>
      <c r="V238" s="1"/>
      <c r="W238" s="43"/>
      <c r="X238" s="46"/>
      <c r="Y238" s="148"/>
      <c r="AA238" s="253"/>
      <c r="AB238" s="253"/>
    </row>
    <row r="239" spans="1:28" ht="25.5" hidden="1" customHeight="1" x14ac:dyDescent="0.25">
      <c r="A239" s="140" t="s">
        <v>517</v>
      </c>
      <c r="B239" s="59"/>
      <c r="C239" s="2"/>
      <c r="D239" s="607" t="s">
        <v>842</v>
      </c>
      <c r="E239" s="607"/>
      <c r="F239" s="155"/>
      <c r="G239" s="477"/>
      <c r="H239" s="526"/>
      <c r="I239" s="426"/>
      <c r="J239" s="406"/>
      <c r="K239" s="215"/>
      <c r="L239" s="224">
        <f t="shared" si="122"/>
        <v>0</v>
      </c>
      <c r="M239" s="81"/>
      <c r="N239" s="1"/>
      <c r="O239" s="1"/>
      <c r="P239" s="1"/>
      <c r="Q239" s="1"/>
      <c r="R239" s="1"/>
      <c r="S239" s="1"/>
      <c r="T239" s="1"/>
      <c r="U239" s="89"/>
      <c r="V239" s="1"/>
      <c r="W239" s="43"/>
      <c r="X239" s="46"/>
      <c r="Y239" s="155"/>
      <c r="AA239" s="253"/>
      <c r="AB239" s="253"/>
    </row>
    <row r="240" spans="1:28" ht="15.75" hidden="1" thickBot="1" x14ac:dyDescent="0.3">
      <c r="A240" s="140" t="s">
        <v>518</v>
      </c>
      <c r="B240" s="59"/>
      <c r="C240" s="2"/>
      <c r="D240" s="603" t="s">
        <v>1104</v>
      </c>
      <c r="E240" s="603"/>
      <c r="F240" s="148"/>
      <c r="G240" s="465"/>
      <c r="H240" s="514"/>
      <c r="I240" s="415"/>
      <c r="J240" s="394"/>
      <c r="K240" s="205"/>
      <c r="L240" s="224">
        <f t="shared" si="122"/>
        <v>0</v>
      </c>
      <c r="M240" s="81"/>
      <c r="N240" s="1"/>
      <c r="O240" s="1"/>
      <c r="P240" s="1"/>
      <c r="Q240" s="1"/>
      <c r="R240" s="1"/>
      <c r="S240" s="1"/>
      <c r="T240" s="1"/>
      <c r="U240" s="89"/>
      <c r="V240" s="1"/>
      <c r="W240" s="43"/>
      <c r="X240" s="46"/>
      <c r="Y240" s="148"/>
      <c r="AA240" s="253"/>
      <c r="AB240" s="253"/>
    </row>
    <row r="241" spans="1:28" ht="25.5" hidden="1" customHeight="1" x14ac:dyDescent="0.25">
      <c r="A241" s="140" t="s">
        <v>519</v>
      </c>
      <c r="B241" s="59"/>
      <c r="C241" s="2"/>
      <c r="D241" s="607" t="s">
        <v>847</v>
      </c>
      <c r="E241" s="607"/>
      <c r="F241" s="155"/>
      <c r="G241" s="477"/>
      <c r="H241" s="526"/>
      <c r="I241" s="426"/>
      <c r="J241" s="406"/>
      <c r="K241" s="215"/>
      <c r="L241" s="224">
        <f t="shared" si="122"/>
        <v>0</v>
      </c>
      <c r="M241" s="81"/>
      <c r="N241" s="1"/>
      <c r="O241" s="1"/>
      <c r="P241" s="1"/>
      <c r="Q241" s="1"/>
      <c r="R241" s="1"/>
      <c r="S241" s="1"/>
      <c r="T241" s="1"/>
      <c r="U241" s="89"/>
      <c r="V241" s="1"/>
      <c r="W241" s="43"/>
      <c r="X241" s="46"/>
      <c r="Y241" s="155"/>
      <c r="AA241" s="253"/>
      <c r="AB241" s="253"/>
    </row>
    <row r="242" spans="1:28" ht="25.5" hidden="1" customHeight="1" x14ac:dyDescent="0.25">
      <c r="A242" s="140" t="s">
        <v>520</v>
      </c>
      <c r="B242" s="59"/>
      <c r="C242" s="2"/>
      <c r="D242" s="607" t="s">
        <v>850</v>
      </c>
      <c r="E242" s="607"/>
      <c r="F242" s="155"/>
      <c r="G242" s="477"/>
      <c r="H242" s="526"/>
      <c r="I242" s="426"/>
      <c r="J242" s="406"/>
      <c r="K242" s="215"/>
      <c r="L242" s="224">
        <f t="shared" si="122"/>
        <v>0</v>
      </c>
      <c r="M242" s="81"/>
      <c r="N242" s="1"/>
      <c r="O242" s="1"/>
      <c r="P242" s="1"/>
      <c r="Q242" s="1"/>
      <c r="R242" s="1"/>
      <c r="S242" s="1"/>
      <c r="T242" s="1"/>
      <c r="U242" s="89"/>
      <c r="V242" s="1"/>
      <c r="W242" s="43"/>
      <c r="X242" s="46"/>
      <c r="Y242" s="155"/>
      <c r="AA242" s="253"/>
      <c r="AB242" s="253"/>
    </row>
    <row r="243" spans="1:28" s="19" customFormat="1" ht="25.5" hidden="1" customHeight="1" x14ac:dyDescent="0.25">
      <c r="A243" s="140" t="s">
        <v>521</v>
      </c>
      <c r="B243" s="101" t="s">
        <v>972</v>
      </c>
      <c r="C243" s="679" t="s">
        <v>892</v>
      </c>
      <c r="D243" s="680"/>
      <c r="E243" s="680"/>
      <c r="F243" s="168">
        <f>F244+F245</f>
        <v>0</v>
      </c>
      <c r="G243" s="482">
        <f>G244+G245</f>
        <v>0</v>
      </c>
      <c r="H243" s="531">
        <f>H244+H245</f>
        <v>0</v>
      </c>
      <c r="I243" s="432">
        <f>I244+I245</f>
        <v>0</v>
      </c>
      <c r="J243" s="412">
        <f t="shared" ref="J243:K243" si="123">J244+J245</f>
        <v>0</v>
      </c>
      <c r="K243" s="220">
        <f t="shared" si="123"/>
        <v>0</v>
      </c>
      <c r="L243" s="223">
        <f t="shared" si="122"/>
        <v>0</v>
      </c>
      <c r="M243" s="104">
        <f t="shared" ref="M243:X243" si="124">M244+M245</f>
        <v>0</v>
      </c>
      <c r="N243" s="105">
        <f t="shared" si="124"/>
        <v>0</v>
      </c>
      <c r="O243" s="105">
        <f t="shared" si="124"/>
        <v>0</v>
      </c>
      <c r="P243" s="105">
        <f t="shared" si="124"/>
        <v>0</v>
      </c>
      <c r="Q243" s="105">
        <f t="shared" si="124"/>
        <v>0</v>
      </c>
      <c r="R243" s="105">
        <f t="shared" si="124"/>
        <v>0</v>
      </c>
      <c r="S243" s="105">
        <f t="shared" si="124"/>
        <v>0</v>
      </c>
      <c r="T243" s="105">
        <f t="shared" si="124"/>
        <v>0</v>
      </c>
      <c r="U243" s="108">
        <f t="shared" si="124"/>
        <v>0</v>
      </c>
      <c r="V243" s="105">
        <f t="shared" si="124"/>
        <v>0</v>
      </c>
      <c r="W243" s="107">
        <f t="shared" si="124"/>
        <v>0</v>
      </c>
      <c r="X243" s="109">
        <f t="shared" si="124"/>
        <v>0</v>
      </c>
      <c r="Y243" s="168"/>
      <c r="AA243" s="253"/>
      <c r="AB243" s="253"/>
    </row>
    <row r="244" spans="1:28" ht="25.5" hidden="1" customHeight="1" x14ac:dyDescent="0.25">
      <c r="A244" s="140" t="s">
        <v>522</v>
      </c>
      <c r="B244" s="59"/>
      <c r="C244" s="2"/>
      <c r="D244" s="607" t="s">
        <v>853</v>
      </c>
      <c r="E244" s="607"/>
      <c r="F244" s="155"/>
      <c r="G244" s="477"/>
      <c r="H244" s="526"/>
      <c r="I244" s="426"/>
      <c r="J244" s="406"/>
      <c r="K244" s="215"/>
      <c r="L244" s="224">
        <f t="shared" si="122"/>
        <v>0</v>
      </c>
      <c r="M244" s="81"/>
      <c r="N244" s="1"/>
      <c r="O244" s="1"/>
      <c r="P244" s="1"/>
      <c r="Q244" s="1"/>
      <c r="R244" s="1"/>
      <c r="S244" s="1"/>
      <c r="T244" s="1"/>
      <c r="U244" s="89"/>
      <c r="V244" s="1"/>
      <c r="W244" s="43"/>
      <c r="X244" s="46"/>
      <c r="Y244" s="155"/>
      <c r="AA244" s="253"/>
      <c r="AB244" s="253"/>
    </row>
    <row r="245" spans="1:28" ht="25.5" hidden="1" customHeight="1" x14ac:dyDescent="0.25">
      <c r="A245" s="140" t="s">
        <v>523</v>
      </c>
      <c r="B245" s="59"/>
      <c r="C245" s="2"/>
      <c r="D245" s="607" t="s">
        <v>854</v>
      </c>
      <c r="E245" s="607"/>
      <c r="F245" s="155"/>
      <c r="G245" s="477"/>
      <c r="H245" s="526"/>
      <c r="I245" s="426"/>
      <c r="J245" s="406"/>
      <c r="K245" s="215"/>
      <c r="L245" s="224">
        <f t="shared" si="122"/>
        <v>0</v>
      </c>
      <c r="M245" s="81"/>
      <c r="N245" s="1"/>
      <c r="O245" s="1"/>
      <c r="P245" s="1"/>
      <c r="Q245" s="1"/>
      <c r="R245" s="1"/>
      <c r="S245" s="1"/>
      <c r="T245" s="1"/>
      <c r="U245" s="89"/>
      <c r="V245" s="1"/>
      <c r="W245" s="43"/>
      <c r="X245" s="46"/>
      <c r="Y245" s="155"/>
      <c r="AA245" s="253"/>
      <c r="AB245" s="253"/>
    </row>
    <row r="246" spans="1:28" s="19" customFormat="1" ht="15" hidden="1" customHeight="1" x14ac:dyDescent="0.25">
      <c r="A246" s="140" t="s">
        <v>524</v>
      </c>
      <c r="B246" s="101" t="s">
        <v>973</v>
      </c>
      <c r="C246" s="679" t="s">
        <v>1105</v>
      </c>
      <c r="D246" s="680"/>
      <c r="E246" s="680"/>
      <c r="F246" s="168">
        <f>F247+F248+F249+F250+F251+F252+F253+F254+F255+F256+F257</f>
        <v>0</v>
      </c>
      <c r="G246" s="482">
        <f>G247+G248+G249+G250+G251+G252+G253+G254+G255+G256+G257</f>
        <v>0</v>
      </c>
      <c r="H246" s="531">
        <f>H247+H248+H249+H250+H251+H252+H253+H254+H255+H256+H257</f>
        <v>0</v>
      </c>
      <c r="I246" s="432">
        <f>I247+I248+I249+I250+I251+I252+I253+I254+I255+I256+I257</f>
        <v>0</v>
      </c>
      <c r="J246" s="412">
        <f t="shared" ref="J246:K246" si="125">J247+J248+J249+J250+J251+J252+J253+J254+J255+J256+J257</f>
        <v>0</v>
      </c>
      <c r="K246" s="220">
        <f t="shared" si="125"/>
        <v>0</v>
      </c>
      <c r="L246" s="223">
        <f t="shared" si="122"/>
        <v>0</v>
      </c>
      <c r="M246" s="104">
        <f t="shared" ref="M246:X246" si="126">M247+M248+M249+M250+M251+M252+M253+M254+M255+M256+M257</f>
        <v>0</v>
      </c>
      <c r="N246" s="105">
        <f t="shared" si="126"/>
        <v>0</v>
      </c>
      <c r="O246" s="105">
        <f t="shared" si="126"/>
        <v>0</v>
      </c>
      <c r="P246" s="105">
        <f t="shared" si="126"/>
        <v>0</v>
      </c>
      <c r="Q246" s="105">
        <f t="shared" si="126"/>
        <v>0</v>
      </c>
      <c r="R246" s="105">
        <f t="shared" si="126"/>
        <v>0</v>
      </c>
      <c r="S246" s="105">
        <f t="shared" si="126"/>
        <v>0</v>
      </c>
      <c r="T246" s="105">
        <f t="shared" si="126"/>
        <v>0</v>
      </c>
      <c r="U246" s="108">
        <f t="shared" si="126"/>
        <v>0</v>
      </c>
      <c r="V246" s="105">
        <f t="shared" si="126"/>
        <v>0</v>
      </c>
      <c r="W246" s="107">
        <f t="shared" si="126"/>
        <v>0</v>
      </c>
      <c r="X246" s="109">
        <f t="shared" si="126"/>
        <v>0</v>
      </c>
      <c r="Y246" s="168"/>
      <c r="AA246" s="253"/>
      <c r="AB246" s="253"/>
    </row>
    <row r="247" spans="1:28" ht="15.75" hidden="1" thickBot="1" x14ac:dyDescent="0.3">
      <c r="A247" s="140" t="s">
        <v>525</v>
      </c>
      <c r="B247" s="59"/>
      <c r="C247" s="2"/>
      <c r="D247" s="603" t="s">
        <v>643</v>
      </c>
      <c r="E247" s="603"/>
      <c r="F247" s="148"/>
      <c r="G247" s="465"/>
      <c r="H247" s="514"/>
      <c r="I247" s="415"/>
      <c r="J247" s="394"/>
      <c r="K247" s="205"/>
      <c r="L247" s="224">
        <f t="shared" si="122"/>
        <v>0</v>
      </c>
      <c r="M247" s="81"/>
      <c r="N247" s="1"/>
      <c r="O247" s="1"/>
      <c r="P247" s="1"/>
      <c r="Q247" s="1"/>
      <c r="R247" s="1"/>
      <c r="S247" s="1"/>
      <c r="T247" s="1"/>
      <c r="U247" s="89"/>
      <c r="V247" s="1"/>
      <c r="W247" s="43"/>
      <c r="X247" s="46"/>
      <c r="Y247" s="148"/>
      <c r="AA247" s="253"/>
      <c r="AB247" s="253"/>
    </row>
    <row r="248" spans="1:28" ht="15.75" hidden="1" thickBot="1" x14ac:dyDescent="0.3">
      <c r="A248" s="140" t="s">
        <v>526</v>
      </c>
      <c r="B248" s="59"/>
      <c r="C248" s="2"/>
      <c r="D248" s="603" t="s">
        <v>1106</v>
      </c>
      <c r="E248" s="603"/>
      <c r="F248" s="148"/>
      <c r="G248" s="465"/>
      <c r="H248" s="514"/>
      <c r="I248" s="415"/>
      <c r="J248" s="394"/>
      <c r="K248" s="205"/>
      <c r="L248" s="224">
        <f t="shared" si="122"/>
        <v>0</v>
      </c>
      <c r="M248" s="81"/>
      <c r="N248" s="1"/>
      <c r="O248" s="1"/>
      <c r="P248" s="1"/>
      <c r="Q248" s="1"/>
      <c r="R248" s="1"/>
      <c r="S248" s="1"/>
      <c r="T248" s="1"/>
      <c r="U248" s="89"/>
      <c r="V248" s="1"/>
      <c r="W248" s="43"/>
      <c r="X248" s="46"/>
      <c r="Y248" s="148"/>
      <c r="AA248" s="253"/>
      <c r="AB248" s="253"/>
    </row>
    <row r="249" spans="1:28" ht="15.75" hidden="1" thickBot="1" x14ac:dyDescent="0.3">
      <c r="A249" s="140" t="s">
        <v>527</v>
      </c>
      <c r="B249" s="59"/>
      <c r="C249" s="2"/>
      <c r="D249" s="603" t="s">
        <v>646</v>
      </c>
      <c r="E249" s="603"/>
      <c r="F249" s="148"/>
      <c r="G249" s="465"/>
      <c r="H249" s="514"/>
      <c r="I249" s="415"/>
      <c r="J249" s="394"/>
      <c r="K249" s="205"/>
      <c r="L249" s="224">
        <f t="shared" si="122"/>
        <v>0</v>
      </c>
      <c r="M249" s="81"/>
      <c r="N249" s="1"/>
      <c r="O249" s="1"/>
      <c r="P249" s="1"/>
      <c r="Q249" s="1"/>
      <c r="R249" s="1"/>
      <c r="S249" s="1"/>
      <c r="T249" s="1"/>
      <c r="U249" s="89"/>
      <c r="V249" s="1"/>
      <c r="W249" s="43"/>
      <c r="X249" s="46"/>
      <c r="Y249" s="148"/>
      <c r="AA249" s="253"/>
      <c r="AB249" s="253"/>
    </row>
    <row r="250" spans="1:28" ht="15.75" hidden="1" thickBot="1" x14ac:dyDescent="0.3">
      <c r="A250" s="140" t="s">
        <v>528</v>
      </c>
      <c r="B250" s="59"/>
      <c r="C250" s="2"/>
      <c r="D250" s="603" t="s">
        <v>644</v>
      </c>
      <c r="E250" s="603"/>
      <c r="F250" s="148"/>
      <c r="G250" s="465"/>
      <c r="H250" s="514"/>
      <c r="I250" s="415"/>
      <c r="J250" s="394"/>
      <c r="K250" s="205"/>
      <c r="L250" s="224">
        <f t="shared" si="122"/>
        <v>0</v>
      </c>
      <c r="M250" s="81"/>
      <c r="N250" s="1"/>
      <c r="O250" s="1"/>
      <c r="P250" s="1"/>
      <c r="Q250" s="1"/>
      <c r="R250" s="1"/>
      <c r="S250" s="1"/>
      <c r="T250" s="1"/>
      <c r="U250" s="89"/>
      <c r="V250" s="1"/>
      <c r="W250" s="43"/>
      <c r="X250" s="46"/>
      <c r="Y250" s="148"/>
      <c r="AA250" s="253"/>
      <c r="AB250" s="253"/>
    </row>
    <row r="251" spans="1:28" ht="15.75" hidden="1" thickBot="1" x14ac:dyDescent="0.3">
      <c r="A251" s="140" t="s">
        <v>529</v>
      </c>
      <c r="B251" s="59"/>
      <c r="C251" s="2"/>
      <c r="D251" s="603" t="s">
        <v>1107</v>
      </c>
      <c r="E251" s="603"/>
      <c r="F251" s="148"/>
      <c r="G251" s="465"/>
      <c r="H251" s="514"/>
      <c r="I251" s="415"/>
      <c r="J251" s="394"/>
      <c r="K251" s="205"/>
      <c r="L251" s="224">
        <f t="shared" si="122"/>
        <v>0</v>
      </c>
      <c r="M251" s="81"/>
      <c r="N251" s="1"/>
      <c r="O251" s="1"/>
      <c r="P251" s="1"/>
      <c r="Q251" s="1"/>
      <c r="R251" s="1"/>
      <c r="S251" s="1"/>
      <c r="T251" s="1"/>
      <c r="U251" s="89"/>
      <c r="V251" s="1"/>
      <c r="W251" s="43"/>
      <c r="X251" s="46"/>
      <c r="Y251" s="148"/>
      <c r="AA251" s="253"/>
      <c r="AB251" s="253"/>
    </row>
    <row r="252" spans="1:28" ht="25.5" hidden="1" customHeight="1" x14ac:dyDescent="0.25">
      <c r="A252" s="140" t="s">
        <v>530</v>
      </c>
      <c r="B252" s="59"/>
      <c r="C252" s="2"/>
      <c r="D252" s="607" t="s">
        <v>822</v>
      </c>
      <c r="E252" s="607"/>
      <c r="F252" s="155"/>
      <c r="G252" s="477"/>
      <c r="H252" s="526"/>
      <c r="I252" s="426"/>
      <c r="J252" s="406"/>
      <c r="K252" s="215"/>
      <c r="L252" s="224">
        <f t="shared" si="122"/>
        <v>0</v>
      </c>
      <c r="M252" s="81"/>
      <c r="N252" s="1"/>
      <c r="O252" s="1"/>
      <c r="P252" s="1"/>
      <c r="Q252" s="1"/>
      <c r="R252" s="1"/>
      <c r="S252" s="1"/>
      <c r="T252" s="1"/>
      <c r="U252" s="89"/>
      <c r="V252" s="1"/>
      <c r="W252" s="43"/>
      <c r="X252" s="46"/>
      <c r="Y252" s="155"/>
      <c r="AA252" s="253"/>
      <c r="AB252" s="253"/>
    </row>
    <row r="253" spans="1:28" ht="25.5" hidden="1" customHeight="1" x14ac:dyDescent="0.25">
      <c r="A253" s="140" t="s">
        <v>531</v>
      </c>
      <c r="B253" s="59"/>
      <c r="C253" s="2"/>
      <c r="D253" s="607" t="s">
        <v>825</v>
      </c>
      <c r="E253" s="607"/>
      <c r="F253" s="155"/>
      <c r="G253" s="477"/>
      <c r="H253" s="526"/>
      <c r="I253" s="426"/>
      <c r="J253" s="406"/>
      <c r="K253" s="215"/>
      <c r="L253" s="224">
        <f t="shared" si="122"/>
        <v>0</v>
      </c>
      <c r="M253" s="81"/>
      <c r="N253" s="1"/>
      <c r="O253" s="1"/>
      <c r="P253" s="1"/>
      <c r="Q253" s="1"/>
      <c r="R253" s="1"/>
      <c r="S253" s="1"/>
      <c r="T253" s="1"/>
      <c r="U253" s="89"/>
      <c r="V253" s="1"/>
      <c r="W253" s="43"/>
      <c r="X253" s="46"/>
      <c r="Y253" s="155"/>
      <c r="AA253" s="253"/>
      <c r="AB253" s="253"/>
    </row>
    <row r="254" spans="1:28" ht="15.75" hidden="1" thickBot="1" x14ac:dyDescent="0.3">
      <c r="A254" s="140" t="s">
        <v>532</v>
      </c>
      <c r="B254" s="59"/>
      <c r="C254" s="2"/>
      <c r="D254" s="603" t="s">
        <v>1108</v>
      </c>
      <c r="E254" s="603"/>
      <c r="F254" s="148"/>
      <c r="G254" s="465"/>
      <c r="H254" s="514"/>
      <c r="I254" s="415"/>
      <c r="J254" s="394"/>
      <c r="K254" s="205"/>
      <c r="L254" s="224">
        <f t="shared" si="122"/>
        <v>0</v>
      </c>
      <c r="M254" s="81"/>
      <c r="N254" s="1"/>
      <c r="O254" s="1"/>
      <c r="P254" s="1"/>
      <c r="Q254" s="1"/>
      <c r="R254" s="1"/>
      <c r="S254" s="1"/>
      <c r="T254" s="1"/>
      <c r="U254" s="89"/>
      <c r="V254" s="1"/>
      <c r="W254" s="43"/>
      <c r="X254" s="46"/>
      <c r="Y254" s="148"/>
      <c r="AA254" s="253"/>
      <c r="AB254" s="253"/>
    </row>
    <row r="255" spans="1:28" ht="15.75" hidden="1" thickBot="1" x14ac:dyDescent="0.3">
      <c r="A255" s="140" t="s">
        <v>533</v>
      </c>
      <c r="B255" s="59"/>
      <c r="C255" s="2"/>
      <c r="D255" s="603" t="s">
        <v>645</v>
      </c>
      <c r="E255" s="603"/>
      <c r="F255" s="148"/>
      <c r="G255" s="465"/>
      <c r="H255" s="514"/>
      <c r="I255" s="415"/>
      <c r="J255" s="394"/>
      <c r="K255" s="205"/>
      <c r="L255" s="224">
        <f t="shared" si="122"/>
        <v>0</v>
      </c>
      <c r="M255" s="81"/>
      <c r="N255" s="1"/>
      <c r="O255" s="1"/>
      <c r="P255" s="1"/>
      <c r="Q255" s="1"/>
      <c r="R255" s="1"/>
      <c r="S255" s="1"/>
      <c r="T255" s="1"/>
      <c r="U255" s="89"/>
      <c r="V255" s="1"/>
      <c r="W255" s="43"/>
      <c r="X255" s="46"/>
      <c r="Y255" s="148"/>
      <c r="AA255" s="253"/>
      <c r="AB255" s="253"/>
    </row>
    <row r="256" spans="1:28" ht="15.75" hidden="1" thickBot="1" x14ac:dyDescent="0.3">
      <c r="A256" s="140" t="s">
        <v>534</v>
      </c>
      <c r="B256" s="59"/>
      <c r="C256" s="2"/>
      <c r="D256" s="603" t="s">
        <v>1109</v>
      </c>
      <c r="E256" s="603"/>
      <c r="F256" s="148"/>
      <c r="G256" s="465"/>
      <c r="H256" s="514"/>
      <c r="I256" s="415"/>
      <c r="J256" s="394"/>
      <c r="K256" s="205"/>
      <c r="L256" s="224">
        <f t="shared" si="122"/>
        <v>0</v>
      </c>
      <c r="M256" s="81"/>
      <c r="N256" s="1"/>
      <c r="O256" s="1"/>
      <c r="P256" s="1"/>
      <c r="Q256" s="1"/>
      <c r="R256" s="1"/>
      <c r="S256" s="1"/>
      <c r="T256" s="1"/>
      <c r="U256" s="89"/>
      <c r="V256" s="1"/>
      <c r="W256" s="43"/>
      <c r="X256" s="46"/>
      <c r="Y256" s="148"/>
      <c r="AA256" s="253"/>
      <c r="AB256" s="253"/>
    </row>
    <row r="257" spans="1:28" ht="15.75" hidden="1" thickBot="1" x14ac:dyDescent="0.3">
      <c r="A257" s="140" t="s">
        <v>535</v>
      </c>
      <c r="B257" s="59"/>
      <c r="C257" s="2"/>
      <c r="D257" s="603" t="s">
        <v>851</v>
      </c>
      <c r="E257" s="603"/>
      <c r="F257" s="148"/>
      <c r="G257" s="465"/>
      <c r="H257" s="514"/>
      <c r="I257" s="415"/>
      <c r="J257" s="394"/>
      <c r="K257" s="205"/>
      <c r="L257" s="224">
        <f t="shared" si="122"/>
        <v>0</v>
      </c>
      <c r="M257" s="81"/>
      <c r="N257" s="1"/>
      <c r="O257" s="1"/>
      <c r="P257" s="1"/>
      <c r="Q257" s="1"/>
      <c r="R257" s="1"/>
      <c r="S257" s="1"/>
      <c r="T257" s="1"/>
      <c r="U257" s="89"/>
      <c r="V257" s="1"/>
      <c r="W257" s="43"/>
      <c r="X257" s="46"/>
      <c r="Y257" s="148"/>
      <c r="AA257" s="253"/>
      <c r="AB257" s="253"/>
    </row>
    <row r="258" spans="1:28" s="19" customFormat="1" ht="15.75" hidden="1" thickBot="1" x14ac:dyDescent="0.3">
      <c r="A258" s="140" t="s">
        <v>536</v>
      </c>
      <c r="B258" s="101" t="s">
        <v>974</v>
      </c>
      <c r="C258" s="613" t="s">
        <v>537</v>
      </c>
      <c r="D258" s="614"/>
      <c r="E258" s="614"/>
      <c r="F258" s="149"/>
      <c r="G258" s="466"/>
      <c r="H258" s="515"/>
      <c r="I258" s="416"/>
      <c r="J258" s="395"/>
      <c r="K258" s="206"/>
      <c r="L258" s="223">
        <f t="shared" si="122"/>
        <v>0</v>
      </c>
      <c r="M258" s="104"/>
      <c r="N258" s="105"/>
      <c r="O258" s="105"/>
      <c r="P258" s="105"/>
      <c r="Q258" s="105"/>
      <c r="R258" s="105"/>
      <c r="S258" s="105"/>
      <c r="T258" s="105"/>
      <c r="U258" s="108"/>
      <c r="V258" s="105"/>
      <c r="W258" s="107"/>
      <c r="X258" s="109"/>
      <c r="Y258" s="149"/>
      <c r="AA258" s="253"/>
      <c r="AB258" s="253"/>
    </row>
    <row r="259" spans="1:28" s="19" customFormat="1" ht="15.75" hidden="1" thickBot="1" x14ac:dyDescent="0.3">
      <c r="A259" s="140" t="s">
        <v>538</v>
      </c>
      <c r="B259" s="101" t="s">
        <v>975</v>
      </c>
      <c r="C259" s="613" t="s">
        <v>539</v>
      </c>
      <c r="D259" s="614"/>
      <c r="E259" s="614"/>
      <c r="F259" s="149"/>
      <c r="G259" s="466"/>
      <c r="H259" s="515"/>
      <c r="I259" s="416"/>
      <c r="J259" s="395"/>
      <c r="K259" s="206"/>
      <c r="L259" s="223">
        <f t="shared" si="122"/>
        <v>0</v>
      </c>
      <c r="M259" s="104"/>
      <c r="N259" s="105"/>
      <c r="O259" s="105"/>
      <c r="P259" s="105"/>
      <c r="Q259" s="105"/>
      <c r="R259" s="105"/>
      <c r="S259" s="105"/>
      <c r="T259" s="105"/>
      <c r="U259" s="108"/>
      <c r="V259" s="105"/>
      <c r="W259" s="107"/>
      <c r="X259" s="109"/>
      <c r="Y259" s="149"/>
      <c r="AA259" s="253"/>
      <c r="AB259" s="253"/>
    </row>
    <row r="260" spans="1:28" s="19" customFormat="1" ht="15.75" hidden="1" thickBot="1" x14ac:dyDescent="0.3">
      <c r="A260" s="140" t="s">
        <v>540</v>
      </c>
      <c r="B260" s="101" t="s">
        <v>976</v>
      </c>
      <c r="C260" s="613" t="s">
        <v>541</v>
      </c>
      <c r="D260" s="614"/>
      <c r="E260" s="614"/>
      <c r="F260" s="149">
        <f>F261+F262+F263+F264+F265+F266+F267+F268+F269+F270</f>
        <v>0</v>
      </c>
      <c r="G260" s="466">
        <f>G261+G262+G263+G264+G265+G266+G267+G268+G269+G270</f>
        <v>0</v>
      </c>
      <c r="H260" s="515">
        <f>H261+H262+H263+H264+H265+H266+H267+H268+H269+H270</f>
        <v>0</v>
      </c>
      <c r="I260" s="416">
        <f>I261+I262+I263+I264+I265+I266+I267+I268+I269+I270</f>
        <v>0</v>
      </c>
      <c r="J260" s="395">
        <f t="shared" ref="J260:K260" si="127">J261+J262+J263+J264+J265+J266+J267+J268+J269+J270</f>
        <v>0</v>
      </c>
      <c r="K260" s="206">
        <f t="shared" si="127"/>
        <v>0</v>
      </c>
      <c r="L260" s="223">
        <f t="shared" si="122"/>
        <v>0</v>
      </c>
      <c r="M260" s="104">
        <f t="shared" ref="M260:X260" si="128">M261+M262+M263+M264+M265+M266+M267+M268+M269+M270</f>
        <v>0</v>
      </c>
      <c r="N260" s="105">
        <f t="shared" si="128"/>
        <v>0</v>
      </c>
      <c r="O260" s="105">
        <f t="shared" si="128"/>
        <v>0</v>
      </c>
      <c r="P260" s="105">
        <f t="shared" si="128"/>
        <v>0</v>
      </c>
      <c r="Q260" s="105">
        <f t="shared" si="128"/>
        <v>0</v>
      </c>
      <c r="R260" s="105">
        <f t="shared" si="128"/>
        <v>0</v>
      </c>
      <c r="S260" s="105">
        <f t="shared" si="128"/>
        <v>0</v>
      </c>
      <c r="T260" s="105">
        <f t="shared" si="128"/>
        <v>0</v>
      </c>
      <c r="U260" s="108">
        <f t="shared" si="128"/>
        <v>0</v>
      </c>
      <c r="V260" s="105">
        <f t="shared" si="128"/>
        <v>0</v>
      </c>
      <c r="W260" s="107">
        <f t="shared" si="128"/>
        <v>0</v>
      </c>
      <c r="X260" s="109">
        <f t="shared" si="128"/>
        <v>0</v>
      </c>
      <c r="Y260" s="149"/>
      <c r="AA260" s="253"/>
      <c r="AB260" s="253"/>
    </row>
    <row r="261" spans="1:28" ht="15.75" hidden="1" thickBot="1" x14ac:dyDescent="0.3">
      <c r="A261" s="140" t="s">
        <v>542</v>
      </c>
      <c r="B261" s="59"/>
      <c r="C261" s="2"/>
      <c r="D261" s="603" t="s">
        <v>647</v>
      </c>
      <c r="E261" s="603"/>
      <c r="F261" s="148"/>
      <c r="G261" s="465"/>
      <c r="H261" s="514"/>
      <c r="I261" s="415"/>
      <c r="J261" s="394"/>
      <c r="K261" s="205"/>
      <c r="L261" s="224">
        <f t="shared" si="122"/>
        <v>0</v>
      </c>
      <c r="M261" s="81"/>
      <c r="N261" s="1"/>
      <c r="O261" s="1"/>
      <c r="P261" s="1"/>
      <c r="Q261" s="1"/>
      <c r="R261" s="1"/>
      <c r="S261" s="1"/>
      <c r="T261" s="1"/>
      <c r="U261" s="89"/>
      <c r="V261" s="1"/>
      <c r="W261" s="43"/>
      <c r="X261" s="46"/>
      <c r="Y261" s="148"/>
      <c r="AA261" s="253"/>
      <c r="AB261" s="253"/>
    </row>
    <row r="262" spans="1:28" ht="15.75" hidden="1" thickBot="1" x14ac:dyDescent="0.3">
      <c r="A262" s="140" t="s">
        <v>543</v>
      </c>
      <c r="B262" s="59"/>
      <c r="C262" s="2"/>
      <c r="D262" s="603" t="s">
        <v>648</v>
      </c>
      <c r="E262" s="603"/>
      <c r="F262" s="148"/>
      <c r="G262" s="465"/>
      <c r="H262" s="514"/>
      <c r="I262" s="415"/>
      <c r="J262" s="394"/>
      <c r="K262" s="205"/>
      <c r="L262" s="224">
        <f t="shared" si="122"/>
        <v>0</v>
      </c>
      <c r="M262" s="81"/>
      <c r="N262" s="1"/>
      <c r="O262" s="1"/>
      <c r="P262" s="1"/>
      <c r="Q262" s="1"/>
      <c r="R262" s="1"/>
      <c r="S262" s="1"/>
      <c r="T262" s="1"/>
      <c r="U262" s="89"/>
      <c r="V262" s="1"/>
      <c r="W262" s="43"/>
      <c r="X262" s="46"/>
      <c r="Y262" s="148"/>
      <c r="AA262" s="253"/>
      <c r="AB262" s="253"/>
    </row>
    <row r="263" spans="1:28" ht="15.75" hidden="1" thickBot="1" x14ac:dyDescent="0.3">
      <c r="A263" s="140" t="s">
        <v>544</v>
      </c>
      <c r="B263" s="59"/>
      <c r="C263" s="2"/>
      <c r="D263" s="603" t="s">
        <v>649</v>
      </c>
      <c r="E263" s="603"/>
      <c r="F263" s="148"/>
      <c r="G263" s="465"/>
      <c r="H263" s="514"/>
      <c r="I263" s="415"/>
      <c r="J263" s="394"/>
      <c r="K263" s="205"/>
      <c r="L263" s="224">
        <f t="shared" si="122"/>
        <v>0</v>
      </c>
      <c r="M263" s="81"/>
      <c r="N263" s="1"/>
      <c r="O263" s="1"/>
      <c r="P263" s="1"/>
      <c r="Q263" s="1"/>
      <c r="R263" s="1"/>
      <c r="S263" s="1"/>
      <c r="T263" s="1"/>
      <c r="U263" s="89"/>
      <c r="V263" s="1"/>
      <c r="W263" s="43"/>
      <c r="X263" s="46"/>
      <c r="Y263" s="148"/>
      <c r="AA263" s="253"/>
      <c r="AB263" s="253"/>
    </row>
    <row r="264" spans="1:28" ht="15.75" hidden="1" thickBot="1" x14ac:dyDescent="0.3">
      <c r="A264" s="140" t="s">
        <v>545</v>
      </c>
      <c r="B264" s="59"/>
      <c r="C264" s="2"/>
      <c r="D264" s="603" t="s">
        <v>650</v>
      </c>
      <c r="E264" s="603"/>
      <c r="F264" s="148"/>
      <c r="G264" s="465"/>
      <c r="H264" s="514"/>
      <c r="I264" s="415"/>
      <c r="J264" s="394"/>
      <c r="K264" s="205"/>
      <c r="L264" s="224">
        <f t="shared" si="122"/>
        <v>0</v>
      </c>
      <c r="M264" s="81"/>
      <c r="N264" s="1"/>
      <c r="O264" s="1"/>
      <c r="P264" s="1"/>
      <c r="Q264" s="1"/>
      <c r="R264" s="1"/>
      <c r="S264" s="1"/>
      <c r="T264" s="1"/>
      <c r="U264" s="89"/>
      <c r="V264" s="1"/>
      <c r="W264" s="43"/>
      <c r="X264" s="46"/>
      <c r="Y264" s="148"/>
      <c r="AA264" s="253"/>
      <c r="AB264" s="253"/>
    </row>
    <row r="265" spans="1:28" ht="15.75" hidden="1" thickBot="1" x14ac:dyDescent="0.3">
      <c r="A265" s="140" t="s">
        <v>546</v>
      </c>
      <c r="B265" s="59"/>
      <c r="C265" s="2"/>
      <c r="D265" s="603" t="s">
        <v>651</v>
      </c>
      <c r="E265" s="603"/>
      <c r="F265" s="148"/>
      <c r="G265" s="465"/>
      <c r="H265" s="514"/>
      <c r="I265" s="415"/>
      <c r="J265" s="394"/>
      <c r="K265" s="205"/>
      <c r="L265" s="224">
        <f t="shared" si="122"/>
        <v>0</v>
      </c>
      <c r="M265" s="81"/>
      <c r="N265" s="1"/>
      <c r="O265" s="1"/>
      <c r="P265" s="1"/>
      <c r="Q265" s="1"/>
      <c r="R265" s="1"/>
      <c r="S265" s="1"/>
      <c r="T265" s="1"/>
      <c r="U265" s="89"/>
      <c r="V265" s="1"/>
      <c r="W265" s="43"/>
      <c r="X265" s="46"/>
      <c r="Y265" s="148"/>
      <c r="AA265" s="253"/>
      <c r="AB265" s="253"/>
    </row>
    <row r="266" spans="1:28" ht="25.5" hidden="1" customHeight="1" x14ac:dyDescent="0.25">
      <c r="A266" s="140" t="s">
        <v>547</v>
      </c>
      <c r="B266" s="59"/>
      <c r="C266" s="2"/>
      <c r="D266" s="607" t="s">
        <v>823</v>
      </c>
      <c r="E266" s="607"/>
      <c r="F266" s="155"/>
      <c r="G266" s="477"/>
      <c r="H266" s="526"/>
      <c r="I266" s="426"/>
      <c r="J266" s="406"/>
      <c r="K266" s="215"/>
      <c r="L266" s="224">
        <f t="shared" si="122"/>
        <v>0</v>
      </c>
      <c r="M266" s="81"/>
      <c r="N266" s="1"/>
      <c r="O266" s="1"/>
      <c r="P266" s="1"/>
      <c r="Q266" s="1"/>
      <c r="R266" s="1"/>
      <c r="S266" s="1"/>
      <c r="T266" s="1"/>
      <c r="U266" s="89"/>
      <c r="V266" s="1"/>
      <c r="W266" s="43"/>
      <c r="X266" s="46"/>
      <c r="Y266" s="155"/>
      <c r="AA266" s="253"/>
      <c r="AB266" s="253"/>
    </row>
    <row r="267" spans="1:28" ht="25.5" hidden="1" customHeight="1" x14ac:dyDescent="0.25">
      <c r="A267" s="140" t="s">
        <v>548</v>
      </c>
      <c r="B267" s="59"/>
      <c r="C267" s="2"/>
      <c r="D267" s="607" t="s">
        <v>826</v>
      </c>
      <c r="E267" s="607"/>
      <c r="F267" s="155"/>
      <c r="G267" s="477"/>
      <c r="H267" s="526"/>
      <c r="I267" s="426"/>
      <c r="J267" s="406"/>
      <c r="K267" s="215"/>
      <c r="L267" s="224">
        <f t="shared" si="122"/>
        <v>0</v>
      </c>
      <c r="M267" s="81"/>
      <c r="N267" s="1"/>
      <c r="O267" s="1"/>
      <c r="P267" s="1"/>
      <c r="Q267" s="1"/>
      <c r="R267" s="1"/>
      <c r="S267" s="1"/>
      <c r="T267" s="1"/>
      <c r="U267" s="89"/>
      <c r="V267" s="1"/>
      <c r="W267" s="43"/>
      <c r="X267" s="46"/>
      <c r="Y267" s="155"/>
      <c r="AA267" s="253"/>
      <c r="AB267" s="253"/>
    </row>
    <row r="268" spans="1:28" ht="15.75" hidden="1" thickBot="1" x14ac:dyDescent="0.3">
      <c r="A268" s="140" t="s">
        <v>549</v>
      </c>
      <c r="B268" s="59"/>
      <c r="C268" s="2"/>
      <c r="D268" s="603" t="s">
        <v>652</v>
      </c>
      <c r="E268" s="603"/>
      <c r="F268" s="148"/>
      <c r="G268" s="465"/>
      <c r="H268" s="514"/>
      <c r="I268" s="415"/>
      <c r="J268" s="394"/>
      <c r="K268" s="205"/>
      <c r="L268" s="224">
        <f t="shared" si="122"/>
        <v>0</v>
      </c>
      <c r="M268" s="81"/>
      <c r="N268" s="1"/>
      <c r="O268" s="1"/>
      <c r="P268" s="1"/>
      <c r="Q268" s="1"/>
      <c r="R268" s="1"/>
      <c r="S268" s="1"/>
      <c r="T268" s="1"/>
      <c r="U268" s="89"/>
      <c r="V268" s="1"/>
      <c r="W268" s="43"/>
      <c r="X268" s="46"/>
      <c r="Y268" s="148"/>
      <c r="AA268" s="253"/>
      <c r="AB268" s="253"/>
    </row>
    <row r="269" spans="1:28" ht="15.75" hidden="1" thickBot="1" x14ac:dyDescent="0.3">
      <c r="A269" s="140" t="s">
        <v>550</v>
      </c>
      <c r="B269" s="59"/>
      <c r="C269" s="2"/>
      <c r="D269" s="603" t="s">
        <v>653</v>
      </c>
      <c r="E269" s="603"/>
      <c r="F269" s="148"/>
      <c r="G269" s="465"/>
      <c r="H269" s="514"/>
      <c r="I269" s="415"/>
      <c r="J269" s="394"/>
      <c r="K269" s="205"/>
      <c r="L269" s="224">
        <f t="shared" si="122"/>
        <v>0</v>
      </c>
      <c r="M269" s="81"/>
      <c r="N269" s="1"/>
      <c r="O269" s="1"/>
      <c r="P269" s="1"/>
      <c r="Q269" s="1"/>
      <c r="R269" s="1"/>
      <c r="S269" s="1"/>
      <c r="T269" s="1"/>
      <c r="U269" s="89"/>
      <c r="V269" s="1"/>
      <c r="W269" s="43"/>
      <c r="X269" s="46"/>
      <c r="Y269" s="148"/>
      <c r="AA269" s="253"/>
      <c r="AB269" s="253"/>
    </row>
    <row r="270" spans="1:28" ht="15.75" hidden="1" thickBot="1" x14ac:dyDescent="0.3">
      <c r="A270" s="140" t="s">
        <v>551</v>
      </c>
      <c r="B270" s="61"/>
      <c r="C270" s="21"/>
      <c r="D270" s="608" t="s">
        <v>852</v>
      </c>
      <c r="E270" s="608"/>
      <c r="F270" s="150"/>
      <c r="G270" s="467"/>
      <c r="H270" s="516"/>
      <c r="I270" s="417"/>
      <c r="J270" s="396"/>
      <c r="K270" s="207"/>
      <c r="L270" s="224">
        <f t="shared" si="122"/>
        <v>0</v>
      </c>
      <c r="M270" s="81"/>
      <c r="N270" s="1"/>
      <c r="O270" s="1"/>
      <c r="P270" s="1"/>
      <c r="Q270" s="1"/>
      <c r="R270" s="1"/>
      <c r="S270" s="1"/>
      <c r="T270" s="1"/>
      <c r="U270" s="89"/>
      <c r="V270" s="1"/>
      <c r="W270" s="43"/>
      <c r="X270" s="46"/>
      <c r="Y270" s="150"/>
      <c r="AA270" s="253"/>
      <c r="AB270" s="253"/>
    </row>
    <row r="271" spans="1:28" ht="15.75" thickBot="1" x14ac:dyDescent="0.3">
      <c r="B271" s="110" t="s">
        <v>552</v>
      </c>
      <c r="C271" s="609" t="s">
        <v>553</v>
      </c>
      <c r="D271" s="610"/>
      <c r="E271" s="610"/>
      <c r="F271" s="157">
        <f>F272+F286+F292</f>
        <v>0</v>
      </c>
      <c r="G271" s="468">
        <f>G272+G286+G292</f>
        <v>0</v>
      </c>
      <c r="H271" s="517">
        <f>H272+H286+H292</f>
        <v>0</v>
      </c>
      <c r="I271" s="418">
        <f>I272+I286+I292</f>
        <v>0</v>
      </c>
      <c r="J271" s="397">
        <f t="shared" ref="J271:K271" si="129">J272+J286+J292</f>
        <v>0</v>
      </c>
      <c r="K271" s="208">
        <f t="shared" si="129"/>
        <v>0</v>
      </c>
      <c r="L271" s="221">
        <f t="shared" si="122"/>
        <v>0</v>
      </c>
      <c r="M271" s="95">
        <f t="shared" ref="M271:X271" si="130">M272+M286+M292</f>
        <v>0</v>
      </c>
      <c r="N271" s="96">
        <f t="shared" si="130"/>
        <v>0</v>
      </c>
      <c r="O271" s="96">
        <f t="shared" si="130"/>
        <v>0</v>
      </c>
      <c r="P271" s="96">
        <f t="shared" si="130"/>
        <v>0</v>
      </c>
      <c r="Q271" s="96">
        <f t="shared" si="130"/>
        <v>0</v>
      </c>
      <c r="R271" s="96">
        <f t="shared" si="130"/>
        <v>0</v>
      </c>
      <c r="S271" s="96">
        <f t="shared" si="130"/>
        <v>0</v>
      </c>
      <c r="T271" s="96">
        <f t="shared" si="130"/>
        <v>0</v>
      </c>
      <c r="U271" s="99">
        <f t="shared" si="130"/>
        <v>0</v>
      </c>
      <c r="V271" s="96">
        <f t="shared" si="130"/>
        <v>0</v>
      </c>
      <c r="W271" s="98">
        <f t="shared" si="130"/>
        <v>0</v>
      </c>
      <c r="X271" s="100">
        <f t="shared" si="130"/>
        <v>0</v>
      </c>
      <c r="Y271" s="157"/>
      <c r="AA271" s="253"/>
      <c r="AB271" s="253"/>
    </row>
    <row r="272" spans="1:28" ht="15.75" hidden="1" thickBot="1" x14ac:dyDescent="0.3">
      <c r="B272" s="128" t="s">
        <v>977</v>
      </c>
      <c r="C272" s="611" t="s">
        <v>554</v>
      </c>
      <c r="D272" s="612"/>
      <c r="E272" s="612"/>
      <c r="F272" s="147">
        <f>F273+F277+F282+F283+F284+F285</f>
        <v>0</v>
      </c>
      <c r="G272" s="464">
        <f>G273+G277+G282+G283+G284+G285</f>
        <v>0</v>
      </c>
      <c r="H272" s="513">
        <f>H273+H277+H282+H283+H284+H285</f>
        <v>0</v>
      </c>
      <c r="I272" s="414">
        <f>I273+I277+I282+I283+I284+I285</f>
        <v>0</v>
      </c>
      <c r="J272" s="393">
        <f t="shared" ref="J272:K272" si="131">J273+J277+J282+J283+J284+J285</f>
        <v>0</v>
      </c>
      <c r="K272" s="204">
        <f t="shared" si="131"/>
        <v>0</v>
      </c>
      <c r="L272" s="222">
        <f t="shared" si="122"/>
        <v>0</v>
      </c>
      <c r="M272" s="131">
        <f t="shared" ref="M272:X272" si="132">M273+M277+M282+M283+M284+M285</f>
        <v>0</v>
      </c>
      <c r="N272" s="132">
        <f t="shared" si="132"/>
        <v>0</v>
      </c>
      <c r="O272" s="132">
        <f t="shared" si="132"/>
        <v>0</v>
      </c>
      <c r="P272" s="132">
        <f t="shared" si="132"/>
        <v>0</v>
      </c>
      <c r="Q272" s="132">
        <f t="shared" si="132"/>
        <v>0</v>
      </c>
      <c r="R272" s="132">
        <f t="shared" si="132"/>
        <v>0</v>
      </c>
      <c r="S272" s="132">
        <f t="shared" si="132"/>
        <v>0</v>
      </c>
      <c r="T272" s="132">
        <f t="shared" si="132"/>
        <v>0</v>
      </c>
      <c r="U272" s="135">
        <f t="shared" si="132"/>
        <v>0</v>
      </c>
      <c r="V272" s="132">
        <f t="shared" si="132"/>
        <v>0</v>
      </c>
      <c r="W272" s="134">
        <f t="shared" si="132"/>
        <v>0</v>
      </c>
      <c r="X272" s="136">
        <f t="shared" si="132"/>
        <v>0</v>
      </c>
      <c r="Y272" s="147"/>
      <c r="AA272" s="253"/>
      <c r="AB272" s="253"/>
    </row>
    <row r="273" spans="1:28" s="19" customFormat="1" ht="15.75" hidden="1" thickBot="1" x14ac:dyDescent="0.3">
      <c r="A273" s="140"/>
      <c r="B273" s="57" t="s">
        <v>978</v>
      </c>
      <c r="C273" s="605" t="s">
        <v>555</v>
      </c>
      <c r="D273" s="606"/>
      <c r="E273" s="606"/>
      <c r="F273" s="154">
        <f>F274+F275+F276</f>
        <v>0</v>
      </c>
      <c r="G273" s="472">
        <f>G274+G275+G276</f>
        <v>0</v>
      </c>
      <c r="H273" s="521">
        <f>H274+H275+H276</f>
        <v>0</v>
      </c>
      <c r="I273" s="422">
        <f>I274+I275+I276</f>
        <v>0</v>
      </c>
      <c r="J273" s="401">
        <f t="shared" ref="J273:K273" si="133">J274+J275+J276</f>
        <v>0</v>
      </c>
      <c r="K273" s="212">
        <f t="shared" si="133"/>
        <v>0</v>
      </c>
      <c r="L273" s="225">
        <f t="shared" si="122"/>
        <v>0</v>
      </c>
      <c r="M273" s="83">
        <f t="shared" ref="M273:X273" si="134">M274+M275+M276</f>
        <v>0</v>
      </c>
      <c r="N273" s="13">
        <f t="shared" si="134"/>
        <v>0</v>
      </c>
      <c r="O273" s="13">
        <f t="shared" si="134"/>
        <v>0</v>
      </c>
      <c r="P273" s="13">
        <f t="shared" si="134"/>
        <v>0</v>
      </c>
      <c r="Q273" s="13">
        <f t="shared" si="134"/>
        <v>0</v>
      </c>
      <c r="R273" s="13">
        <f t="shared" si="134"/>
        <v>0</v>
      </c>
      <c r="S273" s="13">
        <f t="shared" si="134"/>
        <v>0</v>
      </c>
      <c r="T273" s="13">
        <f t="shared" si="134"/>
        <v>0</v>
      </c>
      <c r="U273" s="90">
        <f t="shared" si="134"/>
        <v>0</v>
      </c>
      <c r="V273" s="13">
        <f t="shared" si="134"/>
        <v>0</v>
      </c>
      <c r="W273" s="44">
        <f t="shared" si="134"/>
        <v>0</v>
      </c>
      <c r="X273" s="47">
        <f t="shared" si="134"/>
        <v>0</v>
      </c>
      <c r="Y273" s="154"/>
      <c r="AA273" s="253"/>
      <c r="AB273" s="253"/>
    </row>
    <row r="274" spans="1:28" ht="15.75" hidden="1" thickBot="1" x14ac:dyDescent="0.3">
      <c r="A274" s="140" t="s">
        <v>556</v>
      </c>
      <c r="B274" s="59" t="s">
        <v>979</v>
      </c>
      <c r="C274" s="171"/>
      <c r="D274" s="687" t="s">
        <v>991</v>
      </c>
      <c r="E274" s="687"/>
      <c r="F274" s="152"/>
      <c r="G274" s="470"/>
      <c r="H274" s="519"/>
      <c r="I274" s="420"/>
      <c r="J274" s="399"/>
      <c r="K274" s="210"/>
      <c r="L274" s="224">
        <f t="shared" si="122"/>
        <v>0</v>
      </c>
      <c r="M274" s="81"/>
      <c r="N274" s="1"/>
      <c r="O274" s="1"/>
      <c r="P274" s="1"/>
      <c r="Q274" s="1"/>
      <c r="R274" s="1"/>
      <c r="S274" s="1"/>
      <c r="T274" s="1"/>
      <c r="U274" s="89"/>
      <c r="V274" s="1"/>
      <c r="W274" s="43"/>
      <c r="X274" s="46"/>
      <c r="Y274" s="152"/>
      <c r="AA274" s="253"/>
      <c r="AB274" s="253"/>
    </row>
    <row r="275" spans="1:28" ht="15.75" hidden="1" thickBot="1" x14ac:dyDescent="0.3">
      <c r="A275" s="140" t="s">
        <v>557</v>
      </c>
      <c r="B275" s="59" t="s">
        <v>980</v>
      </c>
      <c r="C275" s="2"/>
      <c r="D275" s="603" t="s">
        <v>992</v>
      </c>
      <c r="E275" s="603"/>
      <c r="F275" s="148"/>
      <c r="G275" s="465"/>
      <c r="H275" s="514"/>
      <c r="I275" s="415"/>
      <c r="J275" s="394"/>
      <c r="K275" s="205"/>
      <c r="L275" s="224">
        <f t="shared" si="122"/>
        <v>0</v>
      </c>
      <c r="M275" s="81"/>
      <c r="N275" s="1"/>
      <c r="O275" s="1"/>
      <c r="P275" s="1"/>
      <c r="Q275" s="1"/>
      <c r="R275" s="1"/>
      <c r="S275" s="1"/>
      <c r="T275" s="1"/>
      <c r="U275" s="89"/>
      <c r="V275" s="1"/>
      <c r="W275" s="43"/>
      <c r="X275" s="46"/>
      <c r="Y275" s="148"/>
      <c r="AA275" s="253"/>
      <c r="AB275" s="253"/>
    </row>
    <row r="276" spans="1:28" ht="15.75" hidden="1" thickBot="1" x14ac:dyDescent="0.3">
      <c r="A276" s="140" t="s">
        <v>558</v>
      </c>
      <c r="B276" s="59" t="s">
        <v>981</v>
      </c>
      <c r="C276" s="2"/>
      <c r="D276" s="603" t="s">
        <v>993</v>
      </c>
      <c r="E276" s="603"/>
      <c r="F276" s="148"/>
      <c r="G276" s="465"/>
      <c r="H276" s="514"/>
      <c r="I276" s="415"/>
      <c r="J276" s="394"/>
      <c r="K276" s="205"/>
      <c r="L276" s="224">
        <f t="shared" si="122"/>
        <v>0</v>
      </c>
      <c r="M276" s="81"/>
      <c r="N276" s="1"/>
      <c r="O276" s="1"/>
      <c r="P276" s="1"/>
      <c r="Q276" s="1"/>
      <c r="R276" s="1"/>
      <c r="S276" s="1"/>
      <c r="T276" s="1"/>
      <c r="U276" s="89"/>
      <c r="V276" s="1"/>
      <c r="W276" s="43"/>
      <c r="X276" s="46"/>
      <c r="Y276" s="148"/>
      <c r="AA276" s="253"/>
      <c r="AB276" s="253"/>
    </row>
    <row r="277" spans="1:28" s="19" customFormat="1" ht="15.75" hidden="1" thickBot="1" x14ac:dyDescent="0.3">
      <c r="A277" s="140"/>
      <c r="B277" s="57" t="s">
        <v>982</v>
      </c>
      <c r="C277" s="605" t="s">
        <v>559</v>
      </c>
      <c r="D277" s="606"/>
      <c r="E277" s="606"/>
      <c r="F277" s="154">
        <f>F278+F279+F280+F281</f>
        <v>0</v>
      </c>
      <c r="G277" s="472">
        <f>G278+G279+G280+G281</f>
        <v>0</v>
      </c>
      <c r="H277" s="521">
        <f>H278+H279+H280+H281</f>
        <v>0</v>
      </c>
      <c r="I277" s="422">
        <f>I278+I279+I280+I281</f>
        <v>0</v>
      </c>
      <c r="J277" s="401">
        <f t="shared" ref="J277:K277" si="135">J278+J279+J280+J281</f>
        <v>0</v>
      </c>
      <c r="K277" s="212">
        <f t="shared" si="135"/>
        <v>0</v>
      </c>
      <c r="L277" s="225">
        <f t="shared" si="122"/>
        <v>0</v>
      </c>
      <c r="M277" s="83">
        <f t="shared" ref="M277:X277" si="136">M278+M279+M280+M281</f>
        <v>0</v>
      </c>
      <c r="N277" s="13">
        <f t="shared" si="136"/>
        <v>0</v>
      </c>
      <c r="O277" s="13">
        <f t="shared" si="136"/>
        <v>0</v>
      </c>
      <c r="P277" s="13">
        <f t="shared" si="136"/>
        <v>0</v>
      </c>
      <c r="Q277" s="13">
        <f t="shared" si="136"/>
        <v>0</v>
      </c>
      <c r="R277" s="13">
        <f t="shared" si="136"/>
        <v>0</v>
      </c>
      <c r="S277" s="13">
        <f t="shared" si="136"/>
        <v>0</v>
      </c>
      <c r="T277" s="13">
        <f t="shared" si="136"/>
        <v>0</v>
      </c>
      <c r="U277" s="90">
        <f t="shared" si="136"/>
        <v>0</v>
      </c>
      <c r="V277" s="13">
        <f t="shared" si="136"/>
        <v>0</v>
      </c>
      <c r="W277" s="44">
        <f t="shared" si="136"/>
        <v>0</v>
      </c>
      <c r="X277" s="47">
        <f t="shared" si="136"/>
        <v>0</v>
      </c>
      <c r="Y277" s="154"/>
      <c r="AA277" s="253"/>
      <c r="AB277" s="253"/>
    </row>
    <row r="278" spans="1:28" ht="15.75" hidden="1" thickBot="1" x14ac:dyDescent="0.3">
      <c r="A278" s="140" t="s">
        <v>560</v>
      </c>
      <c r="B278" s="59" t="s">
        <v>983</v>
      </c>
      <c r="C278" s="2"/>
      <c r="D278" s="603" t="s">
        <v>654</v>
      </c>
      <c r="E278" s="603"/>
      <c r="F278" s="148"/>
      <c r="G278" s="465"/>
      <c r="H278" s="514"/>
      <c r="I278" s="415"/>
      <c r="J278" s="394"/>
      <c r="K278" s="205"/>
      <c r="L278" s="224">
        <f t="shared" si="122"/>
        <v>0</v>
      </c>
      <c r="M278" s="81"/>
      <c r="N278" s="1"/>
      <c r="O278" s="1"/>
      <c r="P278" s="1"/>
      <c r="Q278" s="1"/>
      <c r="R278" s="1"/>
      <c r="S278" s="1"/>
      <c r="T278" s="1"/>
      <c r="U278" s="89"/>
      <c r="V278" s="1"/>
      <c r="W278" s="43"/>
      <c r="X278" s="46"/>
      <c r="Y278" s="148"/>
      <c r="AA278" s="253"/>
      <c r="AB278" s="253"/>
    </row>
    <row r="279" spans="1:28" ht="15.75" hidden="1" thickBot="1" x14ac:dyDescent="0.3">
      <c r="A279" s="140" t="s">
        <v>561</v>
      </c>
      <c r="B279" s="59" t="s">
        <v>984</v>
      </c>
      <c r="C279" s="2"/>
      <c r="D279" s="603" t="s">
        <v>655</v>
      </c>
      <c r="E279" s="603"/>
      <c r="F279" s="148"/>
      <c r="G279" s="465"/>
      <c r="H279" s="514"/>
      <c r="I279" s="415"/>
      <c r="J279" s="394"/>
      <c r="K279" s="205"/>
      <c r="L279" s="224">
        <f t="shared" si="122"/>
        <v>0</v>
      </c>
      <c r="M279" s="81"/>
      <c r="N279" s="1"/>
      <c r="O279" s="1"/>
      <c r="P279" s="1"/>
      <c r="Q279" s="1"/>
      <c r="R279" s="1"/>
      <c r="S279" s="1"/>
      <c r="T279" s="1"/>
      <c r="U279" s="89"/>
      <c r="V279" s="1"/>
      <c r="W279" s="43"/>
      <c r="X279" s="46"/>
      <c r="Y279" s="148"/>
      <c r="AA279" s="253"/>
      <c r="AB279" s="253"/>
    </row>
    <row r="280" spans="1:28" ht="15.75" hidden="1" thickBot="1" x14ac:dyDescent="0.3">
      <c r="A280" s="140" t="s">
        <v>562</v>
      </c>
      <c r="B280" s="59" t="s">
        <v>985</v>
      </c>
      <c r="C280" s="2"/>
      <c r="D280" s="603" t="s">
        <v>563</v>
      </c>
      <c r="E280" s="603"/>
      <c r="F280" s="148"/>
      <c r="G280" s="465"/>
      <c r="H280" s="514"/>
      <c r="I280" s="415"/>
      <c r="J280" s="394"/>
      <c r="K280" s="205"/>
      <c r="L280" s="224">
        <f t="shared" si="122"/>
        <v>0</v>
      </c>
      <c r="M280" s="81"/>
      <c r="N280" s="1"/>
      <c r="O280" s="1"/>
      <c r="P280" s="1"/>
      <c r="Q280" s="1"/>
      <c r="R280" s="1"/>
      <c r="S280" s="1"/>
      <c r="T280" s="1"/>
      <c r="U280" s="89"/>
      <c r="V280" s="1"/>
      <c r="W280" s="43"/>
      <c r="X280" s="46"/>
      <c r="Y280" s="148"/>
      <c r="AA280" s="253"/>
      <c r="AB280" s="253"/>
    </row>
    <row r="281" spans="1:28" ht="15.75" hidden="1" thickBot="1" x14ac:dyDescent="0.3">
      <c r="A281" s="140" t="s">
        <v>564</v>
      </c>
      <c r="B281" s="59" t="s">
        <v>986</v>
      </c>
      <c r="C281" s="2"/>
      <c r="D281" s="603" t="s">
        <v>565</v>
      </c>
      <c r="E281" s="603"/>
      <c r="F281" s="148"/>
      <c r="G281" s="465"/>
      <c r="H281" s="514"/>
      <c r="I281" s="415"/>
      <c r="J281" s="394"/>
      <c r="K281" s="205"/>
      <c r="L281" s="224">
        <f t="shared" si="122"/>
        <v>0</v>
      </c>
      <c r="M281" s="81"/>
      <c r="N281" s="1"/>
      <c r="O281" s="1"/>
      <c r="P281" s="1"/>
      <c r="Q281" s="1"/>
      <c r="R281" s="1"/>
      <c r="S281" s="1"/>
      <c r="T281" s="1"/>
      <c r="U281" s="89"/>
      <c r="V281" s="1"/>
      <c r="W281" s="43"/>
      <c r="X281" s="46"/>
      <c r="Y281" s="148"/>
      <c r="AA281" s="253"/>
      <c r="AB281" s="253"/>
    </row>
    <row r="282" spans="1:28" s="42" customFormat="1" ht="15.75" hidden="1" thickBot="1" x14ac:dyDescent="0.3">
      <c r="A282" s="140" t="s">
        <v>566</v>
      </c>
      <c r="B282" s="57" t="s">
        <v>987</v>
      </c>
      <c r="C282" s="605" t="s">
        <v>567</v>
      </c>
      <c r="D282" s="606"/>
      <c r="E282" s="606"/>
      <c r="F282" s="154"/>
      <c r="G282" s="472"/>
      <c r="H282" s="521"/>
      <c r="I282" s="422"/>
      <c r="J282" s="401"/>
      <c r="K282" s="212"/>
      <c r="L282" s="225">
        <f t="shared" si="122"/>
        <v>0</v>
      </c>
      <c r="M282" s="83"/>
      <c r="N282" s="13"/>
      <c r="O282" s="13"/>
      <c r="P282" s="13"/>
      <c r="Q282" s="13"/>
      <c r="R282" s="13"/>
      <c r="S282" s="13"/>
      <c r="T282" s="13"/>
      <c r="U282" s="90"/>
      <c r="V282" s="13"/>
      <c r="W282" s="44"/>
      <c r="X282" s="47"/>
      <c r="Y282" s="154"/>
      <c r="AA282" s="253"/>
      <c r="AB282" s="253"/>
    </row>
    <row r="283" spans="1:28" s="42" customFormat="1" ht="15.75" hidden="1" thickBot="1" x14ac:dyDescent="0.3">
      <c r="A283" s="140" t="s">
        <v>568</v>
      </c>
      <c r="B283" s="57" t="s">
        <v>988</v>
      </c>
      <c r="C283" s="605" t="s">
        <v>569</v>
      </c>
      <c r="D283" s="606"/>
      <c r="E283" s="606"/>
      <c r="F283" s="154"/>
      <c r="G283" s="472"/>
      <c r="H283" s="521"/>
      <c r="I283" s="422"/>
      <c r="J283" s="401"/>
      <c r="K283" s="212"/>
      <c r="L283" s="225">
        <f t="shared" si="122"/>
        <v>0</v>
      </c>
      <c r="M283" s="83"/>
      <c r="N283" s="13"/>
      <c r="O283" s="13"/>
      <c r="P283" s="13"/>
      <c r="Q283" s="13"/>
      <c r="R283" s="13"/>
      <c r="S283" s="13"/>
      <c r="T283" s="13"/>
      <c r="U283" s="90"/>
      <c r="V283" s="13"/>
      <c r="W283" s="44"/>
      <c r="X283" s="47"/>
      <c r="Y283" s="154"/>
      <c r="AA283" s="253"/>
      <c r="AB283" s="253"/>
    </row>
    <row r="284" spans="1:28" s="42" customFormat="1" ht="15.75" hidden="1" thickBot="1" x14ac:dyDescent="0.3">
      <c r="A284" s="140" t="s">
        <v>570</v>
      </c>
      <c r="B284" s="57" t="s">
        <v>989</v>
      </c>
      <c r="C284" s="605" t="s">
        <v>571</v>
      </c>
      <c r="D284" s="606"/>
      <c r="E284" s="606"/>
      <c r="F284" s="154"/>
      <c r="G284" s="472"/>
      <c r="H284" s="521"/>
      <c r="I284" s="422"/>
      <c r="J284" s="401"/>
      <c r="K284" s="212"/>
      <c r="L284" s="225">
        <f t="shared" si="122"/>
        <v>0</v>
      </c>
      <c r="M284" s="83"/>
      <c r="N284" s="13"/>
      <c r="O284" s="13"/>
      <c r="P284" s="13"/>
      <c r="Q284" s="13"/>
      <c r="R284" s="13"/>
      <c r="S284" s="13"/>
      <c r="T284" s="13"/>
      <c r="U284" s="90"/>
      <c r="V284" s="13"/>
      <c r="W284" s="44"/>
      <c r="X284" s="47"/>
      <c r="Y284" s="154"/>
      <c r="AA284" s="253"/>
      <c r="AB284" s="253"/>
    </row>
    <row r="285" spans="1:28" s="42" customFormat="1" ht="15.75" hidden="1" thickBot="1" x14ac:dyDescent="0.3">
      <c r="A285" s="140" t="s">
        <v>572</v>
      </c>
      <c r="B285" s="57" t="s">
        <v>990</v>
      </c>
      <c r="C285" s="605" t="s">
        <v>573</v>
      </c>
      <c r="D285" s="606"/>
      <c r="E285" s="606"/>
      <c r="F285" s="154"/>
      <c r="G285" s="472"/>
      <c r="H285" s="521"/>
      <c r="I285" s="422"/>
      <c r="J285" s="401"/>
      <c r="K285" s="212"/>
      <c r="L285" s="225">
        <f t="shared" si="122"/>
        <v>0</v>
      </c>
      <c r="M285" s="83"/>
      <c r="N285" s="13"/>
      <c r="O285" s="13"/>
      <c r="P285" s="13"/>
      <c r="Q285" s="13"/>
      <c r="R285" s="13"/>
      <c r="S285" s="13"/>
      <c r="T285" s="13"/>
      <c r="U285" s="90"/>
      <c r="V285" s="13"/>
      <c r="W285" s="44"/>
      <c r="X285" s="47"/>
      <c r="Y285" s="154"/>
      <c r="AA285" s="253"/>
      <c r="AB285" s="253"/>
    </row>
    <row r="286" spans="1:28" ht="15.75" hidden="1" thickBot="1" x14ac:dyDescent="0.3">
      <c r="B286" s="101" t="s">
        <v>994</v>
      </c>
      <c r="C286" s="613" t="s">
        <v>574</v>
      </c>
      <c r="D286" s="614"/>
      <c r="E286" s="614"/>
      <c r="F286" s="149">
        <f>F287+F288+F289+F290+F291</f>
        <v>0</v>
      </c>
      <c r="G286" s="466">
        <f>G287+G288+G289+G290+G291</f>
        <v>0</v>
      </c>
      <c r="H286" s="515">
        <f>H287+H288+H289+H290+H291</f>
        <v>0</v>
      </c>
      <c r="I286" s="416">
        <f>I287+I288+I289+I290+I291</f>
        <v>0</v>
      </c>
      <c r="J286" s="395">
        <f t="shared" ref="J286:K286" si="137">J287+J288+J289+J290+J291</f>
        <v>0</v>
      </c>
      <c r="K286" s="206">
        <f t="shared" si="137"/>
        <v>0</v>
      </c>
      <c r="L286" s="223">
        <f t="shared" si="122"/>
        <v>0</v>
      </c>
      <c r="M286" s="104">
        <f t="shared" ref="M286:X286" si="138">M287+M288+M289+M290+M291</f>
        <v>0</v>
      </c>
      <c r="N286" s="105">
        <f t="shared" si="138"/>
        <v>0</v>
      </c>
      <c r="O286" s="105">
        <f t="shared" si="138"/>
        <v>0</v>
      </c>
      <c r="P286" s="105">
        <f t="shared" si="138"/>
        <v>0</v>
      </c>
      <c r="Q286" s="105">
        <f t="shared" si="138"/>
        <v>0</v>
      </c>
      <c r="R286" s="105">
        <f t="shared" si="138"/>
        <v>0</v>
      </c>
      <c r="S286" s="105">
        <f t="shared" si="138"/>
        <v>0</v>
      </c>
      <c r="T286" s="105">
        <f t="shared" si="138"/>
        <v>0</v>
      </c>
      <c r="U286" s="108">
        <f t="shared" si="138"/>
        <v>0</v>
      </c>
      <c r="V286" s="105">
        <f t="shared" si="138"/>
        <v>0</v>
      </c>
      <c r="W286" s="107">
        <f t="shared" si="138"/>
        <v>0</v>
      </c>
      <c r="X286" s="109">
        <f t="shared" si="138"/>
        <v>0</v>
      </c>
      <c r="Y286" s="149"/>
      <c r="AA286" s="253"/>
      <c r="AB286" s="253"/>
    </row>
    <row r="287" spans="1:28" ht="15.75" hidden="1" thickBot="1" x14ac:dyDescent="0.3">
      <c r="A287" s="140" t="s">
        <v>575</v>
      </c>
      <c r="B287" s="61" t="s">
        <v>995</v>
      </c>
      <c r="C287" s="674" t="s">
        <v>656</v>
      </c>
      <c r="D287" s="608"/>
      <c r="E287" s="608"/>
      <c r="F287" s="150"/>
      <c r="G287" s="467"/>
      <c r="H287" s="516"/>
      <c r="I287" s="417"/>
      <c r="J287" s="396"/>
      <c r="K287" s="207"/>
      <c r="L287" s="228">
        <f t="shared" si="122"/>
        <v>0</v>
      </c>
      <c r="M287" s="230"/>
      <c r="N287" s="15"/>
      <c r="O287" s="15"/>
      <c r="P287" s="15"/>
      <c r="Q287" s="15"/>
      <c r="R287" s="15"/>
      <c r="S287" s="15"/>
      <c r="T287" s="15"/>
      <c r="U287" s="145"/>
      <c r="V287" s="15"/>
      <c r="W287" s="45"/>
      <c r="X287" s="48"/>
      <c r="Y287" s="150"/>
      <c r="AA287" s="253"/>
      <c r="AB287" s="253"/>
    </row>
    <row r="288" spans="1:28" ht="15.75" hidden="1" thickBot="1" x14ac:dyDescent="0.3">
      <c r="A288" s="140" t="s">
        <v>576</v>
      </c>
      <c r="B288" s="61" t="s">
        <v>996</v>
      </c>
      <c r="C288" s="674" t="s">
        <v>657</v>
      </c>
      <c r="D288" s="608"/>
      <c r="E288" s="608"/>
      <c r="F288" s="150"/>
      <c r="G288" s="467"/>
      <c r="H288" s="516"/>
      <c r="I288" s="417"/>
      <c r="J288" s="396"/>
      <c r="K288" s="207"/>
      <c r="L288" s="228">
        <f t="shared" si="122"/>
        <v>0</v>
      </c>
      <c r="M288" s="230"/>
      <c r="N288" s="15"/>
      <c r="O288" s="15"/>
      <c r="P288" s="15"/>
      <c r="Q288" s="15"/>
      <c r="R288" s="15"/>
      <c r="S288" s="15"/>
      <c r="T288" s="15"/>
      <c r="U288" s="145"/>
      <c r="V288" s="15"/>
      <c r="W288" s="45"/>
      <c r="X288" s="48"/>
      <c r="Y288" s="150"/>
      <c r="AA288" s="253"/>
      <c r="AB288" s="253"/>
    </row>
    <row r="289" spans="1:28" ht="15.75" hidden="1" thickBot="1" x14ac:dyDescent="0.3">
      <c r="A289" s="140" t="s">
        <v>577</v>
      </c>
      <c r="B289" s="61" t="s">
        <v>997</v>
      </c>
      <c r="C289" s="674" t="s">
        <v>578</v>
      </c>
      <c r="D289" s="608"/>
      <c r="E289" s="608"/>
      <c r="F289" s="150"/>
      <c r="G289" s="467"/>
      <c r="H289" s="516"/>
      <c r="I289" s="417"/>
      <c r="J289" s="396"/>
      <c r="K289" s="207"/>
      <c r="L289" s="228">
        <f t="shared" si="122"/>
        <v>0</v>
      </c>
      <c r="M289" s="230"/>
      <c r="N289" s="15"/>
      <c r="O289" s="15"/>
      <c r="P289" s="15"/>
      <c r="Q289" s="15"/>
      <c r="R289" s="15"/>
      <c r="S289" s="15"/>
      <c r="T289" s="15"/>
      <c r="U289" s="145"/>
      <c r="V289" s="15"/>
      <c r="W289" s="45"/>
      <c r="X289" s="48"/>
      <c r="Y289" s="150"/>
      <c r="AA289" s="253"/>
      <c r="AB289" s="253"/>
    </row>
    <row r="290" spans="1:28" ht="15.75" hidden="1" thickBot="1" x14ac:dyDescent="0.3">
      <c r="A290" s="140" t="s">
        <v>579</v>
      </c>
      <c r="B290" s="61" t="s">
        <v>998</v>
      </c>
      <c r="C290" s="674" t="s">
        <v>580</v>
      </c>
      <c r="D290" s="608"/>
      <c r="E290" s="608"/>
      <c r="F290" s="150"/>
      <c r="G290" s="467"/>
      <c r="H290" s="516"/>
      <c r="I290" s="417"/>
      <c r="J290" s="396"/>
      <c r="K290" s="207"/>
      <c r="L290" s="228">
        <f t="shared" si="122"/>
        <v>0</v>
      </c>
      <c r="M290" s="230"/>
      <c r="N290" s="15"/>
      <c r="O290" s="15"/>
      <c r="P290" s="15"/>
      <c r="Q290" s="15"/>
      <c r="R290" s="15"/>
      <c r="S290" s="15"/>
      <c r="T290" s="15"/>
      <c r="U290" s="145"/>
      <c r="V290" s="15"/>
      <c r="W290" s="45"/>
      <c r="X290" s="48"/>
      <c r="Y290" s="150"/>
      <c r="AA290" s="253"/>
      <c r="AB290" s="253"/>
    </row>
    <row r="291" spans="1:28" ht="15.75" hidden="1" thickBot="1" x14ac:dyDescent="0.3">
      <c r="A291" s="140" t="s">
        <v>581</v>
      </c>
      <c r="B291" s="61" t="s">
        <v>999</v>
      </c>
      <c r="C291" s="674" t="s">
        <v>658</v>
      </c>
      <c r="D291" s="608"/>
      <c r="E291" s="608"/>
      <c r="F291" s="150"/>
      <c r="G291" s="467"/>
      <c r="H291" s="516"/>
      <c r="I291" s="417"/>
      <c r="J291" s="396"/>
      <c r="K291" s="207"/>
      <c r="L291" s="228">
        <f t="shared" si="122"/>
        <v>0</v>
      </c>
      <c r="M291" s="230"/>
      <c r="N291" s="15"/>
      <c r="O291" s="15"/>
      <c r="P291" s="15"/>
      <c r="Q291" s="15"/>
      <c r="R291" s="15"/>
      <c r="S291" s="15"/>
      <c r="T291" s="15"/>
      <c r="U291" s="145"/>
      <c r="V291" s="15"/>
      <c r="W291" s="45"/>
      <c r="X291" s="48"/>
      <c r="Y291" s="150"/>
      <c r="AA291" s="253"/>
      <c r="AB291" s="253"/>
    </row>
    <row r="292" spans="1:28" ht="15.75" hidden="1" thickBot="1" x14ac:dyDescent="0.3">
      <c r="B292" s="101" t="s">
        <v>1000</v>
      </c>
      <c r="C292" s="613" t="s">
        <v>582</v>
      </c>
      <c r="D292" s="614"/>
      <c r="E292" s="614"/>
      <c r="F292" s="149">
        <f>F293</f>
        <v>0</v>
      </c>
      <c r="G292" s="466">
        <f>G293</f>
        <v>0</v>
      </c>
      <c r="H292" s="515">
        <f>H293</f>
        <v>0</v>
      </c>
      <c r="I292" s="416">
        <f>I293</f>
        <v>0</v>
      </c>
      <c r="J292" s="395">
        <f t="shared" ref="J292:K292" si="139">J293</f>
        <v>0</v>
      </c>
      <c r="K292" s="206">
        <f t="shared" si="139"/>
        <v>0</v>
      </c>
      <c r="L292" s="223">
        <f t="shared" si="122"/>
        <v>0</v>
      </c>
      <c r="M292" s="104">
        <f t="shared" ref="M292:X292" si="140">M293</f>
        <v>0</v>
      </c>
      <c r="N292" s="105">
        <f t="shared" si="140"/>
        <v>0</v>
      </c>
      <c r="O292" s="105">
        <f t="shared" si="140"/>
        <v>0</v>
      </c>
      <c r="P292" s="105">
        <f t="shared" si="140"/>
        <v>0</v>
      </c>
      <c r="Q292" s="105">
        <f t="shared" si="140"/>
        <v>0</v>
      </c>
      <c r="R292" s="105">
        <f t="shared" si="140"/>
        <v>0</v>
      </c>
      <c r="S292" s="105">
        <f t="shared" si="140"/>
        <v>0</v>
      </c>
      <c r="T292" s="105">
        <f t="shared" si="140"/>
        <v>0</v>
      </c>
      <c r="U292" s="108">
        <f t="shared" si="140"/>
        <v>0</v>
      </c>
      <c r="V292" s="105">
        <f t="shared" si="140"/>
        <v>0</v>
      </c>
      <c r="W292" s="107">
        <f t="shared" si="140"/>
        <v>0</v>
      </c>
      <c r="X292" s="109">
        <f t="shared" si="140"/>
        <v>0</v>
      </c>
      <c r="Y292" s="149"/>
      <c r="AA292" s="253"/>
      <c r="AB292" s="253"/>
    </row>
    <row r="293" spans="1:28" ht="15.75" hidden="1" thickBot="1" x14ac:dyDescent="0.3">
      <c r="A293" s="140" t="s">
        <v>583</v>
      </c>
      <c r="B293" s="61"/>
      <c r="C293" s="674" t="s">
        <v>584</v>
      </c>
      <c r="D293" s="608"/>
      <c r="E293" s="608"/>
      <c r="F293" s="150"/>
      <c r="G293" s="467"/>
      <c r="H293" s="516"/>
      <c r="I293" s="417"/>
      <c r="J293" s="396"/>
      <c r="K293" s="207"/>
      <c r="L293" s="228">
        <f t="shared" si="122"/>
        <v>0</v>
      </c>
      <c r="M293" s="230"/>
      <c r="N293" s="15"/>
      <c r="O293" s="15"/>
      <c r="P293" s="15"/>
      <c r="Q293" s="15"/>
      <c r="R293" s="15"/>
      <c r="S293" s="15"/>
      <c r="T293" s="15"/>
      <c r="U293" s="145"/>
      <c r="V293" s="15"/>
      <c r="W293" s="45"/>
      <c r="X293" s="48"/>
      <c r="Y293" s="150"/>
      <c r="AA293" s="253"/>
      <c r="AB293" s="253"/>
    </row>
    <row r="294" spans="1:28" ht="15.75" thickBot="1" x14ac:dyDescent="0.3">
      <c r="B294" s="685" t="s">
        <v>585</v>
      </c>
      <c r="C294" s="686"/>
      <c r="D294" s="686"/>
      <c r="E294" s="686"/>
      <c r="F294" s="146">
        <f t="shared" ref="F294:K294" si="141">F5+F24+F32+F86+F101+F189+F203+F208+F271</f>
        <v>14452000</v>
      </c>
      <c r="G294" s="463">
        <f t="shared" si="141"/>
        <v>21029489.399999999</v>
      </c>
      <c r="H294" s="512">
        <f t="shared" si="141"/>
        <v>21177645</v>
      </c>
      <c r="I294" s="413">
        <f t="shared" si="141"/>
        <v>21823898</v>
      </c>
      <c r="J294" s="392">
        <f t="shared" si="141"/>
        <v>9269873</v>
      </c>
      <c r="K294" s="203">
        <f t="shared" si="141"/>
        <v>2572877</v>
      </c>
      <c r="L294" s="221">
        <f t="shared" si="122"/>
        <v>11842750</v>
      </c>
      <c r="M294" s="95">
        <f t="shared" ref="M294:Y294" si="142">M5+M24+M32+M86+M101+M189+M203+M208+M271</f>
        <v>1496068</v>
      </c>
      <c r="N294" s="96">
        <f t="shared" si="142"/>
        <v>524920</v>
      </c>
      <c r="O294" s="96">
        <f t="shared" si="142"/>
        <v>877153</v>
      </c>
      <c r="P294" s="96">
        <f t="shared" si="142"/>
        <v>503977</v>
      </c>
      <c r="Q294" s="96">
        <f t="shared" si="142"/>
        <v>653218</v>
      </c>
      <c r="R294" s="96">
        <f t="shared" si="142"/>
        <v>1736014</v>
      </c>
      <c r="S294" s="96">
        <f t="shared" si="142"/>
        <v>400186</v>
      </c>
      <c r="T294" s="96">
        <f t="shared" si="142"/>
        <v>1322802</v>
      </c>
      <c r="U294" s="99">
        <f t="shared" si="142"/>
        <v>611027</v>
      </c>
      <c r="V294" s="96">
        <f t="shared" si="142"/>
        <v>953979</v>
      </c>
      <c r="W294" s="98">
        <f t="shared" si="142"/>
        <v>1915581</v>
      </c>
      <c r="X294" s="100">
        <f t="shared" si="142"/>
        <v>847825</v>
      </c>
      <c r="Y294" s="146"/>
      <c r="AA294" s="253"/>
      <c r="AB294" s="253"/>
    </row>
    <row r="295" spans="1:28" x14ac:dyDescent="0.25">
      <c r="B295" s="23"/>
      <c r="C295" s="24"/>
      <c r="D295" s="24"/>
      <c r="E295" s="25"/>
      <c r="F295" s="25"/>
      <c r="G295" s="25"/>
      <c r="H295" s="25"/>
      <c r="I295" s="25"/>
      <c r="J295" s="25"/>
      <c r="K295" s="25"/>
      <c r="L295" s="6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8" x14ac:dyDescent="0.25">
      <c r="B296" s="26"/>
      <c r="C296" s="27"/>
      <c r="D296" s="27"/>
      <c r="E296" s="25"/>
      <c r="F296" s="25"/>
      <c r="G296" s="25"/>
      <c r="H296" s="25"/>
      <c r="I296" s="25"/>
      <c r="J296" s="25"/>
      <c r="K296" s="25"/>
      <c r="L296" s="6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8" x14ac:dyDescent="0.25">
      <c r="B297" s="28"/>
      <c r="C297" s="25"/>
      <c r="D297" s="25"/>
      <c r="E297" s="29"/>
      <c r="F297" s="29"/>
      <c r="G297" s="29"/>
      <c r="H297" s="29"/>
      <c r="I297" s="29"/>
      <c r="J297" s="29"/>
      <c r="K297" s="29"/>
      <c r="L297" s="6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8" x14ac:dyDescent="0.25">
      <c r="B298" s="28"/>
      <c r="C298" s="25"/>
      <c r="D298" s="25"/>
      <c r="E298" s="29"/>
      <c r="F298" s="29"/>
      <c r="G298" s="29"/>
      <c r="H298" s="29"/>
      <c r="I298" s="29"/>
      <c r="J298" s="29"/>
      <c r="K298" s="29"/>
      <c r="L298" s="6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8" x14ac:dyDescent="0.25">
      <c r="B299" s="28"/>
      <c r="C299" s="25"/>
      <c r="D299" s="25"/>
      <c r="E299" s="29"/>
      <c r="F299" s="29"/>
      <c r="G299" s="29"/>
      <c r="H299" s="29"/>
      <c r="I299" s="29"/>
      <c r="J299" s="29"/>
      <c r="K299" s="29"/>
      <c r="L299" s="6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8" x14ac:dyDescent="0.25"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8" x14ac:dyDescent="0.25">
      <c r="B301" s="28"/>
      <c r="C301" s="25"/>
      <c r="D301" s="25"/>
      <c r="E301" s="29"/>
      <c r="F301" s="29"/>
      <c r="G301" s="29"/>
      <c r="H301" s="29"/>
      <c r="I301" s="29"/>
      <c r="J301" s="29"/>
      <c r="K301" s="29"/>
      <c r="L301" s="6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8" x14ac:dyDescent="0.25">
      <c r="B302" s="28"/>
      <c r="C302" s="25"/>
      <c r="D302" s="25"/>
      <c r="E302" s="29"/>
      <c r="F302" s="29"/>
      <c r="G302" s="29"/>
      <c r="H302" s="29"/>
      <c r="I302" s="29"/>
      <c r="J302" s="29"/>
      <c r="K302" s="29"/>
      <c r="L302" s="6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8" x14ac:dyDescent="0.25">
      <c r="B303" s="28"/>
      <c r="C303" s="29"/>
      <c r="D303" s="29"/>
      <c r="E303" s="25"/>
      <c r="F303" s="25"/>
      <c r="G303" s="25"/>
      <c r="H303" s="25"/>
      <c r="I303" s="25"/>
      <c r="J303" s="25"/>
      <c r="K303" s="25"/>
      <c r="L303" s="6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8" x14ac:dyDescent="0.25">
      <c r="B304" s="28"/>
      <c r="C304" s="29"/>
      <c r="D304" s="29"/>
      <c r="E304" s="25"/>
      <c r="F304" s="25"/>
      <c r="G304" s="25"/>
      <c r="H304" s="25"/>
      <c r="I304" s="25"/>
      <c r="J304" s="25"/>
      <c r="K304" s="25"/>
      <c r="L304" s="6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B305" s="28"/>
      <c r="C305" s="29"/>
      <c r="D305" s="29"/>
      <c r="E305" s="25"/>
      <c r="F305" s="25"/>
      <c r="G305" s="25"/>
      <c r="H305" s="25"/>
      <c r="I305" s="25"/>
      <c r="J305" s="25"/>
      <c r="K305" s="25"/>
      <c r="L305" s="6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B306" s="28"/>
      <c r="C306" s="25"/>
      <c r="D306" s="25"/>
      <c r="E306" s="29"/>
      <c r="F306" s="29"/>
      <c r="G306" s="29"/>
      <c r="H306" s="29"/>
      <c r="I306" s="29"/>
      <c r="J306" s="29"/>
      <c r="K306" s="29"/>
      <c r="L306" s="6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B308" s="28"/>
      <c r="C308" s="25"/>
      <c r="D308" s="25"/>
      <c r="E308" s="29"/>
      <c r="F308" s="29"/>
      <c r="G308" s="29"/>
      <c r="H308" s="29"/>
      <c r="I308" s="29"/>
      <c r="J308" s="29"/>
      <c r="K308" s="29"/>
      <c r="L308" s="6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29"/>
      <c r="K309" s="29"/>
      <c r="L309" s="6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42"/>
      <c r="B310" s="28"/>
      <c r="C310" s="25"/>
      <c r="D310" s="25"/>
      <c r="E310" s="29"/>
      <c r="F310" s="29"/>
      <c r="G310" s="29"/>
      <c r="H310" s="29"/>
      <c r="I310" s="29"/>
      <c r="J310" s="29"/>
      <c r="K310" s="29"/>
      <c r="L310" s="6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A311" s="142"/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6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A312" s="142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6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A313" s="142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6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A314" s="142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6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A315" s="142"/>
      <c r="B315" s="28"/>
      <c r="C315" s="25"/>
      <c r="D315" s="25"/>
      <c r="E315" s="29"/>
      <c r="F315" s="29"/>
      <c r="G315" s="29"/>
      <c r="H315" s="29"/>
      <c r="I315" s="29"/>
      <c r="J315" s="29"/>
      <c r="K315" s="29"/>
      <c r="L315" s="6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A316" s="142"/>
      <c r="B316" s="28"/>
      <c r="C316" s="29"/>
      <c r="D316" s="29"/>
      <c r="E316" s="25"/>
      <c r="F316" s="25"/>
      <c r="G316" s="25"/>
      <c r="H316" s="25"/>
      <c r="I316" s="25"/>
      <c r="J316" s="25"/>
      <c r="K316" s="25"/>
      <c r="L316" s="6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A317" s="142"/>
      <c r="B317" s="28"/>
      <c r="C317" s="25"/>
      <c r="D317" s="25"/>
      <c r="E317" s="29"/>
      <c r="F317" s="29"/>
      <c r="G317" s="29"/>
      <c r="H317" s="29"/>
      <c r="I317" s="29"/>
      <c r="J317" s="29"/>
      <c r="K317" s="29"/>
      <c r="L317" s="6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A318" s="142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6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A319" s="142"/>
      <c r="B319" s="28"/>
      <c r="C319" s="25"/>
      <c r="D319" s="25"/>
      <c r="E319" s="29"/>
      <c r="F319" s="29"/>
      <c r="G319" s="29"/>
      <c r="H319" s="29"/>
      <c r="I319" s="29"/>
      <c r="J319" s="29"/>
      <c r="K319" s="29"/>
      <c r="L319" s="6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42"/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6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42"/>
      <c r="B321" s="28"/>
      <c r="C321" s="25"/>
      <c r="D321" s="25"/>
      <c r="E321" s="29"/>
      <c r="F321" s="29"/>
      <c r="G321" s="29"/>
      <c r="H321" s="29"/>
      <c r="I321" s="29"/>
      <c r="J321" s="29"/>
      <c r="K321" s="29"/>
      <c r="L321" s="6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42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6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42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6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42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6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42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6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42"/>
      <c r="B326" s="28"/>
      <c r="C326" s="25"/>
      <c r="D326" s="25"/>
      <c r="E326" s="29"/>
      <c r="F326" s="29"/>
      <c r="G326" s="29"/>
      <c r="H326" s="29"/>
      <c r="I326" s="29"/>
      <c r="J326" s="29"/>
      <c r="K326" s="29"/>
      <c r="L326" s="6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42"/>
      <c r="B327" s="28"/>
      <c r="C327" s="29"/>
      <c r="D327" s="29"/>
      <c r="E327" s="25"/>
      <c r="F327" s="25"/>
      <c r="G327" s="25"/>
      <c r="H327" s="25"/>
      <c r="I327" s="25"/>
      <c r="J327" s="25"/>
      <c r="K327" s="25"/>
      <c r="L327" s="6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42"/>
      <c r="B328" s="28"/>
      <c r="C328" s="25"/>
      <c r="D328" s="25"/>
      <c r="E328" s="29"/>
      <c r="F328" s="29"/>
      <c r="G328" s="29"/>
      <c r="H328" s="29"/>
      <c r="I328" s="29"/>
      <c r="J328" s="29"/>
      <c r="K328" s="29"/>
      <c r="L328" s="6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42"/>
      <c r="B329" s="28"/>
      <c r="C329" s="25"/>
      <c r="D329" s="25"/>
      <c r="E329" s="29"/>
      <c r="F329" s="29"/>
      <c r="G329" s="29"/>
      <c r="H329" s="29"/>
      <c r="I329" s="29"/>
      <c r="J329" s="29"/>
      <c r="K329" s="29"/>
      <c r="L329" s="6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42"/>
      <c r="B330" s="28"/>
      <c r="C330" s="25"/>
      <c r="D330" s="25"/>
      <c r="E330" s="29"/>
      <c r="F330" s="29"/>
      <c r="G330" s="29"/>
      <c r="H330" s="29"/>
      <c r="I330" s="29"/>
      <c r="J330" s="29"/>
      <c r="K330" s="29"/>
      <c r="L330" s="6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x14ac:dyDescent="0.25">
      <c r="A331" s="142"/>
      <c r="B331" s="28"/>
      <c r="C331" s="25"/>
      <c r="D331" s="25"/>
      <c r="E331" s="29"/>
      <c r="F331" s="29"/>
      <c r="G331" s="29"/>
      <c r="H331" s="29"/>
      <c r="I331" s="29"/>
      <c r="J331" s="29"/>
      <c r="K331" s="29"/>
      <c r="L331" s="6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x14ac:dyDescent="0.25">
      <c r="A332" s="142"/>
      <c r="B332" s="28"/>
      <c r="C332" s="25"/>
      <c r="D332" s="25"/>
      <c r="E332" s="29"/>
      <c r="F332" s="29"/>
      <c r="G332" s="29"/>
      <c r="H332" s="29"/>
      <c r="I332" s="29"/>
      <c r="J332" s="29"/>
      <c r="K332" s="29"/>
      <c r="L332" s="6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25">
      <c r="A333" s="142"/>
      <c r="B333" s="28"/>
      <c r="C333" s="25"/>
      <c r="D333" s="25"/>
      <c r="E333" s="29"/>
      <c r="F333" s="29"/>
      <c r="G333" s="29"/>
      <c r="H333" s="29"/>
      <c r="I333" s="29"/>
      <c r="J333" s="29"/>
      <c r="K333" s="29"/>
      <c r="L333" s="6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x14ac:dyDescent="0.25">
      <c r="A334" s="142"/>
      <c r="B334" s="28"/>
      <c r="C334" s="25"/>
      <c r="D334" s="25"/>
      <c r="E334" s="29"/>
      <c r="F334" s="29"/>
      <c r="G334" s="29"/>
      <c r="H334" s="29"/>
      <c r="I334" s="29"/>
      <c r="J334" s="29"/>
      <c r="K334" s="29"/>
      <c r="L334" s="6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25">
      <c r="A335" s="142"/>
      <c r="B335" s="28"/>
      <c r="C335" s="25"/>
      <c r="D335" s="25"/>
      <c r="E335" s="29"/>
      <c r="F335" s="29"/>
      <c r="G335" s="29"/>
      <c r="H335" s="29"/>
      <c r="I335" s="29"/>
      <c r="J335" s="29"/>
      <c r="K335" s="29"/>
      <c r="L335" s="6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A336" s="142"/>
      <c r="B336" s="28"/>
      <c r="C336" s="25"/>
      <c r="D336" s="25"/>
      <c r="E336" s="29"/>
      <c r="F336" s="29"/>
      <c r="G336" s="29"/>
      <c r="H336" s="29"/>
      <c r="I336" s="29"/>
      <c r="J336" s="29"/>
      <c r="K336" s="29"/>
      <c r="L336" s="6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A337" s="142"/>
      <c r="B337" s="28"/>
      <c r="C337" s="25"/>
      <c r="D337" s="25"/>
      <c r="E337" s="29"/>
      <c r="F337" s="29"/>
      <c r="G337" s="29"/>
      <c r="H337" s="29"/>
      <c r="I337" s="29"/>
      <c r="J337" s="29"/>
      <c r="K337" s="29"/>
      <c r="L337" s="6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A338" s="142"/>
      <c r="B338" s="30"/>
      <c r="C338" s="24"/>
      <c r="D338" s="24"/>
      <c r="E338" s="25"/>
      <c r="F338" s="25"/>
      <c r="G338" s="25"/>
      <c r="H338" s="25"/>
      <c r="I338" s="25"/>
      <c r="J338" s="25"/>
      <c r="K338" s="25"/>
      <c r="L338" s="6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A339" s="142"/>
      <c r="B339" s="28"/>
      <c r="C339" s="29"/>
      <c r="D339" s="29"/>
      <c r="E339" s="25"/>
      <c r="F339" s="25"/>
      <c r="G339" s="25"/>
      <c r="H339" s="25"/>
      <c r="I339" s="25"/>
      <c r="J339" s="25"/>
      <c r="K339" s="25"/>
      <c r="L339" s="6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A340" s="142"/>
      <c r="B340" s="28"/>
      <c r="C340" s="29"/>
      <c r="D340" s="29"/>
      <c r="E340" s="25"/>
      <c r="F340" s="25"/>
      <c r="G340" s="25"/>
      <c r="H340" s="25"/>
      <c r="I340" s="25"/>
      <c r="J340" s="25"/>
      <c r="K340" s="25"/>
      <c r="L340" s="6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42"/>
      <c r="B341" s="28"/>
      <c r="C341" s="29"/>
      <c r="D341" s="29"/>
      <c r="E341" s="25"/>
      <c r="F341" s="25"/>
      <c r="G341" s="25"/>
      <c r="H341" s="25"/>
      <c r="I341" s="25"/>
      <c r="J341" s="25"/>
      <c r="K341" s="25"/>
      <c r="L341" s="6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29"/>
      <c r="K342" s="29"/>
      <c r="L342" s="6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29"/>
      <c r="K343" s="29"/>
      <c r="L343" s="6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29"/>
      <c r="K344" s="29"/>
      <c r="L344" s="6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29"/>
      <c r="K345" s="29"/>
      <c r="L345" s="6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29"/>
      <c r="K346" s="29"/>
      <c r="L346" s="6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29"/>
      <c r="K348" s="29"/>
      <c r="L348" s="6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29"/>
      <c r="K349" s="29"/>
      <c r="L349" s="6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29"/>
      <c r="K350" s="29"/>
      <c r="L350" s="6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6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42"/>
      <c r="B352" s="28"/>
      <c r="C352" s="29"/>
      <c r="D352" s="29"/>
      <c r="E352" s="25"/>
      <c r="F352" s="25"/>
      <c r="G352" s="25"/>
      <c r="H352" s="25"/>
      <c r="I352" s="25"/>
      <c r="J352" s="25"/>
      <c r="K352" s="25"/>
      <c r="L352" s="6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29"/>
      <c r="K353" s="29"/>
      <c r="L353" s="6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42"/>
      <c r="B354" s="28"/>
      <c r="C354" s="25"/>
      <c r="D354" s="25"/>
      <c r="E354" s="29"/>
      <c r="F354" s="29"/>
      <c r="G354" s="29"/>
      <c r="H354" s="29"/>
      <c r="I354" s="29"/>
      <c r="J354" s="29"/>
      <c r="K354" s="29"/>
      <c r="L354" s="6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42"/>
      <c r="B355" s="28"/>
      <c r="C355" s="25"/>
      <c r="D355" s="25"/>
      <c r="E355" s="29"/>
      <c r="F355" s="29"/>
      <c r="G355" s="29"/>
      <c r="H355" s="29"/>
      <c r="I355" s="29"/>
      <c r="J355" s="29"/>
      <c r="K355" s="29"/>
      <c r="L355" s="6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42"/>
      <c r="B356" s="28"/>
      <c r="C356" s="25"/>
      <c r="D356" s="25"/>
      <c r="E356" s="29"/>
      <c r="F356" s="29"/>
      <c r="G356" s="29"/>
      <c r="H356" s="29"/>
      <c r="I356" s="29"/>
      <c r="J356" s="29"/>
      <c r="K356" s="29"/>
    </row>
    <row r="357" spans="1:24" x14ac:dyDescent="0.25">
      <c r="B357" s="28"/>
      <c r="C357" s="25"/>
      <c r="D357" s="25"/>
      <c r="E357" s="29"/>
      <c r="F357" s="29"/>
      <c r="G357" s="29"/>
      <c r="H357" s="29"/>
      <c r="I357" s="29"/>
      <c r="J357" s="29"/>
      <c r="K357" s="29"/>
      <c r="L357" s="19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</row>
    <row r="358" spans="1:24" s="12" customFormat="1" x14ac:dyDescent="0.25">
      <c r="A358" s="143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53"/>
    </row>
    <row r="359" spans="1:24" s="12" customFormat="1" x14ac:dyDescent="0.25">
      <c r="A359" s="143"/>
      <c r="B359" s="28"/>
      <c r="C359" s="25"/>
      <c r="D359" s="25"/>
      <c r="E359" s="29"/>
      <c r="F359" s="29"/>
      <c r="G359" s="29"/>
      <c r="H359" s="29"/>
      <c r="I359" s="29"/>
      <c r="J359" s="29"/>
      <c r="K359" s="29"/>
      <c r="L359" s="53"/>
    </row>
    <row r="360" spans="1:24" s="12" customFormat="1" x14ac:dyDescent="0.25">
      <c r="A360" s="143"/>
      <c r="B360" s="28"/>
      <c r="C360" s="25"/>
      <c r="D360" s="25"/>
      <c r="E360" s="29"/>
      <c r="F360" s="29"/>
      <c r="G360" s="29"/>
      <c r="H360" s="29"/>
      <c r="I360" s="29"/>
      <c r="J360" s="29"/>
      <c r="K360" s="29"/>
      <c r="L360" s="53"/>
    </row>
    <row r="361" spans="1:24" s="12" customFormat="1" x14ac:dyDescent="0.25">
      <c r="A361" s="143"/>
      <c r="B361" s="28"/>
      <c r="C361" s="25"/>
      <c r="D361" s="25"/>
      <c r="E361" s="29"/>
      <c r="F361" s="29"/>
      <c r="G361" s="29"/>
      <c r="H361" s="29"/>
      <c r="I361" s="29"/>
      <c r="J361" s="29"/>
      <c r="K361" s="29"/>
      <c r="L361" s="53"/>
    </row>
    <row r="362" spans="1:24" s="12" customFormat="1" x14ac:dyDescent="0.25">
      <c r="A362" s="143"/>
      <c r="B362" s="28"/>
      <c r="C362" s="25"/>
      <c r="D362" s="25"/>
      <c r="E362" s="29"/>
      <c r="F362" s="29"/>
      <c r="G362" s="29"/>
      <c r="H362" s="29"/>
      <c r="I362" s="29"/>
      <c r="J362" s="29"/>
      <c r="K362" s="29"/>
      <c r="L362" s="53"/>
    </row>
    <row r="363" spans="1:24" s="12" customFormat="1" x14ac:dyDescent="0.25">
      <c r="A363" s="143"/>
      <c r="B363" s="28"/>
      <c r="C363" s="29"/>
      <c r="D363" s="29"/>
      <c r="E363" s="25"/>
      <c r="F363" s="25"/>
      <c r="G363" s="25"/>
      <c r="H363" s="25"/>
      <c r="I363" s="25"/>
      <c r="J363" s="25"/>
      <c r="K363" s="25"/>
      <c r="L363" s="53"/>
    </row>
    <row r="364" spans="1:24" s="12" customFormat="1" x14ac:dyDescent="0.25">
      <c r="A364" s="143"/>
      <c r="B364" s="28"/>
      <c r="C364" s="25"/>
      <c r="D364" s="25"/>
      <c r="E364" s="29"/>
      <c r="F364" s="29"/>
      <c r="G364" s="29"/>
      <c r="H364" s="29"/>
      <c r="I364" s="29"/>
      <c r="J364" s="29"/>
      <c r="K364" s="29"/>
      <c r="L364" s="53"/>
    </row>
    <row r="365" spans="1:24" s="12" customFormat="1" x14ac:dyDescent="0.25">
      <c r="A365" s="143"/>
      <c r="B365" s="28"/>
      <c r="C365" s="25"/>
      <c r="D365" s="25"/>
      <c r="E365" s="29"/>
      <c r="F365" s="29"/>
      <c r="G365" s="29"/>
      <c r="H365" s="29"/>
      <c r="I365" s="29"/>
      <c r="J365" s="29"/>
      <c r="K365" s="29"/>
      <c r="L365" s="53"/>
    </row>
    <row r="366" spans="1:24" s="12" customFormat="1" x14ac:dyDescent="0.25">
      <c r="A366" s="143"/>
      <c r="B366" s="28"/>
      <c r="C366" s="25"/>
      <c r="D366" s="25"/>
      <c r="E366" s="29"/>
      <c r="F366" s="29"/>
      <c r="G366" s="29"/>
      <c r="H366" s="29"/>
      <c r="I366" s="29"/>
      <c r="J366" s="29"/>
      <c r="K366" s="29"/>
      <c r="L366" s="53"/>
    </row>
    <row r="367" spans="1:24" s="12" customFormat="1" x14ac:dyDescent="0.25">
      <c r="A367" s="143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53"/>
    </row>
    <row r="368" spans="1:24" s="12" customFormat="1" x14ac:dyDescent="0.25">
      <c r="A368" s="143"/>
      <c r="B368" s="28"/>
      <c r="C368" s="25"/>
      <c r="D368" s="25"/>
      <c r="E368" s="29"/>
      <c r="F368" s="29"/>
      <c r="G368" s="29"/>
      <c r="H368" s="29"/>
      <c r="I368" s="29"/>
      <c r="J368" s="29"/>
      <c r="K368" s="29"/>
      <c r="L368" s="53"/>
    </row>
    <row r="369" spans="1:24" s="12" customFormat="1" x14ac:dyDescent="0.25">
      <c r="A369" s="143"/>
      <c r="B369" s="28"/>
      <c r="C369" s="25"/>
      <c r="D369" s="25"/>
      <c r="E369" s="29"/>
      <c r="F369" s="29"/>
      <c r="G369" s="29"/>
      <c r="H369" s="29"/>
      <c r="I369" s="29"/>
      <c r="J369" s="29"/>
      <c r="K369" s="29"/>
      <c r="L369" s="53"/>
    </row>
    <row r="370" spans="1:24" s="12" customFormat="1" x14ac:dyDescent="0.25">
      <c r="A370" s="143"/>
      <c r="B370" s="28"/>
      <c r="C370" s="25"/>
      <c r="D370" s="25"/>
      <c r="E370" s="29"/>
      <c r="F370" s="29"/>
      <c r="G370" s="29"/>
      <c r="H370" s="29"/>
      <c r="I370" s="29"/>
      <c r="J370" s="29"/>
      <c r="K370" s="29"/>
      <c r="L370" s="53"/>
    </row>
    <row r="371" spans="1:24" s="12" customFormat="1" x14ac:dyDescent="0.25">
      <c r="A371" s="143"/>
      <c r="B371" s="28"/>
      <c r="C371" s="25"/>
      <c r="D371" s="25"/>
      <c r="E371" s="29"/>
      <c r="F371" s="29"/>
      <c r="G371" s="29"/>
      <c r="H371" s="29"/>
      <c r="I371" s="29"/>
      <c r="J371" s="29"/>
      <c r="K371" s="29"/>
      <c r="L371" s="53"/>
    </row>
    <row r="372" spans="1:24" s="12" customFormat="1" x14ac:dyDescent="0.25">
      <c r="A372" s="143"/>
      <c r="B372" s="28"/>
      <c r="C372" s="25"/>
      <c r="D372" s="25"/>
      <c r="E372" s="29"/>
      <c r="F372" s="29"/>
      <c r="G372" s="29"/>
      <c r="H372" s="29"/>
      <c r="I372" s="29"/>
      <c r="J372" s="29"/>
      <c r="K372" s="29"/>
      <c r="L372" s="53"/>
    </row>
    <row r="373" spans="1:24" s="12" customFormat="1" x14ac:dyDescent="0.25">
      <c r="A373" s="143"/>
      <c r="B373" s="28"/>
      <c r="C373" s="25"/>
      <c r="D373" s="25"/>
      <c r="E373" s="29"/>
      <c r="F373" s="29"/>
      <c r="G373" s="29"/>
      <c r="H373" s="29"/>
      <c r="I373" s="29"/>
      <c r="J373" s="29"/>
      <c r="K373" s="29"/>
      <c r="L373" s="53"/>
    </row>
    <row r="374" spans="1:24" x14ac:dyDescent="0.25">
      <c r="B374" s="30"/>
      <c r="C374" s="24"/>
      <c r="D374" s="24"/>
      <c r="E374" s="29"/>
      <c r="F374" s="29"/>
      <c r="G374" s="29"/>
      <c r="H374" s="29"/>
      <c r="I374" s="29"/>
      <c r="J374" s="29"/>
      <c r="K374" s="29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</row>
    <row r="375" spans="1:24" x14ac:dyDescent="0.25">
      <c r="B375" s="31"/>
      <c r="C375" s="27"/>
      <c r="D375" s="27"/>
      <c r="E375" s="25"/>
      <c r="F375" s="25"/>
      <c r="G375" s="25"/>
      <c r="H375" s="25"/>
      <c r="I375" s="25"/>
      <c r="J375" s="25"/>
      <c r="K375" s="25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</row>
    <row r="376" spans="1:24" x14ac:dyDescent="0.25">
      <c r="B376" s="28"/>
      <c r="C376" s="25"/>
      <c r="D376" s="25"/>
      <c r="E376" s="29"/>
      <c r="F376" s="29"/>
      <c r="G376" s="29"/>
      <c r="H376" s="29"/>
      <c r="I376" s="29"/>
      <c r="J376" s="29"/>
      <c r="K376" s="29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</row>
    <row r="377" spans="1:24" x14ac:dyDescent="0.25">
      <c r="B377" s="28"/>
      <c r="C377" s="29"/>
      <c r="D377" s="29"/>
      <c r="E377" s="25"/>
      <c r="F377" s="25"/>
      <c r="G377" s="25"/>
      <c r="H377" s="25"/>
      <c r="I377" s="25"/>
      <c r="J377" s="25"/>
      <c r="K377" s="25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</row>
    <row r="378" spans="1:24" x14ac:dyDescent="0.25">
      <c r="B378" s="28"/>
      <c r="C378" s="25"/>
      <c r="D378" s="25"/>
      <c r="E378" s="29"/>
      <c r="F378" s="29"/>
      <c r="G378" s="29"/>
      <c r="H378" s="29"/>
      <c r="I378" s="29"/>
      <c r="J378" s="29"/>
      <c r="K378" s="29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</row>
    <row r="379" spans="1:24" x14ac:dyDescent="0.25">
      <c r="B379" s="28"/>
      <c r="C379" s="25"/>
      <c r="D379" s="25"/>
      <c r="E379" s="29"/>
      <c r="F379" s="29"/>
      <c r="G379" s="29"/>
      <c r="H379" s="29"/>
      <c r="I379" s="29"/>
      <c r="J379" s="29"/>
      <c r="K379" s="29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</row>
    <row r="380" spans="1:24" x14ac:dyDescent="0.25">
      <c r="B380" s="28"/>
      <c r="C380" s="25"/>
      <c r="D380" s="25"/>
      <c r="E380" s="29"/>
      <c r="F380" s="29"/>
      <c r="G380" s="29"/>
      <c r="H380" s="29"/>
      <c r="I380" s="29"/>
      <c r="J380" s="29"/>
      <c r="K380" s="29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</row>
    <row r="381" spans="1:24" x14ac:dyDescent="0.25">
      <c r="B381" s="28"/>
      <c r="C381" s="25"/>
      <c r="D381" s="25"/>
      <c r="E381" s="29"/>
      <c r="F381" s="29"/>
      <c r="G381" s="29"/>
      <c r="H381" s="29"/>
      <c r="I381" s="29"/>
      <c r="J381" s="29"/>
      <c r="K381" s="29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</row>
    <row r="382" spans="1:24" x14ac:dyDescent="0.25">
      <c r="B382" s="28"/>
      <c r="C382" s="29"/>
      <c r="D382" s="29"/>
      <c r="E382" s="25"/>
      <c r="F382" s="25"/>
      <c r="G382" s="25"/>
      <c r="H382" s="25"/>
      <c r="I382" s="25"/>
      <c r="J382" s="25"/>
      <c r="K382" s="25"/>
      <c r="L382" s="6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B383" s="28"/>
      <c r="C383" s="25"/>
      <c r="D383" s="25"/>
      <c r="E383" s="29"/>
      <c r="F383" s="29"/>
      <c r="G383" s="29"/>
      <c r="H383" s="29"/>
      <c r="I383" s="29"/>
      <c r="J383" s="29"/>
      <c r="K383" s="29"/>
      <c r="L383" s="6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B384" s="28"/>
      <c r="C384" s="25"/>
      <c r="D384" s="25"/>
      <c r="E384" s="29"/>
      <c r="F384" s="29"/>
      <c r="G384" s="29"/>
      <c r="H384" s="29"/>
      <c r="I384" s="29"/>
      <c r="J384" s="29"/>
      <c r="K384" s="29"/>
      <c r="L384" s="6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B385" s="28"/>
      <c r="C385" s="29"/>
      <c r="D385" s="29"/>
      <c r="E385" s="25"/>
      <c r="F385" s="25"/>
      <c r="G385" s="25"/>
      <c r="H385" s="25"/>
      <c r="I385" s="25"/>
      <c r="J385" s="25"/>
      <c r="K385" s="25"/>
      <c r="L385" s="6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B386" s="28"/>
      <c r="C386" s="29"/>
      <c r="D386" s="29"/>
      <c r="E386" s="25"/>
      <c r="F386" s="25"/>
      <c r="G386" s="25"/>
      <c r="H386" s="25"/>
      <c r="I386" s="25"/>
      <c r="J386" s="25"/>
      <c r="K386" s="25"/>
      <c r="L386" s="6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B387" s="28"/>
      <c r="C387" s="25"/>
      <c r="D387" s="25"/>
      <c r="E387" s="29"/>
      <c r="F387" s="29"/>
      <c r="G387" s="29"/>
      <c r="H387" s="29"/>
      <c r="I387" s="29"/>
      <c r="J387" s="29"/>
      <c r="K387" s="29"/>
      <c r="L387" s="6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29"/>
      <c r="K389" s="29"/>
      <c r="L389" s="6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42"/>
      <c r="B390" s="28"/>
      <c r="C390" s="29"/>
      <c r="D390" s="29"/>
      <c r="E390" s="25"/>
      <c r="F390" s="25"/>
      <c r="G390" s="25"/>
      <c r="H390" s="25"/>
      <c r="I390" s="25"/>
      <c r="J390" s="25"/>
      <c r="K390" s="25"/>
      <c r="L390" s="6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42"/>
      <c r="B391" s="28"/>
      <c r="C391" s="25"/>
      <c r="D391" s="25"/>
      <c r="E391" s="29"/>
      <c r="F391" s="29"/>
      <c r="G391" s="29"/>
      <c r="H391" s="29"/>
      <c r="I391" s="29"/>
      <c r="J391" s="29"/>
      <c r="K391" s="29"/>
      <c r="L391" s="6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29"/>
      <c r="K392" s="29"/>
      <c r="L392" s="6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29"/>
      <c r="K393" s="29"/>
      <c r="L393" s="6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29"/>
      <c r="K394" s="29"/>
      <c r="L394" s="6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42"/>
      <c r="B395" s="28"/>
      <c r="C395" s="25"/>
      <c r="D395" s="25"/>
      <c r="E395" s="29"/>
      <c r="F395" s="29"/>
      <c r="G395" s="29"/>
      <c r="H395" s="29"/>
      <c r="I395" s="29"/>
      <c r="J395" s="29"/>
      <c r="K395" s="29"/>
      <c r="L395" s="6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42"/>
      <c r="B396" s="28"/>
      <c r="C396" s="25"/>
      <c r="D396" s="25"/>
      <c r="E396" s="29"/>
      <c r="F396" s="29"/>
      <c r="G396" s="29"/>
      <c r="H396" s="29"/>
      <c r="I396" s="29"/>
      <c r="J396" s="29"/>
      <c r="K396" s="29"/>
      <c r="L396" s="6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29"/>
      <c r="K397" s="29"/>
      <c r="L397" s="6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29"/>
      <c r="K398" s="29"/>
      <c r="L398" s="6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29"/>
      <c r="K399" s="29"/>
      <c r="L399" s="6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42"/>
      <c r="B400" s="28"/>
      <c r="C400" s="25"/>
      <c r="D400" s="25"/>
      <c r="E400" s="29"/>
      <c r="F400" s="29"/>
      <c r="G400" s="29"/>
      <c r="H400" s="29"/>
      <c r="I400" s="29"/>
      <c r="J400" s="29"/>
      <c r="K400" s="29"/>
      <c r="L400" s="6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42"/>
      <c r="B401" s="30"/>
      <c r="C401" s="24"/>
      <c r="D401" s="24"/>
      <c r="E401" s="25"/>
      <c r="F401" s="25"/>
      <c r="G401" s="25"/>
      <c r="H401" s="25"/>
      <c r="I401" s="25"/>
      <c r="J401" s="25"/>
      <c r="K401" s="25"/>
      <c r="L401" s="6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25"/>
      <c r="K402" s="25"/>
      <c r="L402" s="6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25"/>
      <c r="K403" s="25"/>
      <c r="L403" s="6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29"/>
      <c r="K404" s="29"/>
      <c r="L404" s="6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29"/>
      <c r="K405" s="29"/>
      <c r="L405" s="6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29"/>
      <c r="K406" s="29"/>
      <c r="L406" s="6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42"/>
      <c r="B407" s="28"/>
      <c r="C407" s="29"/>
      <c r="D407" s="29"/>
      <c r="E407" s="25"/>
      <c r="F407" s="25"/>
      <c r="G407" s="25"/>
      <c r="H407" s="25"/>
      <c r="I407" s="25"/>
      <c r="J407" s="25"/>
      <c r="K407" s="25"/>
      <c r="L407" s="6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29"/>
      <c r="K409" s="29"/>
      <c r="L409" s="6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42"/>
      <c r="B410" s="28"/>
      <c r="C410" s="29"/>
      <c r="D410" s="29"/>
      <c r="E410" s="25"/>
      <c r="F410" s="25"/>
      <c r="G410" s="25"/>
      <c r="H410" s="25"/>
      <c r="I410" s="25"/>
      <c r="J410" s="25"/>
      <c r="K410" s="25"/>
      <c r="L410" s="6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29"/>
      <c r="K411" s="29"/>
      <c r="L411" s="6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29"/>
      <c r="K412" s="29"/>
      <c r="L412" s="6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29"/>
      <c r="K413" s="29"/>
      <c r="L413" s="6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29"/>
      <c r="K414" s="29"/>
      <c r="L414" s="6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29"/>
      <c r="K415" s="29"/>
      <c r="L415" s="6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42"/>
      <c r="B418" s="28"/>
      <c r="C418" s="29"/>
      <c r="D418" s="29"/>
      <c r="E418" s="25"/>
      <c r="F418" s="25"/>
      <c r="G418" s="25"/>
      <c r="H418" s="25"/>
      <c r="I418" s="25"/>
      <c r="J418" s="25"/>
      <c r="K418" s="25"/>
      <c r="L418" s="6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42"/>
      <c r="B419" s="28"/>
      <c r="C419" s="29"/>
      <c r="D419" s="29"/>
      <c r="E419" s="25"/>
      <c r="F419" s="25"/>
      <c r="G419" s="25"/>
      <c r="H419" s="25"/>
      <c r="I419" s="25"/>
      <c r="J419" s="25"/>
      <c r="K419" s="25"/>
      <c r="L419" s="6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42"/>
      <c r="B420" s="28"/>
      <c r="C420" s="29"/>
      <c r="D420" s="29"/>
      <c r="E420" s="25"/>
      <c r="F420" s="25"/>
      <c r="G420" s="25"/>
      <c r="H420" s="25"/>
      <c r="I420" s="25"/>
      <c r="J420" s="25"/>
      <c r="K420" s="25"/>
      <c r="L420" s="6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42"/>
      <c r="B421" s="28"/>
      <c r="C421" s="29"/>
      <c r="D421" s="29"/>
      <c r="E421" s="25"/>
      <c r="F421" s="25"/>
      <c r="G421" s="25"/>
      <c r="H421" s="25"/>
      <c r="I421" s="25"/>
      <c r="J421" s="25"/>
      <c r="K421" s="25"/>
      <c r="L421" s="6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29"/>
      <c r="K424" s="29"/>
      <c r="L424" s="6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29"/>
      <c r="K425" s="29"/>
      <c r="L425" s="6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42"/>
      <c r="B426" s="28"/>
      <c r="C426" s="29"/>
      <c r="D426" s="29"/>
      <c r="E426" s="25"/>
      <c r="F426" s="25"/>
      <c r="G426" s="25"/>
      <c r="H426" s="25"/>
      <c r="I426" s="25"/>
      <c r="J426" s="25"/>
      <c r="K426" s="25"/>
      <c r="L426" s="6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42"/>
      <c r="B427" s="28"/>
      <c r="C427" s="25"/>
      <c r="D427" s="25"/>
      <c r="E427" s="29"/>
      <c r="F427" s="29"/>
      <c r="G427" s="29"/>
      <c r="H427" s="29"/>
      <c r="I427" s="29"/>
      <c r="J427" s="29"/>
      <c r="K427" s="29"/>
      <c r="L427" s="6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42"/>
      <c r="B428" s="28"/>
      <c r="C428" s="25"/>
      <c r="D428" s="25"/>
      <c r="E428" s="29"/>
      <c r="F428" s="29"/>
      <c r="G428" s="29"/>
      <c r="H428" s="29"/>
      <c r="I428" s="29"/>
      <c r="J428" s="29"/>
      <c r="K428" s="29"/>
      <c r="L428" s="6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42"/>
      <c r="B429" s="28"/>
      <c r="C429" s="25"/>
      <c r="D429" s="25"/>
      <c r="E429" s="29"/>
      <c r="F429" s="29"/>
      <c r="G429" s="29"/>
      <c r="H429" s="29"/>
      <c r="I429" s="29"/>
      <c r="J429" s="29"/>
      <c r="K429" s="29"/>
      <c r="L429" s="6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29"/>
      <c r="K430" s="29"/>
      <c r="L430" s="6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29"/>
      <c r="K431" s="29"/>
      <c r="L431" s="6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42"/>
      <c r="B432" s="28"/>
      <c r="C432" s="29"/>
      <c r="D432" s="29"/>
      <c r="E432" s="25"/>
      <c r="F432" s="25"/>
      <c r="G432" s="25"/>
      <c r="H432" s="25"/>
      <c r="I432" s="25"/>
      <c r="J432" s="25"/>
      <c r="K432" s="25"/>
      <c r="L432" s="6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42"/>
      <c r="B433" s="28"/>
      <c r="C433" s="29"/>
      <c r="D433" s="29"/>
      <c r="E433" s="25"/>
      <c r="F433" s="25"/>
      <c r="G433" s="25"/>
      <c r="H433" s="25"/>
      <c r="I433" s="25"/>
      <c r="J433" s="25"/>
      <c r="K433" s="25"/>
      <c r="L433" s="6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29"/>
      <c r="K436" s="29"/>
      <c r="L436" s="6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42"/>
      <c r="B437" s="30"/>
      <c r="C437" s="24"/>
      <c r="D437" s="24"/>
      <c r="E437" s="25"/>
      <c r="F437" s="25"/>
      <c r="G437" s="25"/>
      <c r="H437" s="25"/>
      <c r="I437" s="25"/>
      <c r="J437" s="25"/>
      <c r="K437" s="25"/>
      <c r="L437" s="6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42"/>
      <c r="B438" s="28"/>
      <c r="C438" s="29"/>
      <c r="D438" s="29"/>
      <c r="E438" s="25"/>
      <c r="F438" s="25"/>
      <c r="G438" s="25"/>
      <c r="H438" s="25"/>
      <c r="I438" s="25"/>
      <c r="J438" s="25"/>
      <c r="K438" s="25"/>
      <c r="L438" s="6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42"/>
      <c r="B439" s="28"/>
      <c r="C439" s="29"/>
      <c r="D439" s="29"/>
      <c r="E439" s="25"/>
      <c r="F439" s="25"/>
      <c r="G439" s="25"/>
      <c r="H439" s="25"/>
      <c r="I439" s="25"/>
      <c r="J439" s="25"/>
      <c r="K439" s="25"/>
      <c r="L439" s="6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29"/>
      <c r="K440" s="29"/>
      <c r="L440" s="6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29"/>
      <c r="K441" s="29"/>
      <c r="L441" s="6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42"/>
      <c r="B442" s="28"/>
      <c r="C442" s="29"/>
      <c r="D442" s="29"/>
      <c r="E442" s="25"/>
      <c r="F442" s="25"/>
      <c r="G442" s="25"/>
      <c r="H442" s="25"/>
      <c r="I442" s="25"/>
      <c r="J442" s="25"/>
      <c r="K442" s="25"/>
      <c r="L442" s="6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42"/>
      <c r="B443" s="28"/>
      <c r="C443" s="29"/>
      <c r="D443" s="29"/>
      <c r="E443" s="25"/>
      <c r="F443" s="25"/>
      <c r="G443" s="25"/>
      <c r="H443" s="25"/>
      <c r="I443" s="25"/>
      <c r="J443" s="25"/>
      <c r="K443" s="25"/>
      <c r="L443" s="6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29"/>
      <c r="K444" s="29"/>
      <c r="L444" s="6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29"/>
      <c r="K445" s="29"/>
      <c r="L445" s="6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42"/>
      <c r="B446" s="28"/>
      <c r="C446" s="29"/>
      <c r="D446" s="29"/>
      <c r="E446" s="25"/>
      <c r="F446" s="25"/>
      <c r="G446" s="25"/>
      <c r="H446" s="25"/>
      <c r="I446" s="25"/>
      <c r="J446" s="25"/>
      <c r="K446" s="25"/>
      <c r="L446" s="6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42"/>
      <c r="B447" s="30"/>
      <c r="C447" s="24"/>
      <c r="D447" s="24"/>
      <c r="E447" s="25"/>
      <c r="F447" s="25"/>
      <c r="G447" s="25"/>
      <c r="H447" s="25"/>
      <c r="I447" s="25"/>
      <c r="J447" s="25"/>
      <c r="K447" s="25"/>
      <c r="L447" s="6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42"/>
      <c r="B448" s="28"/>
      <c r="C448" s="29"/>
      <c r="D448" s="29"/>
      <c r="E448" s="25"/>
      <c r="F448" s="25"/>
      <c r="G448" s="25"/>
      <c r="H448" s="25"/>
      <c r="I448" s="25"/>
      <c r="J448" s="25"/>
      <c r="K448" s="25"/>
      <c r="L448" s="6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42"/>
      <c r="B449" s="28"/>
      <c r="C449" s="29"/>
      <c r="D449" s="29"/>
      <c r="E449" s="25"/>
      <c r="F449" s="25"/>
      <c r="G449" s="25"/>
      <c r="H449" s="25"/>
      <c r="I449" s="25"/>
      <c r="J449" s="25"/>
      <c r="K449" s="25"/>
      <c r="L449" s="6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42"/>
      <c r="B450" s="28"/>
      <c r="C450" s="29"/>
      <c r="D450" s="29"/>
      <c r="E450" s="25"/>
      <c r="F450" s="25"/>
      <c r="G450" s="25"/>
      <c r="H450" s="25"/>
      <c r="I450" s="25"/>
      <c r="J450" s="25"/>
      <c r="K450" s="25"/>
      <c r="L450" s="6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42"/>
      <c r="B451" s="28"/>
      <c r="C451" s="29"/>
      <c r="D451" s="29"/>
      <c r="E451" s="25"/>
      <c r="F451" s="25"/>
      <c r="G451" s="25"/>
      <c r="H451" s="25"/>
      <c r="I451" s="25"/>
      <c r="J451" s="25"/>
      <c r="K451" s="25"/>
      <c r="L451" s="6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29"/>
      <c r="K452" s="29"/>
      <c r="L452" s="6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42"/>
      <c r="B453" s="28"/>
      <c r="C453" s="25"/>
      <c r="D453" s="25"/>
      <c r="E453" s="29"/>
      <c r="F453" s="29"/>
      <c r="G453" s="29"/>
      <c r="H453" s="29"/>
      <c r="I453" s="29"/>
      <c r="J453" s="29"/>
      <c r="K453" s="29"/>
      <c r="L453" s="6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42"/>
      <c r="B454" s="28"/>
      <c r="C454" s="25"/>
      <c r="D454" s="25"/>
      <c r="E454" s="29"/>
      <c r="F454" s="29"/>
      <c r="G454" s="29"/>
      <c r="H454" s="29"/>
      <c r="I454" s="29"/>
      <c r="J454" s="29"/>
      <c r="K454" s="29"/>
      <c r="L454" s="6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42"/>
      <c r="B455" s="28"/>
      <c r="C455" s="25"/>
      <c r="D455" s="25"/>
      <c r="E455" s="29"/>
      <c r="F455" s="29"/>
      <c r="G455" s="29"/>
      <c r="H455" s="29"/>
      <c r="I455" s="29"/>
      <c r="J455" s="29"/>
      <c r="K455" s="29"/>
      <c r="L455" s="6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42"/>
      <c r="B456" s="28"/>
      <c r="C456" s="25"/>
      <c r="D456" s="25"/>
      <c r="E456" s="29"/>
      <c r="F456" s="29"/>
      <c r="G456" s="29"/>
      <c r="H456" s="29"/>
      <c r="I456" s="29"/>
      <c r="J456" s="29"/>
      <c r="K456" s="29"/>
      <c r="L456" s="6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42"/>
      <c r="B457" s="28"/>
      <c r="C457" s="25"/>
      <c r="D457" s="25"/>
      <c r="E457" s="29"/>
      <c r="F457" s="29"/>
      <c r="G457" s="29"/>
      <c r="H457" s="29"/>
      <c r="I457" s="29"/>
      <c r="J457" s="29"/>
      <c r="K457" s="29"/>
      <c r="L457" s="6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42"/>
      <c r="B458" s="28"/>
      <c r="C458" s="25"/>
      <c r="D458" s="25"/>
      <c r="E458" s="29"/>
      <c r="F458" s="29"/>
      <c r="G458" s="29"/>
      <c r="H458" s="29"/>
      <c r="I458" s="29"/>
      <c r="J458" s="29"/>
      <c r="K458" s="29"/>
      <c r="L458" s="6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42"/>
      <c r="B459" s="28"/>
      <c r="C459" s="25"/>
      <c r="D459" s="25"/>
      <c r="E459" s="29"/>
      <c r="F459" s="29"/>
      <c r="G459" s="29"/>
      <c r="H459" s="29"/>
      <c r="I459" s="29"/>
      <c r="J459" s="29"/>
      <c r="K459" s="29"/>
      <c r="L459" s="6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42"/>
      <c r="B460" s="28"/>
      <c r="C460" s="25"/>
      <c r="D460" s="25"/>
      <c r="E460" s="29"/>
      <c r="F460" s="29"/>
      <c r="G460" s="29"/>
      <c r="H460" s="29"/>
      <c r="I460" s="29"/>
      <c r="J460" s="29"/>
      <c r="K460" s="29"/>
      <c r="L460" s="6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42"/>
      <c r="B461" s="28"/>
      <c r="C461" s="29"/>
      <c r="D461" s="29"/>
      <c r="E461" s="25"/>
      <c r="F461" s="25"/>
      <c r="G461" s="25"/>
      <c r="H461" s="25"/>
      <c r="I461" s="25"/>
      <c r="J461" s="25"/>
      <c r="K461" s="25"/>
      <c r="L461" s="6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42"/>
      <c r="B462" s="28"/>
      <c r="C462" s="25"/>
      <c r="D462" s="25"/>
      <c r="E462" s="29"/>
      <c r="F462" s="29"/>
      <c r="G462" s="29"/>
      <c r="H462" s="29"/>
      <c r="I462" s="29"/>
      <c r="J462" s="29"/>
      <c r="K462" s="29"/>
      <c r="L462" s="6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42"/>
      <c r="B463" s="28"/>
      <c r="C463" s="25"/>
      <c r="D463" s="25"/>
      <c r="E463" s="29"/>
      <c r="F463" s="29"/>
      <c r="G463" s="29"/>
      <c r="H463" s="29"/>
      <c r="I463" s="29"/>
      <c r="J463" s="29"/>
      <c r="K463" s="29"/>
      <c r="L463" s="6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42"/>
      <c r="B464" s="28"/>
      <c r="C464" s="25"/>
      <c r="D464" s="25"/>
      <c r="E464" s="29"/>
      <c r="F464" s="29"/>
      <c r="G464" s="29"/>
      <c r="H464" s="29"/>
      <c r="I464" s="29"/>
      <c r="J464" s="29"/>
      <c r="K464" s="29"/>
      <c r="L464" s="6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42"/>
      <c r="B465" s="28"/>
      <c r="C465" s="25"/>
      <c r="D465" s="25"/>
      <c r="E465" s="29"/>
      <c r="F465" s="29"/>
      <c r="G465" s="29"/>
      <c r="H465" s="29"/>
      <c r="I465" s="29"/>
      <c r="J465" s="29"/>
      <c r="K465" s="29"/>
      <c r="L465" s="6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42"/>
      <c r="B466" s="28"/>
      <c r="C466" s="25"/>
      <c r="D466" s="25"/>
      <c r="E466" s="29"/>
      <c r="F466" s="29"/>
      <c r="G466" s="29"/>
      <c r="H466" s="29"/>
      <c r="I466" s="29"/>
      <c r="J466" s="29"/>
      <c r="K466" s="29"/>
      <c r="L466" s="6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42"/>
      <c r="B467" s="28"/>
      <c r="C467" s="25"/>
      <c r="D467" s="25"/>
      <c r="E467" s="29"/>
      <c r="F467" s="29"/>
      <c r="G467" s="29"/>
      <c r="H467" s="29"/>
      <c r="I467" s="29"/>
      <c r="J467" s="29"/>
      <c r="K467" s="29"/>
      <c r="L467" s="6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42"/>
      <c r="B468" s="28"/>
      <c r="C468" s="25"/>
      <c r="D468" s="25"/>
      <c r="E468" s="29"/>
      <c r="F468" s="29"/>
      <c r="G468" s="29"/>
      <c r="H468" s="29"/>
      <c r="I468" s="29"/>
      <c r="J468" s="29"/>
      <c r="K468" s="29"/>
      <c r="L468" s="6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42"/>
      <c r="B469" s="28"/>
      <c r="C469" s="25"/>
      <c r="D469" s="25"/>
      <c r="E469" s="29"/>
      <c r="F469" s="29"/>
      <c r="G469" s="29"/>
      <c r="H469" s="29"/>
      <c r="I469" s="29"/>
      <c r="J469" s="29"/>
      <c r="K469" s="29"/>
      <c r="L469" s="6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42"/>
      <c r="B470" s="28"/>
      <c r="C470" s="25"/>
      <c r="D470" s="25"/>
      <c r="E470" s="29"/>
      <c r="F470" s="29"/>
      <c r="G470" s="29"/>
      <c r="H470" s="29"/>
      <c r="I470" s="29"/>
      <c r="J470" s="29"/>
      <c r="K470" s="29"/>
      <c r="L470" s="6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42"/>
      <c r="B471" s="28"/>
      <c r="C471" s="25"/>
      <c r="D471" s="25"/>
      <c r="E471" s="29"/>
      <c r="F471" s="29"/>
      <c r="G471" s="29"/>
      <c r="H471" s="29"/>
      <c r="I471" s="29"/>
      <c r="J471" s="29"/>
      <c r="K471" s="29"/>
      <c r="L471" s="6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42"/>
      <c r="B472" s="28"/>
      <c r="C472" s="25"/>
      <c r="D472" s="25"/>
      <c r="E472" s="29"/>
      <c r="F472" s="29"/>
      <c r="G472" s="29"/>
      <c r="H472" s="29"/>
      <c r="I472" s="29"/>
      <c r="J472" s="29"/>
      <c r="K472" s="29"/>
      <c r="L472" s="6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42"/>
      <c r="B473" s="30"/>
      <c r="C473" s="24"/>
      <c r="D473" s="24"/>
      <c r="E473" s="25"/>
      <c r="F473" s="25"/>
      <c r="G473" s="25"/>
      <c r="H473" s="25"/>
      <c r="I473" s="25"/>
      <c r="J473" s="25"/>
      <c r="K473" s="25"/>
      <c r="L473" s="6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42"/>
      <c r="B474" s="28"/>
      <c r="C474" s="29"/>
      <c r="D474" s="29"/>
      <c r="E474" s="25"/>
      <c r="F474" s="25"/>
      <c r="G474" s="25"/>
      <c r="H474" s="25"/>
      <c r="I474" s="25"/>
      <c r="J474" s="25"/>
      <c r="K474" s="25"/>
      <c r="L474" s="6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42"/>
      <c r="B475" s="28"/>
      <c r="C475" s="29"/>
      <c r="D475" s="29"/>
      <c r="E475" s="25"/>
      <c r="F475" s="25"/>
      <c r="G475" s="25"/>
      <c r="H475" s="25"/>
      <c r="I475" s="25"/>
      <c r="J475" s="25"/>
      <c r="K475" s="25"/>
      <c r="L475" s="6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42"/>
      <c r="B476" s="28"/>
      <c r="C476" s="29"/>
      <c r="D476" s="29"/>
      <c r="E476" s="25"/>
      <c r="F476" s="25"/>
      <c r="G476" s="25"/>
      <c r="H476" s="25"/>
      <c r="I476" s="25"/>
      <c r="J476" s="25"/>
      <c r="K476" s="25"/>
      <c r="L476" s="6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42"/>
      <c r="B477" s="28"/>
      <c r="C477" s="29"/>
      <c r="D477" s="29"/>
      <c r="E477" s="25"/>
      <c r="F477" s="25"/>
      <c r="G477" s="25"/>
      <c r="H477" s="25"/>
      <c r="I477" s="25"/>
      <c r="J477" s="25"/>
      <c r="K477" s="25"/>
      <c r="L477" s="6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42"/>
      <c r="B478" s="28"/>
      <c r="C478" s="25"/>
      <c r="D478" s="25"/>
      <c r="E478" s="29"/>
      <c r="F478" s="29"/>
      <c r="G478" s="29"/>
      <c r="H478" s="29"/>
      <c r="I478" s="29"/>
      <c r="J478" s="29"/>
      <c r="K478" s="29"/>
      <c r="L478" s="6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42"/>
      <c r="B479" s="28"/>
      <c r="C479" s="25"/>
      <c r="D479" s="25"/>
      <c r="E479" s="29"/>
      <c r="F479" s="29"/>
      <c r="G479" s="29"/>
      <c r="H479" s="29"/>
      <c r="I479" s="29"/>
      <c r="J479" s="29"/>
      <c r="K479" s="29"/>
      <c r="L479" s="6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42"/>
      <c r="B480" s="28"/>
      <c r="C480" s="25"/>
      <c r="D480" s="25"/>
      <c r="E480" s="29"/>
      <c r="F480" s="29"/>
      <c r="G480" s="29"/>
      <c r="H480" s="29"/>
      <c r="I480" s="29"/>
      <c r="J480" s="29"/>
      <c r="K480" s="29"/>
      <c r="L480" s="6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42"/>
      <c r="B481" s="28"/>
      <c r="C481" s="25"/>
      <c r="D481" s="25"/>
      <c r="E481" s="29"/>
      <c r="F481" s="29"/>
      <c r="G481" s="29"/>
      <c r="H481" s="29"/>
      <c r="I481" s="29"/>
      <c r="J481" s="29"/>
      <c r="K481" s="29"/>
      <c r="L481" s="6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x14ac:dyDescent="0.25">
      <c r="A482" s="142"/>
      <c r="B482" s="28"/>
      <c r="C482" s="25"/>
      <c r="D482" s="25"/>
      <c r="E482" s="29"/>
      <c r="F482" s="29"/>
      <c r="G482" s="29"/>
      <c r="H482" s="29"/>
      <c r="I482" s="29"/>
      <c r="J482" s="29"/>
      <c r="K482" s="29"/>
      <c r="L482" s="6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x14ac:dyDescent="0.25">
      <c r="A483" s="142"/>
      <c r="B483" s="28"/>
      <c r="C483" s="25"/>
      <c r="D483" s="25"/>
      <c r="E483" s="29"/>
      <c r="F483" s="29"/>
      <c r="G483" s="29"/>
      <c r="H483" s="29"/>
      <c r="I483" s="29"/>
      <c r="J483" s="29"/>
      <c r="K483" s="29"/>
      <c r="L483" s="6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x14ac:dyDescent="0.25">
      <c r="A484" s="142"/>
      <c r="B484" s="28"/>
      <c r="C484" s="25"/>
      <c r="D484" s="25"/>
      <c r="E484" s="29"/>
      <c r="F484" s="29"/>
      <c r="G484" s="29"/>
      <c r="H484" s="29"/>
      <c r="I484" s="29"/>
      <c r="J484" s="29"/>
      <c r="K484" s="29"/>
      <c r="L484" s="6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x14ac:dyDescent="0.25">
      <c r="A485" s="142"/>
      <c r="B485" s="28"/>
      <c r="C485" s="25"/>
      <c r="D485" s="25"/>
      <c r="E485" s="29"/>
      <c r="F485" s="29"/>
      <c r="G485" s="29"/>
      <c r="H485" s="29"/>
      <c r="I485" s="29"/>
      <c r="J485" s="29"/>
      <c r="K485" s="29"/>
      <c r="L485" s="6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x14ac:dyDescent="0.25">
      <c r="A486" s="142"/>
      <c r="B486" s="28"/>
      <c r="C486" s="25"/>
      <c r="D486" s="25"/>
      <c r="E486" s="29"/>
      <c r="F486" s="29"/>
      <c r="G486" s="29"/>
      <c r="H486" s="29"/>
      <c r="I486" s="29"/>
      <c r="J486" s="29"/>
      <c r="K486" s="29"/>
      <c r="L486" s="6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x14ac:dyDescent="0.25">
      <c r="A487" s="142"/>
      <c r="B487" s="28"/>
      <c r="C487" s="29"/>
      <c r="D487" s="29"/>
      <c r="E487" s="25"/>
      <c r="F487" s="25"/>
      <c r="G487" s="25"/>
      <c r="H487" s="25"/>
      <c r="I487" s="25"/>
      <c r="J487" s="25"/>
      <c r="K487" s="25"/>
      <c r="L487" s="6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x14ac:dyDescent="0.25">
      <c r="A488" s="142"/>
      <c r="B488" s="28"/>
      <c r="C488" s="25"/>
      <c r="D488" s="25"/>
      <c r="E488" s="29"/>
      <c r="F488" s="29"/>
      <c r="G488" s="29"/>
      <c r="H488" s="29"/>
      <c r="I488" s="29"/>
      <c r="J488" s="29"/>
      <c r="K488" s="29"/>
      <c r="L488" s="6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x14ac:dyDescent="0.25">
      <c r="A489" s="142"/>
      <c r="B489" s="28"/>
      <c r="C489" s="25"/>
      <c r="D489" s="25"/>
      <c r="E489" s="29"/>
      <c r="F489" s="29"/>
      <c r="G489" s="29"/>
      <c r="H489" s="29"/>
      <c r="I489" s="29"/>
      <c r="J489" s="29"/>
      <c r="K489" s="29"/>
      <c r="L489" s="6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x14ac:dyDescent="0.25">
      <c r="A490" s="142"/>
      <c r="B490" s="28"/>
      <c r="C490" s="25"/>
      <c r="D490" s="25"/>
      <c r="E490" s="29"/>
      <c r="F490" s="29"/>
      <c r="G490" s="29"/>
      <c r="H490" s="29"/>
      <c r="I490" s="29"/>
      <c r="J490" s="29"/>
      <c r="K490" s="29"/>
      <c r="L490" s="6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x14ac:dyDescent="0.25">
      <c r="A491" s="142"/>
      <c r="B491" s="28"/>
      <c r="C491" s="25"/>
      <c r="D491" s="25"/>
      <c r="E491" s="29"/>
      <c r="F491" s="29"/>
      <c r="G491" s="29"/>
      <c r="H491" s="29"/>
      <c r="I491" s="29"/>
      <c r="J491" s="29"/>
      <c r="K491" s="29"/>
      <c r="L491" s="6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x14ac:dyDescent="0.25">
      <c r="A492" s="142"/>
      <c r="B492" s="28"/>
      <c r="C492" s="25"/>
      <c r="D492" s="25"/>
      <c r="E492" s="29"/>
      <c r="F492" s="29"/>
      <c r="G492" s="29"/>
      <c r="H492" s="29"/>
      <c r="I492" s="29"/>
      <c r="J492" s="29"/>
      <c r="K492" s="29"/>
      <c r="L492" s="6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x14ac:dyDescent="0.25">
      <c r="A493" s="142"/>
      <c r="B493" s="28"/>
      <c r="C493" s="25"/>
      <c r="D493" s="25"/>
      <c r="E493" s="29"/>
      <c r="F493" s="29"/>
      <c r="G493" s="29"/>
      <c r="H493" s="29"/>
      <c r="I493" s="29"/>
      <c r="J493" s="29"/>
      <c r="K493" s="29"/>
      <c r="L493" s="6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x14ac:dyDescent="0.25">
      <c r="A494" s="142"/>
      <c r="B494" s="28"/>
      <c r="C494" s="25"/>
      <c r="D494" s="25"/>
      <c r="E494" s="29"/>
      <c r="F494" s="29"/>
      <c r="G494" s="29"/>
      <c r="H494" s="29"/>
      <c r="I494" s="29"/>
      <c r="J494" s="29"/>
      <c r="K494" s="29"/>
      <c r="L494" s="6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x14ac:dyDescent="0.25">
      <c r="A495" s="142"/>
      <c r="B495" s="28"/>
      <c r="C495" s="25"/>
      <c r="D495" s="25"/>
      <c r="E495" s="29"/>
      <c r="F495" s="29"/>
      <c r="G495" s="29"/>
      <c r="H495" s="29"/>
      <c r="I495" s="29"/>
      <c r="J495" s="29"/>
      <c r="K495" s="29"/>
      <c r="L495" s="6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x14ac:dyDescent="0.25">
      <c r="A496" s="142"/>
      <c r="B496" s="28"/>
      <c r="C496" s="25"/>
      <c r="D496" s="25"/>
      <c r="E496" s="29"/>
      <c r="F496" s="29"/>
      <c r="G496" s="29"/>
      <c r="H496" s="29"/>
      <c r="I496" s="29"/>
      <c r="J496" s="29"/>
      <c r="K496" s="29"/>
      <c r="L496" s="6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x14ac:dyDescent="0.25">
      <c r="A497" s="142"/>
      <c r="B497" s="28"/>
      <c r="C497" s="25"/>
      <c r="D497" s="25"/>
      <c r="E497" s="29"/>
      <c r="F497" s="29"/>
      <c r="G497" s="29"/>
      <c r="H497" s="29"/>
      <c r="I497" s="29"/>
      <c r="J497" s="29"/>
      <c r="K497" s="29"/>
      <c r="L497" s="6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x14ac:dyDescent="0.25">
      <c r="A498" s="142"/>
      <c r="B498" s="28"/>
      <c r="C498" s="25"/>
      <c r="D498" s="25"/>
      <c r="E498" s="29"/>
      <c r="F498" s="29"/>
      <c r="G498" s="29"/>
      <c r="H498" s="29"/>
      <c r="I498" s="29"/>
      <c r="J498" s="29"/>
      <c r="K498" s="29"/>
      <c r="L498" s="6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x14ac:dyDescent="0.25">
      <c r="A499" s="142"/>
      <c r="B499" s="30"/>
      <c r="C499" s="24"/>
      <c r="D499" s="24"/>
      <c r="E499" s="25"/>
      <c r="F499" s="25"/>
      <c r="G499" s="25"/>
      <c r="H499" s="25"/>
      <c r="I499" s="25"/>
      <c r="J499" s="25"/>
      <c r="K499" s="25"/>
      <c r="L499" s="6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x14ac:dyDescent="0.25">
      <c r="A500" s="142"/>
      <c r="B500" s="33"/>
      <c r="C500" s="34"/>
      <c r="D500" s="34"/>
      <c r="E500" s="25"/>
      <c r="F500" s="25"/>
      <c r="G500" s="25"/>
      <c r="H500" s="25"/>
      <c r="I500" s="25"/>
      <c r="J500" s="25"/>
      <c r="K500" s="25"/>
      <c r="L500" s="6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x14ac:dyDescent="0.25">
      <c r="A501" s="142"/>
      <c r="B501" s="35"/>
      <c r="C501" s="36"/>
      <c r="D501" s="36"/>
      <c r="E501" s="37"/>
      <c r="F501" s="37"/>
      <c r="G501" s="37"/>
      <c r="H501" s="37"/>
      <c r="I501" s="37"/>
      <c r="J501" s="37"/>
      <c r="K501" s="37"/>
      <c r="L501" s="6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x14ac:dyDescent="0.25">
      <c r="A502" s="142"/>
      <c r="B502" s="20"/>
      <c r="C502" s="38"/>
      <c r="D502" s="38"/>
      <c r="E502" s="25"/>
      <c r="F502" s="25"/>
      <c r="G502" s="25"/>
      <c r="H502" s="25"/>
      <c r="I502" s="25"/>
      <c r="J502" s="25"/>
      <c r="K502" s="25"/>
      <c r="L502" s="6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x14ac:dyDescent="0.25">
      <c r="A503" s="142"/>
      <c r="B503" s="20"/>
      <c r="C503" s="38"/>
      <c r="D503" s="38"/>
      <c r="E503" s="25"/>
      <c r="F503" s="25"/>
      <c r="G503" s="25"/>
      <c r="H503" s="25"/>
      <c r="I503" s="25"/>
      <c r="J503" s="25"/>
      <c r="K503" s="25"/>
      <c r="L503" s="6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x14ac:dyDescent="0.25">
      <c r="A504" s="142"/>
      <c r="B504" s="20"/>
      <c r="C504" s="38"/>
      <c r="D504" s="38"/>
      <c r="E504" s="25"/>
      <c r="F504" s="25"/>
      <c r="G504" s="25"/>
      <c r="H504" s="25"/>
      <c r="I504" s="25"/>
      <c r="J504" s="25"/>
      <c r="K504" s="25"/>
      <c r="L504" s="6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x14ac:dyDescent="0.25">
      <c r="A505" s="142"/>
      <c r="B505" s="35"/>
      <c r="C505" s="36"/>
      <c r="D505" s="36"/>
      <c r="E505" s="37"/>
      <c r="F505" s="37"/>
      <c r="G505" s="37"/>
      <c r="H505" s="37"/>
      <c r="I505" s="37"/>
      <c r="J505" s="37"/>
      <c r="K505" s="37"/>
      <c r="L505" s="6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x14ac:dyDescent="0.25">
      <c r="A506" s="142"/>
      <c r="B506" s="20"/>
      <c r="C506" s="38"/>
      <c r="D506" s="38"/>
      <c r="E506" s="25"/>
      <c r="F506" s="25"/>
      <c r="G506" s="25"/>
      <c r="H506" s="25"/>
      <c r="I506" s="25"/>
      <c r="J506" s="25"/>
      <c r="K506" s="25"/>
      <c r="L506" s="6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x14ac:dyDescent="0.25">
      <c r="A507" s="142"/>
      <c r="B507" s="20"/>
      <c r="C507" s="25"/>
      <c r="D507" s="25"/>
      <c r="E507" s="38"/>
      <c r="F507" s="38"/>
      <c r="G507" s="38"/>
      <c r="H507" s="38"/>
      <c r="I507" s="38"/>
      <c r="J507" s="38"/>
      <c r="K507" s="38"/>
    </row>
    <row r="508" spans="1:24" x14ac:dyDescent="0.25">
      <c r="A508" s="142"/>
      <c r="B508" s="20"/>
      <c r="C508" s="25"/>
      <c r="D508" s="25"/>
      <c r="E508" s="38"/>
      <c r="F508" s="38"/>
      <c r="G508" s="38"/>
      <c r="H508" s="38"/>
      <c r="I508" s="38"/>
      <c r="J508" s="38"/>
      <c r="K508" s="38"/>
    </row>
    <row r="509" spans="1:24" x14ac:dyDescent="0.25">
      <c r="A509" s="142"/>
      <c r="B509" s="20"/>
      <c r="C509" s="25"/>
      <c r="D509" s="25"/>
      <c r="E509" s="38"/>
      <c r="F509" s="38"/>
      <c r="G509" s="38"/>
      <c r="H509" s="38"/>
      <c r="I509" s="38"/>
      <c r="J509" s="38"/>
      <c r="K509" s="38"/>
    </row>
    <row r="510" spans="1:24" x14ac:dyDescent="0.25">
      <c r="A510" s="142"/>
      <c r="B510" s="20"/>
      <c r="C510" s="25"/>
      <c r="D510" s="25"/>
      <c r="E510" s="38"/>
      <c r="F510" s="38"/>
      <c r="G510" s="38"/>
      <c r="H510" s="38"/>
      <c r="I510" s="38"/>
      <c r="J510" s="38"/>
      <c r="K510" s="38"/>
    </row>
    <row r="511" spans="1:24" x14ac:dyDescent="0.25">
      <c r="A511" s="142"/>
      <c r="B511" s="20"/>
      <c r="C511" s="25"/>
      <c r="D511" s="25"/>
      <c r="E511" s="38"/>
      <c r="F511" s="38"/>
      <c r="G511" s="38"/>
      <c r="H511" s="38"/>
      <c r="I511" s="38"/>
      <c r="J511" s="38"/>
      <c r="K511" s="38"/>
    </row>
    <row r="512" spans="1:24" x14ac:dyDescent="0.25">
      <c r="A512" s="142"/>
      <c r="B512" s="20"/>
      <c r="C512" s="25"/>
      <c r="D512" s="25"/>
      <c r="E512" s="38"/>
      <c r="F512" s="38"/>
      <c r="G512" s="38"/>
      <c r="H512" s="38"/>
      <c r="I512" s="38"/>
      <c r="J512" s="38"/>
      <c r="K512" s="38"/>
    </row>
    <row r="513" spans="1:24" x14ac:dyDescent="0.25">
      <c r="A513" s="142"/>
      <c r="B513" s="35"/>
      <c r="C513" s="36"/>
      <c r="D513" s="36"/>
      <c r="E513" s="37"/>
      <c r="F513" s="37"/>
      <c r="G513" s="37"/>
      <c r="H513" s="37"/>
      <c r="I513" s="37"/>
      <c r="J513" s="37"/>
      <c r="K513" s="37"/>
    </row>
    <row r="514" spans="1:24" x14ac:dyDescent="0.25">
      <c r="A514" s="142"/>
      <c r="B514" s="20"/>
      <c r="C514" s="38"/>
      <c r="D514" s="38"/>
      <c r="E514" s="25"/>
      <c r="F514" s="25"/>
      <c r="G514" s="25"/>
      <c r="H514" s="25"/>
      <c r="I514" s="25"/>
      <c r="J514" s="25"/>
      <c r="K514" s="25"/>
    </row>
    <row r="515" spans="1:24" x14ac:dyDescent="0.25">
      <c r="A515" s="142"/>
      <c r="B515" s="20"/>
      <c r="C515" s="38"/>
      <c r="D515" s="38"/>
      <c r="E515" s="25"/>
      <c r="F515" s="25"/>
      <c r="G515" s="25"/>
      <c r="H515" s="25"/>
      <c r="I515" s="25"/>
      <c r="J515" s="25"/>
      <c r="K515" s="25"/>
    </row>
    <row r="516" spans="1:24" x14ac:dyDescent="0.25">
      <c r="A516" s="142"/>
      <c r="B516" s="20"/>
      <c r="C516" s="38"/>
      <c r="D516" s="38"/>
      <c r="E516" s="25"/>
      <c r="F516" s="25"/>
      <c r="G516" s="25"/>
      <c r="H516" s="25"/>
      <c r="I516" s="25"/>
      <c r="J516" s="25"/>
      <c r="K516" s="25"/>
    </row>
    <row r="517" spans="1:24" x14ac:dyDescent="0.25">
      <c r="B517" s="20"/>
      <c r="C517" s="38"/>
      <c r="D517" s="38"/>
      <c r="E517" s="25"/>
      <c r="F517" s="25"/>
      <c r="G517" s="25"/>
      <c r="H517" s="25"/>
      <c r="I517" s="25"/>
      <c r="J517" s="25"/>
      <c r="K517" s="25"/>
      <c r="L517" s="19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s="12" customFormat="1" x14ac:dyDescent="0.25">
      <c r="A518" s="143"/>
      <c r="B518" s="20"/>
      <c r="C518" s="38"/>
      <c r="D518" s="38"/>
      <c r="E518" s="25"/>
      <c r="F518" s="25"/>
      <c r="G518" s="25"/>
      <c r="H518" s="25"/>
      <c r="I518" s="25"/>
      <c r="J518" s="25"/>
      <c r="K518" s="25"/>
      <c r="L518" s="53"/>
    </row>
    <row r="519" spans="1:24" s="12" customFormat="1" x14ac:dyDescent="0.25">
      <c r="A519" s="143"/>
      <c r="B519" s="33"/>
      <c r="C519" s="34"/>
      <c r="D519" s="34"/>
      <c r="E519" s="25"/>
      <c r="F519" s="25"/>
      <c r="G519" s="25"/>
      <c r="H519" s="25"/>
      <c r="I519" s="25"/>
      <c r="J519" s="25"/>
      <c r="K519" s="25"/>
      <c r="L519" s="53"/>
    </row>
    <row r="520" spans="1:24" s="12" customFormat="1" x14ac:dyDescent="0.25">
      <c r="A520" s="143"/>
      <c r="B520" s="20"/>
      <c r="C520" s="38"/>
      <c r="D520" s="38"/>
      <c r="E520" s="25"/>
      <c r="F520" s="25"/>
      <c r="G520" s="25"/>
      <c r="H520" s="25"/>
      <c r="I520" s="25"/>
      <c r="J520" s="25"/>
      <c r="K520" s="25"/>
      <c r="L520" s="53"/>
    </row>
    <row r="521" spans="1:24" s="12" customFormat="1" x14ac:dyDescent="0.25">
      <c r="A521" s="143"/>
      <c r="B521" s="20"/>
      <c r="C521" s="38"/>
      <c r="D521" s="38"/>
      <c r="E521" s="25"/>
      <c r="F521" s="25"/>
      <c r="G521" s="25"/>
      <c r="H521" s="25"/>
      <c r="I521" s="25"/>
      <c r="J521" s="25"/>
      <c r="K521" s="25"/>
      <c r="L521" s="53"/>
    </row>
    <row r="522" spans="1:24" s="12" customFormat="1" x14ac:dyDescent="0.25">
      <c r="A522" s="143"/>
      <c r="B522" s="20"/>
      <c r="C522" s="38"/>
      <c r="D522" s="38"/>
      <c r="E522" s="25"/>
      <c r="F522" s="25"/>
      <c r="G522" s="25"/>
      <c r="H522" s="25"/>
      <c r="I522" s="25"/>
      <c r="J522" s="25"/>
      <c r="K522" s="25"/>
      <c r="L522" s="53"/>
    </row>
    <row r="523" spans="1:24" s="12" customFormat="1" x14ac:dyDescent="0.25">
      <c r="A523" s="143"/>
      <c r="B523" s="20"/>
      <c r="C523" s="38"/>
      <c r="D523" s="38"/>
      <c r="E523" s="25"/>
      <c r="F523" s="25"/>
      <c r="G523" s="25"/>
      <c r="H523" s="25"/>
      <c r="I523" s="25"/>
      <c r="J523" s="25"/>
      <c r="K523" s="25"/>
      <c r="L523" s="53"/>
    </row>
    <row r="524" spans="1:24" s="12" customFormat="1" x14ac:dyDescent="0.25">
      <c r="A524" s="143"/>
      <c r="B524" s="20"/>
      <c r="C524" s="38"/>
      <c r="D524" s="38"/>
      <c r="E524" s="25"/>
      <c r="F524" s="25"/>
      <c r="G524" s="25"/>
      <c r="H524" s="25"/>
      <c r="I524" s="25"/>
      <c r="J524" s="25"/>
      <c r="K524" s="25"/>
      <c r="L524" s="53"/>
    </row>
    <row r="525" spans="1:24" s="12" customFormat="1" x14ac:dyDescent="0.25">
      <c r="A525" s="143"/>
      <c r="B525" s="20"/>
      <c r="C525" s="38"/>
      <c r="D525" s="38"/>
      <c r="E525" s="25"/>
      <c r="F525" s="25"/>
      <c r="G525" s="25"/>
      <c r="H525" s="25"/>
      <c r="I525" s="25"/>
      <c r="J525" s="25"/>
      <c r="K525" s="25"/>
      <c r="L525" s="53"/>
    </row>
    <row r="526" spans="1:24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9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  <row r="712" spans="1:24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9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</row>
    <row r="713" spans="1:24" x14ac:dyDescent="0.25">
      <c r="A713" s="142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9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</row>
    <row r="714" spans="1:24" x14ac:dyDescent="0.25">
      <c r="A714" s="142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9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</row>
    <row r="715" spans="1:24" x14ac:dyDescent="0.25">
      <c r="A715" s="142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9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</row>
    <row r="716" spans="1:24" x14ac:dyDescent="0.25">
      <c r="A716" s="142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9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</row>
    <row r="717" spans="1:24" x14ac:dyDescent="0.25">
      <c r="A717" s="142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9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</row>
    <row r="718" spans="1:24" x14ac:dyDescent="0.25">
      <c r="A718" s="142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9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</row>
    <row r="719" spans="1:24" x14ac:dyDescent="0.25">
      <c r="A719" s="142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9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</row>
    <row r="720" spans="1:24" x14ac:dyDescent="0.25">
      <c r="A720" s="142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9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</row>
    <row r="721" spans="1:24" x14ac:dyDescent="0.25">
      <c r="A721" s="142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9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</row>
    <row r="722" spans="1:24" x14ac:dyDescent="0.25">
      <c r="A722" s="142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9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</row>
    <row r="723" spans="1:24" x14ac:dyDescent="0.25">
      <c r="A723" s="142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9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</row>
    <row r="724" spans="1:24" x14ac:dyDescent="0.25">
      <c r="A724" s="142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9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</row>
    <row r="725" spans="1:24" x14ac:dyDescent="0.25">
      <c r="A725" s="142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9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</row>
    <row r="726" spans="1:24" x14ac:dyDescent="0.25">
      <c r="A726" s="142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9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</row>
    <row r="727" spans="1:24" x14ac:dyDescent="0.25">
      <c r="A727" s="142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9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</row>
    <row r="728" spans="1:24" x14ac:dyDescent="0.25">
      <c r="A728" s="142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9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</row>
    <row r="729" spans="1:24" x14ac:dyDescent="0.25">
      <c r="A729" s="142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9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</row>
    <row r="730" spans="1:24" x14ac:dyDescent="0.25">
      <c r="A730" s="142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9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</row>
    <row r="731" spans="1:24" x14ac:dyDescent="0.25">
      <c r="A731" s="142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9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</row>
    <row r="732" spans="1:24" x14ac:dyDescent="0.25">
      <c r="A732" s="142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9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</row>
    <row r="733" spans="1:24" x14ac:dyDescent="0.25">
      <c r="A733" s="142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9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</row>
    <row r="734" spans="1:24" x14ac:dyDescent="0.25">
      <c r="A734" s="142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9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</row>
    <row r="735" spans="1:24" x14ac:dyDescent="0.25">
      <c r="A735" s="142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9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</row>
    <row r="736" spans="1:24" x14ac:dyDescent="0.25">
      <c r="A736" s="142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9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</row>
    <row r="737" spans="1:24" x14ac:dyDescent="0.25">
      <c r="A737" s="142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9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</row>
    <row r="738" spans="1:24" x14ac:dyDescent="0.25">
      <c r="A738" s="142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9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</row>
    <row r="739" spans="1:24" x14ac:dyDescent="0.25">
      <c r="A739" s="142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9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</row>
    <row r="740" spans="1:24" x14ac:dyDescent="0.25">
      <c r="A740" s="142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9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</row>
    <row r="741" spans="1:24" x14ac:dyDescent="0.25">
      <c r="A741" s="142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9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</row>
    <row r="742" spans="1:24" x14ac:dyDescent="0.25">
      <c r="A742" s="142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9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</row>
    <row r="743" spans="1:24" x14ac:dyDescent="0.25">
      <c r="A743" s="142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9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</row>
    <row r="744" spans="1:24" x14ac:dyDescent="0.25">
      <c r="A744" s="142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9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</row>
    <row r="745" spans="1:24" x14ac:dyDescent="0.25">
      <c r="A745" s="142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9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</row>
    <row r="746" spans="1:24" x14ac:dyDescent="0.25">
      <c r="A746" s="142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9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</row>
    <row r="747" spans="1:24" x14ac:dyDescent="0.25">
      <c r="A747" s="142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9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</row>
    <row r="748" spans="1:24" x14ac:dyDescent="0.25">
      <c r="A748" s="142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9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</row>
    <row r="749" spans="1:24" x14ac:dyDescent="0.25">
      <c r="A749" s="142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9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</row>
    <row r="750" spans="1:24" x14ac:dyDescent="0.25">
      <c r="A750" s="142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9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</row>
    <row r="751" spans="1:24" x14ac:dyDescent="0.25">
      <c r="A751" s="142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9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</row>
    <row r="752" spans="1:24" x14ac:dyDescent="0.25">
      <c r="A752" s="142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9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</row>
    <row r="753" spans="1:24" x14ac:dyDescent="0.25">
      <c r="A753" s="142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9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</row>
    <row r="754" spans="1:24" x14ac:dyDescent="0.25">
      <c r="A754" s="142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9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</row>
    <row r="755" spans="1:24" x14ac:dyDescent="0.25">
      <c r="A755" s="142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9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</row>
    <row r="756" spans="1:24" x14ac:dyDescent="0.25">
      <c r="A756" s="142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9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</row>
    <row r="757" spans="1:24" x14ac:dyDescent="0.25">
      <c r="A757" s="142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9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</row>
    <row r="758" spans="1:24" x14ac:dyDescent="0.25">
      <c r="A758" s="142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9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</row>
  </sheetData>
  <mergeCells count="286">
    <mergeCell ref="D201:E201"/>
    <mergeCell ref="D202:E202"/>
    <mergeCell ref="C10:E10"/>
    <mergeCell ref="B2:E4"/>
    <mergeCell ref="F2:F4"/>
    <mergeCell ref="J2:L2"/>
    <mergeCell ref="C17:E17"/>
    <mergeCell ref="C18:E18"/>
    <mergeCell ref="C19:E19"/>
    <mergeCell ref="C20:E20"/>
    <mergeCell ref="C21:E21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22:E22"/>
    <mergeCell ref="C33:E33"/>
    <mergeCell ref="C34:E34"/>
    <mergeCell ref="J3:J4"/>
    <mergeCell ref="K3:K4"/>
    <mergeCell ref="L3:L4"/>
    <mergeCell ref="C5:E5"/>
    <mergeCell ref="C6:E6"/>
    <mergeCell ref="C7:E7"/>
    <mergeCell ref="C8:E8"/>
    <mergeCell ref="C9:E9"/>
    <mergeCell ref="I2:I4"/>
    <mergeCell ref="M2:X3"/>
    <mergeCell ref="H2:H4"/>
    <mergeCell ref="D48:E48"/>
    <mergeCell ref="D59:E59"/>
    <mergeCell ref="C40:E40"/>
    <mergeCell ref="C44:E44"/>
    <mergeCell ref="C45:E45"/>
    <mergeCell ref="D36:E36"/>
    <mergeCell ref="D37:E37"/>
    <mergeCell ref="D41:E41"/>
    <mergeCell ref="D42:E42"/>
    <mergeCell ref="D43:E43"/>
    <mergeCell ref="C46:E46"/>
    <mergeCell ref="D47:E47"/>
    <mergeCell ref="D49:E49"/>
    <mergeCell ref="D55:E55"/>
    <mergeCell ref="C56:E56"/>
    <mergeCell ref="C50:E50"/>
    <mergeCell ref="C51:E51"/>
    <mergeCell ref="C52:E52"/>
    <mergeCell ref="C53:E53"/>
    <mergeCell ref="D54:E54"/>
    <mergeCell ref="D57:E57"/>
    <mergeCell ref="D58:E58"/>
    <mergeCell ref="C23:E23"/>
    <mergeCell ref="C24:E24"/>
    <mergeCell ref="C25:E25"/>
    <mergeCell ref="C26:E26"/>
    <mergeCell ref="C27:E27"/>
    <mergeCell ref="C28:E28"/>
    <mergeCell ref="C35:E35"/>
    <mergeCell ref="C38:E38"/>
    <mergeCell ref="C39:E39"/>
    <mergeCell ref="D60:E60"/>
    <mergeCell ref="D62:E62"/>
    <mergeCell ref="D63:E63"/>
    <mergeCell ref="D64:E64"/>
    <mergeCell ref="D65:E65"/>
    <mergeCell ref="D67:E67"/>
    <mergeCell ref="D69:E69"/>
    <mergeCell ref="D66:E66"/>
    <mergeCell ref="D68:E68"/>
    <mergeCell ref="C61:E61"/>
    <mergeCell ref="C83:E83"/>
    <mergeCell ref="D78:E78"/>
    <mergeCell ref="D79:E79"/>
    <mergeCell ref="C70:E70"/>
    <mergeCell ref="C71:E71"/>
    <mergeCell ref="C72:E72"/>
    <mergeCell ref="D75:E75"/>
    <mergeCell ref="D73:E73"/>
    <mergeCell ref="D74:E74"/>
    <mergeCell ref="C76:E76"/>
    <mergeCell ref="C77:E77"/>
    <mergeCell ref="C80:E80"/>
    <mergeCell ref="C81:E81"/>
    <mergeCell ref="C82:E82"/>
    <mergeCell ref="C92:E92"/>
    <mergeCell ref="D93:E93"/>
    <mergeCell ref="D94:E94"/>
    <mergeCell ref="D95:E95"/>
    <mergeCell ref="C96:E96"/>
    <mergeCell ref="D97:E97"/>
    <mergeCell ref="C86:E86"/>
    <mergeCell ref="C87:E87"/>
    <mergeCell ref="C88:E88"/>
    <mergeCell ref="C89:E89"/>
    <mergeCell ref="C90:E90"/>
    <mergeCell ref="C91:E91"/>
    <mergeCell ref="D104:E104"/>
    <mergeCell ref="C105:E105"/>
    <mergeCell ref="C106:E106"/>
    <mergeCell ref="C107:E107"/>
    <mergeCell ref="C108:E108"/>
    <mergeCell ref="C109:E109"/>
    <mergeCell ref="D98:E98"/>
    <mergeCell ref="D99:E99"/>
    <mergeCell ref="D100:E100"/>
    <mergeCell ref="C101:E101"/>
    <mergeCell ref="C102:E102"/>
    <mergeCell ref="D103:E103"/>
    <mergeCell ref="D116:E116"/>
    <mergeCell ref="D118:E118"/>
    <mergeCell ref="D119:E119"/>
    <mergeCell ref="D120:E120"/>
    <mergeCell ref="C121:E121"/>
    <mergeCell ref="D122:E122"/>
    <mergeCell ref="D110:E110"/>
    <mergeCell ref="D111:E111"/>
    <mergeCell ref="D112:E112"/>
    <mergeCell ref="D113:E113"/>
    <mergeCell ref="D114:E114"/>
    <mergeCell ref="D115:E115"/>
    <mergeCell ref="D129:E129"/>
    <mergeCell ref="D130:E130"/>
    <mergeCell ref="D131:E131"/>
    <mergeCell ref="C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50:E150"/>
    <mergeCell ref="D151:E151"/>
    <mergeCell ref="C152:E152"/>
    <mergeCell ref="D153:E153"/>
    <mergeCell ref="D154:E154"/>
    <mergeCell ref="C155:E155"/>
    <mergeCell ref="D135:E135"/>
    <mergeCell ref="D136:E136"/>
    <mergeCell ref="D137:E137"/>
    <mergeCell ref="D138:E138"/>
    <mergeCell ref="D139:E139"/>
    <mergeCell ref="D143:E143"/>
    <mergeCell ref="D162:E162"/>
    <mergeCell ref="D163:E163"/>
    <mergeCell ref="D164:E164"/>
    <mergeCell ref="D165:E165"/>
    <mergeCell ref="D166:E166"/>
    <mergeCell ref="C167:E167"/>
    <mergeCell ref="D156:E156"/>
    <mergeCell ref="D157:E157"/>
    <mergeCell ref="D158:E158"/>
    <mergeCell ref="D159:E159"/>
    <mergeCell ref="D160:E160"/>
    <mergeCell ref="D161:E161"/>
    <mergeCell ref="D178:E178"/>
    <mergeCell ref="D179:E179"/>
    <mergeCell ref="D180:E180"/>
    <mergeCell ref="D181:E181"/>
    <mergeCell ref="D182:E182"/>
    <mergeCell ref="D183:E183"/>
    <mergeCell ref="C168:E168"/>
    <mergeCell ref="C169:E169"/>
    <mergeCell ref="C170:E170"/>
    <mergeCell ref="D171:E171"/>
    <mergeCell ref="D172:E172"/>
    <mergeCell ref="D173:E173"/>
    <mergeCell ref="D193:E193"/>
    <mergeCell ref="C194:E194"/>
    <mergeCell ref="C195:E195"/>
    <mergeCell ref="C198:E198"/>
    <mergeCell ref="C199:E199"/>
    <mergeCell ref="C200:E200"/>
    <mergeCell ref="D184:E184"/>
    <mergeCell ref="C185:E185"/>
    <mergeCell ref="C189:E189"/>
    <mergeCell ref="C190:E190"/>
    <mergeCell ref="C191:E191"/>
    <mergeCell ref="D192:E192"/>
    <mergeCell ref="D187:E187"/>
    <mergeCell ref="D196:E196"/>
    <mergeCell ref="D197:E197"/>
    <mergeCell ref="C209:E209"/>
    <mergeCell ref="C210:E210"/>
    <mergeCell ref="D211:E211"/>
    <mergeCell ref="D212:E212"/>
    <mergeCell ref="D213:E213"/>
    <mergeCell ref="D214:E214"/>
    <mergeCell ref="C203:E203"/>
    <mergeCell ref="C204:E204"/>
    <mergeCell ref="C205:E205"/>
    <mergeCell ref="C206:E206"/>
    <mergeCell ref="C207:E207"/>
    <mergeCell ref="C208:E208"/>
    <mergeCell ref="C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C232:E232"/>
    <mergeCell ref="D245:E245"/>
    <mergeCell ref="C246:E246"/>
    <mergeCell ref="D247:E247"/>
    <mergeCell ref="D248:E248"/>
    <mergeCell ref="D249:E249"/>
    <mergeCell ref="D250:E250"/>
    <mergeCell ref="D239:E239"/>
    <mergeCell ref="D240:E240"/>
    <mergeCell ref="D241:E241"/>
    <mergeCell ref="D242:E242"/>
    <mergeCell ref="C243:E243"/>
    <mergeCell ref="D244:E244"/>
    <mergeCell ref="D257:E257"/>
    <mergeCell ref="C258:E258"/>
    <mergeCell ref="C259:E259"/>
    <mergeCell ref="C260:E260"/>
    <mergeCell ref="D261:E261"/>
    <mergeCell ref="D262:E262"/>
    <mergeCell ref="D251:E251"/>
    <mergeCell ref="D252:E252"/>
    <mergeCell ref="D253:E253"/>
    <mergeCell ref="D254:E254"/>
    <mergeCell ref="D255:E255"/>
    <mergeCell ref="D256:E256"/>
    <mergeCell ref="D280:E280"/>
    <mergeCell ref="D269:E269"/>
    <mergeCell ref="D270:E270"/>
    <mergeCell ref="C271:E271"/>
    <mergeCell ref="C272:E272"/>
    <mergeCell ref="C273:E273"/>
    <mergeCell ref="D274:E274"/>
    <mergeCell ref="D263:E263"/>
    <mergeCell ref="D264:E264"/>
    <mergeCell ref="D265:E265"/>
    <mergeCell ref="D266:E266"/>
    <mergeCell ref="D267:E267"/>
    <mergeCell ref="D268:E268"/>
    <mergeCell ref="D85:E85"/>
    <mergeCell ref="D186:E186"/>
    <mergeCell ref="D188:E188"/>
    <mergeCell ref="C293:E293"/>
    <mergeCell ref="B294:E294"/>
    <mergeCell ref="Y2:Y4"/>
    <mergeCell ref="C287:E287"/>
    <mergeCell ref="C288:E288"/>
    <mergeCell ref="C289:E289"/>
    <mergeCell ref="C290:E290"/>
    <mergeCell ref="C291:E291"/>
    <mergeCell ref="C292:E292"/>
    <mergeCell ref="D281:E281"/>
    <mergeCell ref="C282:E282"/>
    <mergeCell ref="C283:E283"/>
    <mergeCell ref="C284:E284"/>
    <mergeCell ref="C285:E285"/>
    <mergeCell ref="C286:E286"/>
    <mergeCell ref="D275:E275"/>
    <mergeCell ref="D276:E276"/>
    <mergeCell ref="C277:E277"/>
    <mergeCell ref="D278:E278"/>
    <mergeCell ref="D279:E279"/>
    <mergeCell ref="G2:G4"/>
  </mergeCells>
  <pageMargins left="0.25" right="0.25" top="0.75" bottom="0.75" header="0.3" footer="0.3"/>
  <pageSetup paperSize="9" scale="49" orientation="landscape" r:id="rId1"/>
  <headerFooter>
    <oddHeader>&amp;C&amp;"Times New Roman,Félkövér"&amp;12 011130 - Önkormányzatok és önkormányzati hivatalok jogalkotó és általános igazgatási tevékenysége
Kiadások - 2016.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21"/>
  <sheetViews>
    <sheetView view="pageBreakPreview" zoomScale="60" zoomScaleNormal="100" workbookViewId="0">
      <pane xSplit="5" ySplit="4" topLeftCell="F70" activePane="bottomRight" state="frozen"/>
      <selection pane="topRight" activeCell="F1" sqref="F1"/>
      <selection pane="bottomLeft" activeCell="A5" sqref="A5"/>
      <selection pane="bottomRight" activeCell="V277" sqref="V277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1.140625" style="12" customWidth="1"/>
    <col min="9" max="9" width="11.28515625" style="12" customWidth="1"/>
    <col min="10" max="10" width="11.140625" style="12" customWidth="1"/>
    <col min="11" max="11" width="10" style="12" customWidth="1"/>
    <col min="12" max="12" width="11.28515625" style="53" bestFit="1" customWidth="1"/>
    <col min="13" max="13" width="11.42578125" style="53" customWidth="1"/>
    <col min="14" max="14" width="10.85546875" style="53" customWidth="1"/>
    <col min="15" max="15" width="13" style="53" customWidth="1"/>
    <col min="16" max="27" width="9.5703125" style="12" customWidth="1"/>
    <col min="28" max="16384" width="9.140625" style="18"/>
  </cols>
  <sheetData>
    <row r="1" spans="1:29" ht="15.75" thickBot="1" x14ac:dyDescent="0.3">
      <c r="AA1" s="11" t="s">
        <v>1113</v>
      </c>
    </row>
    <row r="2" spans="1:29" ht="15" customHeight="1" x14ac:dyDescent="0.25">
      <c r="B2" s="637" t="s">
        <v>0</v>
      </c>
      <c r="C2" s="641"/>
      <c r="D2" s="641"/>
      <c r="E2" s="641"/>
      <c r="F2" s="691" t="s">
        <v>1154</v>
      </c>
      <c r="G2" s="637" t="s">
        <v>1237</v>
      </c>
      <c r="H2" s="637" t="s">
        <v>1240</v>
      </c>
      <c r="I2" s="650" t="s">
        <v>1246</v>
      </c>
      <c r="J2" s="654" t="s">
        <v>1243</v>
      </c>
      <c r="K2" s="654"/>
      <c r="L2" s="655"/>
      <c r="M2" s="653" t="s">
        <v>1249</v>
      </c>
      <c r="N2" s="654"/>
      <c r="O2" s="655"/>
      <c r="P2" s="640" t="s">
        <v>1248</v>
      </c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2"/>
    </row>
    <row r="3" spans="1:29" ht="22.5" customHeight="1" x14ac:dyDescent="0.25">
      <c r="B3" s="638"/>
      <c r="C3" s="646"/>
      <c r="D3" s="646"/>
      <c r="E3" s="646"/>
      <c r="F3" s="692"/>
      <c r="G3" s="638"/>
      <c r="H3" s="638"/>
      <c r="I3" s="651"/>
      <c r="J3" s="658" t="s">
        <v>1156</v>
      </c>
      <c r="K3" s="660" t="s">
        <v>1157</v>
      </c>
      <c r="L3" s="662" t="s">
        <v>856</v>
      </c>
      <c r="M3" s="702" t="s">
        <v>1158</v>
      </c>
      <c r="N3" s="632" t="s">
        <v>1145</v>
      </c>
      <c r="O3" s="703" t="s">
        <v>1231</v>
      </c>
      <c r="P3" s="643"/>
      <c r="Q3" s="644"/>
      <c r="R3" s="644"/>
      <c r="S3" s="644"/>
      <c r="T3" s="644"/>
      <c r="U3" s="644"/>
      <c r="V3" s="644"/>
      <c r="W3" s="644"/>
      <c r="X3" s="644"/>
      <c r="Y3" s="644"/>
      <c r="Z3" s="644"/>
      <c r="AA3" s="645"/>
    </row>
    <row r="4" spans="1:29" ht="32.25" customHeight="1" thickBot="1" x14ac:dyDescent="0.3">
      <c r="B4" s="639"/>
      <c r="C4" s="647"/>
      <c r="D4" s="647"/>
      <c r="E4" s="647"/>
      <c r="F4" s="693"/>
      <c r="G4" s="639"/>
      <c r="H4" s="639"/>
      <c r="I4" s="652"/>
      <c r="J4" s="659"/>
      <c r="K4" s="661"/>
      <c r="L4" s="663"/>
      <c r="M4" s="657"/>
      <c r="N4" s="633"/>
      <c r="O4" s="636"/>
      <c r="P4" s="144" t="s">
        <v>878</v>
      </c>
      <c r="Q4" s="71" t="s">
        <v>879</v>
      </c>
      <c r="R4" s="71" t="s">
        <v>880</v>
      </c>
      <c r="S4" s="71" t="s">
        <v>881</v>
      </c>
      <c r="T4" s="71" t="s">
        <v>882</v>
      </c>
      <c r="U4" s="91" t="s">
        <v>883</v>
      </c>
      <c r="V4" s="91" t="s">
        <v>884</v>
      </c>
      <c r="W4" s="91" t="s">
        <v>885</v>
      </c>
      <c r="X4" s="71" t="s">
        <v>886</v>
      </c>
      <c r="Y4" s="91" t="s">
        <v>887</v>
      </c>
      <c r="Z4" s="454" t="s">
        <v>888</v>
      </c>
      <c r="AA4" s="72" t="s">
        <v>889</v>
      </c>
    </row>
    <row r="5" spans="1:29" ht="15.75" thickBot="1" x14ac:dyDescent="0.3">
      <c r="B5" s="92" t="s">
        <v>259</v>
      </c>
      <c r="C5" s="664" t="s">
        <v>260</v>
      </c>
      <c r="D5" s="665"/>
      <c r="E5" s="665"/>
      <c r="F5" s="146">
        <f>F6+F20</f>
        <v>1595000</v>
      </c>
      <c r="G5" s="484">
        <f>G6+G20</f>
        <v>1559610</v>
      </c>
      <c r="H5" s="484">
        <f>H6+H20</f>
        <v>1605670</v>
      </c>
      <c r="I5" s="413">
        <f>I6+I20</f>
        <v>1605670</v>
      </c>
      <c r="J5" s="392">
        <f t="shared" ref="J5:K5" si="0">J6+J20</f>
        <v>1511610</v>
      </c>
      <c r="K5" s="203">
        <f t="shared" si="0"/>
        <v>94050</v>
      </c>
      <c r="L5" s="221">
        <f>SUM(J5:K5)</f>
        <v>1605660</v>
      </c>
      <c r="M5" s="95">
        <f t="shared" ref="M5:O5" si="1">M6+M20</f>
        <v>0</v>
      </c>
      <c r="N5" s="96">
        <f t="shared" si="1"/>
        <v>0</v>
      </c>
      <c r="O5" s="97">
        <f t="shared" si="1"/>
        <v>1605660</v>
      </c>
      <c r="P5" s="95">
        <f t="shared" ref="P5:AA5" si="2">P6+P20</f>
        <v>104060</v>
      </c>
      <c r="Q5" s="96">
        <f t="shared" si="2"/>
        <v>83250</v>
      </c>
      <c r="R5" s="96">
        <f t="shared" si="2"/>
        <v>104850</v>
      </c>
      <c r="S5" s="96">
        <f t="shared" si="2"/>
        <v>94050</v>
      </c>
      <c r="T5" s="96">
        <f t="shared" si="2"/>
        <v>126050</v>
      </c>
      <c r="U5" s="96">
        <f t="shared" si="2"/>
        <v>162050</v>
      </c>
      <c r="V5" s="96">
        <f t="shared" si="2"/>
        <v>102050</v>
      </c>
      <c r="W5" s="96">
        <f t="shared" si="2"/>
        <v>166050</v>
      </c>
      <c r="X5" s="96">
        <f t="shared" ref="X5" si="3">X6+X20</f>
        <v>134051</v>
      </c>
      <c r="Y5" s="96">
        <f t="shared" si="2"/>
        <v>134050</v>
      </c>
      <c r="Z5" s="98">
        <f t="shared" si="2"/>
        <v>191050</v>
      </c>
      <c r="AA5" s="100">
        <f t="shared" si="2"/>
        <v>204099</v>
      </c>
    </row>
    <row r="6" spans="1:29" x14ac:dyDescent="0.25">
      <c r="B6" s="137" t="s">
        <v>894</v>
      </c>
      <c r="C6" s="621" t="s">
        <v>261</v>
      </c>
      <c r="D6" s="622"/>
      <c r="E6" s="622"/>
      <c r="F6" s="147">
        <f>F7+F8+F9+F10+F11+F12+F13+F14+F15+F16+F17+F18+F19</f>
        <v>1395000</v>
      </c>
      <c r="G6" s="485">
        <f>G7+G8+G9+G10+G11+G12+G13+G14+G15+G16+G17+G18+G19</f>
        <v>1359610</v>
      </c>
      <c r="H6" s="485">
        <f>H7+H8+H9+H10+H11+H12+H13+H14+H15+H16+H17+H18+H19</f>
        <v>1413670</v>
      </c>
      <c r="I6" s="414">
        <f>I7+I8+I9+I10+I11+I12+I13+I14+I15+I16+I17+I18+I19</f>
        <v>1413670</v>
      </c>
      <c r="J6" s="393">
        <f t="shared" ref="J6:K6" si="4">J7+J8+J9+J10+J11+J12+J13+J14+J15+J16+J17+J18+J19</f>
        <v>1319610</v>
      </c>
      <c r="K6" s="204">
        <f t="shared" si="4"/>
        <v>94050</v>
      </c>
      <c r="L6" s="222">
        <f t="shared" ref="L6:L74" si="5">SUM(J6:K6)</f>
        <v>1413660</v>
      </c>
      <c r="M6" s="131">
        <f t="shared" ref="M6:O6" si="6">M7+M8+M9+M10+M11+M12+M13+M14+M15+M16+M17+M18+M19</f>
        <v>0</v>
      </c>
      <c r="N6" s="132">
        <f t="shared" si="6"/>
        <v>0</v>
      </c>
      <c r="O6" s="133">
        <f t="shared" si="6"/>
        <v>1413660</v>
      </c>
      <c r="P6" s="131">
        <f t="shared" ref="P6:AA6" si="7">P7+P8+P9+P10+P11+P12+P13+P14+P15+P16+P17+P18+P19</f>
        <v>89750</v>
      </c>
      <c r="Q6" s="132">
        <f t="shared" si="7"/>
        <v>83250</v>
      </c>
      <c r="R6" s="132">
        <f t="shared" si="7"/>
        <v>104850</v>
      </c>
      <c r="S6" s="132">
        <f t="shared" si="7"/>
        <v>108360</v>
      </c>
      <c r="T6" s="132">
        <f t="shared" si="7"/>
        <v>126050</v>
      </c>
      <c r="U6" s="132">
        <f t="shared" si="7"/>
        <v>162050</v>
      </c>
      <c r="V6" s="132">
        <f t="shared" si="7"/>
        <v>102050</v>
      </c>
      <c r="W6" s="132">
        <f t="shared" si="7"/>
        <v>102050</v>
      </c>
      <c r="X6" s="132">
        <f t="shared" ref="X6" si="8">X7+X8+X9+X10+X11+X12+X13+X14+X15+X16+X17+X18+X19</f>
        <v>102051</v>
      </c>
      <c r="Y6" s="132">
        <f t="shared" si="7"/>
        <v>102050</v>
      </c>
      <c r="Z6" s="134">
        <f t="shared" si="7"/>
        <v>127050</v>
      </c>
      <c r="AA6" s="136">
        <f t="shared" si="7"/>
        <v>204099</v>
      </c>
      <c r="AC6" s="253"/>
    </row>
    <row r="7" spans="1:29" x14ac:dyDescent="0.25">
      <c r="A7" s="140" t="s">
        <v>262</v>
      </c>
      <c r="B7" s="59" t="s">
        <v>895</v>
      </c>
      <c r="C7" s="599" t="s">
        <v>263</v>
      </c>
      <c r="D7" s="600"/>
      <c r="E7" s="600"/>
      <c r="F7" s="148">
        <v>1124000</v>
      </c>
      <c r="G7" s="486">
        <v>1124300</v>
      </c>
      <c r="H7" s="486">
        <v>1124310</v>
      </c>
      <c r="I7" s="415">
        <v>1124310</v>
      </c>
      <c r="J7" s="394">
        <f>SUM(P7:AA7)</f>
        <v>1124300</v>
      </c>
      <c r="K7" s="205"/>
      <c r="L7" s="224">
        <f t="shared" si="5"/>
        <v>1124300</v>
      </c>
      <c r="M7" s="81"/>
      <c r="N7" s="1"/>
      <c r="O7" s="82">
        <f>L7</f>
        <v>1124300</v>
      </c>
      <c r="P7" s="81">
        <v>78750</v>
      </c>
      <c r="Q7" s="1">
        <v>83250</v>
      </c>
      <c r="R7" s="1">
        <v>83250</v>
      </c>
      <c r="S7" s="1">
        <v>126650</v>
      </c>
      <c r="T7" s="1">
        <v>94050</v>
      </c>
      <c r="U7" s="1">
        <v>94050</v>
      </c>
      <c r="V7" s="1">
        <v>94050</v>
      </c>
      <c r="W7" s="1">
        <v>94050</v>
      </c>
      <c r="X7" s="1">
        <v>94051</v>
      </c>
      <c r="Y7" s="1">
        <v>94050</v>
      </c>
      <c r="Z7" s="43">
        <v>94050</v>
      </c>
      <c r="AA7" s="46">
        <v>94049</v>
      </c>
      <c r="AC7" s="253"/>
    </row>
    <row r="8" spans="1:29" x14ac:dyDescent="0.25">
      <c r="A8" s="140" t="s">
        <v>264</v>
      </c>
      <c r="B8" s="59" t="s">
        <v>896</v>
      </c>
      <c r="C8" s="599" t="s">
        <v>265</v>
      </c>
      <c r="D8" s="600"/>
      <c r="E8" s="600"/>
      <c r="F8" s="148">
        <v>0</v>
      </c>
      <c r="G8" s="486">
        <v>0</v>
      </c>
      <c r="H8" s="486">
        <v>94050</v>
      </c>
      <c r="I8" s="415">
        <v>94050</v>
      </c>
      <c r="J8" s="394"/>
      <c r="K8" s="205">
        <f>SUM(P8:AA8)</f>
        <v>94050</v>
      </c>
      <c r="L8" s="224">
        <f t="shared" si="5"/>
        <v>94050</v>
      </c>
      <c r="M8" s="81"/>
      <c r="N8" s="1"/>
      <c r="O8" s="82">
        <f>L8</f>
        <v>94050</v>
      </c>
      <c r="P8" s="81"/>
      <c r="Q8" s="1"/>
      <c r="R8" s="1"/>
      <c r="S8" s="1"/>
      <c r="T8" s="1"/>
      <c r="U8" s="1"/>
      <c r="V8" s="1"/>
      <c r="W8" s="1"/>
      <c r="X8" s="1"/>
      <c r="Y8" s="1"/>
      <c r="Z8" s="43"/>
      <c r="AA8" s="46">
        <v>94050</v>
      </c>
      <c r="AC8" s="253"/>
    </row>
    <row r="9" spans="1:29" hidden="1" x14ac:dyDescent="0.25">
      <c r="A9" s="140" t="s">
        <v>266</v>
      </c>
      <c r="B9" s="59" t="s">
        <v>897</v>
      </c>
      <c r="C9" s="599" t="s">
        <v>267</v>
      </c>
      <c r="D9" s="600"/>
      <c r="E9" s="600"/>
      <c r="F9" s="148">
        <v>0</v>
      </c>
      <c r="G9" s="486">
        <v>0</v>
      </c>
      <c r="H9" s="486">
        <v>0</v>
      </c>
      <c r="I9" s="415">
        <v>0</v>
      </c>
      <c r="J9" s="394"/>
      <c r="K9" s="205"/>
      <c r="L9" s="224">
        <f t="shared" si="5"/>
        <v>0</v>
      </c>
      <c r="M9" s="81"/>
      <c r="N9" s="1"/>
      <c r="O9" s="82"/>
      <c r="P9" s="81"/>
      <c r="Q9" s="1"/>
      <c r="R9" s="1"/>
      <c r="S9" s="1"/>
      <c r="T9" s="1"/>
      <c r="U9" s="1"/>
      <c r="V9" s="1"/>
      <c r="W9" s="1"/>
      <c r="X9" s="1"/>
      <c r="Y9" s="1"/>
      <c r="Z9" s="43"/>
      <c r="AA9" s="46"/>
      <c r="AC9" s="253"/>
    </row>
    <row r="10" spans="1:29" hidden="1" x14ac:dyDescent="0.25">
      <c r="A10" s="140" t="s">
        <v>268</v>
      </c>
      <c r="B10" s="59" t="s">
        <v>898</v>
      </c>
      <c r="C10" s="599" t="s">
        <v>622</v>
      </c>
      <c r="D10" s="600"/>
      <c r="E10" s="600"/>
      <c r="F10" s="148">
        <v>0</v>
      </c>
      <c r="G10" s="486">
        <v>0</v>
      </c>
      <c r="H10" s="486">
        <v>0</v>
      </c>
      <c r="I10" s="415">
        <v>0</v>
      </c>
      <c r="J10" s="394"/>
      <c r="K10" s="205"/>
      <c r="L10" s="224">
        <f t="shared" si="5"/>
        <v>0</v>
      </c>
      <c r="M10" s="81"/>
      <c r="N10" s="1"/>
      <c r="O10" s="82"/>
      <c r="P10" s="81"/>
      <c r="Q10" s="1"/>
      <c r="R10" s="1"/>
      <c r="S10" s="1"/>
      <c r="T10" s="1"/>
      <c r="U10" s="1"/>
      <c r="V10" s="1"/>
      <c r="W10" s="1"/>
      <c r="X10" s="1"/>
      <c r="Y10" s="1"/>
      <c r="Z10" s="43"/>
      <c r="AA10" s="46"/>
      <c r="AC10" s="253"/>
    </row>
    <row r="11" spans="1:29" hidden="1" x14ac:dyDescent="0.25">
      <c r="A11" s="140" t="s">
        <v>269</v>
      </c>
      <c r="B11" s="59" t="s">
        <v>899</v>
      </c>
      <c r="C11" s="599" t="s">
        <v>270</v>
      </c>
      <c r="D11" s="600"/>
      <c r="E11" s="600"/>
      <c r="F11" s="148">
        <v>0</v>
      </c>
      <c r="G11" s="486">
        <v>0</v>
      </c>
      <c r="H11" s="486">
        <v>0</v>
      </c>
      <c r="I11" s="415">
        <v>0</v>
      </c>
      <c r="J11" s="394"/>
      <c r="K11" s="205"/>
      <c r="L11" s="224">
        <f t="shared" si="5"/>
        <v>0</v>
      </c>
      <c r="M11" s="81"/>
      <c r="N11" s="1"/>
      <c r="O11" s="82"/>
      <c r="P11" s="81"/>
      <c r="Q11" s="1"/>
      <c r="R11" s="1"/>
      <c r="S11" s="1"/>
      <c r="T11" s="1"/>
      <c r="U11" s="1"/>
      <c r="V11" s="1"/>
      <c r="W11" s="1"/>
      <c r="X11" s="1"/>
      <c r="Y11" s="1"/>
      <c r="Z11" s="43"/>
      <c r="AA11" s="46"/>
      <c r="AC11" s="253"/>
    </row>
    <row r="12" spans="1:29" hidden="1" x14ac:dyDescent="0.25">
      <c r="A12" s="140" t="s">
        <v>271</v>
      </c>
      <c r="B12" s="59" t="s">
        <v>900</v>
      </c>
      <c r="C12" s="599" t="s">
        <v>272</v>
      </c>
      <c r="D12" s="600"/>
      <c r="E12" s="600"/>
      <c r="F12" s="148">
        <v>0</v>
      </c>
      <c r="G12" s="486">
        <v>0</v>
      </c>
      <c r="H12" s="486">
        <v>0</v>
      </c>
      <c r="I12" s="415">
        <v>0</v>
      </c>
      <c r="J12" s="394"/>
      <c r="K12" s="205"/>
      <c r="L12" s="224">
        <f t="shared" si="5"/>
        <v>0</v>
      </c>
      <c r="M12" s="81"/>
      <c r="N12" s="1"/>
      <c r="O12" s="82"/>
      <c r="P12" s="81"/>
      <c r="Q12" s="1"/>
      <c r="R12" s="1"/>
      <c r="S12" s="1"/>
      <c r="T12" s="1"/>
      <c r="U12" s="1"/>
      <c r="V12" s="1"/>
      <c r="W12" s="1"/>
      <c r="X12" s="1"/>
      <c r="Y12" s="1"/>
      <c r="Z12" s="43"/>
      <c r="AA12" s="46"/>
      <c r="AC12" s="253"/>
    </row>
    <row r="13" spans="1:29" x14ac:dyDescent="0.25">
      <c r="A13" s="140" t="s">
        <v>273</v>
      </c>
      <c r="B13" s="59" t="s">
        <v>901</v>
      </c>
      <c r="C13" s="599" t="s">
        <v>274</v>
      </c>
      <c r="D13" s="600"/>
      <c r="E13" s="600"/>
      <c r="F13" s="148">
        <v>96000</v>
      </c>
      <c r="G13" s="486">
        <v>96000</v>
      </c>
      <c r="H13" s="486">
        <v>96000</v>
      </c>
      <c r="I13" s="415">
        <v>96000</v>
      </c>
      <c r="J13" s="394">
        <f t="shared" ref="J13:J19" si="9">SUM(P13:AA13)</f>
        <v>96000</v>
      </c>
      <c r="K13" s="205"/>
      <c r="L13" s="224">
        <f t="shared" si="5"/>
        <v>96000</v>
      </c>
      <c r="M13" s="81"/>
      <c r="N13" s="1"/>
      <c r="O13" s="82">
        <f t="shared" ref="O13:O19" si="10">L13</f>
        <v>96000</v>
      </c>
      <c r="P13" s="81"/>
      <c r="Q13" s="1"/>
      <c r="R13" s="1"/>
      <c r="S13" s="1"/>
      <c r="T13" s="1">
        <v>32000</v>
      </c>
      <c r="U13" s="1">
        <v>8000</v>
      </c>
      <c r="V13" s="1">
        <v>8000</v>
      </c>
      <c r="W13" s="1">
        <v>8000</v>
      </c>
      <c r="X13" s="1">
        <v>8000</v>
      </c>
      <c r="Y13" s="1">
        <v>8000</v>
      </c>
      <c r="Z13" s="43">
        <v>8000</v>
      </c>
      <c r="AA13" s="46">
        <v>16000</v>
      </c>
      <c r="AC13" s="253"/>
    </row>
    <row r="14" spans="1:29" x14ac:dyDescent="0.25">
      <c r="A14" s="140" t="s">
        <v>275</v>
      </c>
      <c r="B14" s="59" t="s">
        <v>902</v>
      </c>
      <c r="C14" s="599" t="s">
        <v>276</v>
      </c>
      <c r="D14" s="600"/>
      <c r="E14" s="600"/>
      <c r="F14" s="148">
        <v>25000</v>
      </c>
      <c r="G14" s="486">
        <v>25000</v>
      </c>
      <c r="H14" s="486">
        <v>25000</v>
      </c>
      <c r="I14" s="415">
        <v>25000</v>
      </c>
      <c r="J14" s="394">
        <f t="shared" si="9"/>
        <v>25000</v>
      </c>
      <c r="K14" s="205"/>
      <c r="L14" s="224">
        <f t="shared" si="5"/>
        <v>25000</v>
      </c>
      <c r="M14" s="81"/>
      <c r="N14" s="1"/>
      <c r="O14" s="82">
        <f t="shared" si="10"/>
        <v>25000</v>
      </c>
      <c r="P14" s="81"/>
      <c r="Q14" s="1"/>
      <c r="R14" s="1"/>
      <c r="S14" s="1"/>
      <c r="T14" s="1"/>
      <c r="U14" s="1"/>
      <c r="V14" s="1"/>
      <c r="W14" s="1"/>
      <c r="X14" s="1"/>
      <c r="Y14" s="1"/>
      <c r="Z14" s="43">
        <v>25000</v>
      </c>
      <c r="AA14" s="46"/>
      <c r="AC14" s="253"/>
    </row>
    <row r="15" spans="1:29" hidden="1" x14ac:dyDescent="0.25">
      <c r="A15" s="140" t="s">
        <v>277</v>
      </c>
      <c r="B15" s="59" t="s">
        <v>903</v>
      </c>
      <c r="C15" s="599" t="s">
        <v>278</v>
      </c>
      <c r="D15" s="600"/>
      <c r="E15" s="600"/>
      <c r="F15" s="148">
        <v>0</v>
      </c>
      <c r="G15" s="486">
        <v>0</v>
      </c>
      <c r="H15" s="486">
        <v>0</v>
      </c>
      <c r="I15" s="415">
        <v>0</v>
      </c>
      <c r="J15" s="394">
        <f t="shared" si="9"/>
        <v>0</v>
      </c>
      <c r="K15" s="205"/>
      <c r="L15" s="224">
        <f t="shared" si="5"/>
        <v>0</v>
      </c>
      <c r="M15" s="81"/>
      <c r="N15" s="1"/>
      <c r="O15" s="82">
        <f t="shared" si="10"/>
        <v>0</v>
      </c>
      <c r="P15" s="81"/>
      <c r="Q15" s="1"/>
      <c r="R15" s="1"/>
      <c r="S15" s="1"/>
      <c r="T15" s="1"/>
      <c r="U15" s="1"/>
      <c r="V15" s="1"/>
      <c r="W15" s="1"/>
      <c r="X15" s="1"/>
      <c r="Y15" s="1"/>
      <c r="Z15" s="43"/>
      <c r="AA15" s="46"/>
      <c r="AC15" s="253"/>
    </row>
    <row r="16" spans="1:29" hidden="1" x14ac:dyDescent="0.25">
      <c r="A16" s="140" t="s">
        <v>279</v>
      </c>
      <c r="B16" s="59" t="s">
        <v>904</v>
      </c>
      <c r="C16" s="599" t="s">
        <v>280</v>
      </c>
      <c r="D16" s="600"/>
      <c r="E16" s="600"/>
      <c r="F16" s="148">
        <v>0</v>
      </c>
      <c r="G16" s="486">
        <v>0</v>
      </c>
      <c r="H16" s="486">
        <v>0</v>
      </c>
      <c r="I16" s="415">
        <v>0</v>
      </c>
      <c r="J16" s="394">
        <f t="shared" si="9"/>
        <v>0</v>
      </c>
      <c r="K16" s="205"/>
      <c r="L16" s="224">
        <f t="shared" si="5"/>
        <v>0</v>
      </c>
      <c r="M16" s="81"/>
      <c r="N16" s="1"/>
      <c r="O16" s="82">
        <f t="shared" si="10"/>
        <v>0</v>
      </c>
      <c r="P16" s="81"/>
      <c r="Q16" s="1"/>
      <c r="R16" s="1"/>
      <c r="S16" s="1"/>
      <c r="T16" s="1"/>
      <c r="U16" s="1"/>
      <c r="V16" s="1"/>
      <c r="W16" s="1"/>
      <c r="X16" s="1"/>
      <c r="Y16" s="1"/>
      <c r="Z16" s="43"/>
      <c r="AA16" s="46"/>
      <c r="AC16" s="253"/>
    </row>
    <row r="17" spans="1:29" hidden="1" x14ac:dyDescent="0.25">
      <c r="A17" s="140" t="s">
        <v>281</v>
      </c>
      <c r="B17" s="59" t="s">
        <v>905</v>
      </c>
      <c r="C17" s="599" t="s">
        <v>282</v>
      </c>
      <c r="D17" s="600"/>
      <c r="E17" s="600"/>
      <c r="F17" s="148">
        <v>0</v>
      </c>
      <c r="G17" s="486">
        <v>0</v>
      </c>
      <c r="H17" s="486">
        <v>0</v>
      </c>
      <c r="I17" s="415">
        <v>0</v>
      </c>
      <c r="J17" s="394">
        <f t="shared" si="9"/>
        <v>0</v>
      </c>
      <c r="K17" s="205"/>
      <c r="L17" s="224">
        <f t="shared" si="5"/>
        <v>0</v>
      </c>
      <c r="M17" s="81"/>
      <c r="N17" s="1"/>
      <c r="O17" s="82">
        <f t="shared" si="10"/>
        <v>0</v>
      </c>
      <c r="P17" s="81"/>
      <c r="Q17" s="1"/>
      <c r="R17" s="1"/>
      <c r="S17" s="1"/>
      <c r="T17" s="1"/>
      <c r="U17" s="1"/>
      <c r="V17" s="1"/>
      <c r="W17" s="1"/>
      <c r="X17" s="1"/>
      <c r="Y17" s="1"/>
      <c r="Z17" s="43"/>
      <c r="AA17" s="46"/>
      <c r="AC17" s="253"/>
    </row>
    <row r="18" spans="1:29" hidden="1" x14ac:dyDescent="0.25">
      <c r="A18" s="140" t="s">
        <v>283</v>
      </c>
      <c r="B18" s="59" t="s">
        <v>906</v>
      </c>
      <c r="C18" s="599" t="s">
        <v>284</v>
      </c>
      <c r="D18" s="600"/>
      <c r="E18" s="600"/>
      <c r="F18" s="148">
        <v>0</v>
      </c>
      <c r="G18" s="486">
        <v>0</v>
      </c>
      <c r="H18" s="486">
        <v>0</v>
      </c>
      <c r="I18" s="415">
        <v>0</v>
      </c>
      <c r="J18" s="394">
        <f t="shared" si="9"/>
        <v>0</v>
      </c>
      <c r="K18" s="205"/>
      <c r="L18" s="224">
        <f t="shared" si="5"/>
        <v>0</v>
      </c>
      <c r="M18" s="81"/>
      <c r="N18" s="1"/>
      <c r="O18" s="82">
        <f t="shared" si="10"/>
        <v>0</v>
      </c>
      <c r="P18" s="81"/>
      <c r="Q18" s="1"/>
      <c r="R18" s="1"/>
      <c r="S18" s="1"/>
      <c r="T18" s="1"/>
      <c r="U18" s="1"/>
      <c r="V18" s="1"/>
      <c r="W18" s="1"/>
      <c r="X18" s="1"/>
      <c r="Y18" s="1"/>
      <c r="Z18" s="43"/>
      <c r="AA18" s="46"/>
      <c r="AC18" s="253"/>
    </row>
    <row r="19" spans="1:29" x14ac:dyDescent="0.25">
      <c r="A19" s="140" t="s">
        <v>285</v>
      </c>
      <c r="B19" s="59" t="s">
        <v>907</v>
      </c>
      <c r="C19" s="599" t="s">
        <v>286</v>
      </c>
      <c r="D19" s="600"/>
      <c r="E19" s="600"/>
      <c r="F19" s="148">
        <v>150000</v>
      </c>
      <c r="G19" s="486">
        <v>114310</v>
      </c>
      <c r="H19" s="486">
        <v>74310</v>
      </c>
      <c r="I19" s="415">
        <v>74310</v>
      </c>
      <c r="J19" s="394">
        <f t="shared" si="9"/>
        <v>74310</v>
      </c>
      <c r="K19" s="205"/>
      <c r="L19" s="224">
        <f t="shared" si="5"/>
        <v>74310</v>
      </c>
      <c r="M19" s="81"/>
      <c r="N19" s="1"/>
      <c r="O19" s="82">
        <f t="shared" si="10"/>
        <v>74310</v>
      </c>
      <c r="P19" s="81">
        <v>11000</v>
      </c>
      <c r="Q19" s="1"/>
      <c r="R19" s="1">
        <v>21600</v>
      </c>
      <c r="S19" s="1">
        <v>-18290</v>
      </c>
      <c r="T19" s="1"/>
      <c r="U19" s="1">
        <v>60000</v>
      </c>
      <c r="V19" s="1"/>
      <c r="W19" s="1"/>
      <c r="X19" s="1"/>
      <c r="Y19" s="1"/>
      <c r="Z19" s="43"/>
      <c r="AA19" s="46"/>
      <c r="AC19" s="253"/>
    </row>
    <row r="20" spans="1:29" x14ac:dyDescent="0.25">
      <c r="B20" s="101" t="s">
        <v>908</v>
      </c>
      <c r="C20" s="597" t="s">
        <v>287</v>
      </c>
      <c r="D20" s="598"/>
      <c r="E20" s="598"/>
      <c r="F20" s="149">
        <f>F21+F22+F23</f>
        <v>200000</v>
      </c>
      <c r="G20" s="487">
        <f>G21+G22+G23</f>
        <v>200000</v>
      </c>
      <c r="H20" s="487">
        <f>H21+H22+H23</f>
        <v>192000</v>
      </c>
      <c r="I20" s="416">
        <f>I21+I22+I23</f>
        <v>192000</v>
      </c>
      <c r="J20" s="395">
        <f t="shared" ref="J20:K20" si="11">J21+J22+J23</f>
        <v>192000</v>
      </c>
      <c r="K20" s="206">
        <f t="shared" si="11"/>
        <v>0</v>
      </c>
      <c r="L20" s="223">
        <f t="shared" si="5"/>
        <v>192000</v>
      </c>
      <c r="M20" s="104">
        <f t="shared" ref="M20:O20" si="12">M21+M22+M23</f>
        <v>0</v>
      </c>
      <c r="N20" s="105">
        <f t="shared" si="12"/>
        <v>0</v>
      </c>
      <c r="O20" s="106">
        <f t="shared" si="12"/>
        <v>192000</v>
      </c>
      <c r="P20" s="104">
        <f t="shared" ref="P20:AA20" si="13">P21+P22+P23</f>
        <v>14310</v>
      </c>
      <c r="Q20" s="105">
        <f t="shared" si="13"/>
        <v>0</v>
      </c>
      <c r="R20" s="105">
        <f t="shared" si="13"/>
        <v>0</v>
      </c>
      <c r="S20" s="105">
        <f t="shared" si="13"/>
        <v>-14310</v>
      </c>
      <c r="T20" s="105">
        <f t="shared" si="13"/>
        <v>0</v>
      </c>
      <c r="U20" s="105">
        <f t="shared" si="13"/>
        <v>0</v>
      </c>
      <c r="V20" s="105">
        <f t="shared" si="13"/>
        <v>0</v>
      </c>
      <c r="W20" s="105">
        <f t="shared" si="13"/>
        <v>64000</v>
      </c>
      <c r="X20" s="105">
        <f t="shared" ref="X20" si="14">X21+X22+X23</f>
        <v>32000</v>
      </c>
      <c r="Y20" s="105">
        <f t="shared" si="13"/>
        <v>32000</v>
      </c>
      <c r="Z20" s="107">
        <f t="shared" si="13"/>
        <v>64000</v>
      </c>
      <c r="AA20" s="109">
        <f t="shared" si="13"/>
        <v>0</v>
      </c>
      <c r="AC20" s="253"/>
    </row>
    <row r="21" spans="1:29" hidden="1" x14ac:dyDescent="0.25">
      <c r="A21" s="140" t="s">
        <v>288</v>
      </c>
      <c r="B21" s="59" t="s">
        <v>909</v>
      </c>
      <c r="C21" s="599" t="s">
        <v>289</v>
      </c>
      <c r="D21" s="600"/>
      <c r="E21" s="600"/>
      <c r="F21" s="148"/>
      <c r="G21" s="486"/>
      <c r="H21" s="486"/>
      <c r="I21" s="415"/>
      <c r="J21" s="394"/>
      <c r="K21" s="205"/>
      <c r="L21" s="224">
        <f t="shared" si="5"/>
        <v>0</v>
      </c>
      <c r="M21" s="81"/>
      <c r="N21" s="1"/>
      <c r="O21" s="82"/>
      <c r="P21" s="81"/>
      <c r="Q21" s="1"/>
      <c r="R21" s="1"/>
      <c r="S21" s="1"/>
      <c r="T21" s="1"/>
      <c r="U21" s="1"/>
      <c r="V21" s="1"/>
      <c r="W21" s="1"/>
      <c r="X21" s="1"/>
      <c r="Y21" s="1"/>
      <c r="Z21" s="43"/>
      <c r="AA21" s="46"/>
      <c r="AC21" s="253"/>
    </row>
    <row r="22" spans="1:29" ht="15.75" thickBot="1" x14ac:dyDescent="0.3">
      <c r="A22" s="140" t="s">
        <v>290</v>
      </c>
      <c r="B22" s="59" t="s">
        <v>910</v>
      </c>
      <c r="C22" s="599" t="s">
        <v>291</v>
      </c>
      <c r="D22" s="600"/>
      <c r="E22" s="600"/>
      <c r="F22" s="148">
        <v>200000</v>
      </c>
      <c r="G22" s="486">
        <v>200000</v>
      </c>
      <c r="H22" s="486">
        <v>192000</v>
      </c>
      <c r="I22" s="415">
        <v>192000</v>
      </c>
      <c r="J22" s="394">
        <f>SUM(P22:AA22)</f>
        <v>192000</v>
      </c>
      <c r="K22" s="205"/>
      <c r="L22" s="224">
        <f t="shared" si="5"/>
        <v>192000</v>
      </c>
      <c r="M22" s="81"/>
      <c r="N22" s="1"/>
      <c r="O22" s="82">
        <f>L22</f>
        <v>192000</v>
      </c>
      <c r="P22" s="81">
        <f>14310</f>
        <v>14310</v>
      </c>
      <c r="Q22" s="1"/>
      <c r="R22" s="1"/>
      <c r="S22" s="1">
        <v>-14310</v>
      </c>
      <c r="T22" s="1"/>
      <c r="U22" s="1"/>
      <c r="V22" s="1"/>
      <c r="W22" s="1">
        <v>64000</v>
      </c>
      <c r="X22" s="1">
        <v>32000</v>
      </c>
      <c r="Y22" s="1">
        <v>32000</v>
      </c>
      <c r="Z22" s="43">
        <v>64000</v>
      </c>
      <c r="AA22" s="46"/>
      <c r="AC22" s="253"/>
    </row>
    <row r="23" spans="1:29" ht="15.75" hidden="1" thickBot="1" x14ac:dyDescent="0.3">
      <c r="A23" s="140" t="s">
        <v>292</v>
      </c>
      <c r="B23" s="61" t="s">
        <v>911</v>
      </c>
      <c r="C23" s="666" t="s">
        <v>293</v>
      </c>
      <c r="D23" s="667"/>
      <c r="E23" s="667"/>
      <c r="F23" s="150"/>
      <c r="G23" s="488"/>
      <c r="H23" s="488"/>
      <c r="I23" s="417"/>
      <c r="J23" s="396"/>
      <c r="K23" s="207"/>
      <c r="L23" s="224">
        <f t="shared" si="5"/>
        <v>0</v>
      </c>
      <c r="M23" s="81"/>
      <c r="N23" s="1"/>
      <c r="O23" s="82"/>
      <c r="P23" s="81"/>
      <c r="Q23" s="1"/>
      <c r="R23" s="1"/>
      <c r="S23" s="1"/>
      <c r="T23" s="1"/>
      <c r="U23" s="1"/>
      <c r="V23" s="1"/>
      <c r="W23" s="1"/>
      <c r="X23" s="1"/>
      <c r="Y23" s="1"/>
      <c r="Z23" s="43"/>
      <c r="AA23" s="46"/>
      <c r="AC23" s="253"/>
    </row>
    <row r="24" spans="1:29" ht="15.75" thickBot="1" x14ac:dyDescent="0.3">
      <c r="B24" s="92" t="s">
        <v>294</v>
      </c>
      <c r="C24" s="630" t="s">
        <v>1088</v>
      </c>
      <c r="D24" s="630"/>
      <c r="E24" s="617"/>
      <c r="F24" s="157">
        <f>F25+F26+F27+F28+F29+F30+F31</f>
        <v>441000</v>
      </c>
      <c r="G24" s="489">
        <f>G25+G26+G27+G28+G29+G30+G31</f>
        <v>443000</v>
      </c>
      <c r="H24" s="489">
        <f>H25+H26+H27+H28+H29+H30+H31</f>
        <v>447980</v>
      </c>
      <c r="I24" s="418">
        <f>I25+I26+I27+I28+I29+I30+I31</f>
        <v>447980</v>
      </c>
      <c r="J24" s="397">
        <f t="shared" ref="J24:K24" si="15">J25+J26+J27+J28+J29+J30+J31</f>
        <v>445213</v>
      </c>
      <c r="K24" s="208">
        <f t="shared" si="15"/>
        <v>0</v>
      </c>
      <c r="L24" s="221">
        <f t="shared" si="5"/>
        <v>445213</v>
      </c>
      <c r="M24" s="95">
        <f t="shared" ref="M24:O24" si="16">M25+M26+M27+M28+M29+M30+M31</f>
        <v>0</v>
      </c>
      <c r="N24" s="96">
        <f t="shared" si="16"/>
        <v>0</v>
      </c>
      <c r="O24" s="97">
        <f t="shared" si="16"/>
        <v>445213</v>
      </c>
      <c r="P24" s="95">
        <f t="shared" ref="P24:AA24" si="17">P25+P26+P27+P28+P29+P30+P31</f>
        <v>24233</v>
      </c>
      <c r="Q24" s="96">
        <f t="shared" si="17"/>
        <v>22478</v>
      </c>
      <c r="R24" s="96">
        <f t="shared" si="17"/>
        <v>28310</v>
      </c>
      <c r="S24" s="96">
        <f t="shared" si="17"/>
        <v>37544</v>
      </c>
      <c r="T24" s="96">
        <f t="shared" si="17"/>
        <v>36438</v>
      </c>
      <c r="U24" s="96">
        <f t="shared" si="17"/>
        <v>42735</v>
      </c>
      <c r="V24" s="96">
        <f t="shared" si="17"/>
        <v>28155</v>
      </c>
      <c r="W24" s="96">
        <f t="shared" si="17"/>
        <v>43707</v>
      </c>
      <c r="X24" s="96">
        <f t="shared" ref="X24" si="18">X25+X26+X27+X28+X29+X30+X31</f>
        <v>35931</v>
      </c>
      <c r="Y24" s="96">
        <f t="shared" si="17"/>
        <v>35931</v>
      </c>
      <c r="Z24" s="98">
        <f t="shared" si="17"/>
        <v>56203</v>
      </c>
      <c r="AA24" s="100">
        <f t="shared" si="17"/>
        <v>53548</v>
      </c>
      <c r="AC24" s="253"/>
    </row>
    <row r="25" spans="1:29" x14ac:dyDescent="0.25">
      <c r="A25" s="140" t="s">
        <v>296</v>
      </c>
      <c r="B25" s="65"/>
      <c r="C25" s="668" t="s">
        <v>297</v>
      </c>
      <c r="D25" s="669"/>
      <c r="E25" s="669"/>
      <c r="F25" s="151">
        <v>395000</v>
      </c>
      <c r="G25" s="490">
        <v>397000</v>
      </c>
      <c r="H25" s="490">
        <v>402350</v>
      </c>
      <c r="I25" s="419">
        <v>402350</v>
      </c>
      <c r="J25" s="398">
        <f t="shared" ref="J25:J31" si="19">SUM(P25:AA25)</f>
        <v>402346</v>
      </c>
      <c r="K25" s="209"/>
      <c r="L25" s="224">
        <f t="shared" si="5"/>
        <v>402346</v>
      </c>
      <c r="M25" s="81"/>
      <c r="N25" s="1"/>
      <c r="O25" s="82">
        <f>L25</f>
        <v>402346</v>
      </c>
      <c r="P25" s="81">
        <v>24233</v>
      </c>
      <c r="Q25" s="1">
        <v>22478</v>
      </c>
      <c r="R25" s="1">
        <v>28310</v>
      </c>
      <c r="S25" s="1">
        <v>37544</v>
      </c>
      <c r="T25" s="1">
        <v>25394</v>
      </c>
      <c r="U25" s="1">
        <v>39974</v>
      </c>
      <c r="V25" s="1">
        <v>25394</v>
      </c>
      <c r="W25" s="1">
        <v>40946</v>
      </c>
      <c r="X25" s="1">
        <v>33170</v>
      </c>
      <c r="Y25" s="1">
        <v>33170</v>
      </c>
      <c r="Z25" s="43">
        <v>40946</v>
      </c>
      <c r="AA25" s="46">
        <v>50787</v>
      </c>
      <c r="AC25" s="253"/>
    </row>
    <row r="26" spans="1:29" hidden="1" x14ac:dyDescent="0.25">
      <c r="A26" s="140" t="s">
        <v>298</v>
      </c>
      <c r="B26" s="66"/>
      <c r="C26" s="670" t="s">
        <v>299</v>
      </c>
      <c r="D26" s="671"/>
      <c r="E26" s="671"/>
      <c r="F26" s="152">
        <v>0</v>
      </c>
      <c r="G26" s="491">
        <v>0</v>
      </c>
      <c r="H26" s="491">
        <v>0</v>
      </c>
      <c r="I26" s="420">
        <v>0</v>
      </c>
      <c r="J26" s="399">
        <f t="shared" si="19"/>
        <v>0</v>
      </c>
      <c r="K26" s="210"/>
      <c r="L26" s="224">
        <f t="shared" si="5"/>
        <v>0</v>
      </c>
      <c r="M26" s="81"/>
      <c r="N26" s="1"/>
      <c r="O26" s="82"/>
      <c r="P26" s="8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43"/>
      <c r="AA26" s="46"/>
      <c r="AC26" s="253"/>
    </row>
    <row r="27" spans="1:29" hidden="1" x14ac:dyDescent="0.25">
      <c r="A27" s="140" t="s">
        <v>300</v>
      </c>
      <c r="B27" s="66"/>
      <c r="C27" s="670" t="s">
        <v>301</v>
      </c>
      <c r="D27" s="671"/>
      <c r="E27" s="671"/>
      <c r="F27" s="152">
        <v>0</v>
      </c>
      <c r="G27" s="491">
        <v>0</v>
      </c>
      <c r="H27" s="491">
        <v>0</v>
      </c>
      <c r="I27" s="420">
        <v>0</v>
      </c>
      <c r="J27" s="399">
        <f t="shared" si="19"/>
        <v>0</v>
      </c>
      <c r="K27" s="210"/>
      <c r="L27" s="224">
        <f t="shared" si="5"/>
        <v>0</v>
      </c>
      <c r="M27" s="81"/>
      <c r="N27" s="1"/>
      <c r="O27" s="82"/>
      <c r="P27" s="8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43"/>
      <c r="AA27" s="46"/>
      <c r="AC27" s="253"/>
    </row>
    <row r="28" spans="1:29" x14ac:dyDescent="0.25">
      <c r="A28" s="140" t="s">
        <v>302</v>
      </c>
      <c r="B28" s="66"/>
      <c r="C28" s="670" t="s">
        <v>303</v>
      </c>
      <c r="D28" s="671"/>
      <c r="E28" s="671"/>
      <c r="F28" s="152">
        <v>24000</v>
      </c>
      <c r="G28" s="491">
        <v>24000</v>
      </c>
      <c r="H28" s="491">
        <v>24030</v>
      </c>
      <c r="I28" s="420">
        <v>24030</v>
      </c>
      <c r="J28" s="399">
        <f t="shared" si="19"/>
        <v>22696</v>
      </c>
      <c r="K28" s="210"/>
      <c r="L28" s="224">
        <f t="shared" si="5"/>
        <v>22696</v>
      </c>
      <c r="M28" s="81"/>
      <c r="N28" s="1"/>
      <c r="O28" s="82">
        <f t="shared" ref="O28:O31" si="20">L28</f>
        <v>22696</v>
      </c>
      <c r="P28" s="81"/>
      <c r="Q28" s="1"/>
      <c r="R28" s="1"/>
      <c r="S28" s="1"/>
      <c r="T28" s="1">
        <v>5332</v>
      </c>
      <c r="U28" s="1">
        <v>1333</v>
      </c>
      <c r="V28" s="1">
        <v>1333</v>
      </c>
      <c r="W28" s="1">
        <v>1333</v>
      </c>
      <c r="X28" s="1">
        <v>1333</v>
      </c>
      <c r="Y28" s="1">
        <v>1333</v>
      </c>
      <c r="Z28" s="43">
        <v>9366</v>
      </c>
      <c r="AA28" s="46">
        <v>1333</v>
      </c>
      <c r="AC28" s="253"/>
    </row>
    <row r="29" spans="1:29" hidden="1" x14ac:dyDescent="0.25">
      <c r="A29" s="140" t="s">
        <v>304</v>
      </c>
      <c r="B29" s="66"/>
      <c r="C29" s="670" t="s">
        <v>305</v>
      </c>
      <c r="D29" s="671"/>
      <c r="E29" s="671"/>
      <c r="F29" s="152">
        <v>0</v>
      </c>
      <c r="G29" s="491">
        <v>0</v>
      </c>
      <c r="H29" s="491">
        <v>0</v>
      </c>
      <c r="I29" s="420">
        <v>0</v>
      </c>
      <c r="J29" s="399">
        <f t="shared" si="19"/>
        <v>0</v>
      </c>
      <c r="K29" s="210"/>
      <c r="L29" s="224">
        <f t="shared" si="5"/>
        <v>0</v>
      </c>
      <c r="M29" s="81"/>
      <c r="N29" s="1"/>
      <c r="O29" s="82">
        <f t="shared" si="20"/>
        <v>0</v>
      </c>
      <c r="P29" s="81"/>
      <c r="Q29" s="1"/>
      <c r="R29" s="1"/>
      <c r="S29" s="1"/>
      <c r="T29" s="1">
        <v>0</v>
      </c>
      <c r="U29" s="1"/>
      <c r="V29" s="1"/>
      <c r="W29" s="1"/>
      <c r="X29" s="1"/>
      <c r="Y29" s="1"/>
      <c r="Z29" s="43"/>
      <c r="AA29" s="46"/>
      <c r="AC29" s="253"/>
    </row>
    <row r="30" spans="1:29" hidden="1" x14ac:dyDescent="0.25">
      <c r="A30" s="140" t="s">
        <v>306</v>
      </c>
      <c r="B30" s="66"/>
      <c r="C30" s="670" t="s">
        <v>307</v>
      </c>
      <c r="D30" s="671"/>
      <c r="E30" s="671"/>
      <c r="F30" s="152">
        <v>0</v>
      </c>
      <c r="G30" s="491">
        <v>0</v>
      </c>
      <c r="H30" s="491">
        <v>0</v>
      </c>
      <c r="I30" s="420">
        <v>0</v>
      </c>
      <c r="J30" s="399">
        <f t="shared" si="19"/>
        <v>0</v>
      </c>
      <c r="K30" s="210"/>
      <c r="L30" s="224">
        <f t="shared" si="5"/>
        <v>0</v>
      </c>
      <c r="M30" s="81"/>
      <c r="N30" s="1"/>
      <c r="O30" s="82">
        <f t="shared" si="20"/>
        <v>0</v>
      </c>
      <c r="P30" s="81"/>
      <c r="Q30" s="1"/>
      <c r="R30" s="1"/>
      <c r="S30" s="1"/>
      <c r="T30" s="1">
        <v>0</v>
      </c>
      <c r="U30" s="1"/>
      <c r="V30" s="1"/>
      <c r="W30" s="1"/>
      <c r="X30" s="1"/>
      <c r="Y30" s="1"/>
      <c r="Z30" s="43"/>
      <c r="AA30" s="46"/>
      <c r="AC30" s="253"/>
    </row>
    <row r="31" spans="1:29" ht="15.75" thickBot="1" x14ac:dyDescent="0.3">
      <c r="A31" s="140" t="s">
        <v>308</v>
      </c>
      <c r="B31" s="67"/>
      <c r="C31" s="672" t="s">
        <v>309</v>
      </c>
      <c r="D31" s="673"/>
      <c r="E31" s="673"/>
      <c r="F31" s="153">
        <v>22000</v>
      </c>
      <c r="G31" s="492">
        <v>22000</v>
      </c>
      <c r="H31" s="492">
        <v>21600</v>
      </c>
      <c r="I31" s="421">
        <v>21600</v>
      </c>
      <c r="J31" s="400">
        <f t="shared" si="19"/>
        <v>20171</v>
      </c>
      <c r="K31" s="211"/>
      <c r="L31" s="224">
        <f t="shared" si="5"/>
        <v>20171</v>
      </c>
      <c r="M31" s="81"/>
      <c r="N31" s="1"/>
      <c r="O31" s="82">
        <f t="shared" si="20"/>
        <v>20171</v>
      </c>
      <c r="P31" s="81"/>
      <c r="Q31" s="1"/>
      <c r="R31" s="1"/>
      <c r="S31" s="1"/>
      <c r="T31" s="1">
        <v>5712</v>
      </c>
      <c r="U31" s="1">
        <v>1428</v>
      </c>
      <c r="V31" s="1">
        <v>1428</v>
      </c>
      <c r="W31" s="1">
        <v>1428</v>
      </c>
      <c r="X31" s="1">
        <v>1428</v>
      </c>
      <c r="Y31" s="1">
        <v>1428</v>
      </c>
      <c r="Z31" s="43">
        <v>5891</v>
      </c>
      <c r="AA31" s="46">
        <v>1428</v>
      </c>
      <c r="AC31" s="253"/>
    </row>
    <row r="32" spans="1:29" ht="15.75" thickBot="1" x14ac:dyDescent="0.3">
      <c r="B32" s="92" t="s">
        <v>310</v>
      </c>
      <c r="C32" s="617" t="s">
        <v>311</v>
      </c>
      <c r="D32" s="618"/>
      <c r="E32" s="618"/>
      <c r="F32" s="157">
        <f t="shared" ref="F32:K32" si="21">F33+F39+F42+F58+F61</f>
        <v>1332000</v>
      </c>
      <c r="G32" s="489">
        <f t="shared" si="21"/>
        <v>1816590.6</v>
      </c>
      <c r="H32" s="489">
        <f t="shared" si="21"/>
        <v>1828662</v>
      </c>
      <c r="I32" s="418">
        <f t="shared" si="21"/>
        <v>1833060</v>
      </c>
      <c r="J32" s="397">
        <f t="shared" si="21"/>
        <v>1626406</v>
      </c>
      <c r="K32" s="208">
        <f t="shared" si="21"/>
        <v>0</v>
      </c>
      <c r="L32" s="221">
        <f t="shared" si="5"/>
        <v>1626406</v>
      </c>
      <c r="M32" s="95">
        <f t="shared" ref="M32:AA32" si="22">M33+M39+M42+M58+M61</f>
        <v>81165</v>
      </c>
      <c r="N32" s="96">
        <f t="shared" si="22"/>
        <v>899622</v>
      </c>
      <c r="O32" s="97">
        <f t="shared" si="22"/>
        <v>645619</v>
      </c>
      <c r="P32" s="95">
        <f t="shared" si="22"/>
        <v>42367</v>
      </c>
      <c r="Q32" s="96">
        <f t="shared" si="22"/>
        <v>44068</v>
      </c>
      <c r="R32" s="96">
        <f t="shared" si="22"/>
        <v>152901</v>
      </c>
      <c r="S32" s="96">
        <f t="shared" si="22"/>
        <v>229409</v>
      </c>
      <c r="T32" s="96">
        <f t="shared" si="22"/>
        <v>190720</v>
      </c>
      <c r="U32" s="96">
        <f t="shared" si="22"/>
        <v>351432</v>
      </c>
      <c r="V32" s="96">
        <f t="shared" si="22"/>
        <v>108141</v>
      </c>
      <c r="W32" s="96">
        <f t="shared" si="22"/>
        <v>81366</v>
      </c>
      <c r="X32" s="96">
        <f t="shared" ref="X32" si="23">X33+X39+X42+X58+X61</f>
        <v>193526</v>
      </c>
      <c r="Y32" s="96">
        <f t="shared" si="22"/>
        <v>95100</v>
      </c>
      <c r="Z32" s="98">
        <f t="shared" si="22"/>
        <v>58750</v>
      </c>
      <c r="AA32" s="100">
        <f t="shared" si="22"/>
        <v>78626</v>
      </c>
      <c r="AC32" s="253"/>
    </row>
    <row r="33" spans="1:30" x14ac:dyDescent="0.25">
      <c r="B33" s="137" t="s">
        <v>912</v>
      </c>
      <c r="C33" s="621" t="s">
        <v>312</v>
      </c>
      <c r="D33" s="622"/>
      <c r="E33" s="622"/>
      <c r="F33" s="147">
        <f t="shared" ref="F33:H33" si="24">F34+F35+F38</f>
        <v>226000</v>
      </c>
      <c r="G33" s="485">
        <f t="shared" si="24"/>
        <v>201950</v>
      </c>
      <c r="H33" s="485">
        <f t="shared" si="24"/>
        <v>282000</v>
      </c>
      <c r="I33" s="414">
        <f t="shared" ref="I33:AA33" si="25">I34+I35+I38</f>
        <v>286398</v>
      </c>
      <c r="J33" s="393">
        <f t="shared" si="25"/>
        <v>285896</v>
      </c>
      <c r="K33" s="204">
        <f t="shared" si="25"/>
        <v>0</v>
      </c>
      <c r="L33" s="222">
        <f t="shared" si="5"/>
        <v>285896</v>
      </c>
      <c r="M33" s="131">
        <f t="shared" ref="M33:O33" si="26">M34+M35+M38</f>
        <v>11813</v>
      </c>
      <c r="N33" s="132">
        <f t="shared" si="26"/>
        <v>0</v>
      </c>
      <c r="O33" s="133">
        <f t="shared" si="26"/>
        <v>274083</v>
      </c>
      <c r="P33" s="131">
        <f t="shared" si="25"/>
        <v>0</v>
      </c>
      <c r="Q33" s="132">
        <f t="shared" si="25"/>
        <v>0</v>
      </c>
      <c r="R33" s="132">
        <f t="shared" si="25"/>
        <v>23623</v>
      </c>
      <c r="S33" s="132">
        <f t="shared" si="25"/>
        <v>22322</v>
      </c>
      <c r="T33" s="132">
        <f t="shared" si="25"/>
        <v>11811</v>
      </c>
      <c r="U33" s="132">
        <f t="shared" si="25"/>
        <v>69413</v>
      </c>
      <c r="V33" s="132">
        <f t="shared" si="25"/>
        <v>22547</v>
      </c>
      <c r="W33" s="132">
        <f t="shared" si="25"/>
        <v>19685</v>
      </c>
      <c r="X33" s="132">
        <f t="shared" ref="X33" si="27">X34+X35+X38</f>
        <v>53661</v>
      </c>
      <c r="Y33" s="132">
        <f t="shared" si="25"/>
        <v>25039</v>
      </c>
      <c r="Z33" s="134">
        <f t="shared" si="25"/>
        <v>14173</v>
      </c>
      <c r="AA33" s="136">
        <f t="shared" si="25"/>
        <v>23622</v>
      </c>
      <c r="AC33" s="253"/>
    </row>
    <row r="34" spans="1:30" hidden="1" x14ac:dyDescent="0.25">
      <c r="A34" s="140" t="s">
        <v>313</v>
      </c>
      <c r="B34" s="59" t="s">
        <v>913</v>
      </c>
      <c r="C34" s="599" t="s">
        <v>314</v>
      </c>
      <c r="D34" s="600"/>
      <c r="E34" s="600"/>
      <c r="F34" s="148"/>
      <c r="G34" s="486"/>
      <c r="H34" s="486"/>
      <c r="I34" s="415"/>
      <c r="J34" s="394"/>
      <c r="K34" s="205"/>
      <c r="L34" s="224">
        <f t="shared" si="5"/>
        <v>0</v>
      </c>
      <c r="M34" s="81"/>
      <c r="N34" s="1"/>
      <c r="O34" s="82"/>
      <c r="P34" s="81"/>
      <c r="Q34" s="1"/>
      <c r="R34" s="1"/>
      <c r="S34" s="1"/>
      <c r="T34" s="1"/>
      <c r="U34" s="1"/>
      <c r="V34" s="1"/>
      <c r="W34" s="1"/>
      <c r="X34" s="1"/>
      <c r="Y34" s="1"/>
      <c r="Z34" s="43"/>
      <c r="AA34" s="46"/>
      <c r="AC34" s="253"/>
    </row>
    <row r="35" spans="1:30" x14ac:dyDescent="0.25">
      <c r="A35" s="140" t="s">
        <v>315</v>
      </c>
      <c r="B35" s="57" t="s">
        <v>914</v>
      </c>
      <c r="C35" s="601" t="s">
        <v>316</v>
      </c>
      <c r="D35" s="602"/>
      <c r="E35" s="602"/>
      <c r="F35" s="154">
        <f t="shared" ref="F35:I35" si="28">SUM(F36:F37)</f>
        <v>226000</v>
      </c>
      <c r="G35" s="493">
        <f t="shared" ref="G35" si="29">SUM(G36:G37)</f>
        <v>201950</v>
      </c>
      <c r="H35" s="493">
        <f t="shared" ref="H35" si="30">SUM(H36:H37)</f>
        <v>282000</v>
      </c>
      <c r="I35" s="422">
        <f t="shared" si="28"/>
        <v>286398</v>
      </c>
      <c r="J35" s="401">
        <f>SUM(J36:J37)</f>
        <v>285896</v>
      </c>
      <c r="K35" s="212">
        <f t="shared" ref="K35:AA35" si="31">SUM(K36:K37)</f>
        <v>0</v>
      </c>
      <c r="L35" s="225">
        <f t="shared" si="31"/>
        <v>285896</v>
      </c>
      <c r="M35" s="83">
        <f t="shared" si="31"/>
        <v>11813</v>
      </c>
      <c r="N35" s="13">
        <f t="shared" si="31"/>
        <v>0</v>
      </c>
      <c r="O35" s="84">
        <f t="shared" si="31"/>
        <v>274083</v>
      </c>
      <c r="P35" s="83">
        <f t="shared" si="31"/>
        <v>0</v>
      </c>
      <c r="Q35" s="13">
        <f t="shared" si="31"/>
        <v>0</v>
      </c>
      <c r="R35" s="13">
        <f t="shared" si="31"/>
        <v>23623</v>
      </c>
      <c r="S35" s="13">
        <f t="shared" si="31"/>
        <v>22322</v>
      </c>
      <c r="T35" s="13">
        <f t="shared" si="31"/>
        <v>11811</v>
      </c>
      <c r="U35" s="13">
        <f t="shared" si="31"/>
        <v>69413</v>
      </c>
      <c r="V35" s="13">
        <f t="shared" si="31"/>
        <v>22547</v>
      </c>
      <c r="W35" s="13">
        <f t="shared" si="31"/>
        <v>19685</v>
      </c>
      <c r="X35" s="13">
        <f t="shared" ref="X35" si="32">SUM(X36:X37)</f>
        <v>53661</v>
      </c>
      <c r="Y35" s="13">
        <f t="shared" si="31"/>
        <v>25039</v>
      </c>
      <c r="Z35" s="44">
        <f t="shared" si="31"/>
        <v>14173</v>
      </c>
      <c r="AA35" s="47">
        <f t="shared" si="31"/>
        <v>23622</v>
      </c>
      <c r="AC35" s="253"/>
      <c r="AD35" s="253"/>
    </row>
    <row r="36" spans="1:30" x14ac:dyDescent="0.25">
      <c r="B36" s="59"/>
      <c r="C36" s="388"/>
      <c r="D36" s="603" t="s">
        <v>1158</v>
      </c>
      <c r="E36" s="688"/>
      <c r="F36" s="148">
        <v>0</v>
      </c>
      <c r="G36" s="486">
        <v>24000</v>
      </c>
      <c r="H36" s="486">
        <v>32000</v>
      </c>
      <c r="I36" s="415">
        <v>32000</v>
      </c>
      <c r="J36" s="394">
        <f t="shared" ref="J36:J37" si="33">SUM(P36:AA36)</f>
        <v>11813</v>
      </c>
      <c r="K36" s="205"/>
      <c r="L36" s="224">
        <f t="shared" ref="L36:L37" si="34">SUM(J36:K36)</f>
        <v>11813</v>
      </c>
      <c r="M36" s="81">
        <f>L36</f>
        <v>11813</v>
      </c>
      <c r="N36" s="1"/>
      <c r="O36" s="82"/>
      <c r="P36" s="81"/>
      <c r="Q36" s="1"/>
      <c r="R36" s="1">
        <v>3939</v>
      </c>
      <c r="S36" s="1"/>
      <c r="T36" s="1"/>
      <c r="U36" s="1">
        <v>3937</v>
      </c>
      <c r="V36" s="1"/>
      <c r="W36" s="1"/>
      <c r="X36" s="1"/>
      <c r="Y36" s="1">
        <v>3937</v>
      </c>
      <c r="Z36" s="43"/>
      <c r="AA36" s="46"/>
      <c r="AC36" s="253"/>
      <c r="AD36" s="253"/>
    </row>
    <row r="37" spans="1:30" x14ac:dyDescent="0.25">
      <c r="B37" s="59"/>
      <c r="C37" s="388"/>
      <c r="D37" s="603" t="s">
        <v>1159</v>
      </c>
      <c r="E37" s="688"/>
      <c r="F37" s="148">
        <v>226000</v>
      </c>
      <c r="G37" s="486">
        <v>177950</v>
      </c>
      <c r="H37" s="486">
        <v>250000</v>
      </c>
      <c r="I37" s="415">
        <v>254398</v>
      </c>
      <c r="J37" s="394">
        <f t="shared" si="33"/>
        <v>274083</v>
      </c>
      <c r="K37" s="205"/>
      <c r="L37" s="224">
        <f t="shared" si="34"/>
        <v>274083</v>
      </c>
      <c r="M37" s="81"/>
      <c r="N37" s="1"/>
      <c r="O37" s="82">
        <f>L37</f>
        <v>274083</v>
      </c>
      <c r="P37" s="81"/>
      <c r="Q37" s="1"/>
      <c r="R37" s="1">
        <v>19684</v>
      </c>
      <c r="S37" s="1">
        <v>22322</v>
      </c>
      <c r="T37" s="1">
        <v>11811</v>
      </c>
      <c r="U37" s="1">
        <v>65476</v>
      </c>
      <c r="V37" s="1">
        <v>22547</v>
      </c>
      <c r="W37" s="510">
        <v>19685</v>
      </c>
      <c r="X37" s="1">
        <v>53661</v>
      </c>
      <c r="Y37" s="1">
        <v>21102</v>
      </c>
      <c r="Z37" s="43">
        <v>14173</v>
      </c>
      <c r="AA37" s="46">
        <v>23622</v>
      </c>
      <c r="AC37" s="253"/>
      <c r="AD37" s="253"/>
    </row>
    <row r="38" spans="1:30" hidden="1" x14ac:dyDescent="0.25">
      <c r="A38" s="140" t="s">
        <v>317</v>
      </c>
      <c r="B38" s="59" t="s">
        <v>915</v>
      </c>
      <c r="C38" s="599" t="s">
        <v>318</v>
      </c>
      <c r="D38" s="600"/>
      <c r="E38" s="600"/>
      <c r="F38" s="148"/>
      <c r="G38" s="486"/>
      <c r="H38" s="486"/>
      <c r="I38" s="415"/>
      <c r="J38" s="394"/>
      <c r="K38" s="205"/>
      <c r="L38" s="224">
        <f t="shared" si="5"/>
        <v>0</v>
      </c>
      <c r="M38" s="81"/>
      <c r="N38" s="1"/>
      <c r="O38" s="82"/>
      <c r="P38" s="81"/>
      <c r="Q38" s="1"/>
      <c r="R38" s="1"/>
      <c r="S38" s="1"/>
      <c r="T38" s="1"/>
      <c r="U38" s="1"/>
      <c r="V38" s="1"/>
      <c r="W38" s="1"/>
      <c r="X38" s="1"/>
      <c r="Y38" s="1"/>
      <c r="Z38" s="43"/>
      <c r="AA38" s="46"/>
      <c r="AC38" s="253"/>
      <c r="AD38" s="253"/>
    </row>
    <row r="39" spans="1:30" hidden="1" x14ac:dyDescent="0.25">
      <c r="B39" s="101" t="s">
        <v>916</v>
      </c>
      <c r="C39" s="597" t="s">
        <v>319</v>
      </c>
      <c r="D39" s="598"/>
      <c r="E39" s="598"/>
      <c r="F39" s="149">
        <f t="shared" ref="F39:H39" si="35">F40+F41</f>
        <v>0</v>
      </c>
      <c r="G39" s="487">
        <f t="shared" si="35"/>
        <v>0</v>
      </c>
      <c r="H39" s="487">
        <f t="shared" si="35"/>
        <v>0</v>
      </c>
      <c r="I39" s="416">
        <f t="shared" ref="I39:AA39" si="36">I40+I41</f>
        <v>0</v>
      </c>
      <c r="J39" s="395">
        <f t="shared" si="36"/>
        <v>0</v>
      </c>
      <c r="K39" s="206">
        <f t="shared" si="36"/>
        <v>0</v>
      </c>
      <c r="L39" s="223">
        <f t="shared" si="5"/>
        <v>0</v>
      </c>
      <c r="M39" s="104">
        <f t="shared" ref="M39:O39" si="37">M40+M41</f>
        <v>0</v>
      </c>
      <c r="N39" s="105">
        <f t="shared" si="37"/>
        <v>0</v>
      </c>
      <c r="O39" s="106">
        <f t="shared" si="37"/>
        <v>0</v>
      </c>
      <c r="P39" s="104">
        <f t="shared" si="36"/>
        <v>0</v>
      </c>
      <c r="Q39" s="105">
        <f t="shared" si="36"/>
        <v>0</v>
      </c>
      <c r="R39" s="105">
        <f t="shared" si="36"/>
        <v>0</v>
      </c>
      <c r="S39" s="105">
        <f t="shared" si="36"/>
        <v>0</v>
      </c>
      <c r="T39" s="105">
        <f t="shared" si="36"/>
        <v>0</v>
      </c>
      <c r="U39" s="105">
        <f t="shared" si="36"/>
        <v>0</v>
      </c>
      <c r="V39" s="105">
        <f t="shared" si="36"/>
        <v>0</v>
      </c>
      <c r="W39" s="105">
        <f t="shared" si="36"/>
        <v>0</v>
      </c>
      <c r="X39" s="105">
        <f t="shared" ref="X39" si="38">X40+X41</f>
        <v>0</v>
      </c>
      <c r="Y39" s="105">
        <f t="shared" si="36"/>
        <v>0</v>
      </c>
      <c r="Z39" s="107">
        <f t="shared" si="36"/>
        <v>0</v>
      </c>
      <c r="AA39" s="109">
        <f t="shared" si="36"/>
        <v>0</v>
      </c>
      <c r="AC39" s="253"/>
      <c r="AD39" s="253"/>
    </row>
    <row r="40" spans="1:30" hidden="1" x14ac:dyDescent="0.25">
      <c r="A40" s="140" t="s">
        <v>320</v>
      </c>
      <c r="B40" s="59" t="s">
        <v>917</v>
      </c>
      <c r="C40" s="599" t="s">
        <v>321</v>
      </c>
      <c r="D40" s="600"/>
      <c r="E40" s="600"/>
      <c r="F40" s="148"/>
      <c r="G40" s="486"/>
      <c r="H40" s="486"/>
      <c r="I40" s="415"/>
      <c r="J40" s="394">
        <f t="shared" ref="J40:J41" si="39">SUM(P40:AA40)</f>
        <v>0</v>
      </c>
      <c r="K40" s="205"/>
      <c r="L40" s="224">
        <f t="shared" si="5"/>
        <v>0</v>
      </c>
      <c r="M40" s="81"/>
      <c r="N40" s="1"/>
      <c r="O40" s="82"/>
      <c r="P40" s="81"/>
      <c r="Q40" s="1"/>
      <c r="R40" s="1"/>
      <c r="S40" s="1"/>
      <c r="T40" s="1"/>
      <c r="U40" s="1"/>
      <c r="V40" s="1"/>
      <c r="W40" s="1"/>
      <c r="X40" s="1"/>
      <c r="Y40" s="1"/>
      <c r="Z40" s="43"/>
      <c r="AA40" s="46"/>
      <c r="AC40" s="253"/>
      <c r="AD40" s="253"/>
    </row>
    <row r="41" spans="1:30" hidden="1" x14ac:dyDescent="0.25">
      <c r="A41" s="140" t="s">
        <v>322</v>
      </c>
      <c r="B41" s="59" t="s">
        <v>918</v>
      </c>
      <c r="C41" s="599" t="s">
        <v>323</v>
      </c>
      <c r="D41" s="600"/>
      <c r="E41" s="600"/>
      <c r="F41" s="148"/>
      <c r="G41" s="486"/>
      <c r="H41" s="486"/>
      <c r="I41" s="415"/>
      <c r="J41" s="394">
        <f t="shared" si="39"/>
        <v>0</v>
      </c>
      <c r="K41" s="205"/>
      <c r="L41" s="224">
        <f t="shared" si="5"/>
        <v>0</v>
      </c>
      <c r="M41" s="81"/>
      <c r="N41" s="1"/>
      <c r="O41" s="82"/>
      <c r="P41" s="81"/>
      <c r="Q41" s="1"/>
      <c r="R41" s="1"/>
      <c r="S41" s="1"/>
      <c r="T41" s="1"/>
      <c r="U41" s="1"/>
      <c r="V41" s="1"/>
      <c r="W41" s="1"/>
      <c r="X41" s="1"/>
      <c r="Y41" s="1"/>
      <c r="Z41" s="43"/>
      <c r="AA41" s="46"/>
      <c r="AC41" s="253"/>
      <c r="AD41" s="253"/>
    </row>
    <row r="42" spans="1:30" x14ac:dyDescent="0.25">
      <c r="B42" s="101" t="s">
        <v>919</v>
      </c>
      <c r="C42" s="597" t="s">
        <v>324</v>
      </c>
      <c r="D42" s="598"/>
      <c r="E42" s="598"/>
      <c r="F42" s="149">
        <f t="shared" ref="F42:K42" si="40">F43+F48+F49+F50+F53+F56+F57</f>
        <v>1106000</v>
      </c>
      <c r="G42" s="487">
        <f t="shared" si="40"/>
        <v>1214669.6000000001</v>
      </c>
      <c r="H42" s="487">
        <f t="shared" si="40"/>
        <v>1164432</v>
      </c>
      <c r="I42" s="416">
        <f t="shared" si="40"/>
        <v>1164432</v>
      </c>
      <c r="J42" s="395">
        <f t="shared" si="40"/>
        <v>1003857</v>
      </c>
      <c r="K42" s="206">
        <f t="shared" si="40"/>
        <v>0</v>
      </c>
      <c r="L42" s="223">
        <f t="shared" si="5"/>
        <v>1003857</v>
      </c>
      <c r="M42" s="104">
        <f t="shared" ref="M42:AA42" si="41">M43+M48+M49+M50+M53+M56+M57</f>
        <v>52882</v>
      </c>
      <c r="N42" s="105">
        <f t="shared" si="41"/>
        <v>715811</v>
      </c>
      <c r="O42" s="106">
        <f t="shared" si="41"/>
        <v>235164</v>
      </c>
      <c r="P42" s="104">
        <f t="shared" si="41"/>
        <v>33778</v>
      </c>
      <c r="Q42" s="105">
        <f t="shared" si="41"/>
        <v>35099</v>
      </c>
      <c r="R42" s="105">
        <f t="shared" si="41"/>
        <v>97148</v>
      </c>
      <c r="S42" s="105">
        <f t="shared" si="41"/>
        <v>158357</v>
      </c>
      <c r="T42" s="105">
        <f t="shared" si="41"/>
        <v>139202</v>
      </c>
      <c r="U42" s="105">
        <f t="shared" si="41"/>
        <v>209187</v>
      </c>
      <c r="V42" s="105">
        <f t="shared" si="41"/>
        <v>63412</v>
      </c>
      <c r="W42" s="105">
        <f t="shared" si="41"/>
        <v>45313</v>
      </c>
      <c r="X42" s="105">
        <f t="shared" ref="X42" si="42">X43+X48+X49+X50+X53+X56+X57</f>
        <v>99600</v>
      </c>
      <c r="Y42" s="105">
        <f t="shared" si="41"/>
        <v>50629</v>
      </c>
      <c r="Z42" s="107">
        <f t="shared" si="41"/>
        <v>32128</v>
      </c>
      <c r="AA42" s="109">
        <f t="shared" si="41"/>
        <v>40004</v>
      </c>
      <c r="AC42" s="253"/>
      <c r="AD42" s="253"/>
    </row>
    <row r="43" spans="1:30" s="42" customFormat="1" x14ac:dyDescent="0.25">
      <c r="A43" s="140" t="s">
        <v>325</v>
      </c>
      <c r="B43" s="57" t="s">
        <v>920</v>
      </c>
      <c r="C43" s="601" t="s">
        <v>326</v>
      </c>
      <c r="D43" s="602"/>
      <c r="E43" s="602"/>
      <c r="F43" s="154">
        <f>SUM(F44:F47)</f>
        <v>854000</v>
      </c>
      <c r="G43" s="493">
        <f>SUM(G44:G47)</f>
        <v>742118</v>
      </c>
      <c r="H43" s="493">
        <f>SUM(H44:H47)</f>
        <v>746432</v>
      </c>
      <c r="I43" s="422">
        <f>SUM(I44:I47)</f>
        <v>746432</v>
      </c>
      <c r="J43" s="401">
        <f t="shared" ref="J43:AA43" si="43">SUM(J44:J47)</f>
        <v>627147</v>
      </c>
      <c r="K43" s="212">
        <f t="shared" si="43"/>
        <v>0</v>
      </c>
      <c r="L43" s="225">
        <f t="shared" si="5"/>
        <v>627147</v>
      </c>
      <c r="M43" s="83">
        <f t="shared" si="43"/>
        <v>9175</v>
      </c>
      <c r="N43" s="13">
        <f t="shared" si="43"/>
        <v>616310</v>
      </c>
      <c r="O43" s="84">
        <f t="shared" si="43"/>
        <v>1662</v>
      </c>
      <c r="P43" s="83">
        <f t="shared" si="43"/>
        <v>28111</v>
      </c>
      <c r="Q43" s="13">
        <f t="shared" si="43"/>
        <v>35099</v>
      </c>
      <c r="R43" s="13">
        <f t="shared" si="43"/>
        <v>37987</v>
      </c>
      <c r="S43" s="13">
        <f t="shared" si="43"/>
        <v>147214</v>
      </c>
      <c r="T43" s="13">
        <f t="shared" si="43"/>
        <v>30294</v>
      </c>
      <c r="U43" s="13">
        <f t="shared" si="43"/>
        <v>190269</v>
      </c>
      <c r="V43" s="13">
        <f t="shared" si="43"/>
        <v>35118</v>
      </c>
      <c r="W43" s="13">
        <f t="shared" si="43"/>
        <v>36988</v>
      </c>
      <c r="X43" s="13">
        <f t="shared" ref="X43" si="44">SUM(X44:X47)</f>
        <v>36157</v>
      </c>
      <c r="Y43" s="13">
        <f t="shared" si="43"/>
        <v>42304</v>
      </c>
      <c r="Z43" s="44">
        <f t="shared" si="43"/>
        <v>3803</v>
      </c>
      <c r="AA43" s="47">
        <f t="shared" si="43"/>
        <v>3803</v>
      </c>
      <c r="AC43" s="253"/>
      <c r="AD43" s="253"/>
    </row>
    <row r="44" spans="1:30" x14ac:dyDescent="0.25">
      <c r="B44" s="59"/>
      <c r="C44" s="388"/>
      <c r="D44" s="603" t="s">
        <v>1208</v>
      </c>
      <c r="E44" s="688"/>
      <c r="F44" s="148">
        <v>2000</v>
      </c>
      <c r="G44" s="486">
        <v>1575</v>
      </c>
      <c r="H44" s="486">
        <v>1400</v>
      </c>
      <c r="I44" s="415">
        <v>1400</v>
      </c>
      <c r="J44" s="394">
        <f t="shared" ref="J44:J49" si="45">SUM(P44:AA44)</f>
        <v>1325</v>
      </c>
      <c r="K44" s="205"/>
      <c r="L44" s="224">
        <f t="shared" si="5"/>
        <v>1325</v>
      </c>
      <c r="M44" s="81">
        <f>L44</f>
        <v>1325</v>
      </c>
      <c r="N44" s="1"/>
      <c r="O44" s="82"/>
      <c r="P44" s="81">
        <v>121</v>
      </c>
      <c r="Q44" s="1">
        <v>121</v>
      </c>
      <c r="R44" s="1">
        <v>121</v>
      </c>
      <c r="S44" s="1"/>
      <c r="T44" s="1">
        <v>121</v>
      </c>
      <c r="U44" s="1">
        <v>115</v>
      </c>
      <c r="V44" s="1">
        <v>121</v>
      </c>
      <c r="W44" s="1">
        <v>121</v>
      </c>
      <c r="X44" s="1">
        <v>121</v>
      </c>
      <c r="Y44" s="1">
        <v>121</v>
      </c>
      <c r="Z44" s="43">
        <v>121</v>
      </c>
      <c r="AA44" s="46">
        <v>121</v>
      </c>
      <c r="AC44" s="253"/>
      <c r="AD44" s="253"/>
    </row>
    <row r="45" spans="1:30" x14ac:dyDescent="0.25">
      <c r="B45" s="59"/>
      <c r="C45" s="388"/>
      <c r="D45" s="603" t="s">
        <v>1209</v>
      </c>
      <c r="E45" s="688"/>
      <c r="F45" s="148">
        <v>766000</v>
      </c>
      <c r="G45" s="486">
        <v>672827</v>
      </c>
      <c r="H45" s="486">
        <v>684000</v>
      </c>
      <c r="I45" s="415">
        <v>684000</v>
      </c>
      <c r="J45" s="394">
        <f t="shared" si="45"/>
        <v>616310</v>
      </c>
      <c r="K45" s="205"/>
      <c r="L45" s="224">
        <f t="shared" si="5"/>
        <v>616310</v>
      </c>
      <c r="M45" s="81"/>
      <c r="N45" s="1">
        <f>L45</f>
        <v>616310</v>
      </c>
      <c r="O45" s="82"/>
      <c r="P45" s="81">
        <v>27990</v>
      </c>
      <c r="Q45" s="1">
        <v>34978</v>
      </c>
      <c r="R45" s="1">
        <v>37866</v>
      </c>
      <c r="S45" s="1">
        <v>145719</v>
      </c>
      <c r="T45" s="1">
        <v>30173</v>
      </c>
      <c r="U45" s="1">
        <v>190154</v>
      </c>
      <c r="V45" s="1">
        <v>34997</v>
      </c>
      <c r="W45" s="1">
        <v>36036</v>
      </c>
      <c r="X45" s="1">
        <v>36036</v>
      </c>
      <c r="Y45" s="1">
        <v>34997</v>
      </c>
      <c r="Z45" s="43">
        <v>3682</v>
      </c>
      <c r="AA45" s="46">
        <v>3682</v>
      </c>
      <c r="AC45" s="253"/>
      <c r="AD45" s="253"/>
    </row>
    <row r="46" spans="1:30" x14ac:dyDescent="0.25">
      <c r="B46" s="59"/>
      <c r="C46" s="388"/>
      <c r="D46" s="603" t="s">
        <v>1210</v>
      </c>
      <c r="E46" s="688"/>
      <c r="F46" s="148">
        <v>36000</v>
      </c>
      <c r="G46" s="486">
        <v>28346</v>
      </c>
      <c r="H46" s="486">
        <v>21662</v>
      </c>
      <c r="I46" s="415">
        <v>21662</v>
      </c>
      <c r="J46" s="394">
        <f t="shared" si="45"/>
        <v>1662</v>
      </c>
      <c r="K46" s="205"/>
      <c r="L46" s="224">
        <f t="shared" si="5"/>
        <v>1662</v>
      </c>
      <c r="M46" s="81"/>
      <c r="N46" s="1"/>
      <c r="O46" s="82">
        <f>L46</f>
        <v>1662</v>
      </c>
      <c r="P46" s="81"/>
      <c r="Q46" s="1"/>
      <c r="R46" s="1"/>
      <c r="S46" s="1"/>
      <c r="T46" s="1"/>
      <c r="U46" s="1"/>
      <c r="V46" s="1"/>
      <c r="W46" s="1">
        <v>831</v>
      </c>
      <c r="X46" s="1"/>
      <c r="Y46" s="1">
        <v>831</v>
      </c>
      <c r="Z46" s="43"/>
      <c r="AA46" s="46"/>
      <c r="AC46" s="253"/>
      <c r="AD46" s="253"/>
    </row>
    <row r="47" spans="1:30" x14ac:dyDescent="0.25">
      <c r="B47" s="59"/>
      <c r="C47" s="388"/>
      <c r="D47" s="603" t="s">
        <v>1211</v>
      </c>
      <c r="E47" s="688"/>
      <c r="F47" s="148">
        <v>50000</v>
      </c>
      <c r="G47" s="486">
        <v>39370</v>
      </c>
      <c r="H47" s="486">
        <v>39370</v>
      </c>
      <c r="I47" s="415">
        <v>39370</v>
      </c>
      <c r="J47" s="394">
        <f t="shared" si="45"/>
        <v>7850</v>
      </c>
      <c r="K47" s="205"/>
      <c r="L47" s="224">
        <f t="shared" si="5"/>
        <v>7850</v>
      </c>
      <c r="M47" s="81">
        <f>L47</f>
        <v>7850</v>
      </c>
      <c r="N47" s="1"/>
      <c r="O47" s="82"/>
      <c r="P47" s="81"/>
      <c r="Q47" s="1"/>
      <c r="R47" s="1"/>
      <c r="S47" s="1">
        <v>1495</v>
      </c>
      <c r="T47" s="1"/>
      <c r="U47" s="1"/>
      <c r="V47" s="1"/>
      <c r="W47" s="1"/>
      <c r="X47" s="1"/>
      <c r="Y47" s="1">
        <v>6355</v>
      </c>
      <c r="Z47" s="43"/>
      <c r="AA47" s="46"/>
      <c r="AC47" s="253"/>
      <c r="AD47" s="253"/>
    </row>
    <row r="48" spans="1:30" s="42" customFormat="1" hidden="1" x14ac:dyDescent="0.25">
      <c r="A48" s="140" t="s">
        <v>327</v>
      </c>
      <c r="B48" s="57" t="s">
        <v>921</v>
      </c>
      <c r="C48" s="601" t="s">
        <v>328</v>
      </c>
      <c r="D48" s="602"/>
      <c r="E48" s="602"/>
      <c r="F48" s="154"/>
      <c r="G48" s="493"/>
      <c r="H48" s="493">
        <v>0</v>
      </c>
      <c r="I48" s="422">
        <v>0</v>
      </c>
      <c r="J48" s="401">
        <f t="shared" si="45"/>
        <v>0</v>
      </c>
      <c r="K48" s="212"/>
      <c r="L48" s="225">
        <f t="shared" si="5"/>
        <v>0</v>
      </c>
      <c r="M48" s="83"/>
      <c r="N48" s="13"/>
      <c r="O48" s="84"/>
      <c r="P48" s="83"/>
      <c r="Q48" s="13"/>
      <c r="R48" s="13"/>
      <c r="S48" s="13"/>
      <c r="T48" s="13"/>
      <c r="U48" s="13"/>
      <c r="V48" s="13"/>
      <c r="W48" s="13"/>
      <c r="X48" s="13"/>
      <c r="Y48" s="13"/>
      <c r="Z48" s="44"/>
      <c r="AA48" s="47"/>
      <c r="AC48" s="253"/>
      <c r="AD48" s="253"/>
    </row>
    <row r="49" spans="1:30" s="42" customFormat="1" x14ac:dyDescent="0.25">
      <c r="A49" s="140" t="s">
        <v>329</v>
      </c>
      <c r="B49" s="57" t="s">
        <v>922</v>
      </c>
      <c r="C49" s="601" t="s">
        <v>330</v>
      </c>
      <c r="D49" s="602"/>
      <c r="E49" s="602"/>
      <c r="F49" s="154">
        <v>0</v>
      </c>
      <c r="G49" s="493">
        <v>196850</v>
      </c>
      <c r="H49" s="493">
        <v>40000</v>
      </c>
      <c r="I49" s="422">
        <v>40000</v>
      </c>
      <c r="J49" s="401">
        <f t="shared" si="45"/>
        <v>40000</v>
      </c>
      <c r="K49" s="212"/>
      <c r="L49" s="225">
        <f t="shared" si="5"/>
        <v>40000</v>
      </c>
      <c r="M49" s="83">
        <f>L49</f>
        <v>40000</v>
      </c>
      <c r="N49" s="13"/>
      <c r="O49" s="84"/>
      <c r="P49" s="83"/>
      <c r="Q49" s="13"/>
      <c r="R49" s="13"/>
      <c r="S49" s="13"/>
      <c r="T49" s="13"/>
      <c r="U49" s="13"/>
      <c r="V49" s="13"/>
      <c r="W49" s="13"/>
      <c r="X49" s="13"/>
      <c r="Y49" s="13"/>
      <c r="Z49" s="44">
        <v>20000</v>
      </c>
      <c r="AA49" s="47">
        <v>20000</v>
      </c>
      <c r="AC49" s="253"/>
      <c r="AD49" s="253"/>
    </row>
    <row r="50" spans="1:30" s="42" customFormat="1" x14ac:dyDescent="0.25">
      <c r="A50" s="140" t="s">
        <v>331</v>
      </c>
      <c r="B50" s="57" t="s">
        <v>923</v>
      </c>
      <c r="C50" s="601" t="s">
        <v>332</v>
      </c>
      <c r="D50" s="602"/>
      <c r="E50" s="602"/>
      <c r="F50" s="154">
        <f>SUM(F51:F52)</f>
        <v>217000</v>
      </c>
      <c r="G50" s="493">
        <f>SUM(G51:G52)</f>
        <v>248143</v>
      </c>
      <c r="H50" s="493">
        <f>SUM(H51:H52)</f>
        <v>350000</v>
      </c>
      <c r="I50" s="422">
        <f>SUM(I51:I52)</f>
        <v>350000</v>
      </c>
      <c r="J50" s="401">
        <f t="shared" ref="J50:AA50" si="46">SUM(J51:J52)</f>
        <v>310636</v>
      </c>
      <c r="K50" s="212">
        <f t="shared" si="46"/>
        <v>0</v>
      </c>
      <c r="L50" s="225">
        <f t="shared" si="5"/>
        <v>310636</v>
      </c>
      <c r="M50" s="83">
        <f t="shared" si="46"/>
        <v>0</v>
      </c>
      <c r="N50" s="13">
        <f t="shared" si="46"/>
        <v>99501</v>
      </c>
      <c r="O50" s="84">
        <f t="shared" si="46"/>
        <v>211135</v>
      </c>
      <c r="P50" s="83">
        <f t="shared" si="46"/>
        <v>5667</v>
      </c>
      <c r="Q50" s="13">
        <f t="shared" si="46"/>
        <v>0</v>
      </c>
      <c r="R50" s="13">
        <f t="shared" si="46"/>
        <v>58963</v>
      </c>
      <c r="S50" s="13">
        <f t="shared" si="46"/>
        <v>11143</v>
      </c>
      <c r="T50" s="13">
        <f t="shared" si="46"/>
        <v>108908</v>
      </c>
      <c r="U50" s="13">
        <f t="shared" si="46"/>
        <v>18918</v>
      </c>
      <c r="V50" s="13">
        <f t="shared" si="46"/>
        <v>10294</v>
      </c>
      <c r="W50" s="13">
        <f t="shared" si="46"/>
        <v>8325</v>
      </c>
      <c r="X50" s="13">
        <f t="shared" ref="X50" si="47">SUM(X51:X52)</f>
        <v>63443</v>
      </c>
      <c r="Y50" s="13">
        <f t="shared" si="46"/>
        <v>8325</v>
      </c>
      <c r="Z50" s="44">
        <f t="shared" si="46"/>
        <v>8325</v>
      </c>
      <c r="AA50" s="47">
        <f t="shared" si="46"/>
        <v>8325</v>
      </c>
      <c r="AC50" s="253"/>
      <c r="AD50" s="253"/>
    </row>
    <row r="51" spans="1:30" x14ac:dyDescent="0.25">
      <c r="B51" s="59"/>
      <c r="C51" s="388"/>
      <c r="D51" s="603" t="s">
        <v>1145</v>
      </c>
      <c r="E51" s="688"/>
      <c r="F51" s="148">
        <v>117000</v>
      </c>
      <c r="G51" s="486">
        <v>92126</v>
      </c>
      <c r="H51" s="486">
        <v>100000</v>
      </c>
      <c r="I51" s="415">
        <v>100000</v>
      </c>
      <c r="J51" s="394">
        <f t="shared" ref="J51:J57" si="48">SUM(P51:AA51)</f>
        <v>99501</v>
      </c>
      <c r="K51" s="205"/>
      <c r="L51" s="224">
        <f t="shared" si="5"/>
        <v>99501</v>
      </c>
      <c r="M51" s="81"/>
      <c r="N51" s="1">
        <f>L51</f>
        <v>99501</v>
      </c>
      <c r="O51" s="82"/>
      <c r="P51" s="81">
        <v>5667</v>
      </c>
      <c r="Q51" s="1"/>
      <c r="R51" s="1">
        <v>8333</v>
      </c>
      <c r="S51" s="1">
        <v>8308</v>
      </c>
      <c r="T51" s="1">
        <v>8325</v>
      </c>
      <c r="U51" s="1">
        <v>18918</v>
      </c>
      <c r="V51" s="1">
        <v>8325</v>
      </c>
      <c r="W51" s="1">
        <v>8325</v>
      </c>
      <c r="X51" s="1">
        <v>8325</v>
      </c>
      <c r="Y51" s="1">
        <v>8325</v>
      </c>
      <c r="Z51" s="43">
        <v>8325</v>
      </c>
      <c r="AA51" s="46">
        <v>8325</v>
      </c>
      <c r="AC51" s="253"/>
      <c r="AD51" s="253"/>
    </row>
    <row r="52" spans="1:30" x14ac:dyDescent="0.25">
      <c r="B52" s="59"/>
      <c r="C52" s="388"/>
      <c r="D52" s="603" t="s">
        <v>1159</v>
      </c>
      <c r="E52" s="688"/>
      <c r="F52" s="148">
        <v>100000</v>
      </c>
      <c r="G52" s="486">
        <v>156017</v>
      </c>
      <c r="H52" s="486">
        <v>250000</v>
      </c>
      <c r="I52" s="415">
        <v>250000</v>
      </c>
      <c r="J52" s="394">
        <f t="shared" si="48"/>
        <v>211135</v>
      </c>
      <c r="K52" s="205"/>
      <c r="L52" s="224">
        <f t="shared" si="5"/>
        <v>211135</v>
      </c>
      <c r="M52" s="81"/>
      <c r="N52" s="1"/>
      <c r="O52" s="82">
        <f>L52</f>
        <v>211135</v>
      </c>
      <c r="P52" s="81"/>
      <c r="Q52" s="1"/>
      <c r="R52" s="1">
        <v>50630</v>
      </c>
      <c r="S52" s="1">
        <v>2835</v>
      </c>
      <c r="T52" s="1">
        <v>100583</v>
      </c>
      <c r="U52" s="1"/>
      <c r="V52" s="1">
        <v>1969</v>
      </c>
      <c r="W52" s="1"/>
      <c r="X52" s="1">
        <v>55118</v>
      </c>
      <c r="Y52" s="1"/>
      <c r="Z52" s="43"/>
      <c r="AA52" s="46"/>
      <c r="AC52" s="253"/>
      <c r="AD52" s="253"/>
    </row>
    <row r="53" spans="1:30" s="19" customFormat="1" hidden="1" x14ac:dyDescent="0.25">
      <c r="A53" s="140" t="s">
        <v>333</v>
      </c>
      <c r="B53" s="57" t="s">
        <v>924</v>
      </c>
      <c r="C53" s="601" t="s">
        <v>334</v>
      </c>
      <c r="D53" s="602"/>
      <c r="E53" s="602"/>
      <c r="F53" s="154">
        <v>0</v>
      </c>
      <c r="G53" s="493">
        <v>0</v>
      </c>
      <c r="H53" s="493">
        <v>0</v>
      </c>
      <c r="I53" s="422">
        <v>0</v>
      </c>
      <c r="J53" s="401">
        <f t="shared" si="48"/>
        <v>0</v>
      </c>
      <c r="K53" s="212">
        <f t="shared" ref="K53:Y53" si="49">K54+K55</f>
        <v>0</v>
      </c>
      <c r="L53" s="225">
        <f t="shared" si="5"/>
        <v>0</v>
      </c>
      <c r="M53" s="83">
        <f t="shared" ref="M53:O53" si="50">M54+M55</f>
        <v>0</v>
      </c>
      <c r="N53" s="13">
        <f t="shared" si="50"/>
        <v>0</v>
      </c>
      <c r="O53" s="84">
        <f t="shared" si="50"/>
        <v>0</v>
      </c>
      <c r="P53" s="83">
        <f t="shared" si="49"/>
        <v>0</v>
      </c>
      <c r="Q53" s="13">
        <f t="shared" si="49"/>
        <v>0</v>
      </c>
      <c r="R53" s="13">
        <f t="shared" si="49"/>
        <v>0</v>
      </c>
      <c r="S53" s="13">
        <f t="shared" si="49"/>
        <v>0</v>
      </c>
      <c r="T53" s="13">
        <f t="shared" si="49"/>
        <v>0</v>
      </c>
      <c r="U53" s="13">
        <f t="shared" si="49"/>
        <v>0</v>
      </c>
      <c r="V53" s="13">
        <f t="shared" si="49"/>
        <v>0</v>
      </c>
      <c r="W53" s="13">
        <f t="shared" si="49"/>
        <v>0</v>
      </c>
      <c r="X53" s="13">
        <f t="shared" ref="X53" si="51">X54+X55</f>
        <v>0</v>
      </c>
      <c r="Y53" s="13">
        <f t="shared" si="49"/>
        <v>0</v>
      </c>
      <c r="Z53" s="44"/>
      <c r="AA53" s="47"/>
      <c r="AC53" s="253"/>
      <c r="AD53" s="253"/>
    </row>
    <row r="54" spans="1:30" hidden="1" x14ac:dyDescent="0.25">
      <c r="A54" s="140" t="s">
        <v>335</v>
      </c>
      <c r="B54" s="59"/>
      <c r="C54" s="390"/>
      <c r="D54" s="603" t="s">
        <v>336</v>
      </c>
      <c r="E54" s="603"/>
      <c r="F54" s="148">
        <v>0</v>
      </c>
      <c r="G54" s="486">
        <v>0</v>
      </c>
      <c r="H54" s="486">
        <v>0</v>
      </c>
      <c r="I54" s="415">
        <v>0</v>
      </c>
      <c r="J54" s="394">
        <f t="shared" si="48"/>
        <v>0</v>
      </c>
      <c r="K54" s="205"/>
      <c r="L54" s="224">
        <f t="shared" si="5"/>
        <v>0</v>
      </c>
      <c r="M54" s="81"/>
      <c r="N54" s="1"/>
      <c r="O54" s="82"/>
      <c r="P54" s="81"/>
      <c r="Q54" s="1"/>
      <c r="R54" s="1"/>
      <c r="S54" s="1"/>
      <c r="T54" s="1"/>
      <c r="U54" s="1"/>
      <c r="V54" s="1"/>
      <c r="W54" s="1"/>
      <c r="X54" s="1"/>
      <c r="Y54" s="1"/>
      <c r="Z54" s="43"/>
      <c r="AA54" s="46"/>
      <c r="AC54" s="253"/>
      <c r="AD54" s="253"/>
    </row>
    <row r="55" spans="1:30" hidden="1" x14ac:dyDescent="0.25">
      <c r="A55" s="140" t="s">
        <v>337</v>
      </c>
      <c r="B55" s="59"/>
      <c r="C55" s="390"/>
      <c r="D55" s="603" t="s">
        <v>338</v>
      </c>
      <c r="E55" s="603"/>
      <c r="F55" s="148">
        <v>0</v>
      </c>
      <c r="G55" s="486">
        <v>0</v>
      </c>
      <c r="H55" s="486">
        <v>0</v>
      </c>
      <c r="I55" s="415">
        <v>0</v>
      </c>
      <c r="J55" s="394">
        <f t="shared" si="48"/>
        <v>0</v>
      </c>
      <c r="K55" s="205"/>
      <c r="L55" s="224">
        <f t="shared" si="5"/>
        <v>0</v>
      </c>
      <c r="M55" s="81"/>
      <c r="N55" s="1"/>
      <c r="O55" s="82"/>
      <c r="P55" s="81"/>
      <c r="Q55" s="1"/>
      <c r="R55" s="1"/>
      <c r="S55" s="1"/>
      <c r="T55" s="1"/>
      <c r="U55" s="1"/>
      <c r="V55" s="1"/>
      <c r="W55" s="1"/>
      <c r="X55" s="1"/>
      <c r="Y55" s="1"/>
      <c r="Z55" s="43"/>
      <c r="AA55" s="46"/>
      <c r="AC55" s="253"/>
      <c r="AD55" s="253"/>
    </row>
    <row r="56" spans="1:30" s="42" customFormat="1" hidden="1" x14ac:dyDescent="0.25">
      <c r="A56" s="140" t="s">
        <v>339</v>
      </c>
      <c r="B56" s="57" t="s">
        <v>925</v>
      </c>
      <c r="C56" s="605" t="s">
        <v>340</v>
      </c>
      <c r="D56" s="606"/>
      <c r="E56" s="606"/>
      <c r="F56" s="154">
        <v>0</v>
      </c>
      <c r="G56" s="493">
        <v>0</v>
      </c>
      <c r="H56" s="493">
        <v>0</v>
      </c>
      <c r="I56" s="422">
        <v>0</v>
      </c>
      <c r="J56" s="401">
        <f t="shared" si="48"/>
        <v>0</v>
      </c>
      <c r="K56" s="212"/>
      <c r="L56" s="225">
        <f t="shared" si="5"/>
        <v>0</v>
      </c>
      <c r="M56" s="83"/>
      <c r="N56" s="13"/>
      <c r="O56" s="84"/>
      <c r="P56" s="83"/>
      <c r="Q56" s="13"/>
      <c r="R56" s="13"/>
      <c r="S56" s="13"/>
      <c r="T56" s="13"/>
      <c r="U56" s="13"/>
      <c r="V56" s="13"/>
      <c r="W56" s="13"/>
      <c r="X56" s="13"/>
      <c r="Y56" s="13"/>
      <c r="Z56" s="44"/>
      <c r="AA56" s="47"/>
      <c r="AC56" s="253"/>
      <c r="AD56" s="253"/>
    </row>
    <row r="57" spans="1:30" s="42" customFormat="1" x14ac:dyDescent="0.25">
      <c r="A57" s="140" t="s">
        <v>341</v>
      </c>
      <c r="B57" s="57" t="s">
        <v>926</v>
      </c>
      <c r="C57" s="605" t="s">
        <v>342</v>
      </c>
      <c r="D57" s="606"/>
      <c r="E57" s="606"/>
      <c r="F57" s="154">
        <v>35000</v>
      </c>
      <c r="G57" s="493">
        <v>27558.600000000002</v>
      </c>
      <c r="H57" s="493">
        <v>28000</v>
      </c>
      <c r="I57" s="422">
        <v>28000</v>
      </c>
      <c r="J57" s="401">
        <f t="shared" si="48"/>
        <v>26074</v>
      </c>
      <c r="K57" s="212"/>
      <c r="L57" s="225">
        <f t="shared" si="5"/>
        <v>26074</v>
      </c>
      <c r="M57" s="83">
        <v>3707</v>
      </c>
      <c r="N57" s="13"/>
      <c r="O57" s="84">
        <f>L57-3707</f>
        <v>22367</v>
      </c>
      <c r="P57" s="83"/>
      <c r="Q57" s="13"/>
      <c r="R57" s="13">
        <v>198</v>
      </c>
      <c r="S57" s="13"/>
      <c r="T57" s="13"/>
      <c r="U57" s="13"/>
      <c r="V57" s="13">
        <v>18000</v>
      </c>
      <c r="W57" s="13"/>
      <c r="X57" s="13"/>
      <c r="Y57" s="13"/>
      <c r="Z57" s="44"/>
      <c r="AA57" s="47">
        <f>3707+4169</f>
        <v>7876</v>
      </c>
      <c r="AC57" s="253"/>
      <c r="AD57" s="253"/>
    </row>
    <row r="58" spans="1:30" hidden="1" x14ac:dyDescent="0.25">
      <c r="B58" s="101" t="s">
        <v>927</v>
      </c>
      <c r="C58" s="613" t="s">
        <v>343</v>
      </c>
      <c r="D58" s="614"/>
      <c r="E58" s="614"/>
      <c r="F58" s="149">
        <f>F59+F60</f>
        <v>0</v>
      </c>
      <c r="G58" s="487">
        <f>G59+G60</f>
        <v>0</v>
      </c>
      <c r="H58" s="487">
        <f>H59+H60</f>
        <v>0</v>
      </c>
      <c r="I58" s="416">
        <f>I59+I60</f>
        <v>0</v>
      </c>
      <c r="J58" s="395">
        <f t="shared" ref="J58:K58" si="52">J59+J60</f>
        <v>0</v>
      </c>
      <c r="K58" s="206">
        <f t="shared" si="52"/>
        <v>0</v>
      </c>
      <c r="L58" s="223">
        <f t="shared" si="5"/>
        <v>0</v>
      </c>
      <c r="M58" s="104">
        <f t="shared" ref="M58:O58" si="53">M59+M60</f>
        <v>0</v>
      </c>
      <c r="N58" s="105">
        <f t="shared" si="53"/>
        <v>0</v>
      </c>
      <c r="O58" s="106">
        <f t="shared" si="53"/>
        <v>0</v>
      </c>
      <c r="P58" s="104">
        <f t="shared" ref="P58:AA58" si="54">P59+P60</f>
        <v>0</v>
      </c>
      <c r="Q58" s="105">
        <f t="shared" si="54"/>
        <v>0</v>
      </c>
      <c r="R58" s="105">
        <f t="shared" si="54"/>
        <v>0</v>
      </c>
      <c r="S58" s="105">
        <f t="shared" si="54"/>
        <v>0</v>
      </c>
      <c r="T58" s="105">
        <f t="shared" si="54"/>
        <v>0</v>
      </c>
      <c r="U58" s="105">
        <f t="shared" si="54"/>
        <v>0</v>
      </c>
      <c r="V58" s="105">
        <f t="shared" si="54"/>
        <v>0</v>
      </c>
      <c r="W58" s="105">
        <f t="shared" si="54"/>
        <v>0</v>
      </c>
      <c r="X58" s="105">
        <f t="shared" ref="X58" si="55">X59+X60</f>
        <v>0</v>
      </c>
      <c r="Y58" s="105">
        <f t="shared" si="54"/>
        <v>0</v>
      </c>
      <c r="Z58" s="107">
        <f t="shared" si="54"/>
        <v>0</v>
      </c>
      <c r="AA58" s="109">
        <f t="shared" si="54"/>
        <v>0</v>
      </c>
      <c r="AC58" s="253"/>
      <c r="AD58" s="253"/>
    </row>
    <row r="59" spans="1:30" hidden="1" x14ac:dyDescent="0.25">
      <c r="A59" s="140" t="s">
        <v>344</v>
      </c>
      <c r="B59" s="59" t="s">
        <v>928</v>
      </c>
      <c r="C59" s="604" t="s">
        <v>345</v>
      </c>
      <c r="D59" s="603"/>
      <c r="E59" s="603"/>
      <c r="F59" s="148"/>
      <c r="G59" s="486"/>
      <c r="H59" s="486"/>
      <c r="I59" s="415"/>
      <c r="J59" s="394"/>
      <c r="K59" s="205"/>
      <c r="L59" s="224">
        <f t="shared" si="5"/>
        <v>0</v>
      </c>
      <c r="M59" s="81"/>
      <c r="N59" s="1"/>
      <c r="O59" s="82"/>
      <c r="P59" s="81"/>
      <c r="Q59" s="1"/>
      <c r="R59" s="1"/>
      <c r="S59" s="1"/>
      <c r="T59" s="1"/>
      <c r="U59" s="1"/>
      <c r="V59" s="1"/>
      <c r="W59" s="1"/>
      <c r="X59" s="1"/>
      <c r="Y59" s="1"/>
      <c r="Z59" s="43"/>
      <c r="AA59" s="46"/>
      <c r="AC59" s="253"/>
      <c r="AD59" s="253"/>
    </row>
    <row r="60" spans="1:30" hidden="1" x14ac:dyDescent="0.25">
      <c r="A60" s="140" t="s">
        <v>346</v>
      </c>
      <c r="B60" s="59" t="s">
        <v>929</v>
      </c>
      <c r="C60" s="604" t="s">
        <v>347</v>
      </c>
      <c r="D60" s="603"/>
      <c r="E60" s="603"/>
      <c r="F60" s="148"/>
      <c r="G60" s="486"/>
      <c r="H60" s="486"/>
      <c r="I60" s="415"/>
      <c r="J60" s="394"/>
      <c r="K60" s="205"/>
      <c r="L60" s="224">
        <f t="shared" si="5"/>
        <v>0</v>
      </c>
      <c r="M60" s="81"/>
      <c r="N60" s="1"/>
      <c r="O60" s="82"/>
      <c r="P60" s="81"/>
      <c r="Q60" s="1"/>
      <c r="R60" s="1"/>
      <c r="S60" s="1"/>
      <c r="T60" s="1"/>
      <c r="U60" s="1"/>
      <c r="V60" s="1"/>
      <c r="W60" s="1"/>
      <c r="X60" s="1"/>
      <c r="Y60" s="1"/>
      <c r="Z60" s="43"/>
      <c r="AA60" s="46"/>
      <c r="AC60" s="253"/>
      <c r="AD60" s="253"/>
    </row>
    <row r="61" spans="1:30" x14ac:dyDescent="0.25">
      <c r="B61" s="101" t="s">
        <v>930</v>
      </c>
      <c r="C61" s="613" t="s">
        <v>348</v>
      </c>
      <c r="D61" s="614"/>
      <c r="E61" s="614"/>
      <c r="F61" s="149">
        <f>F62+F66+F67+F68+F69</f>
        <v>0</v>
      </c>
      <c r="G61" s="487">
        <f>G62+G66+G67+G68+G69</f>
        <v>399971</v>
      </c>
      <c r="H61" s="487">
        <f>H62+H66+H67+H68+H69</f>
        <v>382230</v>
      </c>
      <c r="I61" s="416">
        <f>I62+I66+I67+I68+I69</f>
        <v>382230</v>
      </c>
      <c r="J61" s="395">
        <f t="shared" ref="J61:K61" si="56">J62+J66+J67+J68+J69</f>
        <v>336653</v>
      </c>
      <c r="K61" s="206">
        <f t="shared" si="56"/>
        <v>0</v>
      </c>
      <c r="L61" s="223">
        <f t="shared" si="5"/>
        <v>336653</v>
      </c>
      <c r="M61" s="104">
        <f t="shared" ref="M61:O61" si="57">M62+M66+M67+M68+M69</f>
        <v>16470</v>
      </c>
      <c r="N61" s="105">
        <f t="shared" si="57"/>
        <v>183811</v>
      </c>
      <c r="O61" s="106">
        <f t="shared" si="57"/>
        <v>136372</v>
      </c>
      <c r="P61" s="104">
        <f t="shared" ref="P61:AA61" si="58">P62+P66+P67+P68+P69</f>
        <v>8589</v>
      </c>
      <c r="Q61" s="105">
        <f t="shared" si="58"/>
        <v>8969</v>
      </c>
      <c r="R61" s="105">
        <f t="shared" si="58"/>
        <v>32130</v>
      </c>
      <c r="S61" s="105">
        <f t="shared" si="58"/>
        <v>48730</v>
      </c>
      <c r="T61" s="105">
        <f t="shared" si="58"/>
        <v>39707</v>
      </c>
      <c r="U61" s="105">
        <f t="shared" si="58"/>
        <v>72832</v>
      </c>
      <c r="V61" s="105">
        <f t="shared" si="58"/>
        <v>22182</v>
      </c>
      <c r="W61" s="105">
        <f t="shared" si="58"/>
        <v>16368</v>
      </c>
      <c r="X61" s="105">
        <f t="shared" ref="X61" si="59">X62+X66+X67+X68+X69</f>
        <v>40265</v>
      </c>
      <c r="Y61" s="105">
        <f t="shared" si="58"/>
        <v>19432</v>
      </c>
      <c r="Z61" s="107">
        <f t="shared" si="58"/>
        <v>12449</v>
      </c>
      <c r="AA61" s="109">
        <f t="shared" si="58"/>
        <v>15000</v>
      </c>
      <c r="AC61" s="253"/>
      <c r="AD61" s="253"/>
    </row>
    <row r="62" spans="1:30" x14ac:dyDescent="0.25">
      <c r="A62" s="140" t="s">
        <v>349</v>
      </c>
      <c r="B62" s="57" t="s">
        <v>931</v>
      </c>
      <c r="C62" s="605" t="s">
        <v>350</v>
      </c>
      <c r="D62" s="606"/>
      <c r="E62" s="606"/>
      <c r="F62" s="154">
        <f>SUM(F63:F65)</f>
        <v>0</v>
      </c>
      <c r="G62" s="493">
        <f>SUM(G63:G65)</f>
        <v>399970</v>
      </c>
      <c r="H62" s="493">
        <f>SUM(H63:H65)</f>
        <v>381230</v>
      </c>
      <c r="I62" s="422">
        <f>SUM(I63:I65)</f>
        <v>381230</v>
      </c>
      <c r="J62" s="401">
        <f t="shared" ref="J62:AA62" si="60">SUM(J63:J65)</f>
        <v>336652</v>
      </c>
      <c r="K62" s="212">
        <f t="shared" si="60"/>
        <v>0</v>
      </c>
      <c r="L62" s="225">
        <f t="shared" si="60"/>
        <v>336652</v>
      </c>
      <c r="M62" s="83">
        <f t="shared" si="60"/>
        <v>16470</v>
      </c>
      <c r="N62" s="13">
        <f t="shared" si="60"/>
        <v>183811</v>
      </c>
      <c r="O62" s="84">
        <f t="shared" si="60"/>
        <v>136371</v>
      </c>
      <c r="P62" s="83">
        <f t="shared" si="60"/>
        <v>8589</v>
      </c>
      <c r="Q62" s="13">
        <f t="shared" si="60"/>
        <v>8969</v>
      </c>
      <c r="R62" s="13">
        <f t="shared" si="60"/>
        <v>32129</v>
      </c>
      <c r="S62" s="13">
        <f t="shared" si="60"/>
        <v>48730</v>
      </c>
      <c r="T62" s="13">
        <f t="shared" si="60"/>
        <v>39707</v>
      </c>
      <c r="U62" s="13">
        <f t="shared" si="60"/>
        <v>72832</v>
      </c>
      <c r="V62" s="13">
        <f t="shared" si="60"/>
        <v>22182</v>
      </c>
      <c r="W62" s="13">
        <f t="shared" si="60"/>
        <v>16368</v>
      </c>
      <c r="X62" s="13">
        <f t="shared" ref="X62" si="61">SUM(X63:X65)</f>
        <v>40265</v>
      </c>
      <c r="Y62" s="13">
        <f t="shared" si="60"/>
        <v>19432</v>
      </c>
      <c r="Z62" s="44">
        <f t="shared" si="60"/>
        <v>12449</v>
      </c>
      <c r="AA62" s="47">
        <f t="shared" si="60"/>
        <v>15000</v>
      </c>
      <c r="AC62" s="253"/>
      <c r="AD62" s="253"/>
    </row>
    <row r="63" spans="1:30" x14ac:dyDescent="0.25">
      <c r="B63" s="59"/>
      <c r="C63" s="390"/>
      <c r="D63" s="603" t="s">
        <v>1158</v>
      </c>
      <c r="E63" s="688"/>
      <c r="F63" s="148">
        <v>0</v>
      </c>
      <c r="G63" s="486">
        <v>78534</v>
      </c>
      <c r="H63" s="486">
        <v>25150</v>
      </c>
      <c r="I63" s="415">
        <v>25150</v>
      </c>
      <c r="J63" s="394">
        <f t="shared" ref="J63:J69" si="62">SUM(P63:AA63)</f>
        <v>16470</v>
      </c>
      <c r="K63" s="205"/>
      <c r="L63" s="224">
        <f t="shared" ref="L63:L65" si="63">SUM(J63:K63)</f>
        <v>16470</v>
      </c>
      <c r="M63" s="81">
        <f>L63</f>
        <v>16470</v>
      </c>
      <c r="N63" s="1"/>
      <c r="O63" s="82"/>
      <c r="P63" s="81">
        <v>33</v>
      </c>
      <c r="Q63" s="1">
        <v>33</v>
      </c>
      <c r="R63" s="1">
        <v>1096</v>
      </c>
      <c r="S63" s="1">
        <v>404</v>
      </c>
      <c r="T63" s="1">
        <v>33</v>
      </c>
      <c r="U63" s="1">
        <v>1094</v>
      </c>
      <c r="V63" s="1">
        <v>33</v>
      </c>
      <c r="W63" s="1">
        <v>33</v>
      </c>
      <c r="X63" s="1">
        <v>33</v>
      </c>
      <c r="Y63" s="1">
        <v>2812</v>
      </c>
      <c r="Z63" s="43">
        <v>5433</v>
      </c>
      <c r="AA63" s="46">
        <v>5433</v>
      </c>
      <c r="AC63" s="253"/>
      <c r="AD63" s="253"/>
    </row>
    <row r="64" spans="1:30" x14ac:dyDescent="0.25">
      <c r="B64" s="59"/>
      <c r="C64" s="390"/>
      <c r="D64" s="603" t="s">
        <v>1145</v>
      </c>
      <c r="E64" s="688"/>
      <c r="F64" s="148">
        <v>0</v>
      </c>
      <c r="G64" s="486">
        <v>197610</v>
      </c>
      <c r="H64" s="486">
        <v>202330</v>
      </c>
      <c r="I64" s="415">
        <v>202330</v>
      </c>
      <c r="J64" s="394">
        <f t="shared" si="62"/>
        <v>183811</v>
      </c>
      <c r="K64" s="205"/>
      <c r="L64" s="224">
        <f t="shared" si="63"/>
        <v>183811</v>
      </c>
      <c r="M64" s="81"/>
      <c r="N64" s="1">
        <f>L64</f>
        <v>183811</v>
      </c>
      <c r="O64" s="82"/>
      <c r="P64" s="81">
        <v>8556</v>
      </c>
      <c r="Q64" s="1">
        <v>8936</v>
      </c>
      <c r="R64" s="1">
        <v>11995</v>
      </c>
      <c r="S64" s="1">
        <v>41534</v>
      </c>
      <c r="T64" s="1">
        <v>9328</v>
      </c>
      <c r="U64" s="1">
        <v>54059</v>
      </c>
      <c r="V64" s="1">
        <v>10670</v>
      </c>
      <c r="W64" s="1">
        <v>10796</v>
      </c>
      <c r="X64" s="1">
        <v>10861</v>
      </c>
      <c r="Y64" s="1">
        <v>10698</v>
      </c>
      <c r="Z64" s="43">
        <v>3189</v>
      </c>
      <c r="AA64" s="46">
        <v>3189</v>
      </c>
      <c r="AC64" s="253"/>
      <c r="AD64" s="253"/>
    </row>
    <row r="65" spans="1:30" x14ac:dyDescent="0.25">
      <c r="B65" s="59"/>
      <c r="C65" s="390"/>
      <c r="D65" s="603" t="s">
        <v>1159</v>
      </c>
      <c r="E65" s="688"/>
      <c r="F65" s="148">
        <v>0</v>
      </c>
      <c r="G65" s="486">
        <v>123826</v>
      </c>
      <c r="H65" s="486">
        <v>153750</v>
      </c>
      <c r="I65" s="415">
        <v>153750</v>
      </c>
      <c r="J65" s="394">
        <f t="shared" si="62"/>
        <v>136371</v>
      </c>
      <c r="K65" s="205"/>
      <c r="L65" s="224">
        <f t="shared" si="63"/>
        <v>136371</v>
      </c>
      <c r="M65" s="81"/>
      <c r="N65" s="1"/>
      <c r="O65" s="82">
        <f>L65</f>
        <v>136371</v>
      </c>
      <c r="P65" s="81"/>
      <c r="Q65" s="1"/>
      <c r="R65" s="1">
        <v>19038</v>
      </c>
      <c r="S65" s="1">
        <v>6792</v>
      </c>
      <c r="T65" s="1">
        <v>30346</v>
      </c>
      <c r="U65" s="1">
        <v>17679</v>
      </c>
      <c r="V65" s="1">
        <v>11479</v>
      </c>
      <c r="W65" s="1">
        <v>5539</v>
      </c>
      <c r="X65" s="1">
        <v>29371</v>
      </c>
      <c r="Y65" s="1">
        <v>5922</v>
      </c>
      <c r="Z65" s="43">
        <v>3827</v>
      </c>
      <c r="AA65" s="46">
        <v>6378</v>
      </c>
      <c r="AC65" s="253"/>
      <c r="AD65" s="253"/>
    </row>
    <row r="66" spans="1:30" hidden="1" x14ac:dyDescent="0.25">
      <c r="A66" s="140" t="s">
        <v>351</v>
      </c>
      <c r="B66" s="59" t="s">
        <v>932</v>
      </c>
      <c r="C66" s="604" t="s">
        <v>352</v>
      </c>
      <c r="D66" s="603"/>
      <c r="E66" s="603"/>
      <c r="F66" s="148"/>
      <c r="G66" s="486">
        <v>0</v>
      </c>
      <c r="H66" s="486">
        <v>0</v>
      </c>
      <c r="I66" s="415">
        <v>0</v>
      </c>
      <c r="J66" s="394">
        <f t="shared" si="62"/>
        <v>0</v>
      </c>
      <c r="K66" s="205"/>
      <c r="L66" s="224">
        <f t="shared" si="5"/>
        <v>0</v>
      </c>
      <c r="M66" s="81"/>
      <c r="N66" s="1"/>
      <c r="O66" s="82"/>
      <c r="P66" s="81"/>
      <c r="Q66" s="1"/>
      <c r="R66" s="1"/>
      <c r="S66" s="1"/>
      <c r="T66" s="1"/>
      <c r="U66" s="1"/>
      <c r="V66" s="1"/>
      <c r="W66" s="1"/>
      <c r="X66" s="1"/>
      <c r="Y66" s="1"/>
      <c r="Z66" s="43"/>
      <c r="AA66" s="46"/>
      <c r="AC66" s="253"/>
      <c r="AD66" s="253"/>
    </row>
    <row r="67" spans="1:30" hidden="1" x14ac:dyDescent="0.25">
      <c r="A67" s="140" t="s">
        <v>353</v>
      </c>
      <c r="B67" s="59" t="s">
        <v>933</v>
      </c>
      <c r="C67" s="604" t="s">
        <v>354</v>
      </c>
      <c r="D67" s="603"/>
      <c r="E67" s="603"/>
      <c r="F67" s="148"/>
      <c r="G67" s="486">
        <v>0</v>
      </c>
      <c r="H67" s="486">
        <v>0</v>
      </c>
      <c r="I67" s="415">
        <v>0</v>
      </c>
      <c r="J67" s="394">
        <f t="shared" si="62"/>
        <v>0</v>
      </c>
      <c r="K67" s="205"/>
      <c r="L67" s="224">
        <f t="shared" si="5"/>
        <v>0</v>
      </c>
      <c r="M67" s="81"/>
      <c r="N67" s="1"/>
      <c r="O67" s="82"/>
      <c r="P67" s="81"/>
      <c r="Q67" s="1"/>
      <c r="R67" s="1"/>
      <c r="S67" s="1"/>
      <c r="T67" s="1"/>
      <c r="U67" s="1"/>
      <c r="V67" s="1"/>
      <c r="W67" s="1"/>
      <c r="X67" s="1"/>
      <c r="Y67" s="1"/>
      <c r="Z67" s="43"/>
      <c r="AA67" s="46"/>
      <c r="AC67" s="253"/>
      <c r="AD67" s="253"/>
    </row>
    <row r="68" spans="1:30" hidden="1" x14ac:dyDescent="0.25">
      <c r="A68" s="140" t="s">
        <v>355</v>
      </c>
      <c r="B68" s="59" t="s">
        <v>934</v>
      </c>
      <c r="C68" s="604" t="s">
        <v>356</v>
      </c>
      <c r="D68" s="603"/>
      <c r="E68" s="603"/>
      <c r="F68" s="148"/>
      <c r="G68" s="486">
        <v>0</v>
      </c>
      <c r="H68" s="486">
        <v>0</v>
      </c>
      <c r="I68" s="415">
        <v>0</v>
      </c>
      <c r="J68" s="394">
        <f t="shared" si="62"/>
        <v>0</v>
      </c>
      <c r="K68" s="205"/>
      <c r="L68" s="224">
        <f t="shared" si="5"/>
        <v>0</v>
      </c>
      <c r="M68" s="81"/>
      <c r="N68" s="1"/>
      <c r="O68" s="82"/>
      <c r="P68" s="81"/>
      <c r="Q68" s="1"/>
      <c r="R68" s="1"/>
      <c r="S68" s="1"/>
      <c r="T68" s="1"/>
      <c r="U68" s="1"/>
      <c r="V68" s="1"/>
      <c r="W68" s="1"/>
      <c r="X68" s="1"/>
      <c r="Y68" s="1"/>
      <c r="Z68" s="43"/>
      <c r="AA68" s="46"/>
      <c r="AC68" s="253"/>
      <c r="AD68" s="253"/>
    </row>
    <row r="69" spans="1:30" ht="15.75" thickBot="1" x14ac:dyDescent="0.3">
      <c r="A69" s="140" t="s">
        <v>357</v>
      </c>
      <c r="B69" s="268" t="s">
        <v>935</v>
      </c>
      <c r="C69" s="698" t="s">
        <v>358</v>
      </c>
      <c r="D69" s="699"/>
      <c r="E69" s="699"/>
      <c r="F69" s="271">
        <v>0</v>
      </c>
      <c r="G69" s="494">
        <v>1</v>
      </c>
      <c r="H69" s="494">
        <v>1000</v>
      </c>
      <c r="I69" s="423">
        <v>1000</v>
      </c>
      <c r="J69" s="402">
        <f t="shared" si="62"/>
        <v>1</v>
      </c>
      <c r="K69" s="270"/>
      <c r="L69" s="225">
        <f t="shared" si="5"/>
        <v>1</v>
      </c>
      <c r="M69" s="83"/>
      <c r="N69" s="13"/>
      <c r="O69" s="84">
        <f>L69</f>
        <v>1</v>
      </c>
      <c r="P69" s="83"/>
      <c r="Q69" s="13"/>
      <c r="R69" s="13">
        <v>1</v>
      </c>
      <c r="S69" s="13"/>
      <c r="T69" s="13"/>
      <c r="U69" s="13"/>
      <c r="V69" s="13"/>
      <c r="W69" s="13"/>
      <c r="X69" s="13"/>
      <c r="Y69" s="13"/>
      <c r="Z69" s="44"/>
      <c r="AA69" s="47"/>
      <c r="AC69" s="253"/>
      <c r="AD69" s="253"/>
    </row>
    <row r="70" spans="1:30" ht="15.75" thickBot="1" x14ac:dyDescent="0.3">
      <c r="B70" s="92" t="s">
        <v>359</v>
      </c>
      <c r="C70" s="609" t="s">
        <v>360</v>
      </c>
      <c r="D70" s="610"/>
      <c r="E70" s="610"/>
      <c r="F70" s="157">
        <f>F71+F72+F73+F74+F75+F76+F80</f>
        <v>0</v>
      </c>
      <c r="G70" s="489">
        <f>G71+G72+G73+G74+G75+G76+G80</f>
        <v>0</v>
      </c>
      <c r="H70" s="489">
        <f>H71+H72+H73+H74+H75+H76+H80</f>
        <v>0</v>
      </c>
      <c r="I70" s="418">
        <f>I71+I72+I73+I74+I75+I76+I80</f>
        <v>0</v>
      </c>
      <c r="J70" s="397">
        <f t="shared" ref="J70:K70" si="64">J71+J72+J73+J74+J75+J76+J80</f>
        <v>0</v>
      </c>
      <c r="K70" s="208">
        <f t="shared" si="64"/>
        <v>0</v>
      </c>
      <c r="L70" s="221">
        <f t="shared" si="5"/>
        <v>0</v>
      </c>
      <c r="M70" s="95">
        <f t="shared" ref="M70:O70" si="65">M71+M72+M73+M74+M75+M76+M80</f>
        <v>0</v>
      </c>
      <c r="N70" s="96">
        <f t="shared" si="65"/>
        <v>0</v>
      </c>
      <c r="O70" s="97">
        <f t="shared" si="65"/>
        <v>0</v>
      </c>
      <c r="P70" s="95">
        <f t="shared" ref="P70:AA70" si="66">P71+P72+P73+P74+P75+P76+P80</f>
        <v>0</v>
      </c>
      <c r="Q70" s="96">
        <f t="shared" si="66"/>
        <v>0</v>
      </c>
      <c r="R70" s="96">
        <f t="shared" si="66"/>
        <v>0</v>
      </c>
      <c r="S70" s="96">
        <f t="shared" si="66"/>
        <v>0</v>
      </c>
      <c r="T70" s="96">
        <f t="shared" si="66"/>
        <v>0</v>
      </c>
      <c r="U70" s="96">
        <f t="shared" si="66"/>
        <v>0</v>
      </c>
      <c r="V70" s="96">
        <f t="shared" si="66"/>
        <v>0</v>
      </c>
      <c r="W70" s="96">
        <f t="shared" si="66"/>
        <v>0</v>
      </c>
      <c r="X70" s="96">
        <f t="shared" ref="X70" si="67">X71+X72+X73+X74+X75+X76+X80</f>
        <v>0</v>
      </c>
      <c r="Y70" s="96">
        <f t="shared" si="66"/>
        <v>0</v>
      </c>
      <c r="Z70" s="98">
        <f t="shared" si="66"/>
        <v>0</v>
      </c>
      <c r="AA70" s="100">
        <f t="shared" si="66"/>
        <v>0</v>
      </c>
      <c r="AC70" s="253"/>
      <c r="AD70" s="253"/>
    </row>
    <row r="71" spans="1:30" s="19" customFormat="1" ht="15.75" hidden="1" thickBot="1" x14ac:dyDescent="0.3">
      <c r="A71" s="140" t="s">
        <v>361</v>
      </c>
      <c r="B71" s="128" t="s">
        <v>936</v>
      </c>
      <c r="C71" s="611" t="s">
        <v>362</v>
      </c>
      <c r="D71" s="612"/>
      <c r="E71" s="612"/>
      <c r="F71" s="147"/>
      <c r="G71" s="485"/>
      <c r="H71" s="485"/>
      <c r="I71" s="414"/>
      <c r="J71" s="393"/>
      <c r="K71" s="204"/>
      <c r="L71" s="223">
        <f t="shared" si="5"/>
        <v>0</v>
      </c>
      <c r="M71" s="104"/>
      <c r="N71" s="105"/>
      <c r="O71" s="106"/>
      <c r="P71" s="104"/>
      <c r="Q71" s="105"/>
      <c r="R71" s="105"/>
      <c r="S71" s="105"/>
      <c r="T71" s="105"/>
      <c r="U71" s="105"/>
      <c r="V71" s="105"/>
      <c r="W71" s="105"/>
      <c r="X71" s="105"/>
      <c r="Y71" s="105"/>
      <c r="Z71" s="107"/>
      <c r="AA71" s="109"/>
      <c r="AC71" s="253"/>
      <c r="AD71" s="253"/>
    </row>
    <row r="72" spans="1:30" s="19" customFormat="1" ht="15.75" hidden="1" thickBot="1" x14ac:dyDescent="0.3">
      <c r="A72" s="140" t="s">
        <v>363</v>
      </c>
      <c r="B72" s="101" t="s">
        <v>937</v>
      </c>
      <c r="C72" s="613" t="s">
        <v>623</v>
      </c>
      <c r="D72" s="614"/>
      <c r="E72" s="614"/>
      <c r="F72" s="149"/>
      <c r="G72" s="487"/>
      <c r="H72" s="487"/>
      <c r="I72" s="416"/>
      <c r="J72" s="395"/>
      <c r="K72" s="206"/>
      <c r="L72" s="223">
        <f t="shared" si="5"/>
        <v>0</v>
      </c>
      <c r="M72" s="104"/>
      <c r="N72" s="105"/>
      <c r="O72" s="106"/>
      <c r="P72" s="104"/>
      <c r="Q72" s="105"/>
      <c r="R72" s="105"/>
      <c r="S72" s="105"/>
      <c r="T72" s="105"/>
      <c r="U72" s="105"/>
      <c r="V72" s="105"/>
      <c r="W72" s="105"/>
      <c r="X72" s="105"/>
      <c r="Y72" s="105"/>
      <c r="Z72" s="107"/>
      <c r="AA72" s="109"/>
      <c r="AC72" s="253"/>
      <c r="AD72" s="253"/>
    </row>
    <row r="73" spans="1:30" s="19" customFormat="1" ht="15.75" hidden="1" thickBot="1" x14ac:dyDescent="0.3">
      <c r="A73" s="140" t="s">
        <v>364</v>
      </c>
      <c r="B73" s="128" t="s">
        <v>938</v>
      </c>
      <c r="C73" s="613" t="s">
        <v>365</v>
      </c>
      <c r="D73" s="614"/>
      <c r="E73" s="614"/>
      <c r="F73" s="149"/>
      <c r="G73" s="487"/>
      <c r="H73" s="487"/>
      <c r="I73" s="416"/>
      <c r="J73" s="395"/>
      <c r="K73" s="206"/>
      <c r="L73" s="223">
        <f t="shared" si="5"/>
        <v>0</v>
      </c>
      <c r="M73" s="104"/>
      <c r="N73" s="105"/>
      <c r="O73" s="106"/>
      <c r="P73" s="104"/>
      <c r="Q73" s="105"/>
      <c r="R73" s="105"/>
      <c r="S73" s="105"/>
      <c r="T73" s="105"/>
      <c r="U73" s="105"/>
      <c r="V73" s="105"/>
      <c r="W73" s="105"/>
      <c r="X73" s="105"/>
      <c r="Y73" s="105"/>
      <c r="Z73" s="107"/>
      <c r="AA73" s="109"/>
      <c r="AC73" s="253"/>
      <c r="AD73" s="253"/>
    </row>
    <row r="74" spans="1:30" s="19" customFormat="1" ht="15.75" hidden="1" thickBot="1" x14ac:dyDescent="0.3">
      <c r="A74" s="140" t="s">
        <v>366</v>
      </c>
      <c r="B74" s="101" t="s">
        <v>939</v>
      </c>
      <c r="C74" s="613" t="s">
        <v>367</v>
      </c>
      <c r="D74" s="614"/>
      <c r="E74" s="614"/>
      <c r="F74" s="149"/>
      <c r="G74" s="487"/>
      <c r="H74" s="487"/>
      <c r="I74" s="416"/>
      <c r="J74" s="395"/>
      <c r="K74" s="206"/>
      <c r="L74" s="223">
        <f t="shared" si="5"/>
        <v>0</v>
      </c>
      <c r="M74" s="104"/>
      <c r="N74" s="105"/>
      <c r="O74" s="106"/>
      <c r="P74" s="104"/>
      <c r="Q74" s="105"/>
      <c r="R74" s="105"/>
      <c r="S74" s="105"/>
      <c r="T74" s="105"/>
      <c r="U74" s="105"/>
      <c r="V74" s="105"/>
      <c r="W74" s="105"/>
      <c r="X74" s="105"/>
      <c r="Y74" s="105"/>
      <c r="Z74" s="107"/>
      <c r="AA74" s="109"/>
      <c r="AC74" s="253"/>
      <c r="AD74" s="253"/>
    </row>
    <row r="75" spans="1:30" s="19" customFormat="1" ht="15.75" hidden="1" thickBot="1" x14ac:dyDescent="0.3">
      <c r="A75" s="140" t="s">
        <v>368</v>
      </c>
      <c r="B75" s="128" t="s">
        <v>940</v>
      </c>
      <c r="C75" s="613" t="s">
        <v>369</v>
      </c>
      <c r="D75" s="614"/>
      <c r="E75" s="614"/>
      <c r="F75" s="149"/>
      <c r="G75" s="487"/>
      <c r="H75" s="487"/>
      <c r="I75" s="416"/>
      <c r="J75" s="395"/>
      <c r="K75" s="206"/>
      <c r="L75" s="223">
        <f t="shared" ref="L75:L138" si="68">SUM(J75:K75)</f>
        <v>0</v>
      </c>
      <c r="M75" s="104"/>
      <c r="N75" s="105"/>
      <c r="O75" s="106"/>
      <c r="P75" s="104"/>
      <c r="Q75" s="105"/>
      <c r="R75" s="105"/>
      <c r="S75" s="105"/>
      <c r="T75" s="105"/>
      <c r="U75" s="105"/>
      <c r="V75" s="105"/>
      <c r="W75" s="105"/>
      <c r="X75" s="105"/>
      <c r="Y75" s="105"/>
      <c r="Z75" s="107"/>
      <c r="AA75" s="109"/>
      <c r="AC75" s="253"/>
      <c r="AD75" s="253"/>
    </row>
    <row r="76" spans="1:30" s="19" customFormat="1" ht="15.75" hidden="1" thickBot="1" x14ac:dyDescent="0.3">
      <c r="A76" s="140" t="s">
        <v>370</v>
      </c>
      <c r="B76" s="101" t="s">
        <v>941</v>
      </c>
      <c r="C76" s="613" t="s">
        <v>371</v>
      </c>
      <c r="D76" s="614"/>
      <c r="E76" s="614"/>
      <c r="F76" s="149">
        <f>F77+F78+F79</f>
        <v>0</v>
      </c>
      <c r="G76" s="487">
        <f>G77+G78+G79</f>
        <v>0</v>
      </c>
      <c r="H76" s="487">
        <f>H77+H78+H79</f>
        <v>0</v>
      </c>
      <c r="I76" s="416">
        <f>I77+I78+I79</f>
        <v>0</v>
      </c>
      <c r="J76" s="395">
        <f t="shared" ref="J76:K76" si="69">J77+J78+J79</f>
        <v>0</v>
      </c>
      <c r="K76" s="206">
        <f t="shared" si="69"/>
        <v>0</v>
      </c>
      <c r="L76" s="223">
        <f t="shared" si="68"/>
        <v>0</v>
      </c>
      <c r="M76" s="104">
        <f t="shared" ref="M76:O76" si="70">M77+M78+M79</f>
        <v>0</v>
      </c>
      <c r="N76" s="105">
        <f t="shared" si="70"/>
        <v>0</v>
      </c>
      <c r="O76" s="106">
        <f t="shared" si="70"/>
        <v>0</v>
      </c>
      <c r="P76" s="104">
        <f t="shared" ref="P76:AA76" si="71">P77+P78+P79</f>
        <v>0</v>
      </c>
      <c r="Q76" s="105">
        <f t="shared" si="71"/>
        <v>0</v>
      </c>
      <c r="R76" s="105">
        <f t="shared" si="71"/>
        <v>0</v>
      </c>
      <c r="S76" s="105">
        <f t="shared" si="71"/>
        <v>0</v>
      </c>
      <c r="T76" s="105">
        <f t="shared" si="71"/>
        <v>0</v>
      </c>
      <c r="U76" s="105">
        <f t="shared" si="71"/>
        <v>0</v>
      </c>
      <c r="V76" s="105">
        <f t="shared" si="71"/>
        <v>0</v>
      </c>
      <c r="W76" s="105">
        <f t="shared" si="71"/>
        <v>0</v>
      </c>
      <c r="X76" s="105">
        <f t="shared" ref="X76" si="72">X77+X78+X79</f>
        <v>0</v>
      </c>
      <c r="Y76" s="105">
        <f t="shared" si="71"/>
        <v>0</v>
      </c>
      <c r="Z76" s="107">
        <f t="shared" si="71"/>
        <v>0</v>
      </c>
      <c r="AA76" s="109">
        <f t="shared" si="71"/>
        <v>0</v>
      </c>
      <c r="AC76" s="253"/>
      <c r="AD76" s="253"/>
    </row>
    <row r="77" spans="1:30" ht="15.75" hidden="1" thickBot="1" x14ac:dyDescent="0.3">
      <c r="A77" s="140" t="s">
        <v>372</v>
      </c>
      <c r="B77" s="59"/>
      <c r="C77" s="2"/>
      <c r="D77" s="603" t="s">
        <v>614</v>
      </c>
      <c r="E77" s="603"/>
      <c r="F77" s="148"/>
      <c r="G77" s="486"/>
      <c r="H77" s="486"/>
      <c r="I77" s="415"/>
      <c r="J77" s="394"/>
      <c r="K77" s="205"/>
      <c r="L77" s="224">
        <f t="shared" si="68"/>
        <v>0</v>
      </c>
      <c r="M77" s="81"/>
      <c r="N77" s="1"/>
      <c r="O77" s="82"/>
      <c r="P77" s="81"/>
      <c r="Q77" s="1"/>
      <c r="R77" s="1"/>
      <c r="S77" s="1"/>
      <c r="T77" s="1"/>
      <c r="U77" s="1"/>
      <c r="V77" s="1"/>
      <c r="W77" s="1"/>
      <c r="X77" s="1"/>
      <c r="Y77" s="1"/>
      <c r="Z77" s="43"/>
      <c r="AA77" s="46"/>
      <c r="AB77" s="22"/>
      <c r="AC77" s="253"/>
      <c r="AD77" s="253"/>
    </row>
    <row r="78" spans="1:30" ht="15.75" hidden="1" thickBot="1" x14ac:dyDescent="0.3">
      <c r="A78" s="140" t="s">
        <v>373</v>
      </c>
      <c r="B78" s="59"/>
      <c r="C78" s="2"/>
      <c r="D78" s="603" t="s">
        <v>615</v>
      </c>
      <c r="E78" s="603"/>
      <c r="F78" s="148"/>
      <c r="G78" s="486"/>
      <c r="H78" s="486"/>
      <c r="I78" s="415"/>
      <c r="J78" s="394"/>
      <c r="K78" s="205"/>
      <c r="L78" s="224">
        <f t="shared" si="68"/>
        <v>0</v>
      </c>
      <c r="M78" s="81"/>
      <c r="N78" s="1"/>
      <c r="O78" s="82"/>
      <c r="P78" s="81"/>
      <c r="Q78" s="1"/>
      <c r="R78" s="1"/>
      <c r="S78" s="1"/>
      <c r="T78" s="1"/>
      <c r="U78" s="1"/>
      <c r="V78" s="1"/>
      <c r="W78" s="1"/>
      <c r="X78" s="1"/>
      <c r="Y78" s="1"/>
      <c r="Z78" s="43"/>
      <c r="AA78" s="46"/>
      <c r="AC78" s="253"/>
      <c r="AD78" s="253"/>
    </row>
    <row r="79" spans="1:30" ht="15.75" hidden="1" thickBot="1" x14ac:dyDescent="0.3">
      <c r="A79" s="140" t="s">
        <v>374</v>
      </c>
      <c r="B79" s="59"/>
      <c r="C79" s="2"/>
      <c r="D79" s="603" t="s">
        <v>616</v>
      </c>
      <c r="E79" s="603"/>
      <c r="F79" s="148"/>
      <c r="G79" s="486"/>
      <c r="H79" s="486"/>
      <c r="I79" s="415"/>
      <c r="J79" s="394"/>
      <c r="K79" s="205"/>
      <c r="L79" s="224">
        <f t="shared" si="68"/>
        <v>0</v>
      </c>
      <c r="M79" s="81"/>
      <c r="N79" s="1"/>
      <c r="O79" s="82"/>
      <c r="P79" s="81"/>
      <c r="Q79" s="1"/>
      <c r="R79" s="1"/>
      <c r="S79" s="1"/>
      <c r="T79" s="1"/>
      <c r="U79" s="1"/>
      <c r="V79" s="1"/>
      <c r="W79" s="1"/>
      <c r="X79" s="1"/>
      <c r="Y79" s="1"/>
      <c r="Z79" s="43"/>
      <c r="AA79" s="46"/>
      <c r="AC79" s="253"/>
      <c r="AD79" s="253"/>
    </row>
    <row r="80" spans="1:30" s="19" customFormat="1" ht="15.75" hidden="1" thickBot="1" x14ac:dyDescent="0.3">
      <c r="A80" s="140" t="s">
        <v>375</v>
      </c>
      <c r="B80" s="101" t="s">
        <v>942</v>
      </c>
      <c r="C80" s="613" t="s">
        <v>376</v>
      </c>
      <c r="D80" s="614"/>
      <c r="E80" s="614"/>
      <c r="F80" s="149">
        <f>F81+F82+F83+F84</f>
        <v>0</v>
      </c>
      <c r="G80" s="487">
        <f>G81+G82+G83+G84</f>
        <v>0</v>
      </c>
      <c r="H80" s="487">
        <f>H81+H82+H83+H84</f>
        <v>0</v>
      </c>
      <c r="I80" s="416">
        <f>I81+I82+I83+I84</f>
        <v>0</v>
      </c>
      <c r="J80" s="395">
        <f t="shared" ref="J80:K80" si="73">J81+J82+J83+J84</f>
        <v>0</v>
      </c>
      <c r="K80" s="206">
        <f t="shared" si="73"/>
        <v>0</v>
      </c>
      <c r="L80" s="223">
        <f t="shared" si="68"/>
        <v>0</v>
      </c>
      <c r="M80" s="104">
        <f t="shared" ref="M80:O80" si="74">M81+M82+M83+M84</f>
        <v>0</v>
      </c>
      <c r="N80" s="105">
        <f t="shared" si="74"/>
        <v>0</v>
      </c>
      <c r="O80" s="106">
        <f t="shared" si="74"/>
        <v>0</v>
      </c>
      <c r="P80" s="104">
        <f t="shared" ref="P80:AA80" si="75">P81+P82+P83+P84</f>
        <v>0</v>
      </c>
      <c r="Q80" s="105">
        <f t="shared" si="75"/>
        <v>0</v>
      </c>
      <c r="R80" s="105">
        <f t="shared" si="75"/>
        <v>0</v>
      </c>
      <c r="S80" s="105">
        <f t="shared" si="75"/>
        <v>0</v>
      </c>
      <c r="T80" s="105">
        <f t="shared" si="75"/>
        <v>0</v>
      </c>
      <c r="U80" s="105">
        <f t="shared" si="75"/>
        <v>0</v>
      </c>
      <c r="V80" s="105">
        <f t="shared" si="75"/>
        <v>0</v>
      </c>
      <c r="W80" s="105">
        <f t="shared" si="75"/>
        <v>0</v>
      </c>
      <c r="X80" s="105">
        <f t="shared" ref="X80" si="76">X81+X82+X83+X84</f>
        <v>0</v>
      </c>
      <c r="Y80" s="105">
        <f t="shared" si="75"/>
        <v>0</v>
      </c>
      <c r="Z80" s="107">
        <f t="shared" si="75"/>
        <v>0</v>
      </c>
      <c r="AA80" s="109">
        <f t="shared" si="75"/>
        <v>0</v>
      </c>
      <c r="AC80" s="253"/>
      <c r="AD80" s="253"/>
    </row>
    <row r="81" spans="1:30" ht="15.75" hidden="1" thickBot="1" x14ac:dyDescent="0.3">
      <c r="A81" s="140" t="s">
        <v>1134</v>
      </c>
      <c r="B81" s="59"/>
      <c r="C81" s="2"/>
      <c r="D81" s="603" t="s">
        <v>1135</v>
      </c>
      <c r="E81" s="603"/>
      <c r="F81" s="148"/>
      <c r="G81" s="486"/>
      <c r="H81" s="486"/>
      <c r="I81" s="415"/>
      <c r="J81" s="394"/>
      <c r="K81" s="205"/>
      <c r="L81" s="224">
        <f t="shared" si="68"/>
        <v>0</v>
      </c>
      <c r="M81" s="81"/>
      <c r="N81" s="1"/>
      <c r="O81" s="82"/>
      <c r="P81" s="81"/>
      <c r="Q81" s="1"/>
      <c r="R81" s="1"/>
      <c r="S81" s="1"/>
      <c r="T81" s="1"/>
      <c r="U81" s="1"/>
      <c r="V81" s="1"/>
      <c r="W81" s="1"/>
      <c r="X81" s="1"/>
      <c r="Y81" s="1"/>
      <c r="Z81" s="43"/>
      <c r="AA81" s="46"/>
      <c r="AC81" s="253"/>
      <c r="AD81" s="253"/>
    </row>
    <row r="82" spans="1:30" ht="15.75" hidden="1" thickBot="1" x14ac:dyDescent="0.3">
      <c r="A82" s="140" t="s">
        <v>1136</v>
      </c>
      <c r="B82" s="59"/>
      <c r="C82" s="2"/>
      <c r="D82" s="603" t="s">
        <v>617</v>
      </c>
      <c r="E82" s="603"/>
      <c r="F82" s="148"/>
      <c r="G82" s="486"/>
      <c r="H82" s="486"/>
      <c r="I82" s="415"/>
      <c r="J82" s="394"/>
      <c r="K82" s="205"/>
      <c r="L82" s="224">
        <f t="shared" si="68"/>
        <v>0</v>
      </c>
      <c r="M82" s="81"/>
      <c r="N82" s="1"/>
      <c r="O82" s="82"/>
      <c r="P82" s="81"/>
      <c r="Q82" s="1"/>
      <c r="R82" s="1"/>
      <c r="S82" s="1"/>
      <c r="T82" s="1"/>
      <c r="U82" s="1"/>
      <c r="V82" s="1"/>
      <c r="W82" s="1"/>
      <c r="X82" s="1"/>
      <c r="Y82" s="1"/>
      <c r="Z82" s="43"/>
      <c r="AA82" s="46"/>
      <c r="AC82" s="253"/>
      <c r="AD82" s="253"/>
    </row>
    <row r="83" spans="1:30" ht="15.75" hidden="1" thickBot="1" x14ac:dyDescent="0.3">
      <c r="A83" s="140" t="s">
        <v>1137</v>
      </c>
      <c r="B83" s="59"/>
      <c r="C83" s="2"/>
      <c r="D83" s="603" t="s">
        <v>1138</v>
      </c>
      <c r="E83" s="603"/>
      <c r="F83" s="148"/>
      <c r="G83" s="486"/>
      <c r="H83" s="486"/>
      <c r="I83" s="415"/>
      <c r="J83" s="394"/>
      <c r="K83" s="205"/>
      <c r="L83" s="224">
        <f t="shared" si="68"/>
        <v>0</v>
      </c>
      <c r="M83" s="81"/>
      <c r="N83" s="1"/>
      <c r="O83" s="82"/>
      <c r="P83" s="81"/>
      <c r="Q83" s="1"/>
      <c r="R83" s="1"/>
      <c r="S83" s="1"/>
      <c r="T83" s="1"/>
      <c r="U83" s="1"/>
      <c r="V83" s="1"/>
      <c r="W83" s="1"/>
      <c r="X83" s="1"/>
      <c r="Y83" s="1"/>
      <c r="Z83" s="43"/>
      <c r="AA83" s="46"/>
      <c r="AC83" s="253"/>
      <c r="AD83" s="253"/>
    </row>
    <row r="84" spans="1:30" ht="15.75" hidden="1" thickBot="1" x14ac:dyDescent="0.3">
      <c r="A84" s="140" t="s">
        <v>1132</v>
      </c>
      <c r="B84" s="59"/>
      <c r="C84" s="2"/>
      <c r="D84" s="603" t="s">
        <v>1133</v>
      </c>
      <c r="E84" s="603"/>
      <c r="F84" s="148"/>
      <c r="G84" s="486"/>
      <c r="H84" s="486"/>
      <c r="I84" s="415"/>
      <c r="J84" s="394"/>
      <c r="K84" s="205"/>
      <c r="L84" s="224">
        <f t="shared" si="68"/>
        <v>0</v>
      </c>
      <c r="M84" s="81"/>
      <c r="N84" s="1"/>
      <c r="O84" s="82"/>
      <c r="P84" s="81"/>
      <c r="Q84" s="1"/>
      <c r="R84" s="1"/>
      <c r="S84" s="1"/>
      <c r="T84" s="1"/>
      <c r="U84" s="1"/>
      <c r="V84" s="1"/>
      <c r="W84" s="1"/>
      <c r="X84" s="1"/>
      <c r="Y84" s="1"/>
      <c r="Z84" s="43"/>
      <c r="AA84" s="46"/>
      <c r="AC84" s="253"/>
      <c r="AD84" s="253"/>
    </row>
    <row r="85" spans="1:30" ht="15.75" thickBot="1" x14ac:dyDescent="0.3">
      <c r="B85" s="110" t="s">
        <v>377</v>
      </c>
      <c r="C85" s="609" t="s">
        <v>378</v>
      </c>
      <c r="D85" s="610"/>
      <c r="E85" s="610"/>
      <c r="F85" s="157">
        <f t="shared" ref="F85:H85" si="77">F86+F90+F91+F92+F93+F104+F115+F126+F129+F141+F142+F143+F144+F155</f>
        <v>0</v>
      </c>
      <c r="G85" s="489">
        <f t="shared" si="77"/>
        <v>0</v>
      </c>
      <c r="H85" s="489">
        <f t="shared" si="77"/>
        <v>0</v>
      </c>
      <c r="I85" s="418">
        <f t="shared" ref="I85:AA85" si="78">I86+I90+I91+I92+I93+I104+I115+I126+I129+I141+I142+I143+I144+I155</f>
        <v>0</v>
      </c>
      <c r="J85" s="397">
        <f t="shared" si="78"/>
        <v>0</v>
      </c>
      <c r="K85" s="208">
        <f t="shared" si="78"/>
        <v>0</v>
      </c>
      <c r="L85" s="221">
        <f t="shared" si="68"/>
        <v>0</v>
      </c>
      <c r="M85" s="95">
        <f t="shared" ref="M85:O85" si="79">M86+M90+M91+M92+M93+M104+M115+M126+M129+M141+M142+M143+M144+M155</f>
        <v>0</v>
      </c>
      <c r="N85" s="96">
        <f t="shared" si="79"/>
        <v>0</v>
      </c>
      <c r="O85" s="97">
        <f t="shared" si="79"/>
        <v>0</v>
      </c>
      <c r="P85" s="95">
        <f t="shared" si="78"/>
        <v>0</v>
      </c>
      <c r="Q85" s="96">
        <f t="shared" si="78"/>
        <v>0</v>
      </c>
      <c r="R85" s="96">
        <f t="shared" si="78"/>
        <v>0</v>
      </c>
      <c r="S85" s="96">
        <f t="shared" si="78"/>
        <v>0</v>
      </c>
      <c r="T85" s="96">
        <f t="shared" si="78"/>
        <v>0</v>
      </c>
      <c r="U85" s="96">
        <f t="shared" si="78"/>
        <v>0</v>
      </c>
      <c r="V85" s="96">
        <f t="shared" si="78"/>
        <v>0</v>
      </c>
      <c r="W85" s="96">
        <f t="shared" si="78"/>
        <v>0</v>
      </c>
      <c r="X85" s="96">
        <f t="shared" ref="X85" si="80">X86+X90+X91+X92+X93+X104+X115+X126+X129+X141+X142+X143+X144+X155</f>
        <v>0</v>
      </c>
      <c r="Y85" s="96">
        <f t="shared" si="78"/>
        <v>0</v>
      </c>
      <c r="Z85" s="98">
        <f t="shared" si="78"/>
        <v>0</v>
      </c>
      <c r="AA85" s="100">
        <f t="shared" si="78"/>
        <v>0</v>
      </c>
      <c r="AC85" s="253"/>
      <c r="AD85" s="253"/>
    </row>
    <row r="86" spans="1:30" s="42" customFormat="1" ht="15.75" hidden="1" thickBot="1" x14ac:dyDescent="0.3">
      <c r="A86" s="140" t="s">
        <v>379</v>
      </c>
      <c r="B86" s="138" t="s">
        <v>943</v>
      </c>
      <c r="C86" s="625" t="s">
        <v>380</v>
      </c>
      <c r="D86" s="626"/>
      <c r="E86" s="626"/>
      <c r="F86" s="158">
        <f>F87+F88</f>
        <v>0</v>
      </c>
      <c r="G86" s="495">
        <f>G87+G88</f>
        <v>0</v>
      </c>
      <c r="H86" s="495">
        <f>H87+H88</f>
        <v>0</v>
      </c>
      <c r="I86" s="424">
        <f>I87+I88</f>
        <v>0</v>
      </c>
      <c r="J86" s="403">
        <f t="shared" ref="J86:K86" si="81">J87+J88</f>
        <v>0</v>
      </c>
      <c r="K86" s="213">
        <f t="shared" si="81"/>
        <v>0</v>
      </c>
      <c r="L86" s="226">
        <f t="shared" si="68"/>
        <v>0</v>
      </c>
      <c r="M86" s="229">
        <f t="shared" ref="M86:O86" si="82">M87+M88</f>
        <v>0</v>
      </c>
      <c r="N86" s="161">
        <f t="shared" si="82"/>
        <v>0</v>
      </c>
      <c r="O86" s="159">
        <f t="shared" si="82"/>
        <v>0</v>
      </c>
      <c r="P86" s="229">
        <f t="shared" ref="P86:AA86" si="83">P87+P88</f>
        <v>0</v>
      </c>
      <c r="Q86" s="161">
        <f t="shared" si="83"/>
        <v>0</v>
      </c>
      <c r="R86" s="161">
        <f t="shared" si="83"/>
        <v>0</v>
      </c>
      <c r="S86" s="161">
        <f t="shared" si="83"/>
        <v>0</v>
      </c>
      <c r="T86" s="161">
        <f t="shared" si="83"/>
        <v>0</v>
      </c>
      <c r="U86" s="161">
        <f t="shared" si="83"/>
        <v>0</v>
      </c>
      <c r="V86" s="161">
        <f t="shared" si="83"/>
        <v>0</v>
      </c>
      <c r="W86" s="161">
        <f t="shared" si="83"/>
        <v>0</v>
      </c>
      <c r="X86" s="161">
        <f t="shared" ref="X86" si="84">X87+X88</f>
        <v>0</v>
      </c>
      <c r="Y86" s="161">
        <f t="shared" si="83"/>
        <v>0</v>
      </c>
      <c r="Z86" s="160">
        <f t="shared" si="83"/>
        <v>0</v>
      </c>
      <c r="AA86" s="163">
        <f t="shared" si="83"/>
        <v>0</v>
      </c>
      <c r="AC86" s="253"/>
      <c r="AD86" s="253"/>
    </row>
    <row r="87" spans="1:30" ht="15.75" hidden="1" thickBot="1" x14ac:dyDescent="0.3">
      <c r="A87" s="140" t="s">
        <v>381</v>
      </c>
      <c r="B87" s="59"/>
      <c r="C87" s="2"/>
      <c r="D87" s="603" t="s">
        <v>618</v>
      </c>
      <c r="E87" s="603"/>
      <c r="F87" s="148"/>
      <c r="G87" s="486"/>
      <c r="H87" s="486"/>
      <c r="I87" s="415"/>
      <c r="J87" s="394"/>
      <c r="K87" s="205"/>
      <c r="L87" s="224">
        <f t="shared" si="68"/>
        <v>0</v>
      </c>
      <c r="M87" s="81"/>
      <c r="N87" s="1"/>
      <c r="O87" s="82"/>
      <c r="P87" s="81"/>
      <c r="Q87" s="1"/>
      <c r="R87" s="1"/>
      <c r="S87" s="1"/>
      <c r="T87" s="1"/>
      <c r="U87" s="1"/>
      <c r="V87" s="1"/>
      <c r="W87" s="1"/>
      <c r="X87" s="1"/>
      <c r="Y87" s="1"/>
      <c r="Z87" s="43"/>
      <c r="AA87" s="46"/>
      <c r="AC87" s="253"/>
      <c r="AD87" s="253"/>
    </row>
    <row r="88" spans="1:30" ht="15.75" hidden="1" thickBot="1" x14ac:dyDescent="0.3">
      <c r="A88" s="140" t="s">
        <v>382</v>
      </c>
      <c r="B88" s="59"/>
      <c r="C88" s="2"/>
      <c r="D88" s="603" t="s">
        <v>619</v>
      </c>
      <c r="E88" s="603"/>
      <c r="F88" s="148"/>
      <c r="G88" s="486"/>
      <c r="H88" s="486"/>
      <c r="I88" s="415"/>
      <c r="J88" s="394"/>
      <c r="K88" s="205"/>
      <c r="L88" s="224">
        <f t="shared" si="68"/>
        <v>0</v>
      </c>
      <c r="M88" s="81"/>
      <c r="N88" s="1"/>
      <c r="O88" s="82"/>
      <c r="P88" s="81"/>
      <c r="Q88" s="1"/>
      <c r="R88" s="1"/>
      <c r="S88" s="1"/>
      <c r="T88" s="1"/>
      <c r="U88" s="1"/>
      <c r="V88" s="1"/>
      <c r="W88" s="1"/>
      <c r="X88" s="1"/>
      <c r="Y88" s="1"/>
      <c r="Z88" s="43"/>
      <c r="AA88" s="46"/>
      <c r="AC88" s="253"/>
      <c r="AD88" s="253"/>
    </row>
    <row r="89" spans="1:30" ht="15.75" hidden="1" thickBot="1" x14ac:dyDescent="0.3">
      <c r="B89" s="138" t="s">
        <v>1139</v>
      </c>
      <c r="C89" s="625" t="s">
        <v>1140</v>
      </c>
      <c r="D89" s="626"/>
      <c r="E89" s="626"/>
      <c r="F89" s="158">
        <f>F90+F91</f>
        <v>0</v>
      </c>
      <c r="G89" s="495">
        <f>G90+G91</f>
        <v>0</v>
      </c>
      <c r="H89" s="495">
        <f>H90+H91</f>
        <v>0</v>
      </c>
      <c r="I89" s="424">
        <f>I90+I91</f>
        <v>0</v>
      </c>
      <c r="J89" s="403">
        <f t="shared" ref="J89:K89" si="85">J90+J91</f>
        <v>0</v>
      </c>
      <c r="K89" s="213">
        <f t="shared" si="85"/>
        <v>0</v>
      </c>
      <c r="L89" s="226">
        <f t="shared" si="68"/>
        <v>0</v>
      </c>
      <c r="M89" s="229">
        <f t="shared" ref="M89:O89" si="86">M90+M91</f>
        <v>0</v>
      </c>
      <c r="N89" s="161">
        <f t="shared" si="86"/>
        <v>0</v>
      </c>
      <c r="O89" s="159">
        <f t="shared" si="86"/>
        <v>0</v>
      </c>
      <c r="P89" s="229">
        <f t="shared" ref="P89:AA89" si="87">P90+P91</f>
        <v>0</v>
      </c>
      <c r="Q89" s="161">
        <f t="shared" si="87"/>
        <v>0</v>
      </c>
      <c r="R89" s="161">
        <f t="shared" si="87"/>
        <v>0</v>
      </c>
      <c r="S89" s="161">
        <f t="shared" si="87"/>
        <v>0</v>
      </c>
      <c r="T89" s="161">
        <f t="shared" si="87"/>
        <v>0</v>
      </c>
      <c r="U89" s="161">
        <f t="shared" si="87"/>
        <v>0</v>
      </c>
      <c r="V89" s="161">
        <f t="shared" si="87"/>
        <v>0</v>
      </c>
      <c r="W89" s="161">
        <f t="shared" si="87"/>
        <v>0</v>
      </c>
      <c r="X89" s="161">
        <f t="shared" ref="X89" si="88">X90+X91</f>
        <v>0</v>
      </c>
      <c r="Y89" s="161">
        <f t="shared" si="87"/>
        <v>0</v>
      </c>
      <c r="Z89" s="160">
        <f t="shared" si="87"/>
        <v>0</v>
      </c>
      <c r="AA89" s="163">
        <f t="shared" si="87"/>
        <v>0</v>
      </c>
      <c r="AC89" s="253"/>
      <c r="AD89" s="253"/>
    </row>
    <row r="90" spans="1:30" ht="15.75" hidden="1" thickBot="1" x14ac:dyDescent="0.3">
      <c r="A90" s="140" t="s">
        <v>383</v>
      </c>
      <c r="B90" s="59" t="s">
        <v>944</v>
      </c>
      <c r="C90" s="604" t="s">
        <v>384</v>
      </c>
      <c r="D90" s="603"/>
      <c r="E90" s="603"/>
      <c r="F90" s="148"/>
      <c r="G90" s="486"/>
      <c r="H90" s="486"/>
      <c r="I90" s="415"/>
      <c r="J90" s="394"/>
      <c r="K90" s="205"/>
      <c r="L90" s="224">
        <f t="shared" si="68"/>
        <v>0</v>
      </c>
      <c r="M90" s="81"/>
      <c r="N90" s="1"/>
      <c r="O90" s="82"/>
      <c r="P90" s="81"/>
      <c r="Q90" s="1"/>
      <c r="R90" s="1"/>
      <c r="S90" s="1"/>
      <c r="T90" s="1"/>
      <c r="U90" s="1"/>
      <c r="V90" s="1"/>
      <c r="W90" s="1"/>
      <c r="X90" s="1"/>
      <c r="Y90" s="1"/>
      <c r="Z90" s="43"/>
      <c r="AA90" s="46"/>
      <c r="AC90" s="253"/>
      <c r="AD90" s="253"/>
    </row>
    <row r="91" spans="1:30" ht="15.75" hidden="1" thickBot="1" x14ac:dyDescent="0.3">
      <c r="A91" s="140" t="s">
        <v>385</v>
      </c>
      <c r="B91" s="59" t="s">
        <v>945</v>
      </c>
      <c r="C91" s="604" t="s">
        <v>386</v>
      </c>
      <c r="D91" s="603"/>
      <c r="E91" s="603"/>
      <c r="F91" s="148"/>
      <c r="G91" s="486"/>
      <c r="H91" s="486"/>
      <c r="I91" s="415"/>
      <c r="J91" s="394"/>
      <c r="K91" s="205"/>
      <c r="L91" s="224">
        <f t="shared" si="68"/>
        <v>0</v>
      </c>
      <c r="M91" s="81"/>
      <c r="N91" s="1"/>
      <c r="O91" s="82"/>
      <c r="P91" s="81"/>
      <c r="Q91" s="1"/>
      <c r="R91" s="1"/>
      <c r="S91" s="1"/>
      <c r="T91" s="1"/>
      <c r="U91" s="1"/>
      <c r="V91" s="1"/>
      <c r="W91" s="1"/>
      <c r="X91" s="1"/>
      <c r="Y91" s="1"/>
      <c r="Z91" s="43"/>
      <c r="AA91" s="46"/>
      <c r="AC91" s="253"/>
      <c r="AD91" s="253"/>
    </row>
    <row r="92" spans="1:30" s="42" customFormat="1" ht="27.75" hidden="1" customHeight="1" x14ac:dyDescent="0.25">
      <c r="A92" s="140" t="s">
        <v>387</v>
      </c>
      <c r="B92" s="119" t="s">
        <v>946</v>
      </c>
      <c r="C92" s="675" t="s">
        <v>624</v>
      </c>
      <c r="D92" s="676"/>
      <c r="E92" s="676"/>
      <c r="F92" s="164"/>
      <c r="G92" s="496"/>
      <c r="H92" s="496"/>
      <c r="I92" s="425"/>
      <c r="J92" s="404"/>
      <c r="K92" s="214"/>
      <c r="L92" s="227">
        <f t="shared" si="68"/>
        <v>0</v>
      </c>
      <c r="M92" s="122"/>
      <c r="N92" s="123"/>
      <c r="O92" s="124"/>
      <c r="P92" s="122"/>
      <c r="Q92" s="123"/>
      <c r="R92" s="123"/>
      <c r="S92" s="123"/>
      <c r="T92" s="123"/>
      <c r="U92" s="123"/>
      <c r="V92" s="123"/>
      <c r="W92" s="123"/>
      <c r="X92" s="123"/>
      <c r="Y92" s="123"/>
      <c r="Z92" s="125"/>
      <c r="AA92" s="127"/>
      <c r="AC92" s="253"/>
      <c r="AD92" s="253"/>
    </row>
    <row r="93" spans="1:30" s="42" customFormat="1" ht="15.75" hidden="1" thickBot="1" x14ac:dyDescent="0.3">
      <c r="A93" s="140" t="s">
        <v>388</v>
      </c>
      <c r="B93" s="119" t="s">
        <v>947</v>
      </c>
      <c r="C93" s="675" t="s">
        <v>1089</v>
      </c>
      <c r="D93" s="676"/>
      <c r="E93" s="676"/>
      <c r="F93" s="164">
        <f>F94+F95+F96+F97+F98+F99+F100+F101+F102+F103</f>
        <v>0</v>
      </c>
      <c r="G93" s="496">
        <f>G94+G95+G96+G97+G98+G99+G100+G101+G102+G103</f>
        <v>0</v>
      </c>
      <c r="H93" s="496">
        <f>H94+H95+H96+H97+H98+H99+H100+H101+H102+H103</f>
        <v>0</v>
      </c>
      <c r="I93" s="425">
        <f>I94+I95+I96+I97+I98+I99+I100+I101+I102+I103</f>
        <v>0</v>
      </c>
      <c r="J93" s="404">
        <f t="shared" ref="J93:K93" si="89">J94+J95+J96+J97+J98+J99+J100+J101+J102+J103</f>
        <v>0</v>
      </c>
      <c r="K93" s="214">
        <f t="shared" si="89"/>
        <v>0</v>
      </c>
      <c r="L93" s="227">
        <f t="shared" si="68"/>
        <v>0</v>
      </c>
      <c r="M93" s="122">
        <f t="shared" ref="M93:O93" si="90">M94+M95+M96+M97+M98+M99+M100+M101+M102+M103</f>
        <v>0</v>
      </c>
      <c r="N93" s="123">
        <f t="shared" si="90"/>
        <v>0</v>
      </c>
      <c r="O93" s="124">
        <f t="shared" si="90"/>
        <v>0</v>
      </c>
      <c r="P93" s="122">
        <f t="shared" ref="P93:AA93" si="91">P94+P95+P96+P97+P98+P99+P100+P101+P102+P103</f>
        <v>0</v>
      </c>
      <c r="Q93" s="123">
        <f t="shared" si="91"/>
        <v>0</v>
      </c>
      <c r="R93" s="123">
        <f t="shared" si="91"/>
        <v>0</v>
      </c>
      <c r="S93" s="123">
        <f t="shared" si="91"/>
        <v>0</v>
      </c>
      <c r="T93" s="123">
        <f t="shared" si="91"/>
        <v>0</v>
      </c>
      <c r="U93" s="123">
        <f t="shared" si="91"/>
        <v>0</v>
      </c>
      <c r="V93" s="123">
        <f t="shared" si="91"/>
        <v>0</v>
      </c>
      <c r="W93" s="123">
        <f t="shared" si="91"/>
        <v>0</v>
      </c>
      <c r="X93" s="123">
        <f t="shared" ref="X93" si="92">X94+X95+X96+X97+X98+X99+X100+X101+X102+X103</f>
        <v>0</v>
      </c>
      <c r="Y93" s="123">
        <f t="shared" si="91"/>
        <v>0</v>
      </c>
      <c r="Z93" s="125">
        <f t="shared" si="91"/>
        <v>0</v>
      </c>
      <c r="AA93" s="127">
        <f t="shared" si="91"/>
        <v>0</v>
      </c>
      <c r="AC93" s="253"/>
      <c r="AD93" s="253"/>
    </row>
    <row r="94" spans="1:30" ht="15.75" hidden="1" thickBot="1" x14ac:dyDescent="0.3">
      <c r="A94" s="140" t="s">
        <v>389</v>
      </c>
      <c r="B94" s="59"/>
      <c r="C94" s="2"/>
      <c r="D94" s="603" t="s">
        <v>641</v>
      </c>
      <c r="E94" s="603"/>
      <c r="F94" s="148"/>
      <c r="G94" s="486"/>
      <c r="H94" s="486"/>
      <c r="I94" s="415"/>
      <c r="J94" s="394"/>
      <c r="K94" s="205"/>
      <c r="L94" s="224">
        <f t="shared" si="68"/>
        <v>0</v>
      </c>
      <c r="M94" s="81"/>
      <c r="N94" s="1"/>
      <c r="O94" s="82"/>
      <c r="P94" s="81"/>
      <c r="Q94" s="1"/>
      <c r="R94" s="1"/>
      <c r="S94" s="1"/>
      <c r="T94" s="1"/>
      <c r="U94" s="1"/>
      <c r="V94" s="1"/>
      <c r="W94" s="1"/>
      <c r="X94" s="1"/>
      <c r="Y94" s="1"/>
      <c r="Z94" s="43"/>
      <c r="AA94" s="46"/>
      <c r="AC94" s="253"/>
      <c r="AD94" s="253"/>
    </row>
    <row r="95" spans="1:30" ht="15.75" hidden="1" thickBot="1" x14ac:dyDescent="0.3">
      <c r="A95" s="140" t="s">
        <v>390</v>
      </c>
      <c r="B95" s="59"/>
      <c r="C95" s="2"/>
      <c r="D95" s="603" t="s">
        <v>791</v>
      </c>
      <c r="E95" s="603"/>
      <c r="F95" s="148"/>
      <c r="G95" s="486"/>
      <c r="H95" s="486"/>
      <c r="I95" s="415"/>
      <c r="J95" s="394"/>
      <c r="K95" s="205"/>
      <c r="L95" s="224">
        <f t="shared" si="68"/>
        <v>0</v>
      </c>
      <c r="M95" s="81"/>
      <c r="N95" s="1"/>
      <c r="O95" s="82"/>
      <c r="P95" s="81"/>
      <c r="Q95" s="1"/>
      <c r="R95" s="1"/>
      <c r="S95" s="1"/>
      <c r="T95" s="1"/>
      <c r="U95" s="1"/>
      <c r="V95" s="1"/>
      <c r="W95" s="1"/>
      <c r="X95" s="1"/>
      <c r="Y95" s="1"/>
      <c r="Z95" s="43"/>
      <c r="AA95" s="46"/>
      <c r="AC95" s="253"/>
      <c r="AD95" s="253"/>
    </row>
    <row r="96" spans="1:30" ht="15.75" hidden="1" thickBot="1" x14ac:dyDescent="0.3">
      <c r="A96" s="140" t="s">
        <v>391</v>
      </c>
      <c r="B96" s="59"/>
      <c r="C96" s="2"/>
      <c r="D96" s="603" t="s">
        <v>792</v>
      </c>
      <c r="E96" s="603"/>
      <c r="F96" s="148"/>
      <c r="G96" s="486"/>
      <c r="H96" s="486"/>
      <c r="I96" s="415"/>
      <c r="J96" s="394"/>
      <c r="K96" s="205"/>
      <c r="L96" s="224">
        <f t="shared" si="68"/>
        <v>0</v>
      </c>
      <c r="M96" s="81"/>
      <c r="N96" s="1"/>
      <c r="O96" s="82"/>
      <c r="P96" s="81"/>
      <c r="Q96" s="1"/>
      <c r="R96" s="1"/>
      <c r="S96" s="1"/>
      <c r="T96" s="1"/>
      <c r="U96" s="1"/>
      <c r="V96" s="1"/>
      <c r="W96" s="1"/>
      <c r="X96" s="1"/>
      <c r="Y96" s="1"/>
      <c r="Z96" s="43"/>
      <c r="AA96" s="46"/>
      <c r="AC96" s="253"/>
      <c r="AD96" s="253"/>
    </row>
    <row r="97" spans="1:30" ht="15.75" hidden="1" thickBot="1" x14ac:dyDescent="0.3">
      <c r="A97" s="140" t="s">
        <v>392</v>
      </c>
      <c r="B97" s="59"/>
      <c r="C97" s="2"/>
      <c r="D97" s="603" t="s">
        <v>793</v>
      </c>
      <c r="E97" s="603"/>
      <c r="F97" s="148"/>
      <c r="G97" s="486"/>
      <c r="H97" s="486"/>
      <c r="I97" s="415"/>
      <c r="J97" s="394"/>
      <c r="K97" s="205"/>
      <c r="L97" s="224">
        <f t="shared" si="68"/>
        <v>0</v>
      </c>
      <c r="M97" s="81"/>
      <c r="N97" s="1"/>
      <c r="O97" s="82"/>
      <c r="P97" s="81"/>
      <c r="Q97" s="1"/>
      <c r="R97" s="1"/>
      <c r="S97" s="1"/>
      <c r="T97" s="1"/>
      <c r="U97" s="1"/>
      <c r="V97" s="1"/>
      <c r="W97" s="1"/>
      <c r="X97" s="1"/>
      <c r="Y97" s="1"/>
      <c r="Z97" s="43"/>
      <c r="AA97" s="46"/>
      <c r="AC97" s="253"/>
      <c r="AD97" s="253"/>
    </row>
    <row r="98" spans="1:30" ht="15.75" hidden="1" thickBot="1" x14ac:dyDescent="0.3">
      <c r="A98" s="140" t="s">
        <v>393</v>
      </c>
      <c r="B98" s="59"/>
      <c r="C98" s="2"/>
      <c r="D98" s="603" t="s">
        <v>794</v>
      </c>
      <c r="E98" s="603"/>
      <c r="F98" s="148"/>
      <c r="G98" s="486"/>
      <c r="H98" s="486"/>
      <c r="I98" s="415"/>
      <c r="J98" s="394"/>
      <c r="K98" s="205"/>
      <c r="L98" s="224">
        <f t="shared" si="68"/>
        <v>0</v>
      </c>
      <c r="M98" s="81"/>
      <c r="N98" s="1"/>
      <c r="O98" s="82"/>
      <c r="P98" s="81"/>
      <c r="Q98" s="1"/>
      <c r="R98" s="1"/>
      <c r="S98" s="1"/>
      <c r="T98" s="1"/>
      <c r="U98" s="1"/>
      <c r="V98" s="1"/>
      <c r="W98" s="1"/>
      <c r="X98" s="1"/>
      <c r="Y98" s="1"/>
      <c r="Z98" s="43"/>
      <c r="AA98" s="46"/>
      <c r="AC98" s="253"/>
      <c r="AD98" s="253"/>
    </row>
    <row r="99" spans="1:30" ht="15.75" hidden="1" thickBot="1" x14ac:dyDescent="0.3">
      <c r="A99" s="140" t="s">
        <v>394</v>
      </c>
      <c r="B99" s="59"/>
      <c r="C99" s="2"/>
      <c r="D99" s="603" t="s">
        <v>795</v>
      </c>
      <c r="E99" s="603"/>
      <c r="F99" s="148"/>
      <c r="G99" s="486"/>
      <c r="H99" s="486"/>
      <c r="I99" s="415"/>
      <c r="J99" s="394"/>
      <c r="K99" s="205"/>
      <c r="L99" s="224">
        <f t="shared" si="68"/>
        <v>0</v>
      </c>
      <c r="M99" s="81"/>
      <c r="N99" s="1"/>
      <c r="O99" s="82"/>
      <c r="P99" s="81"/>
      <c r="Q99" s="1"/>
      <c r="R99" s="1"/>
      <c r="S99" s="1"/>
      <c r="T99" s="1"/>
      <c r="U99" s="1"/>
      <c r="V99" s="1"/>
      <c r="W99" s="1"/>
      <c r="X99" s="1"/>
      <c r="Y99" s="1"/>
      <c r="Z99" s="43"/>
      <c r="AA99" s="46"/>
      <c r="AC99" s="253"/>
      <c r="AD99" s="253"/>
    </row>
    <row r="100" spans="1:30" ht="25.5" hidden="1" customHeight="1" x14ac:dyDescent="0.25">
      <c r="A100" s="140" t="s">
        <v>395</v>
      </c>
      <c r="B100" s="59"/>
      <c r="C100" s="2"/>
      <c r="D100" s="607" t="s">
        <v>796</v>
      </c>
      <c r="E100" s="607"/>
      <c r="F100" s="155"/>
      <c r="G100" s="497"/>
      <c r="H100" s="497"/>
      <c r="I100" s="426"/>
      <c r="J100" s="406"/>
      <c r="K100" s="215"/>
      <c r="L100" s="224">
        <f t="shared" si="68"/>
        <v>0</v>
      </c>
      <c r="M100" s="81"/>
      <c r="N100" s="1"/>
      <c r="O100" s="82"/>
      <c r="P100" s="81"/>
      <c r="Q100" s="1"/>
      <c r="R100" s="1"/>
      <c r="S100" s="1"/>
      <c r="T100" s="1"/>
      <c r="U100" s="1"/>
      <c r="V100" s="1"/>
      <c r="W100" s="1"/>
      <c r="X100" s="1"/>
      <c r="Y100" s="1"/>
      <c r="Z100" s="43"/>
      <c r="AA100" s="46"/>
      <c r="AC100" s="253"/>
      <c r="AD100" s="253"/>
    </row>
    <row r="101" spans="1:30" ht="15.75" hidden="1" thickBot="1" x14ac:dyDescent="0.3">
      <c r="A101" s="140" t="s">
        <v>396</v>
      </c>
      <c r="B101" s="59"/>
      <c r="C101" s="2"/>
      <c r="D101" s="603" t="s">
        <v>1090</v>
      </c>
      <c r="E101" s="603"/>
      <c r="F101" s="148"/>
      <c r="G101" s="486"/>
      <c r="H101" s="486"/>
      <c r="I101" s="415"/>
      <c r="J101" s="394"/>
      <c r="K101" s="205"/>
      <c r="L101" s="224">
        <f t="shared" si="68"/>
        <v>0</v>
      </c>
      <c r="M101" s="81"/>
      <c r="N101" s="1"/>
      <c r="O101" s="82"/>
      <c r="P101" s="81"/>
      <c r="Q101" s="1"/>
      <c r="R101" s="1"/>
      <c r="S101" s="1"/>
      <c r="T101" s="1"/>
      <c r="U101" s="1"/>
      <c r="V101" s="1"/>
      <c r="W101" s="1"/>
      <c r="X101" s="1"/>
      <c r="Y101" s="1"/>
      <c r="Z101" s="43"/>
      <c r="AA101" s="46"/>
      <c r="AC101" s="253"/>
      <c r="AD101" s="253"/>
    </row>
    <row r="102" spans="1:30" ht="25.5" hidden="1" customHeight="1" x14ac:dyDescent="0.25">
      <c r="A102" s="140" t="s">
        <v>397</v>
      </c>
      <c r="B102" s="59"/>
      <c r="C102" s="2"/>
      <c r="D102" s="607" t="s">
        <v>797</v>
      </c>
      <c r="E102" s="607"/>
      <c r="F102" s="155"/>
      <c r="G102" s="497"/>
      <c r="H102" s="497"/>
      <c r="I102" s="426"/>
      <c r="J102" s="406"/>
      <c r="K102" s="215"/>
      <c r="L102" s="224">
        <f t="shared" si="68"/>
        <v>0</v>
      </c>
      <c r="M102" s="81"/>
      <c r="N102" s="1"/>
      <c r="O102" s="82"/>
      <c r="P102" s="81"/>
      <c r="Q102" s="1"/>
      <c r="R102" s="1"/>
      <c r="S102" s="1"/>
      <c r="T102" s="1"/>
      <c r="U102" s="1"/>
      <c r="V102" s="1"/>
      <c r="W102" s="1"/>
      <c r="X102" s="1"/>
      <c r="Y102" s="1"/>
      <c r="Z102" s="43"/>
      <c r="AA102" s="46"/>
      <c r="AC102" s="253"/>
      <c r="AD102" s="253"/>
    </row>
    <row r="103" spans="1:30" ht="25.5" hidden="1" customHeight="1" x14ac:dyDescent="0.25">
      <c r="A103" s="140" t="s">
        <v>398</v>
      </c>
      <c r="B103" s="59"/>
      <c r="C103" s="2"/>
      <c r="D103" s="607" t="s">
        <v>798</v>
      </c>
      <c r="E103" s="607"/>
      <c r="F103" s="155"/>
      <c r="G103" s="497"/>
      <c r="H103" s="497"/>
      <c r="I103" s="426"/>
      <c r="J103" s="406"/>
      <c r="K103" s="215"/>
      <c r="L103" s="224">
        <f t="shared" si="68"/>
        <v>0</v>
      </c>
      <c r="M103" s="81"/>
      <c r="N103" s="1"/>
      <c r="O103" s="82"/>
      <c r="P103" s="81"/>
      <c r="Q103" s="1"/>
      <c r="R103" s="1"/>
      <c r="S103" s="1"/>
      <c r="T103" s="1"/>
      <c r="U103" s="1"/>
      <c r="V103" s="1"/>
      <c r="W103" s="1"/>
      <c r="X103" s="1"/>
      <c r="Y103" s="1"/>
      <c r="Z103" s="43"/>
      <c r="AA103" s="46"/>
      <c r="AC103" s="253"/>
      <c r="AD103" s="253"/>
    </row>
    <row r="104" spans="1:30" s="42" customFormat="1" ht="15" hidden="1" customHeight="1" x14ac:dyDescent="0.25">
      <c r="A104" s="140" t="s">
        <v>399</v>
      </c>
      <c r="B104" s="119" t="s">
        <v>948</v>
      </c>
      <c r="C104" s="675" t="s">
        <v>1091</v>
      </c>
      <c r="D104" s="676"/>
      <c r="E104" s="676"/>
      <c r="F104" s="164">
        <f>F105+F106+F107+F108+F109+F110+F111+F112+F113+F114</f>
        <v>0</v>
      </c>
      <c r="G104" s="496">
        <f>G105+G106+G107+G108+G109+G110+G111+G112+G113+G114</f>
        <v>0</v>
      </c>
      <c r="H104" s="496">
        <f>H105+H106+H107+H108+H109+H110+H111+H112+H113+H114</f>
        <v>0</v>
      </c>
      <c r="I104" s="425">
        <f>I105+I106+I107+I108+I109+I110+I111+I112+I113+I114</f>
        <v>0</v>
      </c>
      <c r="J104" s="404">
        <f t="shared" ref="J104:K104" si="93">J105+J106+J107+J108+J109+J110+J111+J112+J113+J114</f>
        <v>0</v>
      </c>
      <c r="K104" s="214">
        <f t="shared" si="93"/>
        <v>0</v>
      </c>
      <c r="L104" s="227">
        <f t="shared" si="68"/>
        <v>0</v>
      </c>
      <c r="M104" s="122">
        <f t="shared" ref="M104:O104" si="94">M105+M106+M107+M108+M109+M110+M111+M112+M113+M114</f>
        <v>0</v>
      </c>
      <c r="N104" s="123">
        <f t="shared" si="94"/>
        <v>0</v>
      </c>
      <c r="O104" s="124">
        <f t="shared" si="94"/>
        <v>0</v>
      </c>
      <c r="P104" s="122">
        <f t="shared" ref="P104:AA104" si="95">P105+P106+P107+P108+P109+P110+P111+P112+P113+P114</f>
        <v>0</v>
      </c>
      <c r="Q104" s="123">
        <f t="shared" si="95"/>
        <v>0</v>
      </c>
      <c r="R104" s="123">
        <f t="shared" si="95"/>
        <v>0</v>
      </c>
      <c r="S104" s="123">
        <f t="shared" si="95"/>
        <v>0</v>
      </c>
      <c r="T104" s="123">
        <f t="shared" si="95"/>
        <v>0</v>
      </c>
      <c r="U104" s="123">
        <f t="shared" si="95"/>
        <v>0</v>
      </c>
      <c r="V104" s="123">
        <f t="shared" si="95"/>
        <v>0</v>
      </c>
      <c r="W104" s="123">
        <f t="shared" si="95"/>
        <v>0</v>
      </c>
      <c r="X104" s="123">
        <f t="shared" ref="X104" si="96">X105+X106+X107+X108+X109+X110+X111+X112+X113+X114</f>
        <v>0</v>
      </c>
      <c r="Y104" s="123">
        <f t="shared" si="95"/>
        <v>0</v>
      </c>
      <c r="Z104" s="125">
        <f t="shared" si="95"/>
        <v>0</v>
      </c>
      <c r="AA104" s="127">
        <f t="shared" si="95"/>
        <v>0</v>
      </c>
      <c r="AC104" s="253"/>
      <c r="AD104" s="253"/>
    </row>
    <row r="105" spans="1:30" ht="15.75" hidden="1" thickBot="1" x14ac:dyDescent="0.3">
      <c r="A105" s="140" t="s">
        <v>400</v>
      </c>
      <c r="B105" s="59"/>
      <c r="C105" s="2"/>
      <c r="D105" s="603" t="s">
        <v>640</v>
      </c>
      <c r="E105" s="603"/>
      <c r="F105" s="148"/>
      <c r="G105" s="486"/>
      <c r="H105" s="486"/>
      <c r="I105" s="415"/>
      <c r="J105" s="394"/>
      <c r="K105" s="205"/>
      <c r="L105" s="224">
        <f t="shared" si="68"/>
        <v>0</v>
      </c>
      <c r="M105" s="81"/>
      <c r="N105" s="1"/>
      <c r="O105" s="82"/>
      <c r="P105" s="81"/>
      <c r="Q105" s="1"/>
      <c r="R105" s="1"/>
      <c r="S105" s="1"/>
      <c r="T105" s="1"/>
      <c r="U105" s="1"/>
      <c r="V105" s="1"/>
      <c r="W105" s="1"/>
      <c r="X105" s="1"/>
      <c r="Y105" s="1"/>
      <c r="Z105" s="43"/>
      <c r="AA105" s="46"/>
      <c r="AC105" s="253"/>
      <c r="AD105" s="253"/>
    </row>
    <row r="106" spans="1:30" ht="15.75" hidden="1" thickBot="1" x14ac:dyDescent="0.3">
      <c r="A106" s="140" t="s">
        <v>401</v>
      </c>
      <c r="B106" s="59"/>
      <c r="C106" s="2"/>
      <c r="D106" s="603" t="s">
        <v>799</v>
      </c>
      <c r="E106" s="603"/>
      <c r="F106" s="148"/>
      <c r="G106" s="486"/>
      <c r="H106" s="486"/>
      <c r="I106" s="415"/>
      <c r="J106" s="394"/>
      <c r="K106" s="205"/>
      <c r="L106" s="224">
        <f t="shared" si="68"/>
        <v>0</v>
      </c>
      <c r="M106" s="81"/>
      <c r="N106" s="1"/>
      <c r="O106" s="82"/>
      <c r="P106" s="81"/>
      <c r="Q106" s="1"/>
      <c r="R106" s="1"/>
      <c r="S106" s="1"/>
      <c r="T106" s="1"/>
      <c r="U106" s="1"/>
      <c r="V106" s="1"/>
      <c r="W106" s="1"/>
      <c r="X106" s="1"/>
      <c r="Y106" s="1"/>
      <c r="Z106" s="43"/>
      <c r="AA106" s="46"/>
      <c r="AC106" s="253"/>
      <c r="AD106" s="253"/>
    </row>
    <row r="107" spans="1:30" ht="15.75" hidden="1" thickBot="1" x14ac:dyDescent="0.3">
      <c r="A107" s="140" t="s">
        <v>402</v>
      </c>
      <c r="B107" s="59"/>
      <c r="C107" s="2"/>
      <c r="D107" s="603" t="s">
        <v>801</v>
      </c>
      <c r="E107" s="603"/>
      <c r="F107" s="148"/>
      <c r="G107" s="486"/>
      <c r="H107" s="486"/>
      <c r="I107" s="415"/>
      <c r="J107" s="394"/>
      <c r="K107" s="205"/>
      <c r="L107" s="224">
        <f t="shared" si="68"/>
        <v>0</v>
      </c>
      <c r="M107" s="81"/>
      <c r="N107" s="1"/>
      <c r="O107" s="82"/>
      <c r="P107" s="81"/>
      <c r="Q107" s="1"/>
      <c r="R107" s="1"/>
      <c r="S107" s="1"/>
      <c r="T107" s="1"/>
      <c r="U107" s="1"/>
      <c r="V107" s="1"/>
      <c r="W107" s="1"/>
      <c r="X107" s="1"/>
      <c r="Y107" s="1"/>
      <c r="Z107" s="43"/>
      <c r="AA107" s="46"/>
      <c r="AC107" s="253"/>
      <c r="AD107" s="253"/>
    </row>
    <row r="108" spans="1:30" ht="15.75" hidden="1" thickBot="1" x14ac:dyDescent="0.3">
      <c r="A108" s="140" t="s">
        <v>403</v>
      </c>
      <c r="B108" s="59"/>
      <c r="C108" s="2"/>
      <c r="D108" s="603" t="s">
        <v>1093</v>
      </c>
      <c r="E108" s="603"/>
      <c r="F108" s="148"/>
      <c r="G108" s="486"/>
      <c r="H108" s="486"/>
      <c r="I108" s="415"/>
      <c r="J108" s="394"/>
      <c r="K108" s="205"/>
      <c r="L108" s="224">
        <f t="shared" si="68"/>
        <v>0</v>
      </c>
      <c r="M108" s="81"/>
      <c r="N108" s="1"/>
      <c r="O108" s="82"/>
      <c r="P108" s="81"/>
      <c r="Q108" s="1"/>
      <c r="R108" s="1"/>
      <c r="S108" s="1"/>
      <c r="T108" s="1"/>
      <c r="U108" s="1"/>
      <c r="V108" s="1"/>
      <c r="W108" s="1"/>
      <c r="X108" s="1"/>
      <c r="Y108" s="1"/>
      <c r="Z108" s="43"/>
      <c r="AA108" s="46"/>
      <c r="AC108" s="253"/>
      <c r="AD108" s="253"/>
    </row>
    <row r="109" spans="1:30" ht="15.75" hidden="1" thickBot="1" x14ac:dyDescent="0.3">
      <c r="A109" s="140" t="s">
        <v>404</v>
      </c>
      <c r="B109" s="59"/>
      <c r="C109" s="2"/>
      <c r="D109" s="603" t="s">
        <v>806</v>
      </c>
      <c r="E109" s="603"/>
      <c r="F109" s="148"/>
      <c r="G109" s="486"/>
      <c r="H109" s="486"/>
      <c r="I109" s="415"/>
      <c r="J109" s="394"/>
      <c r="K109" s="205"/>
      <c r="L109" s="224">
        <f t="shared" si="68"/>
        <v>0</v>
      </c>
      <c r="M109" s="81"/>
      <c r="N109" s="1"/>
      <c r="O109" s="82"/>
      <c r="P109" s="81"/>
      <c r="Q109" s="1"/>
      <c r="R109" s="1"/>
      <c r="S109" s="1"/>
      <c r="T109" s="1"/>
      <c r="U109" s="1"/>
      <c r="V109" s="1"/>
      <c r="W109" s="1"/>
      <c r="X109" s="1"/>
      <c r="Y109" s="1"/>
      <c r="Z109" s="43"/>
      <c r="AA109" s="46"/>
      <c r="AC109" s="253"/>
      <c r="AD109" s="253"/>
    </row>
    <row r="110" spans="1:30" ht="15.75" hidden="1" thickBot="1" x14ac:dyDescent="0.3">
      <c r="A110" s="140" t="s">
        <v>405</v>
      </c>
      <c r="B110" s="59"/>
      <c r="C110" s="2"/>
      <c r="D110" s="603" t="s">
        <v>804</v>
      </c>
      <c r="E110" s="603"/>
      <c r="F110" s="148"/>
      <c r="G110" s="486"/>
      <c r="H110" s="486"/>
      <c r="I110" s="415"/>
      <c r="J110" s="394"/>
      <c r="K110" s="205"/>
      <c r="L110" s="224">
        <f t="shared" si="68"/>
        <v>0</v>
      </c>
      <c r="M110" s="81"/>
      <c r="N110" s="1"/>
      <c r="O110" s="82"/>
      <c r="P110" s="81"/>
      <c r="Q110" s="1"/>
      <c r="R110" s="1"/>
      <c r="S110" s="1"/>
      <c r="T110" s="1"/>
      <c r="U110" s="1"/>
      <c r="V110" s="1"/>
      <c r="W110" s="1"/>
      <c r="X110" s="1"/>
      <c r="Y110" s="1"/>
      <c r="Z110" s="43"/>
      <c r="AA110" s="46"/>
      <c r="AC110" s="253"/>
      <c r="AD110" s="253"/>
    </row>
    <row r="111" spans="1:30" ht="25.5" hidden="1" customHeight="1" x14ac:dyDescent="0.25">
      <c r="A111" s="140" t="s">
        <v>406</v>
      </c>
      <c r="B111" s="59"/>
      <c r="C111" s="2"/>
      <c r="D111" s="607" t="s">
        <v>808</v>
      </c>
      <c r="E111" s="607"/>
      <c r="F111" s="155"/>
      <c r="G111" s="497"/>
      <c r="H111" s="497"/>
      <c r="I111" s="426"/>
      <c r="J111" s="406"/>
      <c r="K111" s="215"/>
      <c r="L111" s="224">
        <f t="shared" si="68"/>
        <v>0</v>
      </c>
      <c r="M111" s="81"/>
      <c r="N111" s="1"/>
      <c r="O111" s="82"/>
      <c r="P111" s="81"/>
      <c r="Q111" s="1"/>
      <c r="R111" s="1"/>
      <c r="S111" s="1"/>
      <c r="T111" s="1"/>
      <c r="U111" s="1"/>
      <c r="V111" s="1"/>
      <c r="W111" s="1"/>
      <c r="X111" s="1"/>
      <c r="Y111" s="1"/>
      <c r="Z111" s="43"/>
      <c r="AA111" s="46"/>
      <c r="AC111" s="253"/>
      <c r="AD111" s="253"/>
    </row>
    <row r="112" spans="1:30" ht="15.75" hidden="1" thickBot="1" x14ac:dyDescent="0.3">
      <c r="A112" s="140" t="s">
        <v>407</v>
      </c>
      <c r="B112" s="59"/>
      <c r="C112" s="2"/>
      <c r="D112" s="603" t="s">
        <v>1092</v>
      </c>
      <c r="E112" s="603"/>
      <c r="F112" s="148"/>
      <c r="G112" s="486"/>
      <c r="H112" s="486"/>
      <c r="I112" s="415"/>
      <c r="J112" s="394"/>
      <c r="K112" s="205"/>
      <c r="L112" s="224">
        <f t="shared" si="68"/>
        <v>0</v>
      </c>
      <c r="M112" s="81"/>
      <c r="N112" s="1"/>
      <c r="O112" s="82"/>
      <c r="P112" s="81"/>
      <c r="Q112" s="1"/>
      <c r="R112" s="1"/>
      <c r="S112" s="1"/>
      <c r="T112" s="1"/>
      <c r="U112" s="1"/>
      <c r="V112" s="1"/>
      <c r="W112" s="1"/>
      <c r="X112" s="1"/>
      <c r="Y112" s="1"/>
      <c r="Z112" s="43"/>
      <c r="AA112" s="46"/>
      <c r="AC112" s="253"/>
      <c r="AD112" s="253"/>
    </row>
    <row r="113" spans="1:30" ht="25.5" hidden="1" customHeight="1" x14ac:dyDescent="0.25">
      <c r="A113" s="140" t="s">
        <v>408</v>
      </c>
      <c r="B113" s="59"/>
      <c r="C113" s="2"/>
      <c r="D113" s="607" t="s">
        <v>811</v>
      </c>
      <c r="E113" s="607"/>
      <c r="F113" s="155"/>
      <c r="G113" s="497"/>
      <c r="H113" s="497"/>
      <c r="I113" s="426"/>
      <c r="J113" s="406"/>
      <c r="K113" s="215"/>
      <c r="L113" s="224">
        <f t="shared" si="68"/>
        <v>0</v>
      </c>
      <c r="M113" s="81"/>
      <c r="N113" s="1"/>
      <c r="O113" s="82"/>
      <c r="P113" s="81"/>
      <c r="Q113" s="1"/>
      <c r="R113" s="1"/>
      <c r="S113" s="1"/>
      <c r="T113" s="1"/>
      <c r="U113" s="1"/>
      <c r="V113" s="1"/>
      <c r="W113" s="1"/>
      <c r="X113" s="1"/>
      <c r="Y113" s="1"/>
      <c r="Z113" s="43"/>
      <c r="AA113" s="46"/>
      <c r="AC113" s="253"/>
      <c r="AD113" s="253"/>
    </row>
    <row r="114" spans="1:30" ht="25.5" hidden="1" customHeight="1" x14ac:dyDescent="0.25">
      <c r="A114" s="140" t="s">
        <v>409</v>
      </c>
      <c r="B114" s="59"/>
      <c r="C114" s="2"/>
      <c r="D114" s="607" t="s">
        <v>813</v>
      </c>
      <c r="E114" s="607"/>
      <c r="F114" s="155"/>
      <c r="G114" s="497"/>
      <c r="H114" s="497"/>
      <c r="I114" s="426"/>
      <c r="J114" s="406"/>
      <c r="K114" s="215"/>
      <c r="L114" s="224">
        <f t="shared" si="68"/>
        <v>0</v>
      </c>
      <c r="M114" s="81"/>
      <c r="N114" s="1"/>
      <c r="O114" s="82"/>
      <c r="P114" s="81"/>
      <c r="Q114" s="1"/>
      <c r="R114" s="1"/>
      <c r="S114" s="1"/>
      <c r="T114" s="1"/>
      <c r="U114" s="1"/>
      <c r="V114" s="1"/>
      <c r="W114" s="1"/>
      <c r="X114" s="1"/>
      <c r="Y114" s="1"/>
      <c r="Z114" s="43"/>
      <c r="AA114" s="46"/>
      <c r="AC114" s="253"/>
      <c r="AD114" s="253"/>
    </row>
    <row r="115" spans="1:30" s="42" customFormat="1" ht="15.75" hidden="1" thickBot="1" x14ac:dyDescent="0.3">
      <c r="A115" s="140" t="s">
        <v>410</v>
      </c>
      <c r="B115" s="119" t="s">
        <v>949</v>
      </c>
      <c r="C115" s="623" t="s">
        <v>411</v>
      </c>
      <c r="D115" s="624"/>
      <c r="E115" s="624"/>
      <c r="F115" s="165">
        <f>F116+F117+F118+F119+F120+F121+F122+F123+F124+F125</f>
        <v>0</v>
      </c>
      <c r="G115" s="498">
        <f>G116+G117+G118+G119+G120+G121+G122+G123+G124+G125</f>
        <v>0</v>
      </c>
      <c r="H115" s="498">
        <f>H116+H117+H118+H119+H120+H121+H122+H123+H124+H125</f>
        <v>0</v>
      </c>
      <c r="I115" s="427">
        <f>I116+I117+I118+I119+I120+I121+I122+I123+I124+I125</f>
        <v>0</v>
      </c>
      <c r="J115" s="407">
        <f t="shared" ref="J115:K115" si="97">J116+J117+J118+J119+J120+J121+J122+J123+J124+J125</f>
        <v>0</v>
      </c>
      <c r="K115" s="216">
        <f t="shared" si="97"/>
        <v>0</v>
      </c>
      <c r="L115" s="227">
        <f t="shared" si="68"/>
        <v>0</v>
      </c>
      <c r="M115" s="122">
        <f t="shared" ref="M115:O115" si="98">M116+M117+M118+M119+M120+M121+M122+M123+M124+M125</f>
        <v>0</v>
      </c>
      <c r="N115" s="123">
        <f t="shared" si="98"/>
        <v>0</v>
      </c>
      <c r="O115" s="124">
        <f t="shared" si="98"/>
        <v>0</v>
      </c>
      <c r="P115" s="122">
        <f t="shared" ref="P115:AA115" si="99">P116+P117+P118+P119+P120+P121+P122+P123+P124+P125</f>
        <v>0</v>
      </c>
      <c r="Q115" s="123">
        <f t="shared" si="99"/>
        <v>0</v>
      </c>
      <c r="R115" s="123">
        <f t="shared" si="99"/>
        <v>0</v>
      </c>
      <c r="S115" s="123">
        <f t="shared" si="99"/>
        <v>0</v>
      </c>
      <c r="T115" s="123">
        <f t="shared" si="99"/>
        <v>0</v>
      </c>
      <c r="U115" s="123">
        <f t="shared" si="99"/>
        <v>0</v>
      </c>
      <c r="V115" s="123">
        <f t="shared" si="99"/>
        <v>0</v>
      </c>
      <c r="W115" s="123">
        <f t="shared" si="99"/>
        <v>0</v>
      </c>
      <c r="X115" s="123">
        <f t="shared" ref="X115" si="100">X116+X117+X118+X119+X120+X121+X122+X123+X124+X125</f>
        <v>0</v>
      </c>
      <c r="Y115" s="123">
        <f t="shared" si="99"/>
        <v>0</v>
      </c>
      <c r="Z115" s="125">
        <f t="shared" si="99"/>
        <v>0</v>
      </c>
      <c r="AA115" s="127">
        <f t="shared" si="99"/>
        <v>0</v>
      </c>
      <c r="AC115" s="253"/>
      <c r="AD115" s="253"/>
    </row>
    <row r="116" spans="1:30" ht="15.75" hidden="1" thickBot="1" x14ac:dyDescent="0.3">
      <c r="A116" s="140" t="s">
        <v>412</v>
      </c>
      <c r="B116" s="59"/>
      <c r="C116" s="2"/>
      <c r="D116" s="603" t="s">
        <v>639</v>
      </c>
      <c r="E116" s="603"/>
      <c r="F116" s="148"/>
      <c r="G116" s="486"/>
      <c r="H116" s="486"/>
      <c r="I116" s="415"/>
      <c r="J116" s="394"/>
      <c r="K116" s="205"/>
      <c r="L116" s="224">
        <f t="shared" si="68"/>
        <v>0</v>
      </c>
      <c r="M116" s="81"/>
      <c r="N116" s="1"/>
      <c r="O116" s="82"/>
      <c r="P116" s="81"/>
      <c r="Q116" s="1"/>
      <c r="R116" s="1"/>
      <c r="S116" s="1"/>
      <c r="T116" s="1"/>
      <c r="U116" s="1"/>
      <c r="V116" s="1"/>
      <c r="W116" s="1"/>
      <c r="X116" s="1"/>
      <c r="Y116" s="1"/>
      <c r="Z116" s="43"/>
      <c r="AA116" s="46"/>
      <c r="AC116" s="253"/>
      <c r="AD116" s="253"/>
    </row>
    <row r="117" spans="1:30" ht="15.75" hidden="1" thickBot="1" x14ac:dyDescent="0.3">
      <c r="A117" s="140" t="s">
        <v>413</v>
      </c>
      <c r="B117" s="59"/>
      <c r="C117" s="2"/>
      <c r="D117" s="603" t="s">
        <v>800</v>
      </c>
      <c r="E117" s="603"/>
      <c r="F117" s="148"/>
      <c r="G117" s="486"/>
      <c r="H117" s="486"/>
      <c r="I117" s="415"/>
      <c r="J117" s="394"/>
      <c r="K117" s="205"/>
      <c r="L117" s="224">
        <f t="shared" si="68"/>
        <v>0</v>
      </c>
      <c r="M117" s="81"/>
      <c r="N117" s="1"/>
      <c r="O117" s="82"/>
      <c r="P117" s="81"/>
      <c r="Q117" s="1"/>
      <c r="R117" s="1"/>
      <c r="S117" s="1"/>
      <c r="T117" s="1"/>
      <c r="U117" s="1"/>
      <c r="V117" s="1"/>
      <c r="W117" s="1"/>
      <c r="X117" s="1"/>
      <c r="Y117" s="1"/>
      <c r="Z117" s="43"/>
      <c r="AA117" s="46"/>
      <c r="AC117" s="253"/>
      <c r="AD117" s="253"/>
    </row>
    <row r="118" spans="1:30" ht="15.75" hidden="1" thickBot="1" x14ac:dyDescent="0.3">
      <c r="A118" s="140" t="s">
        <v>414</v>
      </c>
      <c r="B118" s="59"/>
      <c r="C118" s="2"/>
      <c r="D118" s="603" t="s">
        <v>802</v>
      </c>
      <c r="E118" s="603"/>
      <c r="F118" s="148"/>
      <c r="G118" s="486"/>
      <c r="H118" s="486"/>
      <c r="I118" s="415"/>
      <c r="J118" s="394"/>
      <c r="K118" s="205"/>
      <c r="L118" s="224">
        <f t="shared" si="68"/>
        <v>0</v>
      </c>
      <c r="M118" s="81"/>
      <c r="N118" s="1"/>
      <c r="O118" s="82"/>
      <c r="P118" s="81"/>
      <c r="Q118" s="1"/>
      <c r="R118" s="1"/>
      <c r="S118" s="1"/>
      <c r="T118" s="1"/>
      <c r="U118" s="1"/>
      <c r="V118" s="1"/>
      <c r="W118" s="1"/>
      <c r="X118" s="1"/>
      <c r="Y118" s="1"/>
      <c r="Z118" s="43"/>
      <c r="AA118" s="46"/>
      <c r="AC118" s="253"/>
      <c r="AD118" s="253"/>
    </row>
    <row r="119" spans="1:30" ht="15.75" hidden="1" thickBot="1" x14ac:dyDescent="0.3">
      <c r="A119" s="140" t="s">
        <v>415</v>
      </c>
      <c r="B119" s="59"/>
      <c r="C119" s="2"/>
      <c r="D119" s="603" t="s">
        <v>803</v>
      </c>
      <c r="E119" s="603"/>
      <c r="F119" s="148"/>
      <c r="G119" s="486"/>
      <c r="H119" s="486"/>
      <c r="I119" s="415"/>
      <c r="J119" s="394"/>
      <c r="K119" s="205"/>
      <c r="L119" s="224">
        <f t="shared" si="68"/>
        <v>0</v>
      </c>
      <c r="M119" s="81"/>
      <c r="N119" s="1"/>
      <c r="O119" s="82"/>
      <c r="P119" s="81"/>
      <c r="Q119" s="1"/>
      <c r="R119" s="1"/>
      <c r="S119" s="1"/>
      <c r="T119" s="1"/>
      <c r="U119" s="1"/>
      <c r="V119" s="1"/>
      <c r="W119" s="1"/>
      <c r="X119" s="1"/>
      <c r="Y119" s="1"/>
      <c r="Z119" s="43"/>
      <c r="AA119" s="46"/>
      <c r="AC119" s="253"/>
      <c r="AD119" s="253"/>
    </row>
    <row r="120" spans="1:30" ht="15.75" hidden="1" thickBot="1" x14ac:dyDescent="0.3">
      <c r="A120" s="140" t="s">
        <v>416</v>
      </c>
      <c r="B120" s="59"/>
      <c r="C120" s="2"/>
      <c r="D120" s="603" t="s">
        <v>807</v>
      </c>
      <c r="E120" s="603"/>
      <c r="F120" s="148"/>
      <c r="G120" s="486"/>
      <c r="H120" s="486"/>
      <c r="I120" s="415"/>
      <c r="J120" s="394"/>
      <c r="K120" s="205"/>
      <c r="L120" s="224">
        <f t="shared" si="68"/>
        <v>0</v>
      </c>
      <c r="M120" s="81"/>
      <c r="N120" s="1"/>
      <c r="O120" s="82"/>
      <c r="P120" s="81"/>
      <c r="Q120" s="1"/>
      <c r="R120" s="1"/>
      <c r="S120" s="1"/>
      <c r="T120" s="1"/>
      <c r="U120" s="1"/>
      <c r="V120" s="1"/>
      <c r="W120" s="1"/>
      <c r="X120" s="1"/>
      <c r="Y120" s="1"/>
      <c r="Z120" s="43"/>
      <c r="AA120" s="46"/>
      <c r="AC120" s="253"/>
      <c r="AD120" s="253"/>
    </row>
    <row r="121" spans="1:30" ht="15.75" hidden="1" thickBot="1" x14ac:dyDescent="0.3">
      <c r="A121" s="140" t="s">
        <v>417</v>
      </c>
      <c r="B121" s="59"/>
      <c r="C121" s="2"/>
      <c r="D121" s="603" t="s">
        <v>805</v>
      </c>
      <c r="E121" s="603"/>
      <c r="F121" s="148"/>
      <c r="G121" s="486"/>
      <c r="H121" s="486"/>
      <c r="I121" s="415"/>
      <c r="J121" s="394"/>
      <c r="K121" s="205"/>
      <c r="L121" s="224">
        <f t="shared" si="68"/>
        <v>0</v>
      </c>
      <c r="M121" s="81"/>
      <c r="N121" s="1"/>
      <c r="O121" s="82"/>
      <c r="P121" s="81"/>
      <c r="Q121" s="1"/>
      <c r="R121" s="1"/>
      <c r="S121" s="1"/>
      <c r="T121" s="1"/>
      <c r="U121" s="1"/>
      <c r="V121" s="1"/>
      <c r="W121" s="1"/>
      <c r="X121" s="1"/>
      <c r="Y121" s="1"/>
      <c r="Z121" s="43"/>
      <c r="AA121" s="46"/>
      <c r="AC121" s="253"/>
      <c r="AD121" s="253"/>
    </row>
    <row r="122" spans="1:30" ht="25.5" hidden="1" customHeight="1" x14ac:dyDescent="0.25">
      <c r="A122" s="140" t="s">
        <v>418</v>
      </c>
      <c r="B122" s="59"/>
      <c r="C122" s="2"/>
      <c r="D122" s="607" t="s">
        <v>809</v>
      </c>
      <c r="E122" s="607"/>
      <c r="F122" s="155"/>
      <c r="G122" s="497"/>
      <c r="H122" s="497"/>
      <c r="I122" s="426"/>
      <c r="J122" s="406"/>
      <c r="K122" s="215"/>
      <c r="L122" s="224">
        <f t="shared" si="68"/>
        <v>0</v>
      </c>
      <c r="M122" s="81"/>
      <c r="N122" s="1"/>
      <c r="O122" s="82"/>
      <c r="P122" s="81"/>
      <c r="Q122" s="1"/>
      <c r="R122" s="1"/>
      <c r="S122" s="1"/>
      <c r="T122" s="1"/>
      <c r="U122" s="1"/>
      <c r="V122" s="1"/>
      <c r="W122" s="1"/>
      <c r="X122" s="1"/>
      <c r="Y122" s="1"/>
      <c r="Z122" s="43"/>
      <c r="AA122" s="46"/>
      <c r="AC122" s="253"/>
      <c r="AD122" s="253"/>
    </row>
    <row r="123" spans="1:30" ht="15.75" hidden="1" thickBot="1" x14ac:dyDescent="0.3">
      <c r="A123" s="140" t="s">
        <v>419</v>
      </c>
      <c r="B123" s="59"/>
      <c r="C123" s="2"/>
      <c r="D123" s="603" t="s">
        <v>810</v>
      </c>
      <c r="E123" s="603"/>
      <c r="F123" s="148"/>
      <c r="G123" s="486"/>
      <c r="H123" s="486"/>
      <c r="I123" s="415"/>
      <c r="J123" s="394"/>
      <c r="K123" s="205"/>
      <c r="L123" s="224">
        <f t="shared" si="68"/>
        <v>0</v>
      </c>
      <c r="M123" s="81"/>
      <c r="N123" s="1"/>
      <c r="O123" s="82"/>
      <c r="P123" s="81"/>
      <c r="Q123" s="1"/>
      <c r="R123" s="1"/>
      <c r="S123" s="1"/>
      <c r="T123" s="1"/>
      <c r="U123" s="1"/>
      <c r="V123" s="1"/>
      <c r="W123" s="1"/>
      <c r="X123" s="1"/>
      <c r="Y123" s="1"/>
      <c r="Z123" s="43"/>
      <c r="AA123" s="46"/>
      <c r="AC123" s="253"/>
      <c r="AD123" s="253"/>
    </row>
    <row r="124" spans="1:30" ht="25.5" hidden="1" customHeight="1" x14ac:dyDescent="0.25">
      <c r="A124" s="140" t="s">
        <v>420</v>
      </c>
      <c r="B124" s="59"/>
      <c r="C124" s="2"/>
      <c r="D124" s="607" t="s">
        <v>812</v>
      </c>
      <c r="E124" s="607"/>
      <c r="F124" s="155"/>
      <c r="G124" s="497"/>
      <c r="H124" s="497"/>
      <c r="I124" s="426"/>
      <c r="J124" s="406"/>
      <c r="K124" s="215"/>
      <c r="L124" s="224">
        <f t="shared" si="68"/>
        <v>0</v>
      </c>
      <c r="M124" s="81"/>
      <c r="N124" s="1"/>
      <c r="O124" s="82"/>
      <c r="P124" s="81"/>
      <c r="Q124" s="1"/>
      <c r="R124" s="1"/>
      <c r="S124" s="1"/>
      <c r="T124" s="1"/>
      <c r="U124" s="1"/>
      <c r="V124" s="1"/>
      <c r="W124" s="1"/>
      <c r="X124" s="1"/>
      <c r="Y124" s="1"/>
      <c r="Z124" s="43"/>
      <c r="AA124" s="46"/>
      <c r="AC124" s="253"/>
      <c r="AD124" s="253"/>
    </row>
    <row r="125" spans="1:30" ht="25.5" hidden="1" customHeight="1" x14ac:dyDescent="0.25">
      <c r="A125" s="140" t="s">
        <v>421</v>
      </c>
      <c r="B125" s="59"/>
      <c r="C125" s="2"/>
      <c r="D125" s="607" t="s">
        <v>814</v>
      </c>
      <c r="E125" s="607"/>
      <c r="F125" s="155"/>
      <c r="G125" s="497"/>
      <c r="H125" s="497"/>
      <c r="I125" s="426"/>
      <c r="J125" s="406"/>
      <c r="K125" s="215"/>
      <c r="L125" s="224">
        <f t="shared" si="68"/>
        <v>0</v>
      </c>
      <c r="M125" s="81"/>
      <c r="N125" s="1"/>
      <c r="O125" s="82"/>
      <c r="P125" s="81"/>
      <c r="Q125" s="1"/>
      <c r="R125" s="1"/>
      <c r="S125" s="1"/>
      <c r="T125" s="1"/>
      <c r="U125" s="1"/>
      <c r="V125" s="1"/>
      <c r="W125" s="1"/>
      <c r="X125" s="1"/>
      <c r="Y125" s="1"/>
      <c r="Z125" s="43"/>
      <c r="AA125" s="46"/>
      <c r="AC125" s="253"/>
      <c r="AD125" s="253"/>
    </row>
    <row r="126" spans="1:30" s="42" customFormat="1" ht="27.75" hidden="1" customHeight="1" x14ac:dyDescent="0.25">
      <c r="A126" s="140" t="s">
        <v>422</v>
      </c>
      <c r="B126" s="119" t="s">
        <v>950</v>
      </c>
      <c r="C126" s="675" t="s">
        <v>1094</v>
      </c>
      <c r="D126" s="676"/>
      <c r="E126" s="676"/>
      <c r="F126" s="164">
        <f>F127+F128</f>
        <v>0</v>
      </c>
      <c r="G126" s="496">
        <f>G127+G128</f>
        <v>0</v>
      </c>
      <c r="H126" s="496">
        <f>H127+H128</f>
        <v>0</v>
      </c>
      <c r="I126" s="425">
        <f>I127+I128</f>
        <v>0</v>
      </c>
      <c r="J126" s="404">
        <f t="shared" ref="J126:K126" si="101">J127+J128</f>
        <v>0</v>
      </c>
      <c r="K126" s="214">
        <f t="shared" si="101"/>
        <v>0</v>
      </c>
      <c r="L126" s="227">
        <f t="shared" si="68"/>
        <v>0</v>
      </c>
      <c r="M126" s="122">
        <f t="shared" ref="M126:O126" si="102">M127+M128</f>
        <v>0</v>
      </c>
      <c r="N126" s="123">
        <f t="shared" si="102"/>
        <v>0</v>
      </c>
      <c r="O126" s="124">
        <f t="shared" si="102"/>
        <v>0</v>
      </c>
      <c r="P126" s="122">
        <f t="shared" ref="P126:AA126" si="103">P127+P128</f>
        <v>0</v>
      </c>
      <c r="Q126" s="123">
        <f t="shared" si="103"/>
        <v>0</v>
      </c>
      <c r="R126" s="123">
        <f t="shared" si="103"/>
        <v>0</v>
      </c>
      <c r="S126" s="123">
        <f t="shared" si="103"/>
        <v>0</v>
      </c>
      <c r="T126" s="123">
        <f t="shared" si="103"/>
        <v>0</v>
      </c>
      <c r="U126" s="123">
        <f t="shared" si="103"/>
        <v>0</v>
      </c>
      <c r="V126" s="123">
        <f t="shared" si="103"/>
        <v>0</v>
      </c>
      <c r="W126" s="123">
        <f t="shared" si="103"/>
        <v>0</v>
      </c>
      <c r="X126" s="123">
        <f t="shared" ref="X126" si="104">X127+X128</f>
        <v>0</v>
      </c>
      <c r="Y126" s="123">
        <f t="shared" si="103"/>
        <v>0</v>
      </c>
      <c r="Z126" s="125">
        <f t="shared" si="103"/>
        <v>0</v>
      </c>
      <c r="AA126" s="127">
        <f t="shared" si="103"/>
        <v>0</v>
      </c>
      <c r="AC126" s="253"/>
      <c r="AD126" s="253"/>
    </row>
    <row r="127" spans="1:30" ht="15.75" hidden="1" thickBot="1" x14ac:dyDescent="0.3">
      <c r="A127" s="140" t="s">
        <v>423</v>
      </c>
      <c r="B127" s="59"/>
      <c r="C127" s="2"/>
      <c r="D127" s="603" t="s">
        <v>816</v>
      </c>
      <c r="E127" s="603"/>
      <c r="F127" s="148"/>
      <c r="G127" s="486"/>
      <c r="H127" s="486"/>
      <c r="I127" s="415"/>
      <c r="J127" s="394"/>
      <c r="K127" s="205"/>
      <c r="L127" s="224">
        <f t="shared" si="68"/>
        <v>0</v>
      </c>
      <c r="M127" s="81"/>
      <c r="N127" s="1"/>
      <c r="O127" s="82"/>
      <c r="P127" s="81"/>
      <c r="Q127" s="1"/>
      <c r="R127" s="1"/>
      <c r="S127" s="1"/>
      <c r="T127" s="1"/>
      <c r="U127" s="1"/>
      <c r="V127" s="1"/>
      <c r="W127" s="1"/>
      <c r="X127" s="1"/>
      <c r="Y127" s="1"/>
      <c r="Z127" s="43"/>
      <c r="AA127" s="46"/>
      <c r="AC127" s="253"/>
      <c r="AD127" s="253"/>
    </row>
    <row r="128" spans="1:30" ht="25.5" hidden="1" customHeight="1" x14ac:dyDescent="0.25">
      <c r="A128" s="140" t="s">
        <v>424</v>
      </c>
      <c r="B128" s="59"/>
      <c r="C128" s="2"/>
      <c r="D128" s="607" t="s">
        <v>815</v>
      </c>
      <c r="E128" s="607"/>
      <c r="F128" s="155"/>
      <c r="G128" s="497"/>
      <c r="H128" s="497"/>
      <c r="I128" s="426"/>
      <c r="J128" s="406"/>
      <c r="K128" s="215"/>
      <c r="L128" s="224">
        <f t="shared" si="68"/>
        <v>0</v>
      </c>
      <c r="M128" s="81"/>
      <c r="N128" s="1"/>
      <c r="O128" s="82"/>
      <c r="P128" s="81"/>
      <c r="Q128" s="1"/>
      <c r="R128" s="1"/>
      <c r="S128" s="1"/>
      <c r="T128" s="1"/>
      <c r="U128" s="1"/>
      <c r="V128" s="1"/>
      <c r="W128" s="1"/>
      <c r="X128" s="1"/>
      <c r="Y128" s="1"/>
      <c r="Z128" s="43"/>
      <c r="AA128" s="46"/>
      <c r="AC128" s="253"/>
      <c r="AD128" s="253"/>
    </row>
    <row r="129" spans="1:30" s="42" customFormat="1" ht="15.75" hidden="1" thickBot="1" x14ac:dyDescent="0.3">
      <c r="A129" s="140" t="s">
        <v>425</v>
      </c>
      <c r="B129" s="119" t="s">
        <v>952</v>
      </c>
      <c r="C129" s="675" t="s">
        <v>1095</v>
      </c>
      <c r="D129" s="676"/>
      <c r="E129" s="676"/>
      <c r="F129" s="164">
        <f>F130+F131+F132+F133+F134+F135+F136+F137+F138+F139+F140</f>
        <v>0</v>
      </c>
      <c r="G129" s="496">
        <f>G130+G131+G132+G133+G134+G135+G136+G137+G138+G139+G140</f>
        <v>0</v>
      </c>
      <c r="H129" s="496">
        <f>H130+H131+H132+H133+H134+H135+H136+H137+H138+H139+H140</f>
        <v>0</v>
      </c>
      <c r="I129" s="425">
        <f>I130+I131+I132+I133+I134+I135+I136+I137+I138+I139+I140</f>
        <v>0</v>
      </c>
      <c r="J129" s="404">
        <f t="shared" ref="J129:K129" si="105">J130+J131+J132+J133+J134+J135+J136+J137+J138+J139+J140</f>
        <v>0</v>
      </c>
      <c r="K129" s="214">
        <f t="shared" si="105"/>
        <v>0</v>
      </c>
      <c r="L129" s="227">
        <f t="shared" si="68"/>
        <v>0</v>
      </c>
      <c r="M129" s="122">
        <f t="shared" ref="M129:O129" si="106">M130+M131+M132+M133+M134+M135+M136+M137+M138+M139+M140</f>
        <v>0</v>
      </c>
      <c r="N129" s="123">
        <f t="shared" si="106"/>
        <v>0</v>
      </c>
      <c r="O129" s="124">
        <f t="shared" si="106"/>
        <v>0</v>
      </c>
      <c r="P129" s="122">
        <f t="shared" ref="P129:AA129" si="107">P130+P131+P132+P133+P134+P135+P136+P137+P138+P139+P140</f>
        <v>0</v>
      </c>
      <c r="Q129" s="123">
        <f t="shared" si="107"/>
        <v>0</v>
      </c>
      <c r="R129" s="123">
        <f t="shared" si="107"/>
        <v>0</v>
      </c>
      <c r="S129" s="123">
        <f t="shared" si="107"/>
        <v>0</v>
      </c>
      <c r="T129" s="123">
        <f t="shared" si="107"/>
        <v>0</v>
      </c>
      <c r="U129" s="123">
        <f t="shared" si="107"/>
        <v>0</v>
      </c>
      <c r="V129" s="123">
        <f t="shared" si="107"/>
        <v>0</v>
      </c>
      <c r="W129" s="123">
        <f t="shared" si="107"/>
        <v>0</v>
      </c>
      <c r="X129" s="123">
        <f t="shared" ref="X129" si="108">X130+X131+X132+X133+X134+X135+X136+X137+X138+X139+X140</f>
        <v>0</v>
      </c>
      <c r="Y129" s="123">
        <f t="shared" si="107"/>
        <v>0</v>
      </c>
      <c r="Z129" s="125">
        <f t="shared" si="107"/>
        <v>0</v>
      </c>
      <c r="AA129" s="127">
        <f t="shared" si="107"/>
        <v>0</v>
      </c>
      <c r="AC129" s="253"/>
      <c r="AD129" s="253"/>
    </row>
    <row r="130" spans="1:30" ht="15.75" hidden="1" thickBot="1" x14ac:dyDescent="0.3">
      <c r="A130" s="140" t="s">
        <v>426</v>
      </c>
      <c r="B130" s="59"/>
      <c r="C130" s="2"/>
      <c r="D130" s="603" t="s">
        <v>625</v>
      </c>
      <c r="E130" s="603"/>
      <c r="F130" s="148"/>
      <c r="G130" s="486"/>
      <c r="H130" s="486"/>
      <c r="I130" s="415"/>
      <c r="J130" s="394"/>
      <c r="K130" s="205"/>
      <c r="L130" s="224">
        <f t="shared" si="68"/>
        <v>0</v>
      </c>
      <c r="M130" s="81"/>
      <c r="N130" s="1"/>
      <c r="O130" s="82"/>
      <c r="P130" s="81"/>
      <c r="Q130" s="1"/>
      <c r="R130" s="1"/>
      <c r="S130" s="1"/>
      <c r="T130" s="1"/>
      <c r="U130" s="1"/>
      <c r="V130" s="1"/>
      <c r="W130" s="1"/>
      <c r="X130" s="1"/>
      <c r="Y130" s="1"/>
      <c r="Z130" s="43"/>
      <c r="AA130" s="46"/>
      <c r="AC130" s="253"/>
      <c r="AD130" s="253"/>
    </row>
    <row r="131" spans="1:30" ht="15.75" hidden="1" thickBot="1" x14ac:dyDescent="0.3">
      <c r="A131" s="140" t="s">
        <v>427</v>
      </c>
      <c r="B131" s="59"/>
      <c r="C131" s="2"/>
      <c r="D131" s="603" t="s">
        <v>628</v>
      </c>
      <c r="E131" s="603"/>
      <c r="F131" s="148"/>
      <c r="G131" s="486"/>
      <c r="H131" s="486"/>
      <c r="I131" s="415"/>
      <c r="J131" s="394"/>
      <c r="K131" s="205"/>
      <c r="L131" s="224">
        <f t="shared" si="68"/>
        <v>0</v>
      </c>
      <c r="M131" s="81"/>
      <c r="N131" s="1"/>
      <c r="O131" s="82"/>
      <c r="P131" s="81"/>
      <c r="Q131" s="1"/>
      <c r="R131" s="1"/>
      <c r="S131" s="1"/>
      <c r="T131" s="1"/>
      <c r="U131" s="1"/>
      <c r="V131" s="1"/>
      <c r="W131" s="1"/>
      <c r="X131" s="1"/>
      <c r="Y131" s="1"/>
      <c r="Z131" s="43"/>
      <c r="AA131" s="46"/>
      <c r="AC131" s="253"/>
      <c r="AD131" s="253"/>
    </row>
    <row r="132" spans="1:30" ht="15.75" hidden="1" thickBot="1" x14ac:dyDescent="0.3">
      <c r="A132" s="140" t="s">
        <v>428</v>
      </c>
      <c r="B132" s="59"/>
      <c r="C132" s="2"/>
      <c r="D132" s="603" t="s">
        <v>629</v>
      </c>
      <c r="E132" s="603"/>
      <c r="F132" s="148"/>
      <c r="G132" s="486"/>
      <c r="H132" s="486"/>
      <c r="I132" s="415"/>
      <c r="J132" s="394"/>
      <c r="K132" s="205"/>
      <c r="L132" s="224">
        <f t="shared" si="68"/>
        <v>0</v>
      </c>
      <c r="M132" s="81"/>
      <c r="N132" s="1"/>
      <c r="O132" s="82"/>
      <c r="P132" s="81"/>
      <c r="Q132" s="1"/>
      <c r="R132" s="1"/>
      <c r="S132" s="1"/>
      <c r="T132" s="1"/>
      <c r="U132" s="1"/>
      <c r="V132" s="1"/>
      <c r="W132" s="1"/>
      <c r="X132" s="1"/>
      <c r="Y132" s="1"/>
      <c r="Z132" s="43"/>
      <c r="AA132" s="46"/>
      <c r="AC132" s="253"/>
      <c r="AD132" s="253"/>
    </row>
    <row r="133" spans="1:30" ht="15.75" hidden="1" thickBot="1" x14ac:dyDescent="0.3">
      <c r="A133" s="140" t="s">
        <v>429</v>
      </c>
      <c r="B133" s="59"/>
      <c r="C133" s="2"/>
      <c r="D133" s="603" t="s">
        <v>626</v>
      </c>
      <c r="E133" s="603"/>
      <c r="F133" s="148"/>
      <c r="G133" s="486"/>
      <c r="H133" s="486"/>
      <c r="I133" s="415"/>
      <c r="J133" s="394"/>
      <c r="K133" s="205"/>
      <c r="L133" s="224">
        <f t="shared" si="68"/>
        <v>0</v>
      </c>
      <c r="M133" s="81"/>
      <c r="N133" s="1"/>
      <c r="O133" s="82"/>
      <c r="P133" s="81"/>
      <c r="Q133" s="1"/>
      <c r="R133" s="1"/>
      <c r="S133" s="1"/>
      <c r="T133" s="1"/>
      <c r="U133" s="1"/>
      <c r="V133" s="1"/>
      <c r="W133" s="1"/>
      <c r="X133" s="1"/>
      <c r="Y133" s="1"/>
      <c r="Z133" s="43"/>
      <c r="AA133" s="46"/>
      <c r="AC133" s="253"/>
      <c r="AD133" s="253"/>
    </row>
    <row r="134" spans="1:30" ht="15.75" hidden="1" thickBot="1" x14ac:dyDescent="0.3">
      <c r="A134" s="140" t="s">
        <v>430</v>
      </c>
      <c r="B134" s="59"/>
      <c r="C134" s="2"/>
      <c r="D134" s="603" t="s">
        <v>1096</v>
      </c>
      <c r="E134" s="603"/>
      <c r="F134" s="148"/>
      <c r="G134" s="486"/>
      <c r="H134" s="486"/>
      <c r="I134" s="415"/>
      <c r="J134" s="394"/>
      <c r="K134" s="205"/>
      <c r="L134" s="224">
        <f t="shared" si="68"/>
        <v>0</v>
      </c>
      <c r="M134" s="81"/>
      <c r="N134" s="1"/>
      <c r="O134" s="82"/>
      <c r="P134" s="81"/>
      <c r="Q134" s="1"/>
      <c r="R134" s="1"/>
      <c r="S134" s="1"/>
      <c r="T134" s="1"/>
      <c r="U134" s="1"/>
      <c r="V134" s="1"/>
      <c r="W134" s="1"/>
      <c r="X134" s="1"/>
      <c r="Y134" s="1"/>
      <c r="Z134" s="43"/>
      <c r="AA134" s="46"/>
      <c r="AC134" s="253"/>
      <c r="AD134" s="253"/>
    </row>
    <row r="135" spans="1:30" ht="25.5" hidden="1" customHeight="1" x14ac:dyDescent="0.25">
      <c r="A135" s="140" t="s">
        <v>431</v>
      </c>
      <c r="B135" s="59"/>
      <c r="C135" s="2"/>
      <c r="D135" s="607" t="s">
        <v>817</v>
      </c>
      <c r="E135" s="607"/>
      <c r="F135" s="155"/>
      <c r="G135" s="497"/>
      <c r="H135" s="497"/>
      <c r="I135" s="426"/>
      <c r="J135" s="406"/>
      <c r="K135" s="215"/>
      <c r="L135" s="224">
        <f t="shared" si="68"/>
        <v>0</v>
      </c>
      <c r="M135" s="81"/>
      <c r="N135" s="1"/>
      <c r="O135" s="82"/>
      <c r="P135" s="81"/>
      <c r="Q135" s="1"/>
      <c r="R135" s="1"/>
      <c r="S135" s="1"/>
      <c r="T135" s="1"/>
      <c r="U135" s="1"/>
      <c r="V135" s="1"/>
      <c r="W135" s="1"/>
      <c r="X135" s="1"/>
      <c r="Y135" s="1"/>
      <c r="Z135" s="43"/>
      <c r="AA135" s="46"/>
      <c r="AC135" s="253"/>
      <c r="AD135" s="253"/>
    </row>
    <row r="136" spans="1:30" ht="25.5" hidden="1" customHeight="1" x14ac:dyDescent="0.25">
      <c r="A136" s="140" t="s">
        <v>432</v>
      </c>
      <c r="B136" s="59"/>
      <c r="C136" s="2"/>
      <c r="D136" s="607" t="s">
        <v>818</v>
      </c>
      <c r="E136" s="607"/>
      <c r="F136" s="155"/>
      <c r="G136" s="497"/>
      <c r="H136" s="497"/>
      <c r="I136" s="426"/>
      <c r="J136" s="406"/>
      <c r="K136" s="215"/>
      <c r="L136" s="224">
        <f t="shared" si="68"/>
        <v>0</v>
      </c>
      <c r="M136" s="81"/>
      <c r="N136" s="1"/>
      <c r="O136" s="82"/>
      <c r="P136" s="81"/>
      <c r="Q136" s="1"/>
      <c r="R136" s="1"/>
      <c r="S136" s="1"/>
      <c r="T136" s="1"/>
      <c r="U136" s="1"/>
      <c r="V136" s="1"/>
      <c r="W136" s="1"/>
      <c r="X136" s="1"/>
      <c r="Y136" s="1"/>
      <c r="Z136" s="43"/>
      <c r="AA136" s="46"/>
      <c r="AC136" s="253"/>
      <c r="AD136" s="253"/>
    </row>
    <row r="137" spans="1:30" ht="15.75" hidden="1" thickBot="1" x14ac:dyDescent="0.3">
      <c r="A137" s="140" t="s">
        <v>433</v>
      </c>
      <c r="B137" s="59"/>
      <c r="C137" s="2"/>
      <c r="D137" s="603" t="s">
        <v>635</v>
      </c>
      <c r="E137" s="603"/>
      <c r="F137" s="148"/>
      <c r="G137" s="486"/>
      <c r="H137" s="486"/>
      <c r="I137" s="415"/>
      <c r="J137" s="394"/>
      <c r="K137" s="205"/>
      <c r="L137" s="224">
        <f t="shared" si="68"/>
        <v>0</v>
      </c>
      <c r="M137" s="81"/>
      <c r="N137" s="1"/>
      <c r="O137" s="82"/>
      <c r="P137" s="81"/>
      <c r="Q137" s="1"/>
      <c r="R137" s="1"/>
      <c r="S137" s="1"/>
      <c r="T137" s="1"/>
      <c r="U137" s="1"/>
      <c r="V137" s="1"/>
      <c r="W137" s="1"/>
      <c r="X137" s="1"/>
      <c r="Y137" s="1"/>
      <c r="Z137" s="43"/>
      <c r="AA137" s="46"/>
      <c r="AC137" s="253"/>
      <c r="AD137" s="253"/>
    </row>
    <row r="138" spans="1:30" ht="15.75" hidden="1" thickBot="1" x14ac:dyDescent="0.3">
      <c r="A138" s="140" t="s">
        <v>434</v>
      </c>
      <c r="B138" s="59"/>
      <c r="C138" s="2"/>
      <c r="D138" s="603" t="s">
        <v>627</v>
      </c>
      <c r="E138" s="603"/>
      <c r="F138" s="148"/>
      <c r="G138" s="486"/>
      <c r="H138" s="486"/>
      <c r="I138" s="415"/>
      <c r="J138" s="394"/>
      <c r="K138" s="205"/>
      <c r="L138" s="224">
        <f t="shared" si="68"/>
        <v>0</v>
      </c>
      <c r="M138" s="81"/>
      <c r="N138" s="1"/>
      <c r="O138" s="82"/>
      <c r="P138" s="81"/>
      <c r="Q138" s="1"/>
      <c r="R138" s="1"/>
      <c r="S138" s="1"/>
      <c r="T138" s="1"/>
      <c r="U138" s="1"/>
      <c r="V138" s="1"/>
      <c r="W138" s="1"/>
      <c r="X138" s="1"/>
      <c r="Y138" s="1"/>
      <c r="Z138" s="43"/>
      <c r="AA138" s="46"/>
      <c r="AC138" s="253"/>
      <c r="AD138" s="253"/>
    </row>
    <row r="139" spans="1:30" ht="25.5" hidden="1" customHeight="1" x14ac:dyDescent="0.25">
      <c r="A139" s="140" t="s">
        <v>435</v>
      </c>
      <c r="B139" s="59"/>
      <c r="C139" s="2"/>
      <c r="D139" s="607" t="s">
        <v>819</v>
      </c>
      <c r="E139" s="607"/>
      <c r="F139" s="155"/>
      <c r="G139" s="497"/>
      <c r="H139" s="497"/>
      <c r="I139" s="426"/>
      <c r="J139" s="406"/>
      <c r="K139" s="215"/>
      <c r="L139" s="224">
        <f t="shared" ref="L139:L202" si="109">SUM(J139:K139)</f>
        <v>0</v>
      </c>
      <c r="M139" s="81"/>
      <c r="N139" s="1"/>
      <c r="O139" s="82"/>
      <c r="P139" s="81"/>
      <c r="Q139" s="1"/>
      <c r="R139" s="1"/>
      <c r="S139" s="1"/>
      <c r="T139" s="1"/>
      <c r="U139" s="1"/>
      <c r="V139" s="1"/>
      <c r="W139" s="1"/>
      <c r="X139" s="1"/>
      <c r="Y139" s="1"/>
      <c r="Z139" s="43"/>
      <c r="AA139" s="46"/>
      <c r="AC139" s="253"/>
      <c r="AD139" s="253"/>
    </row>
    <row r="140" spans="1:30" ht="15.75" hidden="1" thickBot="1" x14ac:dyDescent="0.3">
      <c r="A140" s="140" t="s">
        <v>436</v>
      </c>
      <c r="B140" s="59"/>
      <c r="C140" s="2"/>
      <c r="D140" s="603" t="s">
        <v>820</v>
      </c>
      <c r="E140" s="603"/>
      <c r="F140" s="148"/>
      <c r="G140" s="486"/>
      <c r="H140" s="486"/>
      <c r="I140" s="415"/>
      <c r="J140" s="394"/>
      <c r="K140" s="205"/>
      <c r="L140" s="224">
        <f t="shared" si="109"/>
        <v>0</v>
      </c>
      <c r="M140" s="81"/>
      <c r="N140" s="1"/>
      <c r="O140" s="82"/>
      <c r="P140" s="81"/>
      <c r="Q140" s="1"/>
      <c r="R140" s="1"/>
      <c r="S140" s="1"/>
      <c r="T140" s="1"/>
      <c r="U140" s="1"/>
      <c r="V140" s="1"/>
      <c r="W140" s="1"/>
      <c r="X140" s="1"/>
      <c r="Y140" s="1"/>
      <c r="Z140" s="43"/>
      <c r="AA140" s="46"/>
      <c r="AC140" s="253"/>
      <c r="AD140" s="253"/>
    </row>
    <row r="141" spans="1:30" s="42" customFormat="1" ht="15.75" hidden="1" thickBot="1" x14ac:dyDescent="0.3">
      <c r="A141" s="140" t="s">
        <v>437</v>
      </c>
      <c r="B141" s="119" t="s">
        <v>951</v>
      </c>
      <c r="C141" s="623" t="s">
        <v>438</v>
      </c>
      <c r="D141" s="624"/>
      <c r="E141" s="624"/>
      <c r="F141" s="165"/>
      <c r="G141" s="498"/>
      <c r="H141" s="498"/>
      <c r="I141" s="427"/>
      <c r="J141" s="407"/>
      <c r="K141" s="216"/>
      <c r="L141" s="227">
        <f t="shared" si="109"/>
        <v>0</v>
      </c>
      <c r="M141" s="122"/>
      <c r="N141" s="123"/>
      <c r="O141" s="124"/>
      <c r="P141" s="122"/>
      <c r="Q141" s="123"/>
      <c r="R141" s="123"/>
      <c r="S141" s="123"/>
      <c r="T141" s="123"/>
      <c r="U141" s="123"/>
      <c r="V141" s="123"/>
      <c r="W141" s="123"/>
      <c r="X141" s="123"/>
      <c r="Y141" s="123"/>
      <c r="Z141" s="125"/>
      <c r="AA141" s="127"/>
      <c r="AC141" s="253"/>
      <c r="AD141" s="253"/>
    </row>
    <row r="142" spans="1:30" s="42" customFormat="1" ht="15.75" hidden="1" thickBot="1" x14ac:dyDescent="0.3">
      <c r="A142" s="140" t="s">
        <v>439</v>
      </c>
      <c r="B142" s="119" t="s">
        <v>953</v>
      </c>
      <c r="C142" s="623" t="s">
        <v>440</v>
      </c>
      <c r="D142" s="624"/>
      <c r="E142" s="624"/>
      <c r="F142" s="165"/>
      <c r="G142" s="498"/>
      <c r="H142" s="498"/>
      <c r="I142" s="427"/>
      <c r="J142" s="407"/>
      <c r="K142" s="216"/>
      <c r="L142" s="227">
        <f t="shared" si="109"/>
        <v>0</v>
      </c>
      <c r="M142" s="122"/>
      <c r="N142" s="123"/>
      <c r="O142" s="124"/>
      <c r="P142" s="122"/>
      <c r="Q142" s="123"/>
      <c r="R142" s="123"/>
      <c r="S142" s="123"/>
      <c r="T142" s="123"/>
      <c r="U142" s="123"/>
      <c r="V142" s="123"/>
      <c r="W142" s="123"/>
      <c r="X142" s="123"/>
      <c r="Y142" s="123"/>
      <c r="Z142" s="125"/>
      <c r="AA142" s="127"/>
      <c r="AC142" s="253"/>
      <c r="AD142" s="253"/>
    </row>
    <row r="143" spans="1:30" s="42" customFormat="1" ht="15.75" hidden="1" thickBot="1" x14ac:dyDescent="0.3">
      <c r="A143" s="140" t="s">
        <v>441</v>
      </c>
      <c r="B143" s="119" t="s">
        <v>954</v>
      </c>
      <c r="C143" s="623" t="s">
        <v>442</v>
      </c>
      <c r="D143" s="624"/>
      <c r="E143" s="624"/>
      <c r="F143" s="165"/>
      <c r="G143" s="498"/>
      <c r="H143" s="498"/>
      <c r="I143" s="427"/>
      <c r="J143" s="407"/>
      <c r="K143" s="216"/>
      <c r="L143" s="227">
        <f t="shared" si="109"/>
        <v>0</v>
      </c>
      <c r="M143" s="122"/>
      <c r="N143" s="123"/>
      <c r="O143" s="124"/>
      <c r="P143" s="122"/>
      <c r="Q143" s="123"/>
      <c r="R143" s="123"/>
      <c r="S143" s="123"/>
      <c r="T143" s="123"/>
      <c r="U143" s="123"/>
      <c r="V143" s="123"/>
      <c r="W143" s="123"/>
      <c r="X143" s="123"/>
      <c r="Y143" s="123"/>
      <c r="Z143" s="125"/>
      <c r="AA143" s="127"/>
      <c r="AC143" s="253"/>
      <c r="AD143" s="253"/>
    </row>
    <row r="144" spans="1:30" s="42" customFormat="1" ht="15.75" hidden="1" thickBot="1" x14ac:dyDescent="0.3">
      <c r="A144" s="140" t="s">
        <v>443</v>
      </c>
      <c r="B144" s="119" t="s">
        <v>955</v>
      </c>
      <c r="C144" s="623" t="s">
        <v>444</v>
      </c>
      <c r="D144" s="624"/>
      <c r="E144" s="624"/>
      <c r="F144" s="165">
        <f t="shared" ref="F144:H144" si="110">F145+F146+F147+F148+F149+F150+F151+F152+F153+F154</f>
        <v>0</v>
      </c>
      <c r="G144" s="498">
        <f t="shared" si="110"/>
        <v>0</v>
      </c>
      <c r="H144" s="498">
        <f t="shared" si="110"/>
        <v>0</v>
      </c>
      <c r="I144" s="427">
        <f t="shared" ref="I144:AA144" si="111">I145+I146+I147+I148+I149+I150+I151+I152+I153+I154</f>
        <v>0</v>
      </c>
      <c r="J144" s="407">
        <f t="shared" si="111"/>
        <v>0</v>
      </c>
      <c r="K144" s="216">
        <f t="shared" si="111"/>
        <v>0</v>
      </c>
      <c r="L144" s="227">
        <f t="shared" si="109"/>
        <v>0</v>
      </c>
      <c r="M144" s="122">
        <f t="shared" ref="M144:O144" si="112">M145+M146+M147+M148+M149+M150+M151+M152+M153+M154</f>
        <v>0</v>
      </c>
      <c r="N144" s="123">
        <f t="shared" si="112"/>
        <v>0</v>
      </c>
      <c r="O144" s="124">
        <f t="shared" si="112"/>
        <v>0</v>
      </c>
      <c r="P144" s="122">
        <f t="shared" si="111"/>
        <v>0</v>
      </c>
      <c r="Q144" s="123">
        <f t="shared" si="111"/>
        <v>0</v>
      </c>
      <c r="R144" s="123">
        <f t="shared" si="111"/>
        <v>0</v>
      </c>
      <c r="S144" s="123">
        <f t="shared" si="111"/>
        <v>0</v>
      </c>
      <c r="T144" s="123">
        <f t="shared" si="111"/>
        <v>0</v>
      </c>
      <c r="U144" s="123">
        <f t="shared" si="111"/>
        <v>0</v>
      </c>
      <c r="V144" s="123">
        <f t="shared" si="111"/>
        <v>0</v>
      </c>
      <c r="W144" s="123">
        <f t="shared" si="111"/>
        <v>0</v>
      </c>
      <c r="X144" s="123">
        <f t="shared" ref="X144" si="113">X145+X146+X147+X148+X149+X150+X151+X152+X153+X154</f>
        <v>0</v>
      </c>
      <c r="Y144" s="123">
        <f t="shared" si="111"/>
        <v>0</v>
      </c>
      <c r="Z144" s="125">
        <f t="shared" si="111"/>
        <v>0</v>
      </c>
      <c r="AA144" s="127">
        <f t="shared" si="111"/>
        <v>0</v>
      </c>
      <c r="AC144" s="253"/>
      <c r="AD144" s="253"/>
    </row>
    <row r="145" spans="1:30" ht="15.75" hidden="1" thickBot="1" x14ac:dyDescent="0.3">
      <c r="A145" s="140" t="s">
        <v>445</v>
      </c>
      <c r="B145" s="59"/>
      <c r="C145" s="2"/>
      <c r="D145" s="603" t="s">
        <v>630</v>
      </c>
      <c r="E145" s="603"/>
      <c r="F145" s="148"/>
      <c r="G145" s="486"/>
      <c r="H145" s="486"/>
      <c r="I145" s="415"/>
      <c r="J145" s="394"/>
      <c r="K145" s="205"/>
      <c r="L145" s="224">
        <f t="shared" si="109"/>
        <v>0</v>
      </c>
      <c r="M145" s="81"/>
      <c r="N145" s="1"/>
      <c r="O145" s="82"/>
      <c r="P145" s="81"/>
      <c r="Q145" s="1"/>
      <c r="R145" s="1"/>
      <c r="S145" s="1"/>
      <c r="T145" s="1"/>
      <c r="U145" s="1"/>
      <c r="V145" s="1"/>
      <c r="W145" s="1"/>
      <c r="X145" s="1"/>
      <c r="Y145" s="1"/>
      <c r="Z145" s="43"/>
      <c r="AA145" s="46"/>
      <c r="AC145" s="253"/>
      <c r="AD145" s="253"/>
    </row>
    <row r="146" spans="1:30" ht="15.75" hidden="1" thickBot="1" x14ac:dyDescent="0.3">
      <c r="A146" s="140" t="s">
        <v>446</v>
      </c>
      <c r="B146" s="59"/>
      <c r="C146" s="2"/>
      <c r="D146" s="603" t="s">
        <v>631</v>
      </c>
      <c r="E146" s="603"/>
      <c r="F146" s="148"/>
      <c r="G146" s="486"/>
      <c r="H146" s="486"/>
      <c r="I146" s="415"/>
      <c r="J146" s="394"/>
      <c r="K146" s="205"/>
      <c r="L146" s="224">
        <f t="shared" si="109"/>
        <v>0</v>
      </c>
      <c r="M146" s="81"/>
      <c r="N146" s="1"/>
      <c r="O146" s="82"/>
      <c r="P146" s="81"/>
      <c r="Q146" s="1"/>
      <c r="R146" s="1"/>
      <c r="S146" s="1"/>
      <c r="T146" s="1"/>
      <c r="U146" s="1"/>
      <c r="V146" s="1"/>
      <c r="W146" s="1"/>
      <c r="X146" s="1"/>
      <c r="Y146" s="1"/>
      <c r="Z146" s="43"/>
      <c r="AA146" s="46"/>
      <c r="AC146" s="253"/>
      <c r="AD146" s="253"/>
    </row>
    <row r="147" spans="1:30" ht="15.75" hidden="1" thickBot="1" x14ac:dyDescent="0.3">
      <c r="A147" s="140" t="s">
        <v>447</v>
      </c>
      <c r="B147" s="59"/>
      <c r="C147" s="2"/>
      <c r="D147" s="603" t="s">
        <v>632</v>
      </c>
      <c r="E147" s="603"/>
      <c r="F147" s="148"/>
      <c r="G147" s="486"/>
      <c r="H147" s="486"/>
      <c r="I147" s="415"/>
      <c r="J147" s="394"/>
      <c r="K147" s="205"/>
      <c r="L147" s="224">
        <f t="shared" si="109"/>
        <v>0</v>
      </c>
      <c r="M147" s="81"/>
      <c r="N147" s="1"/>
      <c r="O147" s="82"/>
      <c r="P147" s="81"/>
      <c r="Q147" s="1"/>
      <c r="R147" s="1"/>
      <c r="S147" s="1"/>
      <c r="T147" s="1"/>
      <c r="U147" s="1"/>
      <c r="V147" s="1"/>
      <c r="W147" s="1"/>
      <c r="X147" s="1"/>
      <c r="Y147" s="1"/>
      <c r="Z147" s="43"/>
      <c r="AA147" s="46"/>
      <c r="AC147" s="253"/>
      <c r="AD147" s="253"/>
    </row>
    <row r="148" spans="1:30" ht="15.75" hidden="1" thickBot="1" x14ac:dyDescent="0.3">
      <c r="A148" s="140" t="s">
        <v>448</v>
      </c>
      <c r="B148" s="59"/>
      <c r="C148" s="2"/>
      <c r="D148" s="603" t="s">
        <v>633</v>
      </c>
      <c r="E148" s="603"/>
      <c r="F148" s="148"/>
      <c r="G148" s="486"/>
      <c r="H148" s="486"/>
      <c r="I148" s="415"/>
      <c r="J148" s="394"/>
      <c r="K148" s="205"/>
      <c r="L148" s="224">
        <f t="shared" si="109"/>
        <v>0</v>
      </c>
      <c r="M148" s="81"/>
      <c r="N148" s="1"/>
      <c r="O148" s="82"/>
      <c r="P148" s="81"/>
      <c r="Q148" s="1"/>
      <c r="R148" s="1"/>
      <c r="S148" s="1"/>
      <c r="T148" s="1"/>
      <c r="U148" s="1"/>
      <c r="V148" s="1"/>
      <c r="W148" s="1"/>
      <c r="X148" s="1"/>
      <c r="Y148" s="1"/>
      <c r="Z148" s="43"/>
      <c r="AA148" s="46"/>
      <c r="AC148" s="253"/>
      <c r="AD148" s="253"/>
    </row>
    <row r="149" spans="1:30" ht="15.75" hidden="1" thickBot="1" x14ac:dyDescent="0.3">
      <c r="A149" s="140" t="s">
        <v>449</v>
      </c>
      <c r="B149" s="59"/>
      <c r="C149" s="2"/>
      <c r="D149" s="603" t="s">
        <v>634</v>
      </c>
      <c r="E149" s="603"/>
      <c r="F149" s="148"/>
      <c r="G149" s="486"/>
      <c r="H149" s="486"/>
      <c r="I149" s="415"/>
      <c r="J149" s="394"/>
      <c r="K149" s="205"/>
      <c r="L149" s="224">
        <f t="shared" si="109"/>
        <v>0</v>
      </c>
      <c r="M149" s="81"/>
      <c r="N149" s="1"/>
      <c r="O149" s="82"/>
      <c r="P149" s="81"/>
      <c r="Q149" s="1"/>
      <c r="R149" s="1"/>
      <c r="S149" s="1"/>
      <c r="T149" s="1"/>
      <c r="U149" s="1"/>
      <c r="V149" s="1"/>
      <c r="W149" s="1"/>
      <c r="X149" s="1"/>
      <c r="Y149" s="1"/>
      <c r="Z149" s="43"/>
      <c r="AA149" s="46"/>
      <c r="AC149" s="253"/>
      <c r="AD149" s="253"/>
    </row>
    <row r="150" spans="1:30" ht="25.5" hidden="1" customHeight="1" x14ac:dyDescent="0.25">
      <c r="A150" s="140" t="s">
        <v>450</v>
      </c>
      <c r="B150" s="59"/>
      <c r="C150" s="2"/>
      <c r="D150" s="607" t="s">
        <v>821</v>
      </c>
      <c r="E150" s="607"/>
      <c r="F150" s="155"/>
      <c r="G150" s="497"/>
      <c r="H150" s="497"/>
      <c r="I150" s="426"/>
      <c r="J150" s="406"/>
      <c r="K150" s="215"/>
      <c r="L150" s="224">
        <f t="shared" si="109"/>
        <v>0</v>
      </c>
      <c r="M150" s="81"/>
      <c r="N150" s="1"/>
      <c r="O150" s="82"/>
      <c r="P150" s="81"/>
      <c r="Q150" s="1"/>
      <c r="R150" s="1"/>
      <c r="S150" s="1"/>
      <c r="T150" s="1"/>
      <c r="U150" s="1"/>
      <c r="V150" s="1"/>
      <c r="W150" s="1"/>
      <c r="X150" s="1"/>
      <c r="Y150" s="1"/>
      <c r="Z150" s="43"/>
      <c r="AA150" s="46"/>
      <c r="AC150" s="253"/>
      <c r="AD150" s="253"/>
    </row>
    <row r="151" spans="1:30" ht="25.5" hidden="1" customHeight="1" x14ac:dyDescent="0.25">
      <c r="A151" s="140" t="s">
        <v>451</v>
      </c>
      <c r="B151" s="59"/>
      <c r="C151" s="2"/>
      <c r="D151" s="607" t="s">
        <v>824</v>
      </c>
      <c r="E151" s="607"/>
      <c r="F151" s="155"/>
      <c r="G151" s="497"/>
      <c r="H151" s="497"/>
      <c r="I151" s="426"/>
      <c r="J151" s="406"/>
      <c r="K151" s="215"/>
      <c r="L151" s="224">
        <f t="shared" si="109"/>
        <v>0</v>
      </c>
      <c r="M151" s="81"/>
      <c r="N151" s="1"/>
      <c r="O151" s="82"/>
      <c r="P151" s="81"/>
      <c r="Q151" s="1"/>
      <c r="R151" s="1"/>
      <c r="S151" s="1"/>
      <c r="T151" s="1"/>
      <c r="U151" s="1"/>
      <c r="V151" s="1"/>
      <c r="W151" s="1"/>
      <c r="X151" s="1"/>
      <c r="Y151" s="1"/>
      <c r="Z151" s="43"/>
      <c r="AA151" s="46"/>
      <c r="AC151" s="253"/>
      <c r="AD151" s="253"/>
    </row>
    <row r="152" spans="1:30" ht="15.75" hidden="1" thickBot="1" x14ac:dyDescent="0.3">
      <c r="A152" s="140" t="s">
        <v>452</v>
      </c>
      <c r="B152" s="59"/>
      <c r="C152" s="2"/>
      <c r="D152" s="603" t="s">
        <v>636</v>
      </c>
      <c r="E152" s="603"/>
      <c r="F152" s="148"/>
      <c r="G152" s="486"/>
      <c r="H152" s="486"/>
      <c r="I152" s="415"/>
      <c r="J152" s="394"/>
      <c r="K152" s="205"/>
      <c r="L152" s="224">
        <f t="shared" si="109"/>
        <v>0</v>
      </c>
      <c r="M152" s="81"/>
      <c r="N152" s="1"/>
      <c r="O152" s="82"/>
      <c r="P152" s="81"/>
      <c r="Q152" s="1"/>
      <c r="R152" s="1"/>
      <c r="S152" s="1"/>
      <c r="T152" s="1"/>
      <c r="U152" s="1"/>
      <c r="V152" s="1"/>
      <c r="W152" s="1"/>
      <c r="X152" s="1"/>
      <c r="Y152" s="1"/>
      <c r="Z152" s="43"/>
      <c r="AA152" s="46"/>
      <c r="AC152" s="253"/>
      <c r="AD152" s="253"/>
    </row>
    <row r="153" spans="1:30" ht="25.5" hidden="1" customHeight="1" x14ac:dyDescent="0.25">
      <c r="A153" s="140" t="s">
        <v>453</v>
      </c>
      <c r="B153" s="59"/>
      <c r="C153" s="2"/>
      <c r="D153" s="607" t="s">
        <v>827</v>
      </c>
      <c r="E153" s="607"/>
      <c r="F153" s="155"/>
      <c r="G153" s="497"/>
      <c r="H153" s="497"/>
      <c r="I153" s="426"/>
      <c r="J153" s="406"/>
      <c r="K153" s="215"/>
      <c r="L153" s="224">
        <f t="shared" si="109"/>
        <v>0</v>
      </c>
      <c r="M153" s="81"/>
      <c r="N153" s="1"/>
      <c r="O153" s="82"/>
      <c r="P153" s="81"/>
      <c r="Q153" s="1"/>
      <c r="R153" s="1"/>
      <c r="S153" s="1"/>
      <c r="T153" s="1"/>
      <c r="U153" s="1"/>
      <c r="V153" s="1"/>
      <c r="W153" s="1"/>
      <c r="X153" s="1"/>
      <c r="Y153" s="1"/>
      <c r="Z153" s="43"/>
      <c r="AA153" s="46"/>
      <c r="AC153" s="253"/>
      <c r="AD153" s="253"/>
    </row>
    <row r="154" spans="1:30" ht="15.75" hidden="1" thickBot="1" x14ac:dyDescent="0.3">
      <c r="A154" s="140" t="s">
        <v>454</v>
      </c>
      <c r="B154" s="59"/>
      <c r="C154" s="2"/>
      <c r="D154" s="603" t="s">
        <v>828</v>
      </c>
      <c r="E154" s="603"/>
      <c r="F154" s="148"/>
      <c r="G154" s="486"/>
      <c r="H154" s="486"/>
      <c r="I154" s="415"/>
      <c r="J154" s="394"/>
      <c r="K154" s="205"/>
      <c r="L154" s="224">
        <f t="shared" si="109"/>
        <v>0</v>
      </c>
      <c r="M154" s="81"/>
      <c r="N154" s="1"/>
      <c r="O154" s="82"/>
      <c r="P154" s="81"/>
      <c r="Q154" s="1"/>
      <c r="R154" s="1"/>
      <c r="S154" s="1"/>
      <c r="T154" s="1"/>
      <c r="U154" s="1"/>
      <c r="V154" s="1"/>
      <c r="W154" s="1"/>
      <c r="X154" s="1"/>
      <c r="Y154" s="1"/>
      <c r="Z154" s="43"/>
      <c r="AA154" s="46"/>
      <c r="AC154" s="253"/>
      <c r="AD154" s="253"/>
    </row>
    <row r="155" spans="1:30" s="42" customFormat="1" ht="15.75" hidden="1" thickBot="1" x14ac:dyDescent="0.3">
      <c r="A155" s="140" t="s">
        <v>455</v>
      </c>
      <c r="B155" s="166" t="s">
        <v>956</v>
      </c>
      <c r="C155" s="677" t="s">
        <v>456</v>
      </c>
      <c r="D155" s="678"/>
      <c r="E155" s="678"/>
      <c r="F155" s="434"/>
      <c r="G155" s="499"/>
      <c r="H155" s="499"/>
      <c r="I155" s="435"/>
      <c r="J155" s="433"/>
      <c r="K155" s="217"/>
      <c r="L155" s="227">
        <f t="shared" si="109"/>
        <v>0</v>
      </c>
      <c r="M155" s="122"/>
      <c r="N155" s="123"/>
      <c r="O155" s="124"/>
      <c r="P155" s="122"/>
      <c r="Q155" s="123"/>
      <c r="R155" s="123"/>
      <c r="S155" s="123"/>
      <c r="T155" s="123"/>
      <c r="U155" s="123"/>
      <c r="V155" s="123"/>
      <c r="W155" s="123"/>
      <c r="X155" s="123"/>
      <c r="Y155" s="123"/>
      <c r="Z155" s="125"/>
      <c r="AA155" s="127"/>
      <c r="AC155" s="253"/>
      <c r="AD155" s="253"/>
    </row>
    <row r="156" spans="1:30" ht="15.75" thickBot="1" x14ac:dyDescent="0.3">
      <c r="B156" s="110" t="s">
        <v>457</v>
      </c>
      <c r="C156" s="609" t="s">
        <v>458</v>
      </c>
      <c r="D156" s="610"/>
      <c r="E156" s="610"/>
      <c r="F156" s="157">
        <f>F157+F158+F161+F162+F163+F164+F165</f>
        <v>250000</v>
      </c>
      <c r="G156" s="489">
        <f>G157+G158+G161+G162+G163+G164+G165</f>
        <v>0</v>
      </c>
      <c r="H156" s="489">
        <f>H157+H158+H161+H162+H163+H164+H165</f>
        <v>29000</v>
      </c>
      <c r="I156" s="418">
        <f>I157+I158+I161+I162+I163+I164+I165</f>
        <v>29000</v>
      </c>
      <c r="J156" s="397">
        <f t="shared" ref="J156:K156" si="114">J157+J158+J161+J162+J163+J164+J165</f>
        <v>0</v>
      </c>
      <c r="K156" s="208">
        <f t="shared" si="114"/>
        <v>29000</v>
      </c>
      <c r="L156" s="221">
        <f t="shared" si="109"/>
        <v>29000</v>
      </c>
      <c r="M156" s="95">
        <f t="shared" ref="M156:O156" si="115">M157+M158+M161+M162+M163+M164+M165</f>
        <v>0</v>
      </c>
      <c r="N156" s="96">
        <f t="shared" si="115"/>
        <v>0</v>
      </c>
      <c r="O156" s="97">
        <f t="shared" si="115"/>
        <v>29000</v>
      </c>
      <c r="P156" s="95">
        <f t="shared" ref="P156:AA156" si="116">P157+P158+P161+P162+P163+P164+P165</f>
        <v>0</v>
      </c>
      <c r="Q156" s="96">
        <f t="shared" si="116"/>
        <v>0</v>
      </c>
      <c r="R156" s="96">
        <f t="shared" si="116"/>
        <v>0</v>
      </c>
      <c r="S156" s="96">
        <f t="shared" si="116"/>
        <v>0</v>
      </c>
      <c r="T156" s="96">
        <f t="shared" si="116"/>
        <v>0</v>
      </c>
      <c r="U156" s="96">
        <f t="shared" si="116"/>
        <v>0</v>
      </c>
      <c r="V156" s="96">
        <f t="shared" si="116"/>
        <v>0</v>
      </c>
      <c r="W156" s="96">
        <f t="shared" si="116"/>
        <v>0</v>
      </c>
      <c r="X156" s="96">
        <f t="shared" ref="X156" si="117">X157+X158+X161+X162+X163+X164+X165</f>
        <v>29000</v>
      </c>
      <c r="Y156" s="96">
        <f t="shared" si="116"/>
        <v>0</v>
      </c>
      <c r="Z156" s="98">
        <f t="shared" si="116"/>
        <v>0</v>
      </c>
      <c r="AA156" s="100">
        <f t="shared" si="116"/>
        <v>0</v>
      </c>
      <c r="AC156" s="253"/>
      <c r="AD156" s="253"/>
    </row>
    <row r="157" spans="1:30" s="19" customFormat="1" hidden="1" x14ac:dyDescent="0.25">
      <c r="A157" s="140" t="s">
        <v>459</v>
      </c>
      <c r="B157" s="128" t="s">
        <v>957</v>
      </c>
      <c r="C157" s="611" t="s">
        <v>460</v>
      </c>
      <c r="D157" s="612"/>
      <c r="E157" s="612"/>
      <c r="F157" s="147"/>
      <c r="G157" s="485"/>
      <c r="H157" s="485"/>
      <c r="I157" s="414"/>
      <c r="J157" s="393"/>
      <c r="K157" s="204"/>
      <c r="L157" s="223">
        <f t="shared" si="109"/>
        <v>0</v>
      </c>
      <c r="M157" s="104"/>
      <c r="N157" s="105"/>
      <c r="O157" s="106"/>
      <c r="P157" s="104"/>
      <c r="Q157" s="105"/>
      <c r="R157" s="105"/>
      <c r="S157" s="105"/>
      <c r="T157" s="105"/>
      <c r="U157" s="105"/>
      <c r="V157" s="105"/>
      <c r="W157" s="105"/>
      <c r="X157" s="105"/>
      <c r="Y157" s="105"/>
      <c r="Z157" s="107"/>
      <c r="AA157" s="109"/>
      <c r="AC157" s="253"/>
      <c r="AD157" s="253"/>
    </row>
    <row r="158" spans="1:30" s="19" customFormat="1" hidden="1" x14ac:dyDescent="0.25">
      <c r="A158" s="140" t="s">
        <v>461</v>
      </c>
      <c r="B158" s="101" t="s">
        <v>958</v>
      </c>
      <c r="C158" s="613" t="s">
        <v>462</v>
      </c>
      <c r="D158" s="614"/>
      <c r="E158" s="614"/>
      <c r="F158" s="149">
        <f>F159+F160</f>
        <v>0</v>
      </c>
      <c r="G158" s="487">
        <f>G159+G160</f>
        <v>0</v>
      </c>
      <c r="H158" s="487">
        <f>H159+H160</f>
        <v>0</v>
      </c>
      <c r="I158" s="416">
        <f>I159+I160</f>
        <v>0</v>
      </c>
      <c r="J158" s="395">
        <f t="shared" ref="J158:K158" si="118">J159+J160</f>
        <v>0</v>
      </c>
      <c r="K158" s="206">
        <f t="shared" si="118"/>
        <v>0</v>
      </c>
      <c r="L158" s="223">
        <f t="shared" si="109"/>
        <v>0</v>
      </c>
      <c r="M158" s="104">
        <f t="shared" ref="M158:O158" si="119">M159+M160</f>
        <v>0</v>
      </c>
      <c r="N158" s="105">
        <f t="shared" si="119"/>
        <v>0</v>
      </c>
      <c r="O158" s="106">
        <f t="shared" si="119"/>
        <v>0</v>
      </c>
      <c r="P158" s="104">
        <f t="shared" ref="P158:AA158" si="120">P159+P160</f>
        <v>0</v>
      </c>
      <c r="Q158" s="105">
        <f t="shared" si="120"/>
        <v>0</v>
      </c>
      <c r="R158" s="105">
        <f t="shared" si="120"/>
        <v>0</v>
      </c>
      <c r="S158" s="105">
        <f t="shared" si="120"/>
        <v>0</v>
      </c>
      <c r="T158" s="105">
        <f t="shared" si="120"/>
        <v>0</v>
      </c>
      <c r="U158" s="105">
        <f t="shared" si="120"/>
        <v>0</v>
      </c>
      <c r="V158" s="105">
        <f t="shared" si="120"/>
        <v>0</v>
      </c>
      <c r="W158" s="105">
        <f t="shared" si="120"/>
        <v>0</v>
      </c>
      <c r="X158" s="105">
        <f t="shared" ref="X158" si="121">X159+X160</f>
        <v>0</v>
      </c>
      <c r="Y158" s="105">
        <f t="shared" si="120"/>
        <v>0</v>
      </c>
      <c r="Z158" s="107">
        <f t="shared" si="120"/>
        <v>0</v>
      </c>
      <c r="AA158" s="109">
        <f t="shared" si="120"/>
        <v>0</v>
      </c>
      <c r="AC158" s="253"/>
      <c r="AD158" s="253"/>
    </row>
    <row r="159" spans="1:30" hidden="1" x14ac:dyDescent="0.25">
      <c r="A159" s="140" t="s">
        <v>463</v>
      </c>
      <c r="B159" s="59"/>
      <c r="C159" s="2"/>
      <c r="D159" s="603" t="s">
        <v>462</v>
      </c>
      <c r="E159" s="603"/>
      <c r="F159" s="148"/>
      <c r="G159" s="486"/>
      <c r="H159" s="486"/>
      <c r="I159" s="415"/>
      <c r="J159" s="394"/>
      <c r="K159" s="205"/>
      <c r="L159" s="224">
        <f t="shared" si="109"/>
        <v>0</v>
      </c>
      <c r="M159" s="81"/>
      <c r="N159" s="1"/>
      <c r="O159" s="82"/>
      <c r="P159" s="81"/>
      <c r="Q159" s="1"/>
      <c r="R159" s="1"/>
      <c r="S159" s="1"/>
      <c r="T159" s="1"/>
      <c r="U159" s="1"/>
      <c r="V159" s="1"/>
      <c r="W159" s="1"/>
      <c r="X159" s="1"/>
      <c r="Y159" s="1"/>
      <c r="Z159" s="43"/>
      <c r="AA159" s="46"/>
      <c r="AC159" s="253"/>
      <c r="AD159" s="253"/>
    </row>
    <row r="160" spans="1:30" hidden="1" x14ac:dyDescent="0.25">
      <c r="A160" s="140" t="s">
        <v>464</v>
      </c>
      <c r="B160" s="59"/>
      <c r="C160" s="2"/>
      <c r="D160" s="603" t="s">
        <v>620</v>
      </c>
      <c r="E160" s="603"/>
      <c r="F160" s="148"/>
      <c r="G160" s="486"/>
      <c r="H160" s="486"/>
      <c r="I160" s="415"/>
      <c r="J160" s="394"/>
      <c r="K160" s="205"/>
      <c r="L160" s="224">
        <f t="shared" si="109"/>
        <v>0</v>
      </c>
      <c r="M160" s="81"/>
      <c r="N160" s="1"/>
      <c r="O160" s="82"/>
      <c r="P160" s="81"/>
      <c r="Q160" s="1"/>
      <c r="R160" s="1"/>
      <c r="S160" s="1"/>
      <c r="T160" s="1"/>
      <c r="U160" s="1"/>
      <c r="V160" s="1"/>
      <c r="W160" s="1"/>
      <c r="X160" s="1"/>
      <c r="Y160" s="1"/>
      <c r="Z160" s="43"/>
      <c r="AA160" s="46"/>
      <c r="AC160" s="253"/>
      <c r="AD160" s="253"/>
    </row>
    <row r="161" spans="1:30" s="19" customFormat="1" hidden="1" x14ac:dyDescent="0.25">
      <c r="A161" s="140" t="s">
        <v>465</v>
      </c>
      <c r="B161" s="101" t="s">
        <v>959</v>
      </c>
      <c r="C161" s="613" t="s">
        <v>466</v>
      </c>
      <c r="D161" s="614"/>
      <c r="E161" s="614"/>
      <c r="F161" s="149"/>
      <c r="G161" s="487"/>
      <c r="H161" s="487"/>
      <c r="I161" s="416"/>
      <c r="J161" s="395"/>
      <c r="K161" s="206"/>
      <c r="L161" s="223">
        <f t="shared" si="109"/>
        <v>0</v>
      </c>
      <c r="M161" s="104"/>
      <c r="N161" s="105"/>
      <c r="O161" s="106"/>
      <c r="P161" s="104"/>
      <c r="Q161" s="105"/>
      <c r="R161" s="105"/>
      <c r="S161" s="105"/>
      <c r="T161" s="105"/>
      <c r="U161" s="105"/>
      <c r="V161" s="105"/>
      <c r="W161" s="105"/>
      <c r="X161" s="105"/>
      <c r="Y161" s="105"/>
      <c r="Z161" s="107"/>
      <c r="AA161" s="109"/>
      <c r="AC161" s="253"/>
      <c r="AD161" s="253"/>
    </row>
    <row r="162" spans="1:30" s="19" customFormat="1" x14ac:dyDescent="0.25">
      <c r="A162" s="140" t="s">
        <v>467</v>
      </c>
      <c r="B162" s="101" t="s">
        <v>960</v>
      </c>
      <c r="C162" s="613" t="s">
        <v>468</v>
      </c>
      <c r="D162" s="614"/>
      <c r="E162" s="614"/>
      <c r="F162" s="149">
        <v>250000</v>
      </c>
      <c r="G162" s="487">
        <v>0</v>
      </c>
      <c r="H162" s="487">
        <v>22835</v>
      </c>
      <c r="I162" s="416">
        <v>22835</v>
      </c>
      <c r="J162" s="395"/>
      <c r="K162" s="206">
        <f t="shared" ref="K162:K165" si="122">SUM(P162:AA162)</f>
        <v>22835</v>
      </c>
      <c r="L162" s="223">
        <f>SUM(J162:K162)</f>
        <v>22835</v>
      </c>
      <c r="M162" s="104"/>
      <c r="N162" s="105"/>
      <c r="O162" s="106">
        <f t="shared" ref="O162:O165" si="123">L162</f>
        <v>22835</v>
      </c>
      <c r="P162" s="104"/>
      <c r="Q162" s="105"/>
      <c r="R162" s="105"/>
      <c r="S162" s="105"/>
      <c r="T162" s="105"/>
      <c r="U162" s="105"/>
      <c r="V162" s="105"/>
      <c r="W162" s="105"/>
      <c r="X162" s="105">
        <v>22835</v>
      </c>
      <c r="Y162" s="105"/>
      <c r="Z162" s="107"/>
      <c r="AA162" s="109"/>
      <c r="AC162" s="253"/>
      <c r="AD162" s="253"/>
    </row>
    <row r="163" spans="1:30" s="19" customFormat="1" hidden="1" x14ac:dyDescent="0.25">
      <c r="A163" s="140" t="s">
        <v>469</v>
      </c>
      <c r="B163" s="101" t="s">
        <v>961</v>
      </c>
      <c r="C163" s="613" t="s">
        <v>470</v>
      </c>
      <c r="D163" s="614"/>
      <c r="E163" s="614"/>
      <c r="F163" s="149"/>
      <c r="G163" s="487"/>
      <c r="H163" s="487">
        <v>0</v>
      </c>
      <c r="I163" s="416">
        <v>0</v>
      </c>
      <c r="J163" s="395"/>
      <c r="K163" s="206">
        <f t="shared" si="122"/>
        <v>0</v>
      </c>
      <c r="L163" s="223">
        <f t="shared" si="109"/>
        <v>0</v>
      </c>
      <c r="M163" s="104"/>
      <c r="N163" s="105"/>
      <c r="O163" s="106">
        <f t="shared" si="123"/>
        <v>0</v>
      </c>
      <c r="P163" s="104"/>
      <c r="Q163" s="105"/>
      <c r="R163" s="105"/>
      <c r="S163" s="105"/>
      <c r="T163" s="105"/>
      <c r="U163" s="105"/>
      <c r="V163" s="105"/>
      <c r="W163" s="105"/>
      <c r="X163" s="105"/>
      <c r="Y163" s="105"/>
      <c r="Z163" s="107"/>
      <c r="AA163" s="109"/>
      <c r="AC163" s="253"/>
      <c r="AD163" s="253"/>
    </row>
    <row r="164" spans="1:30" s="19" customFormat="1" hidden="1" x14ac:dyDescent="0.25">
      <c r="A164" s="140" t="s">
        <v>471</v>
      </c>
      <c r="B164" s="101" t="s">
        <v>962</v>
      </c>
      <c r="C164" s="613" t="s">
        <v>472</v>
      </c>
      <c r="D164" s="614"/>
      <c r="E164" s="614"/>
      <c r="F164" s="149"/>
      <c r="G164" s="487"/>
      <c r="H164" s="487">
        <v>0</v>
      </c>
      <c r="I164" s="416">
        <v>0</v>
      </c>
      <c r="J164" s="395"/>
      <c r="K164" s="206">
        <f t="shared" si="122"/>
        <v>0</v>
      </c>
      <c r="L164" s="223">
        <f t="shared" si="109"/>
        <v>0</v>
      </c>
      <c r="M164" s="104"/>
      <c r="N164" s="105"/>
      <c r="O164" s="106">
        <f t="shared" si="123"/>
        <v>0</v>
      </c>
      <c r="P164" s="104"/>
      <c r="Q164" s="105"/>
      <c r="R164" s="105"/>
      <c r="S164" s="105"/>
      <c r="T164" s="105"/>
      <c r="U164" s="105"/>
      <c r="V164" s="105"/>
      <c r="W164" s="105"/>
      <c r="X164" s="105"/>
      <c r="Y164" s="105"/>
      <c r="Z164" s="107"/>
      <c r="AA164" s="109"/>
      <c r="AC164" s="253"/>
      <c r="AD164" s="253"/>
    </row>
    <row r="165" spans="1:30" s="19" customFormat="1" ht="15.75" thickBot="1" x14ac:dyDescent="0.3">
      <c r="A165" s="140" t="s">
        <v>473</v>
      </c>
      <c r="B165" s="139" t="s">
        <v>963</v>
      </c>
      <c r="C165" s="681" t="s">
        <v>474</v>
      </c>
      <c r="D165" s="682"/>
      <c r="E165" s="682"/>
      <c r="F165" s="167">
        <v>0</v>
      </c>
      <c r="G165" s="500">
        <v>0</v>
      </c>
      <c r="H165" s="500">
        <v>6165</v>
      </c>
      <c r="I165" s="430">
        <v>6165</v>
      </c>
      <c r="J165" s="410"/>
      <c r="K165" s="218">
        <f t="shared" si="122"/>
        <v>6165</v>
      </c>
      <c r="L165" s="223">
        <f t="shared" si="109"/>
        <v>6165</v>
      </c>
      <c r="M165" s="104"/>
      <c r="N165" s="105"/>
      <c r="O165" s="106">
        <f t="shared" si="123"/>
        <v>6165</v>
      </c>
      <c r="P165" s="104"/>
      <c r="Q165" s="105"/>
      <c r="R165" s="105"/>
      <c r="S165" s="105"/>
      <c r="T165" s="105"/>
      <c r="U165" s="105"/>
      <c r="V165" s="105"/>
      <c r="W165" s="105"/>
      <c r="X165" s="105">
        <v>6165</v>
      </c>
      <c r="Y165" s="105"/>
      <c r="Z165" s="107"/>
      <c r="AA165" s="109"/>
      <c r="AC165" s="253"/>
      <c r="AD165" s="253"/>
    </row>
    <row r="166" spans="1:30" ht="15.75" thickBot="1" x14ac:dyDescent="0.3">
      <c r="B166" s="110" t="s">
        <v>475</v>
      </c>
      <c r="C166" s="609" t="s">
        <v>476</v>
      </c>
      <c r="D166" s="610"/>
      <c r="E166" s="610"/>
      <c r="F166" s="157">
        <f>F167+F168+F169+F170</f>
        <v>0</v>
      </c>
      <c r="G166" s="489">
        <f>G167+G168+G169+G170</f>
        <v>0</v>
      </c>
      <c r="H166" s="489">
        <f>H167+H168+H169+H170</f>
        <v>177800</v>
      </c>
      <c r="I166" s="418">
        <f>I167+I168+I169+I170</f>
        <v>177800</v>
      </c>
      <c r="J166" s="397">
        <f t="shared" ref="J166:K166" si="124">J167+J168+J169+J170</f>
        <v>0</v>
      </c>
      <c r="K166" s="208">
        <f t="shared" si="124"/>
        <v>177800</v>
      </c>
      <c r="L166" s="221">
        <f t="shared" si="109"/>
        <v>177800</v>
      </c>
      <c r="M166" s="95">
        <f t="shared" ref="M166:O166" si="125">M167+M168+M169+M170</f>
        <v>177800</v>
      </c>
      <c r="N166" s="96">
        <f t="shared" si="125"/>
        <v>0</v>
      </c>
      <c r="O166" s="97">
        <f t="shared" si="125"/>
        <v>0</v>
      </c>
      <c r="P166" s="95">
        <f t="shared" ref="P166:AA166" si="126">P167+P168+P169+P170</f>
        <v>0</v>
      </c>
      <c r="Q166" s="96">
        <f t="shared" si="126"/>
        <v>0</v>
      </c>
      <c r="R166" s="96">
        <f t="shared" si="126"/>
        <v>0</v>
      </c>
      <c r="S166" s="96">
        <f t="shared" si="126"/>
        <v>0</v>
      </c>
      <c r="T166" s="96">
        <f t="shared" si="126"/>
        <v>0</v>
      </c>
      <c r="U166" s="96">
        <f t="shared" si="126"/>
        <v>0</v>
      </c>
      <c r="V166" s="96">
        <f t="shared" si="126"/>
        <v>0</v>
      </c>
      <c r="W166" s="96">
        <f t="shared" si="126"/>
        <v>0</v>
      </c>
      <c r="X166" s="96">
        <f t="shared" ref="X166" si="127">X167+X168+X169+X170</f>
        <v>0</v>
      </c>
      <c r="Y166" s="96">
        <f t="shared" si="126"/>
        <v>177800</v>
      </c>
      <c r="Z166" s="98">
        <f t="shared" si="126"/>
        <v>0</v>
      </c>
      <c r="AA166" s="100">
        <f t="shared" si="126"/>
        <v>0</v>
      </c>
      <c r="AC166" s="253"/>
      <c r="AD166" s="253"/>
    </row>
    <row r="167" spans="1:30" x14ac:dyDescent="0.25">
      <c r="A167" s="140" t="s">
        <v>477</v>
      </c>
      <c r="B167" s="68" t="s">
        <v>964</v>
      </c>
      <c r="C167" s="683" t="s">
        <v>478</v>
      </c>
      <c r="D167" s="684"/>
      <c r="E167" s="684"/>
      <c r="F167" s="156">
        <v>0</v>
      </c>
      <c r="G167" s="501">
        <v>0</v>
      </c>
      <c r="H167" s="501">
        <v>140000</v>
      </c>
      <c r="I167" s="431">
        <v>140000</v>
      </c>
      <c r="J167" s="411"/>
      <c r="K167" s="219">
        <f t="shared" ref="K167:K170" si="128">SUM(P167:AA167)</f>
        <v>140000</v>
      </c>
      <c r="L167" s="224">
        <f t="shared" si="109"/>
        <v>140000</v>
      </c>
      <c r="M167" s="81">
        <f t="shared" ref="M167:M170" si="129">L167</f>
        <v>140000</v>
      </c>
      <c r="N167" s="1"/>
      <c r="O167" s="82"/>
      <c r="P167" s="81"/>
      <c r="Q167" s="1"/>
      <c r="R167" s="1"/>
      <c r="S167" s="1"/>
      <c r="T167" s="1"/>
      <c r="U167" s="1"/>
      <c r="V167" s="1"/>
      <c r="W167" s="1"/>
      <c r="X167" s="1"/>
      <c r="Y167" s="1">
        <v>140000</v>
      </c>
      <c r="Z167" s="43"/>
      <c r="AA167" s="46"/>
      <c r="AC167" s="253"/>
      <c r="AD167" s="253"/>
    </row>
    <row r="168" spans="1:30" hidden="1" x14ac:dyDescent="0.25">
      <c r="A168" s="140" t="s">
        <v>479</v>
      </c>
      <c r="B168" s="59" t="s">
        <v>965</v>
      </c>
      <c r="C168" s="604" t="s">
        <v>480</v>
      </c>
      <c r="D168" s="603"/>
      <c r="E168" s="603"/>
      <c r="F168" s="148"/>
      <c r="G168" s="486"/>
      <c r="H168" s="486">
        <v>0</v>
      </c>
      <c r="I168" s="415">
        <v>0</v>
      </c>
      <c r="J168" s="394"/>
      <c r="K168" s="205">
        <f t="shared" si="128"/>
        <v>0</v>
      </c>
      <c r="L168" s="224">
        <f t="shared" si="109"/>
        <v>0</v>
      </c>
      <c r="M168" s="81"/>
      <c r="N168" s="1"/>
      <c r="O168" s="82"/>
      <c r="P168" s="81"/>
      <c r="Q168" s="1"/>
      <c r="R168" s="1"/>
      <c r="S168" s="1"/>
      <c r="T168" s="1"/>
      <c r="U168" s="1"/>
      <c r="V168" s="1"/>
      <c r="W168" s="1"/>
      <c r="X168" s="1"/>
      <c r="Y168" s="1"/>
      <c r="Z168" s="43"/>
      <c r="AA168" s="46"/>
      <c r="AC168" s="253"/>
      <c r="AD168" s="253"/>
    </row>
    <row r="169" spans="1:30" hidden="1" x14ac:dyDescent="0.25">
      <c r="A169" s="140" t="s">
        <v>481</v>
      </c>
      <c r="B169" s="59" t="s">
        <v>966</v>
      </c>
      <c r="C169" s="604" t="s">
        <v>482</v>
      </c>
      <c r="D169" s="603"/>
      <c r="E169" s="603"/>
      <c r="F169" s="148"/>
      <c r="G169" s="486"/>
      <c r="H169" s="486">
        <v>0</v>
      </c>
      <c r="I169" s="415">
        <v>0</v>
      </c>
      <c r="J169" s="394"/>
      <c r="K169" s="205">
        <f t="shared" si="128"/>
        <v>0</v>
      </c>
      <c r="L169" s="224">
        <f t="shared" si="109"/>
        <v>0</v>
      </c>
      <c r="M169" s="81"/>
      <c r="N169" s="1"/>
      <c r="O169" s="82"/>
      <c r="P169" s="81"/>
      <c r="Q169" s="1"/>
      <c r="R169" s="1"/>
      <c r="S169" s="1"/>
      <c r="T169" s="1"/>
      <c r="U169" s="1"/>
      <c r="V169" s="1"/>
      <c r="W169" s="1"/>
      <c r="X169" s="1"/>
      <c r="Y169" s="1"/>
      <c r="Z169" s="43"/>
      <c r="AA169" s="46"/>
      <c r="AC169" s="253"/>
      <c r="AD169" s="253"/>
    </row>
    <row r="170" spans="1:30" ht="15.75" thickBot="1" x14ac:dyDescent="0.3">
      <c r="A170" s="140" t="s">
        <v>483</v>
      </c>
      <c r="B170" s="61" t="s">
        <v>967</v>
      </c>
      <c r="C170" s="674" t="s">
        <v>637</v>
      </c>
      <c r="D170" s="608"/>
      <c r="E170" s="608"/>
      <c r="F170" s="150">
        <v>0</v>
      </c>
      <c r="G170" s="488">
        <v>0</v>
      </c>
      <c r="H170" s="488">
        <v>37800</v>
      </c>
      <c r="I170" s="417">
        <v>37800</v>
      </c>
      <c r="J170" s="396"/>
      <c r="K170" s="207">
        <f t="shared" si="128"/>
        <v>37800</v>
      </c>
      <c r="L170" s="224">
        <f t="shared" si="109"/>
        <v>37800</v>
      </c>
      <c r="M170" s="81">
        <f t="shared" si="129"/>
        <v>37800</v>
      </c>
      <c r="N170" s="1"/>
      <c r="O170" s="82"/>
      <c r="P170" s="81"/>
      <c r="Q170" s="1"/>
      <c r="R170" s="1"/>
      <c r="S170" s="1"/>
      <c r="T170" s="1"/>
      <c r="U170" s="1"/>
      <c r="V170" s="1"/>
      <c r="W170" s="1"/>
      <c r="X170" s="1"/>
      <c r="Y170" s="1">
        <v>37800</v>
      </c>
      <c r="Z170" s="43"/>
      <c r="AA170" s="46"/>
      <c r="AC170" s="253"/>
      <c r="AD170" s="253"/>
    </row>
    <row r="171" spans="1:30" ht="15.75" thickBot="1" x14ac:dyDescent="0.3">
      <c r="B171" s="110" t="s">
        <v>484</v>
      </c>
      <c r="C171" s="609" t="s">
        <v>485</v>
      </c>
      <c r="D171" s="610"/>
      <c r="E171" s="610"/>
      <c r="F171" s="157">
        <f>F172+F173+F184+F195+F206+F209+F221+F222+F223</f>
        <v>0</v>
      </c>
      <c r="G171" s="489">
        <f>G172+G173+G184+G195+G206+G209+G221+G222+G223</f>
        <v>0</v>
      </c>
      <c r="H171" s="489">
        <f>H172+H173+H184+H195+H206+H209+H221+H222+H223</f>
        <v>0</v>
      </c>
      <c r="I171" s="418">
        <f>I172+I173+I184+I195+I206+I209+I221+I222+I223</f>
        <v>0</v>
      </c>
      <c r="J171" s="397">
        <f t="shared" ref="J171:K171" si="130">J172+J173+J184+J195+J206+J209+J221+J222+J223</f>
        <v>0</v>
      </c>
      <c r="K171" s="208">
        <f t="shared" si="130"/>
        <v>0</v>
      </c>
      <c r="L171" s="221">
        <f t="shared" si="109"/>
        <v>0</v>
      </c>
      <c r="M171" s="95">
        <f t="shared" ref="M171:O171" si="131">M172+M173+M184+M195+M206+M209+M221+M222+M223</f>
        <v>0</v>
      </c>
      <c r="N171" s="96">
        <f t="shared" si="131"/>
        <v>0</v>
      </c>
      <c r="O171" s="97">
        <f t="shared" si="131"/>
        <v>0</v>
      </c>
      <c r="P171" s="95">
        <f t="shared" ref="P171:AA171" si="132">P172+P173+P184+P195+P206+P209+P221+P222+P223</f>
        <v>0</v>
      </c>
      <c r="Q171" s="96">
        <f t="shared" si="132"/>
        <v>0</v>
      </c>
      <c r="R171" s="96">
        <f t="shared" si="132"/>
        <v>0</v>
      </c>
      <c r="S171" s="96">
        <f t="shared" si="132"/>
        <v>0</v>
      </c>
      <c r="T171" s="96">
        <f t="shared" si="132"/>
        <v>0</v>
      </c>
      <c r="U171" s="96">
        <f t="shared" si="132"/>
        <v>0</v>
      </c>
      <c r="V171" s="96">
        <f t="shared" si="132"/>
        <v>0</v>
      </c>
      <c r="W171" s="96">
        <f t="shared" si="132"/>
        <v>0</v>
      </c>
      <c r="X171" s="96">
        <f t="shared" ref="X171" si="133">X172+X173+X184+X195+X206+X209+X221+X222+X223</f>
        <v>0</v>
      </c>
      <c r="Y171" s="96">
        <f t="shared" si="132"/>
        <v>0</v>
      </c>
      <c r="Z171" s="98">
        <f t="shared" si="132"/>
        <v>0</v>
      </c>
      <c r="AA171" s="100">
        <f t="shared" si="132"/>
        <v>0</v>
      </c>
      <c r="AC171" s="253"/>
      <c r="AD171" s="253"/>
    </row>
    <row r="172" spans="1:30" s="19" customFormat="1" ht="25.5" hidden="1" customHeight="1" x14ac:dyDescent="0.25">
      <c r="A172" s="140" t="s">
        <v>486</v>
      </c>
      <c r="B172" s="101" t="s">
        <v>968</v>
      </c>
      <c r="C172" s="615" t="s">
        <v>638</v>
      </c>
      <c r="D172" s="616"/>
      <c r="E172" s="616"/>
      <c r="F172" s="168"/>
      <c r="G172" s="502"/>
      <c r="H172" s="502"/>
      <c r="I172" s="432"/>
      <c r="J172" s="412"/>
      <c r="K172" s="220"/>
      <c r="L172" s="223">
        <f t="shared" si="109"/>
        <v>0</v>
      </c>
      <c r="M172" s="104"/>
      <c r="N172" s="105"/>
      <c r="O172" s="106"/>
      <c r="P172" s="104"/>
      <c r="Q172" s="105"/>
      <c r="R172" s="105"/>
      <c r="S172" s="105"/>
      <c r="T172" s="105"/>
      <c r="U172" s="105"/>
      <c r="V172" s="105"/>
      <c r="W172" s="105"/>
      <c r="X172" s="105"/>
      <c r="Y172" s="105"/>
      <c r="Z172" s="107"/>
      <c r="AA172" s="109"/>
      <c r="AC172" s="253"/>
      <c r="AD172" s="253"/>
    </row>
    <row r="173" spans="1:30" s="19" customFormat="1" ht="16.350000000000001" hidden="1" customHeight="1" x14ac:dyDescent="0.25">
      <c r="A173" s="140" t="s">
        <v>487</v>
      </c>
      <c r="B173" s="101" t="s">
        <v>969</v>
      </c>
      <c r="C173" s="679" t="s">
        <v>1097</v>
      </c>
      <c r="D173" s="680"/>
      <c r="E173" s="680"/>
      <c r="F173" s="168">
        <f>F174+F175+F176+F177+F178+F179+F180+F181+F182+F183</f>
        <v>0</v>
      </c>
      <c r="G173" s="502">
        <f>G174+G175+G176+G177+G178+G179+G180+G181+G182+G183</f>
        <v>0</v>
      </c>
      <c r="H173" s="502">
        <f>H174+H175+H176+H177+H178+H179+H180+H181+H182+H183</f>
        <v>0</v>
      </c>
      <c r="I173" s="432">
        <f>I174+I175+I176+I177+I178+I179+I180+I181+I182+I183</f>
        <v>0</v>
      </c>
      <c r="J173" s="412">
        <f t="shared" ref="J173:K173" si="134">J174+J175+J176+J177+J178+J179+J180+J181+J182+J183</f>
        <v>0</v>
      </c>
      <c r="K173" s="220">
        <f t="shared" si="134"/>
        <v>0</v>
      </c>
      <c r="L173" s="223">
        <f t="shared" si="109"/>
        <v>0</v>
      </c>
      <c r="M173" s="104">
        <f t="shared" ref="M173:O173" si="135">M174+M175+M176+M177+M178+M179+M180+M181+M182+M183</f>
        <v>0</v>
      </c>
      <c r="N173" s="105">
        <f t="shared" si="135"/>
        <v>0</v>
      </c>
      <c r="O173" s="106">
        <f t="shared" si="135"/>
        <v>0</v>
      </c>
      <c r="P173" s="104">
        <f t="shared" ref="P173:AA173" si="136">P174+P175+P176+P177+P178+P179+P180+P181+P182+P183</f>
        <v>0</v>
      </c>
      <c r="Q173" s="105">
        <f t="shared" si="136"/>
        <v>0</v>
      </c>
      <c r="R173" s="105">
        <f t="shared" si="136"/>
        <v>0</v>
      </c>
      <c r="S173" s="105">
        <f t="shared" si="136"/>
        <v>0</v>
      </c>
      <c r="T173" s="105">
        <f t="shared" si="136"/>
        <v>0</v>
      </c>
      <c r="U173" s="105">
        <f t="shared" si="136"/>
        <v>0</v>
      </c>
      <c r="V173" s="105">
        <f t="shared" si="136"/>
        <v>0</v>
      </c>
      <c r="W173" s="105">
        <f t="shared" si="136"/>
        <v>0</v>
      </c>
      <c r="X173" s="105">
        <f t="shared" ref="X173" si="137">X174+X175+X176+X177+X178+X179+X180+X181+X182+X183</f>
        <v>0</v>
      </c>
      <c r="Y173" s="105">
        <f t="shared" si="136"/>
        <v>0</v>
      </c>
      <c r="Z173" s="107">
        <f t="shared" si="136"/>
        <v>0</v>
      </c>
      <c r="AA173" s="109">
        <f t="shared" si="136"/>
        <v>0</v>
      </c>
      <c r="AC173" s="253"/>
      <c r="AD173" s="253"/>
    </row>
    <row r="174" spans="1:30" ht="15.75" hidden="1" thickBot="1" x14ac:dyDescent="0.3">
      <c r="A174" s="140" t="s">
        <v>488</v>
      </c>
      <c r="B174" s="59"/>
      <c r="C174" s="2"/>
      <c r="D174" s="603" t="s">
        <v>1098</v>
      </c>
      <c r="E174" s="603"/>
      <c r="F174" s="148"/>
      <c r="G174" s="486"/>
      <c r="H174" s="486"/>
      <c r="I174" s="415"/>
      <c r="J174" s="394"/>
      <c r="K174" s="205"/>
      <c r="L174" s="224">
        <f t="shared" si="109"/>
        <v>0</v>
      </c>
      <c r="M174" s="81"/>
      <c r="N174" s="1"/>
      <c r="O174" s="82"/>
      <c r="P174" s="81"/>
      <c r="Q174" s="1"/>
      <c r="R174" s="1"/>
      <c r="S174" s="1"/>
      <c r="T174" s="1"/>
      <c r="U174" s="1"/>
      <c r="V174" s="1"/>
      <c r="W174" s="1"/>
      <c r="X174" s="1"/>
      <c r="Y174" s="1"/>
      <c r="Z174" s="43"/>
      <c r="AA174" s="46"/>
      <c r="AC174" s="253"/>
      <c r="AD174" s="253"/>
    </row>
    <row r="175" spans="1:30" ht="15.75" hidden="1" thickBot="1" x14ac:dyDescent="0.3">
      <c r="A175" s="140" t="s">
        <v>489</v>
      </c>
      <c r="B175" s="59"/>
      <c r="C175" s="2"/>
      <c r="D175" s="603" t="s">
        <v>1099</v>
      </c>
      <c r="E175" s="603"/>
      <c r="F175" s="148"/>
      <c r="G175" s="486"/>
      <c r="H175" s="486"/>
      <c r="I175" s="415"/>
      <c r="J175" s="394"/>
      <c r="K175" s="205"/>
      <c r="L175" s="224">
        <f t="shared" si="109"/>
        <v>0</v>
      </c>
      <c r="M175" s="81"/>
      <c r="N175" s="1"/>
      <c r="O175" s="82"/>
      <c r="P175" s="81"/>
      <c r="Q175" s="1"/>
      <c r="R175" s="1"/>
      <c r="S175" s="1"/>
      <c r="T175" s="1"/>
      <c r="U175" s="1"/>
      <c r="V175" s="1"/>
      <c r="W175" s="1"/>
      <c r="X175" s="1"/>
      <c r="Y175" s="1"/>
      <c r="Z175" s="43"/>
      <c r="AA175" s="46"/>
      <c r="AC175" s="253"/>
      <c r="AD175" s="253"/>
    </row>
    <row r="176" spans="1:30" ht="15.75" hidden="1" thickBot="1" x14ac:dyDescent="0.3">
      <c r="A176" s="140" t="s">
        <v>490</v>
      </c>
      <c r="B176" s="59"/>
      <c r="C176" s="2"/>
      <c r="D176" s="603" t="s">
        <v>830</v>
      </c>
      <c r="E176" s="603"/>
      <c r="F176" s="148"/>
      <c r="G176" s="486"/>
      <c r="H176" s="486"/>
      <c r="I176" s="415"/>
      <c r="J176" s="394"/>
      <c r="K176" s="205"/>
      <c r="L176" s="224">
        <f t="shared" si="109"/>
        <v>0</v>
      </c>
      <c r="M176" s="81"/>
      <c r="N176" s="1"/>
      <c r="O176" s="82"/>
      <c r="P176" s="81"/>
      <c r="Q176" s="1"/>
      <c r="R176" s="1"/>
      <c r="S176" s="1"/>
      <c r="T176" s="1"/>
      <c r="U176" s="1"/>
      <c r="V176" s="1"/>
      <c r="W176" s="1"/>
      <c r="X176" s="1"/>
      <c r="Y176" s="1"/>
      <c r="Z176" s="43"/>
      <c r="AA176" s="46"/>
      <c r="AC176" s="253"/>
      <c r="AD176" s="253"/>
    </row>
    <row r="177" spans="1:30" ht="25.5" hidden="1" customHeight="1" x14ac:dyDescent="0.25">
      <c r="A177" s="140" t="s">
        <v>491</v>
      </c>
      <c r="B177" s="59"/>
      <c r="C177" s="2"/>
      <c r="D177" s="607" t="s">
        <v>833</v>
      </c>
      <c r="E177" s="607"/>
      <c r="F177" s="155"/>
      <c r="G177" s="497"/>
      <c r="H177" s="497"/>
      <c r="I177" s="426"/>
      <c r="J177" s="406"/>
      <c r="K177" s="215"/>
      <c r="L177" s="224">
        <f t="shared" si="109"/>
        <v>0</v>
      </c>
      <c r="M177" s="81"/>
      <c r="N177" s="1"/>
      <c r="O177" s="82"/>
      <c r="P177" s="81"/>
      <c r="Q177" s="1"/>
      <c r="R177" s="1"/>
      <c r="S177" s="1"/>
      <c r="T177" s="1"/>
      <c r="U177" s="1"/>
      <c r="V177" s="1"/>
      <c r="W177" s="1"/>
      <c r="X177" s="1"/>
      <c r="Y177" s="1"/>
      <c r="Z177" s="43"/>
      <c r="AA177" s="46"/>
      <c r="AC177" s="253"/>
      <c r="AD177" s="253"/>
    </row>
    <row r="178" spans="1:30" ht="15.75" hidden="1" thickBot="1" x14ac:dyDescent="0.3">
      <c r="A178" s="140" t="s">
        <v>492</v>
      </c>
      <c r="B178" s="59"/>
      <c r="C178" s="2"/>
      <c r="D178" s="603" t="s">
        <v>835</v>
      </c>
      <c r="E178" s="603"/>
      <c r="F178" s="148"/>
      <c r="G178" s="486"/>
      <c r="H178" s="486"/>
      <c r="I178" s="415"/>
      <c r="J178" s="394"/>
      <c r="K178" s="205"/>
      <c r="L178" s="224">
        <f t="shared" si="109"/>
        <v>0</v>
      </c>
      <c r="M178" s="81"/>
      <c r="N178" s="1"/>
      <c r="O178" s="82"/>
      <c r="P178" s="81"/>
      <c r="Q178" s="1"/>
      <c r="R178" s="1"/>
      <c r="S178" s="1"/>
      <c r="T178" s="1"/>
      <c r="U178" s="1"/>
      <c r="V178" s="1"/>
      <c r="W178" s="1"/>
      <c r="X178" s="1"/>
      <c r="Y178" s="1"/>
      <c r="Z178" s="43"/>
      <c r="AA178" s="46"/>
      <c r="AC178" s="253"/>
      <c r="AD178" s="253"/>
    </row>
    <row r="179" spans="1:30" ht="15.75" hidden="1" thickBot="1" x14ac:dyDescent="0.3">
      <c r="A179" s="140" t="s">
        <v>493</v>
      </c>
      <c r="B179" s="59"/>
      <c r="C179" s="2"/>
      <c r="D179" s="603" t="s">
        <v>836</v>
      </c>
      <c r="E179" s="603"/>
      <c r="F179" s="148"/>
      <c r="G179" s="486"/>
      <c r="H179" s="486"/>
      <c r="I179" s="415"/>
      <c r="J179" s="394"/>
      <c r="K179" s="205"/>
      <c r="L179" s="224">
        <f t="shared" si="109"/>
        <v>0</v>
      </c>
      <c r="M179" s="81"/>
      <c r="N179" s="1"/>
      <c r="O179" s="82"/>
      <c r="P179" s="81"/>
      <c r="Q179" s="1"/>
      <c r="R179" s="1"/>
      <c r="S179" s="1"/>
      <c r="T179" s="1"/>
      <c r="U179" s="1"/>
      <c r="V179" s="1"/>
      <c r="W179" s="1"/>
      <c r="X179" s="1"/>
      <c r="Y179" s="1"/>
      <c r="Z179" s="43"/>
      <c r="AA179" s="46"/>
      <c r="AC179" s="253"/>
      <c r="AD179" s="253"/>
    </row>
    <row r="180" spans="1:30" ht="25.5" hidden="1" customHeight="1" x14ac:dyDescent="0.25">
      <c r="A180" s="140" t="s">
        <v>494</v>
      </c>
      <c r="B180" s="59"/>
      <c r="C180" s="2"/>
      <c r="D180" s="607" t="s">
        <v>840</v>
      </c>
      <c r="E180" s="607"/>
      <c r="F180" s="155"/>
      <c r="G180" s="497"/>
      <c r="H180" s="497"/>
      <c r="I180" s="426"/>
      <c r="J180" s="406"/>
      <c r="K180" s="215"/>
      <c r="L180" s="224">
        <f t="shared" si="109"/>
        <v>0</v>
      </c>
      <c r="M180" s="81"/>
      <c r="N180" s="1"/>
      <c r="O180" s="82"/>
      <c r="P180" s="81"/>
      <c r="Q180" s="1"/>
      <c r="R180" s="1"/>
      <c r="S180" s="1"/>
      <c r="T180" s="1"/>
      <c r="U180" s="1"/>
      <c r="V180" s="1"/>
      <c r="W180" s="1"/>
      <c r="X180" s="1"/>
      <c r="Y180" s="1"/>
      <c r="Z180" s="43"/>
      <c r="AA180" s="46"/>
      <c r="AC180" s="253"/>
      <c r="AD180" s="253"/>
    </row>
    <row r="181" spans="1:30" ht="25.5" hidden="1" customHeight="1" x14ac:dyDescent="0.25">
      <c r="A181" s="140" t="s">
        <v>495</v>
      </c>
      <c r="B181" s="59"/>
      <c r="C181" s="2"/>
      <c r="D181" s="607" t="s">
        <v>843</v>
      </c>
      <c r="E181" s="607"/>
      <c r="F181" s="155"/>
      <c r="G181" s="497"/>
      <c r="H181" s="497"/>
      <c r="I181" s="426"/>
      <c r="J181" s="406"/>
      <c r="K181" s="215"/>
      <c r="L181" s="224">
        <f t="shared" si="109"/>
        <v>0</v>
      </c>
      <c r="M181" s="81"/>
      <c r="N181" s="1"/>
      <c r="O181" s="82"/>
      <c r="P181" s="81"/>
      <c r="Q181" s="1"/>
      <c r="R181" s="1"/>
      <c r="S181" s="1"/>
      <c r="T181" s="1"/>
      <c r="U181" s="1"/>
      <c r="V181" s="1"/>
      <c r="W181" s="1"/>
      <c r="X181" s="1"/>
      <c r="Y181" s="1"/>
      <c r="Z181" s="43"/>
      <c r="AA181" s="46"/>
      <c r="AC181" s="253"/>
      <c r="AD181" s="253"/>
    </row>
    <row r="182" spans="1:30" ht="25.5" hidden="1" customHeight="1" x14ac:dyDescent="0.25">
      <c r="A182" s="140" t="s">
        <v>496</v>
      </c>
      <c r="B182" s="59"/>
      <c r="C182" s="2"/>
      <c r="D182" s="607" t="s">
        <v>845</v>
      </c>
      <c r="E182" s="607"/>
      <c r="F182" s="155"/>
      <c r="G182" s="497"/>
      <c r="H182" s="497"/>
      <c r="I182" s="426"/>
      <c r="J182" s="406"/>
      <c r="K182" s="215"/>
      <c r="L182" s="224">
        <f t="shared" si="109"/>
        <v>0</v>
      </c>
      <c r="M182" s="81"/>
      <c r="N182" s="1"/>
      <c r="O182" s="82"/>
      <c r="P182" s="81"/>
      <c r="Q182" s="1"/>
      <c r="R182" s="1"/>
      <c r="S182" s="1"/>
      <c r="T182" s="1"/>
      <c r="U182" s="1"/>
      <c r="V182" s="1"/>
      <c r="W182" s="1"/>
      <c r="X182" s="1"/>
      <c r="Y182" s="1"/>
      <c r="Z182" s="43"/>
      <c r="AA182" s="46"/>
      <c r="AC182" s="253"/>
      <c r="AD182" s="253"/>
    </row>
    <row r="183" spans="1:30" ht="25.5" hidden="1" customHeight="1" x14ac:dyDescent="0.25">
      <c r="A183" s="140" t="s">
        <v>497</v>
      </c>
      <c r="B183" s="59"/>
      <c r="C183" s="2"/>
      <c r="D183" s="607" t="s">
        <v>848</v>
      </c>
      <c r="E183" s="607"/>
      <c r="F183" s="155"/>
      <c r="G183" s="497"/>
      <c r="H183" s="497"/>
      <c r="I183" s="426"/>
      <c r="J183" s="406"/>
      <c r="K183" s="215"/>
      <c r="L183" s="224">
        <f t="shared" si="109"/>
        <v>0</v>
      </c>
      <c r="M183" s="81"/>
      <c r="N183" s="1"/>
      <c r="O183" s="82"/>
      <c r="P183" s="81"/>
      <c r="Q183" s="1"/>
      <c r="R183" s="1"/>
      <c r="S183" s="1"/>
      <c r="T183" s="1"/>
      <c r="U183" s="1"/>
      <c r="V183" s="1"/>
      <c r="W183" s="1"/>
      <c r="X183" s="1"/>
      <c r="Y183" s="1"/>
      <c r="Z183" s="43"/>
      <c r="AA183" s="46"/>
      <c r="AC183" s="253"/>
      <c r="AD183" s="253"/>
    </row>
    <row r="184" spans="1:30" s="19" customFormat="1" ht="25.5" hidden="1" customHeight="1" x14ac:dyDescent="0.25">
      <c r="A184" s="140" t="s">
        <v>498</v>
      </c>
      <c r="B184" s="101" t="s">
        <v>970</v>
      </c>
      <c r="C184" s="679" t="s">
        <v>891</v>
      </c>
      <c r="D184" s="680"/>
      <c r="E184" s="680"/>
      <c r="F184" s="168">
        <f>F185+F186+F187+F188+F189+F190+F191+F192+F193+F194</f>
        <v>0</v>
      </c>
      <c r="G184" s="502">
        <f>G185+G186+G187+G188+G189+G190+G191+G192+G193+G194</f>
        <v>0</v>
      </c>
      <c r="H184" s="502">
        <f>H185+H186+H187+H188+H189+H190+H191+H192+H193+H194</f>
        <v>0</v>
      </c>
      <c r="I184" s="432">
        <f>I185+I186+I187+I188+I189+I190+I191+I192+I193+I194</f>
        <v>0</v>
      </c>
      <c r="J184" s="412">
        <f t="shared" ref="J184:K184" si="138">J185+J186+J187+J188+J189+J190+J191+J192+J193+J194</f>
        <v>0</v>
      </c>
      <c r="K184" s="220">
        <f t="shared" si="138"/>
        <v>0</v>
      </c>
      <c r="L184" s="223">
        <f t="shared" si="109"/>
        <v>0</v>
      </c>
      <c r="M184" s="104">
        <f t="shared" ref="M184:O184" si="139">M185+M186+M187+M188+M189+M190+M191+M192+M193+M194</f>
        <v>0</v>
      </c>
      <c r="N184" s="105">
        <f t="shared" si="139"/>
        <v>0</v>
      </c>
      <c r="O184" s="106">
        <f t="shared" si="139"/>
        <v>0</v>
      </c>
      <c r="P184" s="104">
        <f t="shared" ref="P184:AA184" si="140">P185+P186+P187+P188+P189+P190+P191+P192+P193+P194</f>
        <v>0</v>
      </c>
      <c r="Q184" s="105">
        <f t="shared" si="140"/>
        <v>0</v>
      </c>
      <c r="R184" s="105">
        <f t="shared" si="140"/>
        <v>0</v>
      </c>
      <c r="S184" s="105">
        <f t="shared" si="140"/>
        <v>0</v>
      </c>
      <c r="T184" s="105">
        <f t="shared" si="140"/>
        <v>0</v>
      </c>
      <c r="U184" s="105">
        <f t="shared" si="140"/>
        <v>0</v>
      </c>
      <c r="V184" s="105">
        <f t="shared" si="140"/>
        <v>0</v>
      </c>
      <c r="W184" s="105">
        <f t="shared" si="140"/>
        <v>0</v>
      </c>
      <c r="X184" s="105">
        <f t="shared" ref="X184" si="141">X185+X186+X187+X188+X189+X190+X191+X192+X193+X194</f>
        <v>0</v>
      </c>
      <c r="Y184" s="105">
        <f t="shared" si="140"/>
        <v>0</v>
      </c>
      <c r="Z184" s="107">
        <f t="shared" si="140"/>
        <v>0</v>
      </c>
      <c r="AA184" s="109">
        <f t="shared" si="140"/>
        <v>0</v>
      </c>
      <c r="AC184" s="253"/>
      <c r="AD184" s="253"/>
    </row>
    <row r="185" spans="1:30" ht="15.75" hidden="1" thickBot="1" x14ac:dyDescent="0.3">
      <c r="A185" s="140" t="s">
        <v>499</v>
      </c>
      <c r="B185" s="59"/>
      <c r="C185" s="2"/>
      <c r="D185" s="603" t="s">
        <v>1100</v>
      </c>
      <c r="E185" s="603"/>
      <c r="F185" s="148"/>
      <c r="G185" s="486"/>
      <c r="H185" s="486"/>
      <c r="I185" s="415"/>
      <c r="J185" s="394"/>
      <c r="K185" s="205"/>
      <c r="L185" s="224">
        <f t="shared" si="109"/>
        <v>0</v>
      </c>
      <c r="M185" s="81"/>
      <c r="N185" s="1"/>
      <c r="O185" s="82"/>
      <c r="P185" s="81"/>
      <c r="Q185" s="1"/>
      <c r="R185" s="1"/>
      <c r="S185" s="1"/>
      <c r="T185" s="1"/>
      <c r="U185" s="1"/>
      <c r="V185" s="1"/>
      <c r="W185" s="1"/>
      <c r="X185" s="1"/>
      <c r="Y185" s="1"/>
      <c r="Z185" s="43"/>
      <c r="AA185" s="46"/>
      <c r="AC185" s="253"/>
      <c r="AD185" s="253"/>
    </row>
    <row r="186" spans="1:30" ht="15.75" hidden="1" thickBot="1" x14ac:dyDescent="0.3">
      <c r="A186" s="140" t="s">
        <v>500</v>
      </c>
      <c r="B186" s="59"/>
      <c r="C186" s="2"/>
      <c r="D186" s="603" t="s">
        <v>1101</v>
      </c>
      <c r="E186" s="603"/>
      <c r="F186" s="148"/>
      <c r="G186" s="486"/>
      <c r="H186" s="486"/>
      <c r="I186" s="415"/>
      <c r="J186" s="394"/>
      <c r="K186" s="205"/>
      <c r="L186" s="224">
        <f t="shared" si="109"/>
        <v>0</v>
      </c>
      <c r="M186" s="81"/>
      <c r="N186" s="1"/>
      <c r="O186" s="82"/>
      <c r="P186" s="81"/>
      <c r="Q186" s="1"/>
      <c r="R186" s="1"/>
      <c r="S186" s="1"/>
      <c r="T186" s="1"/>
      <c r="U186" s="1"/>
      <c r="V186" s="1"/>
      <c r="W186" s="1"/>
      <c r="X186" s="1"/>
      <c r="Y186" s="1"/>
      <c r="Z186" s="43"/>
      <c r="AA186" s="46"/>
      <c r="AC186" s="253"/>
      <c r="AD186" s="253"/>
    </row>
    <row r="187" spans="1:30" ht="15.75" hidden="1" thickBot="1" x14ac:dyDescent="0.3">
      <c r="A187" s="140" t="s">
        <v>501</v>
      </c>
      <c r="B187" s="59"/>
      <c r="C187" s="2"/>
      <c r="D187" s="603" t="s">
        <v>831</v>
      </c>
      <c r="E187" s="603"/>
      <c r="F187" s="148"/>
      <c r="G187" s="486"/>
      <c r="H187" s="486"/>
      <c r="I187" s="415"/>
      <c r="J187" s="394"/>
      <c r="K187" s="205"/>
      <c r="L187" s="224">
        <f t="shared" si="109"/>
        <v>0</v>
      </c>
      <c r="M187" s="81"/>
      <c r="N187" s="1"/>
      <c r="O187" s="82"/>
      <c r="P187" s="81"/>
      <c r="Q187" s="1"/>
      <c r="R187" s="1"/>
      <c r="S187" s="1"/>
      <c r="T187" s="1"/>
      <c r="U187" s="1"/>
      <c r="V187" s="1"/>
      <c r="W187" s="1"/>
      <c r="X187" s="1"/>
      <c r="Y187" s="1"/>
      <c r="Z187" s="43"/>
      <c r="AA187" s="46"/>
      <c r="AC187" s="253"/>
      <c r="AD187" s="253"/>
    </row>
    <row r="188" spans="1:30" ht="25.5" hidden="1" customHeight="1" x14ac:dyDescent="0.25">
      <c r="A188" s="140" t="s">
        <v>502</v>
      </c>
      <c r="B188" s="59"/>
      <c r="C188" s="2"/>
      <c r="D188" s="607" t="s">
        <v>834</v>
      </c>
      <c r="E188" s="607"/>
      <c r="F188" s="155"/>
      <c r="G188" s="497"/>
      <c r="H188" s="497"/>
      <c r="I188" s="426"/>
      <c r="J188" s="406"/>
      <c r="K188" s="215"/>
      <c r="L188" s="224">
        <f t="shared" si="109"/>
        <v>0</v>
      </c>
      <c r="M188" s="81"/>
      <c r="N188" s="1"/>
      <c r="O188" s="82"/>
      <c r="P188" s="81"/>
      <c r="Q188" s="1"/>
      <c r="R188" s="1"/>
      <c r="S188" s="1"/>
      <c r="T188" s="1"/>
      <c r="U188" s="1"/>
      <c r="V188" s="1"/>
      <c r="W188" s="1"/>
      <c r="X188" s="1"/>
      <c r="Y188" s="1"/>
      <c r="Z188" s="43"/>
      <c r="AA188" s="46"/>
      <c r="AC188" s="253"/>
      <c r="AD188" s="253"/>
    </row>
    <row r="189" spans="1:30" ht="15.75" hidden="1" thickBot="1" x14ac:dyDescent="0.3">
      <c r="A189" s="140" t="s">
        <v>503</v>
      </c>
      <c r="B189" s="59"/>
      <c r="C189" s="2"/>
      <c r="D189" s="603" t="s">
        <v>837</v>
      </c>
      <c r="E189" s="603"/>
      <c r="F189" s="148"/>
      <c r="G189" s="486"/>
      <c r="H189" s="486"/>
      <c r="I189" s="415"/>
      <c r="J189" s="394"/>
      <c r="K189" s="205"/>
      <c r="L189" s="224">
        <f t="shared" si="109"/>
        <v>0</v>
      </c>
      <c r="M189" s="81"/>
      <c r="N189" s="1"/>
      <c r="O189" s="82"/>
      <c r="P189" s="81"/>
      <c r="Q189" s="1"/>
      <c r="R189" s="1"/>
      <c r="S189" s="1"/>
      <c r="T189" s="1"/>
      <c r="U189" s="1"/>
      <c r="V189" s="1"/>
      <c r="W189" s="1"/>
      <c r="X189" s="1"/>
      <c r="Y189" s="1"/>
      <c r="Z189" s="43"/>
      <c r="AA189" s="46"/>
      <c r="AC189" s="253"/>
      <c r="AD189" s="253"/>
    </row>
    <row r="190" spans="1:30" ht="15.75" hidden="1" thickBot="1" x14ac:dyDescent="0.3">
      <c r="A190" s="140" t="s">
        <v>504</v>
      </c>
      <c r="B190" s="59"/>
      <c r="C190" s="2"/>
      <c r="D190" s="603" t="s">
        <v>1102</v>
      </c>
      <c r="E190" s="603"/>
      <c r="F190" s="148"/>
      <c r="G190" s="486"/>
      <c r="H190" s="486"/>
      <c r="I190" s="415"/>
      <c r="J190" s="394"/>
      <c r="K190" s="205"/>
      <c r="L190" s="224">
        <f t="shared" si="109"/>
        <v>0</v>
      </c>
      <c r="M190" s="81"/>
      <c r="N190" s="1"/>
      <c r="O190" s="82"/>
      <c r="P190" s="81"/>
      <c r="Q190" s="1"/>
      <c r="R190" s="1"/>
      <c r="S190" s="1"/>
      <c r="T190" s="1"/>
      <c r="U190" s="1"/>
      <c r="V190" s="1"/>
      <c r="W190" s="1"/>
      <c r="X190" s="1"/>
      <c r="Y190" s="1"/>
      <c r="Z190" s="43"/>
      <c r="AA190" s="46"/>
      <c r="AC190" s="253"/>
      <c r="AD190" s="253"/>
    </row>
    <row r="191" spans="1:30" ht="25.5" hidden="1" customHeight="1" x14ac:dyDescent="0.25">
      <c r="A191" s="140" t="s">
        <v>505</v>
      </c>
      <c r="B191" s="59"/>
      <c r="C191" s="2"/>
      <c r="D191" s="607" t="s">
        <v>841</v>
      </c>
      <c r="E191" s="607"/>
      <c r="F191" s="155"/>
      <c r="G191" s="497"/>
      <c r="H191" s="497"/>
      <c r="I191" s="426"/>
      <c r="J191" s="406"/>
      <c r="K191" s="215"/>
      <c r="L191" s="224">
        <f t="shared" si="109"/>
        <v>0</v>
      </c>
      <c r="M191" s="81"/>
      <c r="N191" s="1"/>
      <c r="O191" s="82"/>
      <c r="P191" s="81"/>
      <c r="Q191" s="1"/>
      <c r="R191" s="1"/>
      <c r="S191" s="1"/>
      <c r="T191" s="1"/>
      <c r="U191" s="1"/>
      <c r="V191" s="1"/>
      <c r="W191" s="1"/>
      <c r="X191" s="1"/>
      <c r="Y191" s="1"/>
      <c r="Z191" s="43"/>
      <c r="AA191" s="46"/>
      <c r="AC191" s="253"/>
      <c r="AD191" s="253"/>
    </row>
    <row r="192" spans="1:30" ht="25.5" hidden="1" customHeight="1" x14ac:dyDescent="0.25">
      <c r="A192" s="140" t="s">
        <v>506</v>
      </c>
      <c r="B192" s="59"/>
      <c r="C192" s="2"/>
      <c r="D192" s="607" t="s">
        <v>844</v>
      </c>
      <c r="E192" s="607"/>
      <c r="F192" s="155"/>
      <c r="G192" s="497"/>
      <c r="H192" s="497"/>
      <c r="I192" s="426"/>
      <c r="J192" s="406"/>
      <c r="K192" s="215"/>
      <c r="L192" s="224">
        <f t="shared" si="109"/>
        <v>0</v>
      </c>
      <c r="M192" s="81"/>
      <c r="N192" s="1"/>
      <c r="O192" s="82"/>
      <c r="P192" s="81"/>
      <c r="Q192" s="1"/>
      <c r="R192" s="1"/>
      <c r="S192" s="1"/>
      <c r="T192" s="1"/>
      <c r="U192" s="1"/>
      <c r="V192" s="1"/>
      <c r="W192" s="1"/>
      <c r="X192" s="1"/>
      <c r="Y192" s="1"/>
      <c r="Z192" s="43"/>
      <c r="AA192" s="46"/>
      <c r="AC192" s="253"/>
      <c r="AD192" s="253"/>
    </row>
    <row r="193" spans="1:30" ht="25.5" hidden="1" customHeight="1" x14ac:dyDescent="0.25">
      <c r="A193" s="140" t="s">
        <v>507</v>
      </c>
      <c r="B193" s="59"/>
      <c r="C193" s="2"/>
      <c r="D193" s="607" t="s">
        <v>846</v>
      </c>
      <c r="E193" s="607"/>
      <c r="F193" s="155"/>
      <c r="G193" s="497"/>
      <c r="H193" s="497"/>
      <c r="I193" s="426"/>
      <c r="J193" s="406"/>
      <c r="K193" s="215"/>
      <c r="L193" s="224">
        <f t="shared" si="109"/>
        <v>0</v>
      </c>
      <c r="M193" s="81"/>
      <c r="N193" s="1"/>
      <c r="O193" s="82"/>
      <c r="P193" s="81"/>
      <c r="Q193" s="1"/>
      <c r="R193" s="1"/>
      <c r="S193" s="1"/>
      <c r="T193" s="1"/>
      <c r="U193" s="1"/>
      <c r="V193" s="1"/>
      <c r="W193" s="1"/>
      <c r="X193" s="1"/>
      <c r="Y193" s="1"/>
      <c r="Z193" s="43"/>
      <c r="AA193" s="46"/>
      <c r="AC193" s="253"/>
      <c r="AD193" s="253"/>
    </row>
    <row r="194" spans="1:30" ht="25.5" hidden="1" customHeight="1" x14ac:dyDescent="0.25">
      <c r="A194" s="140" t="s">
        <v>508</v>
      </c>
      <c r="B194" s="59"/>
      <c r="C194" s="2"/>
      <c r="D194" s="607" t="s">
        <v>849</v>
      </c>
      <c r="E194" s="607"/>
      <c r="F194" s="155"/>
      <c r="G194" s="497"/>
      <c r="H194" s="497"/>
      <c r="I194" s="426"/>
      <c r="J194" s="406"/>
      <c r="K194" s="215"/>
      <c r="L194" s="224">
        <f t="shared" si="109"/>
        <v>0</v>
      </c>
      <c r="M194" s="81"/>
      <c r="N194" s="1"/>
      <c r="O194" s="82"/>
      <c r="P194" s="81"/>
      <c r="Q194" s="1"/>
      <c r="R194" s="1"/>
      <c r="S194" s="1"/>
      <c r="T194" s="1"/>
      <c r="U194" s="1"/>
      <c r="V194" s="1"/>
      <c r="W194" s="1"/>
      <c r="X194" s="1"/>
      <c r="Y194" s="1"/>
      <c r="Z194" s="43"/>
      <c r="AA194" s="46"/>
      <c r="AC194" s="253"/>
      <c r="AD194" s="253"/>
    </row>
    <row r="195" spans="1:30" s="19" customFormat="1" ht="15.75" hidden="1" thickBot="1" x14ac:dyDescent="0.3">
      <c r="A195" s="140" t="s">
        <v>509</v>
      </c>
      <c r="B195" s="101" t="s">
        <v>971</v>
      </c>
      <c r="C195" s="613" t="s">
        <v>510</v>
      </c>
      <c r="D195" s="614"/>
      <c r="E195" s="614"/>
      <c r="F195" s="149">
        <f>F196+F197+F198+F199+F200+F201+F202+F203+F204+F205</f>
        <v>0</v>
      </c>
      <c r="G195" s="487">
        <f>G196+G197+G198+G199+G200+G201+G202+G203+G204+G205</f>
        <v>0</v>
      </c>
      <c r="H195" s="487">
        <f>H196+H197+H198+H199+H200+H201+H202+H203+H204+H205</f>
        <v>0</v>
      </c>
      <c r="I195" s="416">
        <f>I196+I197+I198+I199+I200+I201+I202+I203+I204+I205</f>
        <v>0</v>
      </c>
      <c r="J195" s="395">
        <f t="shared" ref="J195:K195" si="142">J196+J197+J198+J199+J200+J201+J202+J203+J204+J205</f>
        <v>0</v>
      </c>
      <c r="K195" s="206">
        <f t="shared" si="142"/>
        <v>0</v>
      </c>
      <c r="L195" s="223">
        <f t="shared" si="109"/>
        <v>0</v>
      </c>
      <c r="M195" s="104">
        <f t="shared" ref="M195:O195" si="143">M196+M197+M198+M199+M200+M201+M202+M203+M204+M205</f>
        <v>0</v>
      </c>
      <c r="N195" s="105">
        <f t="shared" si="143"/>
        <v>0</v>
      </c>
      <c r="O195" s="106">
        <f t="shared" si="143"/>
        <v>0</v>
      </c>
      <c r="P195" s="104">
        <f t="shared" ref="P195:AA195" si="144">P196+P197+P198+P199+P200+P201+P202+P203+P204+P205</f>
        <v>0</v>
      </c>
      <c r="Q195" s="105">
        <f t="shared" si="144"/>
        <v>0</v>
      </c>
      <c r="R195" s="105">
        <f t="shared" si="144"/>
        <v>0</v>
      </c>
      <c r="S195" s="105">
        <f t="shared" si="144"/>
        <v>0</v>
      </c>
      <c r="T195" s="105">
        <f t="shared" si="144"/>
        <v>0</v>
      </c>
      <c r="U195" s="105">
        <f t="shared" si="144"/>
        <v>0</v>
      </c>
      <c r="V195" s="105">
        <f t="shared" si="144"/>
        <v>0</v>
      </c>
      <c r="W195" s="105">
        <f t="shared" si="144"/>
        <v>0</v>
      </c>
      <c r="X195" s="105">
        <f t="shared" ref="X195" si="145">X196+X197+X198+X199+X200+X201+X202+X203+X204+X205</f>
        <v>0</v>
      </c>
      <c r="Y195" s="105">
        <f t="shared" si="144"/>
        <v>0</v>
      </c>
      <c r="Z195" s="107">
        <f t="shared" si="144"/>
        <v>0</v>
      </c>
      <c r="AA195" s="109">
        <f t="shared" si="144"/>
        <v>0</v>
      </c>
      <c r="AC195" s="253"/>
      <c r="AD195" s="253"/>
    </row>
    <row r="196" spans="1:30" ht="15.75" hidden="1" thickBot="1" x14ac:dyDescent="0.3">
      <c r="A196" s="140" t="s">
        <v>511</v>
      </c>
      <c r="B196" s="59"/>
      <c r="C196" s="2"/>
      <c r="D196" s="603" t="s">
        <v>642</v>
      </c>
      <c r="E196" s="603"/>
      <c r="F196" s="148"/>
      <c r="G196" s="486"/>
      <c r="H196" s="486"/>
      <c r="I196" s="415"/>
      <c r="J196" s="394"/>
      <c r="K196" s="205"/>
      <c r="L196" s="224">
        <f t="shared" si="109"/>
        <v>0</v>
      </c>
      <c r="M196" s="81"/>
      <c r="N196" s="1"/>
      <c r="O196" s="82"/>
      <c r="P196" s="81"/>
      <c r="Q196" s="1"/>
      <c r="R196" s="1"/>
      <c r="S196" s="1"/>
      <c r="T196" s="1"/>
      <c r="U196" s="1"/>
      <c r="V196" s="1"/>
      <c r="W196" s="1"/>
      <c r="X196" s="1"/>
      <c r="Y196" s="1"/>
      <c r="Z196" s="43"/>
      <c r="AA196" s="46"/>
      <c r="AC196" s="253"/>
      <c r="AD196" s="253"/>
    </row>
    <row r="197" spans="1:30" ht="15.75" hidden="1" thickBot="1" x14ac:dyDescent="0.3">
      <c r="A197" s="140" t="s">
        <v>512</v>
      </c>
      <c r="B197" s="59"/>
      <c r="C197" s="2"/>
      <c r="D197" s="603" t="s">
        <v>829</v>
      </c>
      <c r="E197" s="603"/>
      <c r="F197" s="148"/>
      <c r="G197" s="486"/>
      <c r="H197" s="486"/>
      <c r="I197" s="415"/>
      <c r="J197" s="394"/>
      <c r="K197" s="205"/>
      <c r="L197" s="224">
        <f t="shared" si="109"/>
        <v>0</v>
      </c>
      <c r="M197" s="81"/>
      <c r="N197" s="1"/>
      <c r="O197" s="82"/>
      <c r="P197" s="81"/>
      <c r="Q197" s="1"/>
      <c r="R197" s="1"/>
      <c r="S197" s="1"/>
      <c r="T197" s="1"/>
      <c r="U197" s="1"/>
      <c r="V197" s="1"/>
      <c r="W197" s="1"/>
      <c r="X197" s="1"/>
      <c r="Y197" s="1"/>
      <c r="Z197" s="43"/>
      <c r="AA197" s="46"/>
      <c r="AC197" s="253"/>
      <c r="AD197" s="253"/>
    </row>
    <row r="198" spans="1:30" ht="15.75" hidden="1" thickBot="1" x14ac:dyDescent="0.3">
      <c r="A198" s="140" t="s">
        <v>513</v>
      </c>
      <c r="B198" s="59"/>
      <c r="C198" s="2"/>
      <c r="D198" s="603" t="s">
        <v>832</v>
      </c>
      <c r="E198" s="603"/>
      <c r="F198" s="148"/>
      <c r="G198" s="486"/>
      <c r="H198" s="486"/>
      <c r="I198" s="415"/>
      <c r="J198" s="394"/>
      <c r="K198" s="205"/>
      <c r="L198" s="224">
        <f t="shared" si="109"/>
        <v>0</v>
      </c>
      <c r="M198" s="81"/>
      <c r="N198" s="1"/>
      <c r="O198" s="82"/>
      <c r="P198" s="81"/>
      <c r="Q198" s="1"/>
      <c r="R198" s="1"/>
      <c r="S198" s="1"/>
      <c r="T198" s="1"/>
      <c r="U198" s="1"/>
      <c r="V198" s="1"/>
      <c r="W198" s="1"/>
      <c r="X198" s="1"/>
      <c r="Y198" s="1"/>
      <c r="Z198" s="43"/>
      <c r="AA198" s="46"/>
      <c r="AC198" s="253"/>
      <c r="AD198" s="253"/>
    </row>
    <row r="199" spans="1:30" ht="15.75" hidden="1" thickBot="1" x14ac:dyDescent="0.3">
      <c r="A199" s="140" t="s">
        <v>514</v>
      </c>
      <c r="B199" s="59"/>
      <c r="C199" s="2"/>
      <c r="D199" s="607" t="s">
        <v>1103</v>
      </c>
      <c r="E199" s="607"/>
      <c r="F199" s="155"/>
      <c r="G199" s="497"/>
      <c r="H199" s="497"/>
      <c r="I199" s="426"/>
      <c r="J199" s="406"/>
      <c r="K199" s="215"/>
      <c r="L199" s="224">
        <f t="shared" si="109"/>
        <v>0</v>
      </c>
      <c r="M199" s="81"/>
      <c r="N199" s="1"/>
      <c r="O199" s="82"/>
      <c r="P199" s="81"/>
      <c r="Q199" s="1"/>
      <c r="R199" s="1"/>
      <c r="S199" s="1"/>
      <c r="T199" s="1"/>
      <c r="U199" s="1"/>
      <c r="V199" s="1"/>
      <c r="W199" s="1"/>
      <c r="X199" s="1"/>
      <c r="Y199" s="1"/>
      <c r="Z199" s="43"/>
      <c r="AA199" s="46"/>
      <c r="AC199" s="253"/>
      <c r="AD199" s="253"/>
    </row>
    <row r="200" spans="1:30" ht="15.75" hidden="1" thickBot="1" x14ac:dyDescent="0.3">
      <c r="A200" s="140" t="s">
        <v>515</v>
      </c>
      <c r="B200" s="59"/>
      <c r="C200" s="2"/>
      <c r="D200" s="603" t="s">
        <v>839</v>
      </c>
      <c r="E200" s="603"/>
      <c r="F200" s="148"/>
      <c r="G200" s="486"/>
      <c r="H200" s="486"/>
      <c r="I200" s="415"/>
      <c r="J200" s="394"/>
      <c r="K200" s="205"/>
      <c r="L200" s="224">
        <f t="shared" si="109"/>
        <v>0</v>
      </c>
      <c r="M200" s="81"/>
      <c r="N200" s="1"/>
      <c r="O200" s="82"/>
      <c r="P200" s="81"/>
      <c r="Q200" s="1"/>
      <c r="R200" s="1"/>
      <c r="S200" s="1"/>
      <c r="T200" s="1"/>
      <c r="U200" s="1"/>
      <c r="V200" s="1"/>
      <c r="W200" s="1"/>
      <c r="X200" s="1"/>
      <c r="Y200" s="1"/>
      <c r="Z200" s="43"/>
      <c r="AA200" s="46"/>
      <c r="AC200" s="253"/>
      <c r="AD200" s="253"/>
    </row>
    <row r="201" spans="1:30" ht="15.75" hidden="1" thickBot="1" x14ac:dyDescent="0.3">
      <c r="A201" s="140" t="s">
        <v>516</v>
      </c>
      <c r="B201" s="59"/>
      <c r="C201" s="2"/>
      <c r="D201" s="603" t="s">
        <v>838</v>
      </c>
      <c r="E201" s="603"/>
      <c r="F201" s="148"/>
      <c r="G201" s="486"/>
      <c r="H201" s="486"/>
      <c r="I201" s="415"/>
      <c r="J201" s="394"/>
      <c r="K201" s="205"/>
      <c r="L201" s="224">
        <f t="shared" si="109"/>
        <v>0</v>
      </c>
      <c r="M201" s="81"/>
      <c r="N201" s="1"/>
      <c r="O201" s="82"/>
      <c r="P201" s="81"/>
      <c r="Q201" s="1"/>
      <c r="R201" s="1"/>
      <c r="S201" s="1"/>
      <c r="T201" s="1"/>
      <c r="U201" s="1"/>
      <c r="V201" s="1"/>
      <c r="W201" s="1"/>
      <c r="X201" s="1"/>
      <c r="Y201" s="1"/>
      <c r="Z201" s="43"/>
      <c r="AA201" s="46"/>
      <c r="AC201" s="253"/>
      <c r="AD201" s="253"/>
    </row>
    <row r="202" spans="1:30" ht="25.5" hidden="1" customHeight="1" x14ac:dyDescent="0.25">
      <c r="A202" s="140" t="s">
        <v>517</v>
      </c>
      <c r="B202" s="59"/>
      <c r="C202" s="2"/>
      <c r="D202" s="607" t="s">
        <v>842</v>
      </c>
      <c r="E202" s="607"/>
      <c r="F202" s="155"/>
      <c r="G202" s="497"/>
      <c r="H202" s="497"/>
      <c r="I202" s="426"/>
      <c r="J202" s="406"/>
      <c r="K202" s="215"/>
      <c r="L202" s="224">
        <f t="shared" si="109"/>
        <v>0</v>
      </c>
      <c r="M202" s="81"/>
      <c r="N202" s="1"/>
      <c r="O202" s="82"/>
      <c r="P202" s="81"/>
      <c r="Q202" s="1"/>
      <c r="R202" s="1"/>
      <c r="S202" s="1"/>
      <c r="T202" s="1"/>
      <c r="U202" s="1"/>
      <c r="V202" s="1"/>
      <c r="W202" s="1"/>
      <c r="X202" s="1"/>
      <c r="Y202" s="1"/>
      <c r="Z202" s="43"/>
      <c r="AA202" s="46"/>
      <c r="AC202" s="253"/>
      <c r="AD202" s="253"/>
    </row>
    <row r="203" spans="1:30" ht="15.75" hidden="1" thickBot="1" x14ac:dyDescent="0.3">
      <c r="A203" s="140" t="s">
        <v>518</v>
      </c>
      <c r="B203" s="59"/>
      <c r="C203" s="2"/>
      <c r="D203" s="603" t="s">
        <v>1104</v>
      </c>
      <c r="E203" s="603"/>
      <c r="F203" s="148"/>
      <c r="G203" s="486"/>
      <c r="H203" s="486"/>
      <c r="I203" s="415"/>
      <c r="J203" s="394"/>
      <c r="K203" s="205"/>
      <c r="L203" s="224">
        <f t="shared" ref="L203:L257" si="146">SUM(J203:K203)</f>
        <v>0</v>
      </c>
      <c r="M203" s="81"/>
      <c r="N203" s="1"/>
      <c r="O203" s="82"/>
      <c r="P203" s="81"/>
      <c r="Q203" s="1"/>
      <c r="R203" s="1"/>
      <c r="S203" s="1"/>
      <c r="T203" s="1"/>
      <c r="U203" s="1"/>
      <c r="V203" s="1"/>
      <c r="W203" s="1"/>
      <c r="X203" s="1"/>
      <c r="Y203" s="1"/>
      <c r="Z203" s="43"/>
      <c r="AA203" s="46"/>
      <c r="AC203" s="253"/>
      <c r="AD203" s="253"/>
    </row>
    <row r="204" spans="1:30" ht="25.5" hidden="1" customHeight="1" x14ac:dyDescent="0.25">
      <c r="A204" s="140" t="s">
        <v>519</v>
      </c>
      <c r="B204" s="59"/>
      <c r="C204" s="2"/>
      <c r="D204" s="607" t="s">
        <v>847</v>
      </c>
      <c r="E204" s="607"/>
      <c r="F204" s="155"/>
      <c r="G204" s="497"/>
      <c r="H204" s="497"/>
      <c r="I204" s="426"/>
      <c r="J204" s="406"/>
      <c r="K204" s="215"/>
      <c r="L204" s="224">
        <f t="shared" si="146"/>
        <v>0</v>
      </c>
      <c r="M204" s="81"/>
      <c r="N204" s="1"/>
      <c r="O204" s="82"/>
      <c r="P204" s="81"/>
      <c r="Q204" s="1"/>
      <c r="R204" s="1"/>
      <c r="S204" s="1"/>
      <c r="T204" s="1"/>
      <c r="U204" s="1"/>
      <c r="V204" s="1"/>
      <c r="W204" s="1"/>
      <c r="X204" s="1"/>
      <c r="Y204" s="1"/>
      <c r="Z204" s="43"/>
      <c r="AA204" s="46"/>
      <c r="AC204" s="253"/>
      <c r="AD204" s="253"/>
    </row>
    <row r="205" spans="1:30" ht="25.5" hidden="1" customHeight="1" x14ac:dyDescent="0.25">
      <c r="A205" s="140" t="s">
        <v>520</v>
      </c>
      <c r="B205" s="59"/>
      <c r="C205" s="2"/>
      <c r="D205" s="607" t="s">
        <v>850</v>
      </c>
      <c r="E205" s="607"/>
      <c r="F205" s="155"/>
      <c r="G205" s="497"/>
      <c r="H205" s="497"/>
      <c r="I205" s="426"/>
      <c r="J205" s="406"/>
      <c r="K205" s="215"/>
      <c r="L205" s="224">
        <f t="shared" si="146"/>
        <v>0</v>
      </c>
      <c r="M205" s="81"/>
      <c r="N205" s="1"/>
      <c r="O205" s="82"/>
      <c r="P205" s="81"/>
      <c r="Q205" s="1"/>
      <c r="R205" s="1"/>
      <c r="S205" s="1"/>
      <c r="T205" s="1"/>
      <c r="U205" s="1"/>
      <c r="V205" s="1"/>
      <c r="W205" s="1"/>
      <c r="X205" s="1"/>
      <c r="Y205" s="1"/>
      <c r="Z205" s="43"/>
      <c r="AA205" s="46"/>
      <c r="AC205" s="253"/>
      <c r="AD205" s="253"/>
    </row>
    <row r="206" spans="1:30" s="19" customFormat="1" ht="25.5" hidden="1" customHeight="1" x14ac:dyDescent="0.25">
      <c r="A206" s="140" t="s">
        <v>521</v>
      </c>
      <c r="B206" s="101" t="s">
        <v>972</v>
      </c>
      <c r="C206" s="679" t="s">
        <v>892</v>
      </c>
      <c r="D206" s="680"/>
      <c r="E206" s="680"/>
      <c r="F206" s="168">
        <f>F207+F208</f>
        <v>0</v>
      </c>
      <c r="G206" s="502">
        <f>G207+G208</f>
        <v>0</v>
      </c>
      <c r="H206" s="502">
        <f>H207+H208</f>
        <v>0</v>
      </c>
      <c r="I206" s="432">
        <f>I207+I208</f>
        <v>0</v>
      </c>
      <c r="J206" s="412">
        <f t="shared" ref="J206:K206" si="147">J207+J208</f>
        <v>0</v>
      </c>
      <c r="K206" s="220">
        <f t="shared" si="147"/>
        <v>0</v>
      </c>
      <c r="L206" s="223">
        <f t="shared" si="146"/>
        <v>0</v>
      </c>
      <c r="M206" s="104">
        <f t="shared" ref="M206:O206" si="148">M207+M208</f>
        <v>0</v>
      </c>
      <c r="N206" s="105">
        <f t="shared" si="148"/>
        <v>0</v>
      </c>
      <c r="O206" s="106">
        <f t="shared" si="148"/>
        <v>0</v>
      </c>
      <c r="P206" s="104">
        <f t="shared" ref="P206:AA206" si="149">P207+P208</f>
        <v>0</v>
      </c>
      <c r="Q206" s="105">
        <f t="shared" si="149"/>
        <v>0</v>
      </c>
      <c r="R206" s="105">
        <f t="shared" si="149"/>
        <v>0</v>
      </c>
      <c r="S206" s="105">
        <f t="shared" si="149"/>
        <v>0</v>
      </c>
      <c r="T206" s="105">
        <f t="shared" si="149"/>
        <v>0</v>
      </c>
      <c r="U206" s="105">
        <f t="shared" si="149"/>
        <v>0</v>
      </c>
      <c r="V206" s="105">
        <f t="shared" si="149"/>
        <v>0</v>
      </c>
      <c r="W206" s="105">
        <f t="shared" si="149"/>
        <v>0</v>
      </c>
      <c r="X206" s="105">
        <f t="shared" ref="X206" si="150">X207+X208</f>
        <v>0</v>
      </c>
      <c r="Y206" s="105">
        <f t="shared" si="149"/>
        <v>0</v>
      </c>
      <c r="Z206" s="107">
        <f t="shared" si="149"/>
        <v>0</v>
      </c>
      <c r="AA206" s="109">
        <f t="shared" si="149"/>
        <v>0</v>
      </c>
      <c r="AC206" s="253"/>
      <c r="AD206" s="253"/>
    </row>
    <row r="207" spans="1:30" ht="25.5" hidden="1" customHeight="1" x14ac:dyDescent="0.25">
      <c r="A207" s="140" t="s">
        <v>522</v>
      </c>
      <c r="B207" s="59"/>
      <c r="C207" s="2"/>
      <c r="D207" s="607" t="s">
        <v>853</v>
      </c>
      <c r="E207" s="607"/>
      <c r="F207" s="155"/>
      <c r="G207" s="497"/>
      <c r="H207" s="497"/>
      <c r="I207" s="426"/>
      <c r="J207" s="406"/>
      <c r="K207" s="215"/>
      <c r="L207" s="224">
        <f t="shared" si="146"/>
        <v>0</v>
      </c>
      <c r="M207" s="81"/>
      <c r="N207" s="1"/>
      <c r="O207" s="82"/>
      <c r="P207" s="81"/>
      <c r="Q207" s="1"/>
      <c r="R207" s="1"/>
      <c r="S207" s="1"/>
      <c r="T207" s="1"/>
      <c r="U207" s="1"/>
      <c r="V207" s="1"/>
      <c r="W207" s="1"/>
      <c r="X207" s="1"/>
      <c r="Y207" s="1"/>
      <c r="Z207" s="43"/>
      <c r="AA207" s="46"/>
      <c r="AC207" s="253"/>
      <c r="AD207" s="253"/>
    </row>
    <row r="208" spans="1:30" ht="25.5" hidden="1" customHeight="1" x14ac:dyDescent="0.25">
      <c r="A208" s="140" t="s">
        <v>523</v>
      </c>
      <c r="B208" s="59"/>
      <c r="C208" s="2"/>
      <c r="D208" s="607" t="s">
        <v>854</v>
      </c>
      <c r="E208" s="607"/>
      <c r="F208" s="155"/>
      <c r="G208" s="497"/>
      <c r="H208" s="497"/>
      <c r="I208" s="426"/>
      <c r="J208" s="406"/>
      <c r="K208" s="215"/>
      <c r="L208" s="224">
        <f t="shared" si="146"/>
        <v>0</v>
      </c>
      <c r="M208" s="81"/>
      <c r="N208" s="1"/>
      <c r="O208" s="82"/>
      <c r="P208" s="81"/>
      <c r="Q208" s="1"/>
      <c r="R208" s="1"/>
      <c r="S208" s="1"/>
      <c r="T208" s="1"/>
      <c r="U208" s="1"/>
      <c r="V208" s="1"/>
      <c r="W208" s="1"/>
      <c r="X208" s="1"/>
      <c r="Y208" s="1"/>
      <c r="Z208" s="43"/>
      <c r="AA208" s="46"/>
      <c r="AC208" s="253"/>
      <c r="AD208" s="253"/>
    </row>
    <row r="209" spans="1:30" s="19" customFormat="1" ht="15" hidden="1" customHeight="1" x14ac:dyDescent="0.25">
      <c r="A209" s="140" t="s">
        <v>524</v>
      </c>
      <c r="B209" s="101" t="s">
        <v>973</v>
      </c>
      <c r="C209" s="679" t="s">
        <v>1105</v>
      </c>
      <c r="D209" s="680"/>
      <c r="E209" s="680"/>
      <c r="F209" s="168">
        <f>F210+F211+F212+F213+F214+F215+F216+F217+F218+F219+F220</f>
        <v>0</v>
      </c>
      <c r="G209" s="502">
        <f>G210+G211+G212+G213+G214+G215+G216+G217+G218+G219+G220</f>
        <v>0</v>
      </c>
      <c r="H209" s="502">
        <f>H210+H211+H212+H213+H214+H215+H216+H217+H218+H219+H220</f>
        <v>0</v>
      </c>
      <c r="I209" s="432">
        <f>I210+I211+I212+I213+I214+I215+I216+I217+I218+I219+I220</f>
        <v>0</v>
      </c>
      <c r="J209" s="412">
        <f t="shared" ref="J209:K209" si="151">J210+J211+J212+J213+J214+J215+J216+J217+J218+J219+J220</f>
        <v>0</v>
      </c>
      <c r="K209" s="220">
        <f t="shared" si="151"/>
        <v>0</v>
      </c>
      <c r="L209" s="223">
        <f t="shared" si="146"/>
        <v>0</v>
      </c>
      <c r="M209" s="104">
        <f t="shared" ref="M209:O209" si="152">M210+M211+M212+M213+M214+M215+M216+M217+M218+M219+M220</f>
        <v>0</v>
      </c>
      <c r="N209" s="105">
        <f t="shared" si="152"/>
        <v>0</v>
      </c>
      <c r="O209" s="106">
        <f t="shared" si="152"/>
        <v>0</v>
      </c>
      <c r="P209" s="104">
        <f t="shared" ref="P209:AA209" si="153">P210+P211+P212+P213+P214+P215+P216+P217+P218+P219+P220</f>
        <v>0</v>
      </c>
      <c r="Q209" s="105">
        <f t="shared" si="153"/>
        <v>0</v>
      </c>
      <c r="R209" s="105">
        <f t="shared" si="153"/>
        <v>0</v>
      </c>
      <c r="S209" s="105">
        <f t="shared" si="153"/>
        <v>0</v>
      </c>
      <c r="T209" s="105">
        <f t="shared" si="153"/>
        <v>0</v>
      </c>
      <c r="U209" s="105">
        <f t="shared" si="153"/>
        <v>0</v>
      </c>
      <c r="V209" s="105">
        <f t="shared" si="153"/>
        <v>0</v>
      </c>
      <c r="W209" s="105">
        <f t="shared" si="153"/>
        <v>0</v>
      </c>
      <c r="X209" s="105">
        <f t="shared" ref="X209" si="154">X210+X211+X212+X213+X214+X215+X216+X217+X218+X219+X220</f>
        <v>0</v>
      </c>
      <c r="Y209" s="105">
        <f t="shared" si="153"/>
        <v>0</v>
      </c>
      <c r="Z209" s="107">
        <f t="shared" si="153"/>
        <v>0</v>
      </c>
      <c r="AA209" s="109">
        <f t="shared" si="153"/>
        <v>0</v>
      </c>
      <c r="AC209" s="253"/>
      <c r="AD209" s="253"/>
    </row>
    <row r="210" spans="1:30" ht="15.75" hidden="1" thickBot="1" x14ac:dyDescent="0.3">
      <c r="A210" s="140" t="s">
        <v>525</v>
      </c>
      <c r="B210" s="59"/>
      <c r="C210" s="2"/>
      <c r="D210" s="603" t="s">
        <v>643</v>
      </c>
      <c r="E210" s="603"/>
      <c r="F210" s="148"/>
      <c r="G210" s="486"/>
      <c r="H210" s="486"/>
      <c r="I210" s="415"/>
      <c r="J210" s="394"/>
      <c r="K210" s="205"/>
      <c r="L210" s="224">
        <f t="shared" si="146"/>
        <v>0</v>
      </c>
      <c r="M210" s="81"/>
      <c r="N210" s="1"/>
      <c r="O210" s="82"/>
      <c r="P210" s="81"/>
      <c r="Q210" s="1"/>
      <c r="R210" s="1"/>
      <c r="S210" s="1"/>
      <c r="T210" s="1"/>
      <c r="U210" s="1"/>
      <c r="V210" s="1"/>
      <c r="W210" s="1"/>
      <c r="X210" s="1"/>
      <c r="Y210" s="1"/>
      <c r="Z210" s="43"/>
      <c r="AA210" s="46"/>
      <c r="AC210" s="253"/>
      <c r="AD210" s="253"/>
    </row>
    <row r="211" spans="1:30" ht="15.75" hidden="1" thickBot="1" x14ac:dyDescent="0.3">
      <c r="A211" s="140" t="s">
        <v>526</v>
      </c>
      <c r="B211" s="59"/>
      <c r="C211" s="2"/>
      <c r="D211" s="603" t="s">
        <v>1106</v>
      </c>
      <c r="E211" s="603"/>
      <c r="F211" s="148"/>
      <c r="G211" s="486"/>
      <c r="H211" s="486"/>
      <c r="I211" s="415"/>
      <c r="J211" s="394"/>
      <c r="K211" s="205"/>
      <c r="L211" s="224">
        <f t="shared" si="146"/>
        <v>0</v>
      </c>
      <c r="M211" s="81"/>
      <c r="N211" s="1"/>
      <c r="O211" s="82"/>
      <c r="P211" s="81"/>
      <c r="Q211" s="1"/>
      <c r="R211" s="1"/>
      <c r="S211" s="1"/>
      <c r="T211" s="1"/>
      <c r="U211" s="1"/>
      <c r="V211" s="1"/>
      <c r="W211" s="1"/>
      <c r="X211" s="1"/>
      <c r="Y211" s="1"/>
      <c r="Z211" s="43"/>
      <c r="AA211" s="46"/>
      <c r="AC211" s="253"/>
      <c r="AD211" s="253"/>
    </row>
    <row r="212" spans="1:30" ht="15.75" hidden="1" thickBot="1" x14ac:dyDescent="0.3">
      <c r="A212" s="140" t="s">
        <v>527</v>
      </c>
      <c r="B212" s="59"/>
      <c r="C212" s="2"/>
      <c r="D212" s="603" t="s">
        <v>646</v>
      </c>
      <c r="E212" s="603"/>
      <c r="F212" s="148"/>
      <c r="G212" s="486"/>
      <c r="H212" s="486"/>
      <c r="I212" s="415"/>
      <c r="J212" s="394"/>
      <c r="K212" s="205"/>
      <c r="L212" s="224">
        <f t="shared" si="146"/>
        <v>0</v>
      </c>
      <c r="M212" s="81"/>
      <c r="N212" s="1"/>
      <c r="O212" s="82"/>
      <c r="P212" s="81"/>
      <c r="Q212" s="1"/>
      <c r="R212" s="1"/>
      <c r="S212" s="1"/>
      <c r="T212" s="1"/>
      <c r="U212" s="1"/>
      <c r="V212" s="1"/>
      <c r="W212" s="1"/>
      <c r="X212" s="1"/>
      <c r="Y212" s="1"/>
      <c r="Z212" s="43"/>
      <c r="AA212" s="46"/>
      <c r="AC212" s="253"/>
      <c r="AD212" s="253"/>
    </row>
    <row r="213" spans="1:30" ht="15.75" hidden="1" thickBot="1" x14ac:dyDescent="0.3">
      <c r="A213" s="140" t="s">
        <v>528</v>
      </c>
      <c r="B213" s="59"/>
      <c r="C213" s="2"/>
      <c r="D213" s="603" t="s">
        <v>644</v>
      </c>
      <c r="E213" s="603"/>
      <c r="F213" s="148"/>
      <c r="G213" s="486"/>
      <c r="H213" s="486"/>
      <c r="I213" s="415"/>
      <c r="J213" s="394"/>
      <c r="K213" s="205"/>
      <c r="L213" s="224">
        <f t="shared" si="146"/>
        <v>0</v>
      </c>
      <c r="M213" s="81"/>
      <c r="N213" s="1"/>
      <c r="O213" s="82"/>
      <c r="P213" s="81"/>
      <c r="Q213" s="1"/>
      <c r="R213" s="1"/>
      <c r="S213" s="1"/>
      <c r="T213" s="1"/>
      <c r="U213" s="1"/>
      <c r="V213" s="1"/>
      <c r="W213" s="1"/>
      <c r="X213" s="1"/>
      <c r="Y213" s="1"/>
      <c r="Z213" s="43"/>
      <c r="AA213" s="46"/>
      <c r="AC213" s="253"/>
      <c r="AD213" s="253"/>
    </row>
    <row r="214" spans="1:30" ht="15.75" hidden="1" thickBot="1" x14ac:dyDescent="0.3">
      <c r="A214" s="140" t="s">
        <v>529</v>
      </c>
      <c r="B214" s="59"/>
      <c r="C214" s="2"/>
      <c r="D214" s="603" t="s">
        <v>1107</v>
      </c>
      <c r="E214" s="603"/>
      <c r="F214" s="148"/>
      <c r="G214" s="486"/>
      <c r="H214" s="486"/>
      <c r="I214" s="415"/>
      <c r="J214" s="394"/>
      <c r="K214" s="205"/>
      <c r="L214" s="224">
        <f t="shared" si="146"/>
        <v>0</v>
      </c>
      <c r="M214" s="81"/>
      <c r="N214" s="1"/>
      <c r="O214" s="82"/>
      <c r="P214" s="81"/>
      <c r="Q214" s="1"/>
      <c r="R214" s="1"/>
      <c r="S214" s="1"/>
      <c r="T214" s="1"/>
      <c r="U214" s="1"/>
      <c r="V214" s="1"/>
      <c r="W214" s="1"/>
      <c r="X214" s="1"/>
      <c r="Y214" s="1"/>
      <c r="Z214" s="43"/>
      <c r="AA214" s="46"/>
      <c r="AC214" s="253"/>
      <c r="AD214" s="253"/>
    </row>
    <row r="215" spans="1:30" ht="25.5" hidden="1" customHeight="1" x14ac:dyDescent="0.25">
      <c r="A215" s="140" t="s">
        <v>530</v>
      </c>
      <c r="B215" s="59"/>
      <c r="C215" s="2"/>
      <c r="D215" s="607" t="s">
        <v>822</v>
      </c>
      <c r="E215" s="607"/>
      <c r="F215" s="155"/>
      <c r="G215" s="497"/>
      <c r="H215" s="497"/>
      <c r="I215" s="426"/>
      <c r="J215" s="406"/>
      <c r="K215" s="215"/>
      <c r="L215" s="224">
        <f t="shared" si="146"/>
        <v>0</v>
      </c>
      <c r="M215" s="81"/>
      <c r="N215" s="1"/>
      <c r="O215" s="82"/>
      <c r="P215" s="81"/>
      <c r="Q215" s="1"/>
      <c r="R215" s="1"/>
      <c r="S215" s="1"/>
      <c r="T215" s="1"/>
      <c r="U215" s="1"/>
      <c r="V215" s="1"/>
      <c r="W215" s="1"/>
      <c r="X215" s="1"/>
      <c r="Y215" s="1"/>
      <c r="Z215" s="43"/>
      <c r="AA215" s="46"/>
      <c r="AC215" s="253"/>
      <c r="AD215" s="253"/>
    </row>
    <row r="216" spans="1:30" ht="25.5" hidden="1" customHeight="1" x14ac:dyDescent="0.25">
      <c r="A216" s="140" t="s">
        <v>531</v>
      </c>
      <c r="B216" s="59"/>
      <c r="C216" s="2"/>
      <c r="D216" s="607" t="s">
        <v>825</v>
      </c>
      <c r="E216" s="607"/>
      <c r="F216" s="155"/>
      <c r="G216" s="497"/>
      <c r="H216" s="497"/>
      <c r="I216" s="426"/>
      <c r="J216" s="406"/>
      <c r="K216" s="215"/>
      <c r="L216" s="224">
        <f t="shared" si="146"/>
        <v>0</v>
      </c>
      <c r="M216" s="81"/>
      <c r="N216" s="1"/>
      <c r="O216" s="82"/>
      <c r="P216" s="81"/>
      <c r="Q216" s="1"/>
      <c r="R216" s="1"/>
      <c r="S216" s="1"/>
      <c r="T216" s="1"/>
      <c r="U216" s="1"/>
      <c r="V216" s="1"/>
      <c r="W216" s="1"/>
      <c r="X216" s="1"/>
      <c r="Y216" s="1"/>
      <c r="Z216" s="43"/>
      <c r="AA216" s="46"/>
      <c r="AC216" s="253"/>
      <c r="AD216" s="253"/>
    </row>
    <row r="217" spans="1:30" ht="15.75" hidden="1" thickBot="1" x14ac:dyDescent="0.3">
      <c r="A217" s="140" t="s">
        <v>532</v>
      </c>
      <c r="B217" s="59"/>
      <c r="C217" s="2"/>
      <c r="D217" s="603" t="s">
        <v>1108</v>
      </c>
      <c r="E217" s="603"/>
      <c r="F217" s="148"/>
      <c r="G217" s="486"/>
      <c r="H217" s="486"/>
      <c r="I217" s="415"/>
      <c r="J217" s="394"/>
      <c r="K217" s="205"/>
      <c r="L217" s="224">
        <f t="shared" si="146"/>
        <v>0</v>
      </c>
      <c r="M217" s="81"/>
      <c r="N217" s="1"/>
      <c r="O217" s="82"/>
      <c r="P217" s="81"/>
      <c r="Q217" s="1"/>
      <c r="R217" s="1"/>
      <c r="S217" s="1"/>
      <c r="T217" s="1"/>
      <c r="U217" s="1"/>
      <c r="V217" s="1"/>
      <c r="W217" s="1"/>
      <c r="X217" s="1"/>
      <c r="Y217" s="1"/>
      <c r="Z217" s="43"/>
      <c r="AA217" s="46"/>
      <c r="AC217" s="253"/>
      <c r="AD217" s="253"/>
    </row>
    <row r="218" spans="1:30" ht="15.75" hidden="1" thickBot="1" x14ac:dyDescent="0.3">
      <c r="A218" s="140" t="s">
        <v>533</v>
      </c>
      <c r="B218" s="59"/>
      <c r="C218" s="2"/>
      <c r="D218" s="603" t="s">
        <v>645</v>
      </c>
      <c r="E218" s="603"/>
      <c r="F218" s="148"/>
      <c r="G218" s="486"/>
      <c r="H218" s="486"/>
      <c r="I218" s="415"/>
      <c r="J218" s="394"/>
      <c r="K218" s="205"/>
      <c r="L218" s="224">
        <f t="shared" si="146"/>
        <v>0</v>
      </c>
      <c r="M218" s="81"/>
      <c r="N218" s="1"/>
      <c r="O218" s="82"/>
      <c r="P218" s="81"/>
      <c r="Q218" s="1"/>
      <c r="R218" s="1"/>
      <c r="S218" s="1"/>
      <c r="T218" s="1"/>
      <c r="U218" s="1"/>
      <c r="V218" s="1"/>
      <c r="W218" s="1"/>
      <c r="X218" s="1"/>
      <c r="Y218" s="1"/>
      <c r="Z218" s="43"/>
      <c r="AA218" s="46"/>
      <c r="AC218" s="253"/>
      <c r="AD218" s="253"/>
    </row>
    <row r="219" spans="1:30" ht="15.75" hidden="1" thickBot="1" x14ac:dyDescent="0.3">
      <c r="A219" s="140" t="s">
        <v>534</v>
      </c>
      <c r="B219" s="59"/>
      <c r="C219" s="2"/>
      <c r="D219" s="603" t="s">
        <v>1109</v>
      </c>
      <c r="E219" s="603"/>
      <c r="F219" s="148"/>
      <c r="G219" s="486"/>
      <c r="H219" s="486"/>
      <c r="I219" s="415"/>
      <c r="J219" s="394"/>
      <c r="K219" s="205"/>
      <c r="L219" s="224">
        <f t="shared" si="146"/>
        <v>0</v>
      </c>
      <c r="M219" s="81"/>
      <c r="N219" s="1"/>
      <c r="O219" s="82"/>
      <c r="P219" s="81"/>
      <c r="Q219" s="1"/>
      <c r="R219" s="1"/>
      <c r="S219" s="1"/>
      <c r="T219" s="1"/>
      <c r="U219" s="1"/>
      <c r="V219" s="1"/>
      <c r="W219" s="1"/>
      <c r="X219" s="1"/>
      <c r="Y219" s="1"/>
      <c r="Z219" s="43"/>
      <c r="AA219" s="46"/>
      <c r="AC219" s="253"/>
      <c r="AD219" s="253"/>
    </row>
    <row r="220" spans="1:30" ht="15.75" hidden="1" thickBot="1" x14ac:dyDescent="0.3">
      <c r="A220" s="140" t="s">
        <v>535</v>
      </c>
      <c r="B220" s="59"/>
      <c r="C220" s="2"/>
      <c r="D220" s="603" t="s">
        <v>851</v>
      </c>
      <c r="E220" s="603"/>
      <c r="F220" s="148"/>
      <c r="G220" s="486"/>
      <c r="H220" s="486"/>
      <c r="I220" s="415"/>
      <c r="J220" s="394"/>
      <c r="K220" s="205"/>
      <c r="L220" s="224">
        <f t="shared" si="146"/>
        <v>0</v>
      </c>
      <c r="M220" s="81"/>
      <c r="N220" s="1"/>
      <c r="O220" s="82"/>
      <c r="P220" s="81"/>
      <c r="Q220" s="1"/>
      <c r="R220" s="1"/>
      <c r="S220" s="1"/>
      <c r="T220" s="1"/>
      <c r="U220" s="1"/>
      <c r="V220" s="1"/>
      <c r="W220" s="1"/>
      <c r="X220" s="1"/>
      <c r="Y220" s="1"/>
      <c r="Z220" s="43"/>
      <c r="AA220" s="46"/>
      <c r="AC220" s="253"/>
      <c r="AD220" s="253"/>
    </row>
    <row r="221" spans="1:30" s="19" customFormat="1" ht="15.75" hidden="1" thickBot="1" x14ac:dyDescent="0.3">
      <c r="A221" s="140" t="s">
        <v>536</v>
      </c>
      <c r="B221" s="101" t="s">
        <v>974</v>
      </c>
      <c r="C221" s="613" t="s">
        <v>537</v>
      </c>
      <c r="D221" s="614"/>
      <c r="E221" s="614"/>
      <c r="F221" s="149"/>
      <c r="G221" s="487"/>
      <c r="H221" s="487"/>
      <c r="I221" s="416"/>
      <c r="J221" s="395"/>
      <c r="K221" s="206"/>
      <c r="L221" s="223">
        <f t="shared" si="146"/>
        <v>0</v>
      </c>
      <c r="M221" s="104"/>
      <c r="N221" s="105"/>
      <c r="O221" s="106"/>
      <c r="P221" s="104"/>
      <c r="Q221" s="105"/>
      <c r="R221" s="105"/>
      <c r="S221" s="105"/>
      <c r="T221" s="105"/>
      <c r="U221" s="105"/>
      <c r="V221" s="105"/>
      <c r="W221" s="105"/>
      <c r="X221" s="105"/>
      <c r="Y221" s="105"/>
      <c r="Z221" s="107"/>
      <c r="AA221" s="109"/>
      <c r="AC221" s="253"/>
      <c r="AD221" s="253"/>
    </row>
    <row r="222" spans="1:30" s="19" customFormat="1" ht="15.75" hidden="1" thickBot="1" x14ac:dyDescent="0.3">
      <c r="A222" s="140" t="s">
        <v>538</v>
      </c>
      <c r="B222" s="101" t="s">
        <v>975</v>
      </c>
      <c r="C222" s="613" t="s">
        <v>539</v>
      </c>
      <c r="D222" s="614"/>
      <c r="E222" s="614"/>
      <c r="F222" s="149"/>
      <c r="G222" s="487"/>
      <c r="H222" s="487"/>
      <c r="I222" s="416"/>
      <c r="J222" s="395"/>
      <c r="K222" s="206"/>
      <c r="L222" s="223">
        <f t="shared" si="146"/>
        <v>0</v>
      </c>
      <c r="M222" s="104"/>
      <c r="N222" s="105"/>
      <c r="O222" s="106"/>
      <c r="P222" s="104"/>
      <c r="Q222" s="105"/>
      <c r="R222" s="105"/>
      <c r="S222" s="105"/>
      <c r="T222" s="105"/>
      <c r="U222" s="105"/>
      <c r="V222" s="105"/>
      <c r="W222" s="105"/>
      <c r="X222" s="105"/>
      <c r="Y222" s="105"/>
      <c r="Z222" s="107"/>
      <c r="AA222" s="109"/>
      <c r="AC222" s="253"/>
      <c r="AD222" s="253"/>
    </row>
    <row r="223" spans="1:30" s="19" customFormat="1" ht="15.75" hidden="1" thickBot="1" x14ac:dyDescent="0.3">
      <c r="A223" s="140" t="s">
        <v>540</v>
      </c>
      <c r="B223" s="101" t="s">
        <v>976</v>
      </c>
      <c r="C223" s="613" t="s">
        <v>541</v>
      </c>
      <c r="D223" s="614"/>
      <c r="E223" s="614"/>
      <c r="F223" s="149">
        <f>F224+F225+F226+F227+F228+F229+F230+F231+F232+F233</f>
        <v>0</v>
      </c>
      <c r="G223" s="487">
        <f>G224+G225+G226+G227+G228+G229+G230+G231+G232+G233</f>
        <v>0</v>
      </c>
      <c r="H223" s="487">
        <f>H224+H225+H226+H227+H228+H229+H230+H231+H232+H233</f>
        <v>0</v>
      </c>
      <c r="I223" s="416">
        <f>I224+I225+I226+I227+I228+I229+I230+I231+I232+I233</f>
        <v>0</v>
      </c>
      <c r="J223" s="395">
        <f t="shared" ref="J223:K223" si="155">J224+J225+J226+J227+J228+J229+J230+J231+J232+J233</f>
        <v>0</v>
      </c>
      <c r="K223" s="206">
        <f t="shared" si="155"/>
        <v>0</v>
      </c>
      <c r="L223" s="223">
        <f t="shared" si="146"/>
        <v>0</v>
      </c>
      <c r="M223" s="104">
        <f t="shared" ref="M223:O223" si="156">M224+M225+M226+M227+M228+M229+M230+M231+M232+M233</f>
        <v>0</v>
      </c>
      <c r="N223" s="105">
        <f t="shared" si="156"/>
        <v>0</v>
      </c>
      <c r="O223" s="106">
        <f t="shared" si="156"/>
        <v>0</v>
      </c>
      <c r="P223" s="104">
        <f t="shared" ref="P223:AA223" si="157">P224+P225+P226+P227+P228+P229+P230+P231+P232+P233</f>
        <v>0</v>
      </c>
      <c r="Q223" s="105">
        <f t="shared" si="157"/>
        <v>0</v>
      </c>
      <c r="R223" s="105">
        <f t="shared" si="157"/>
        <v>0</v>
      </c>
      <c r="S223" s="105">
        <f t="shared" si="157"/>
        <v>0</v>
      </c>
      <c r="T223" s="105">
        <f t="shared" si="157"/>
        <v>0</v>
      </c>
      <c r="U223" s="105">
        <f t="shared" si="157"/>
        <v>0</v>
      </c>
      <c r="V223" s="105">
        <f t="shared" si="157"/>
        <v>0</v>
      </c>
      <c r="W223" s="105">
        <f t="shared" si="157"/>
        <v>0</v>
      </c>
      <c r="X223" s="105">
        <f t="shared" ref="X223" si="158">X224+X225+X226+X227+X228+X229+X230+X231+X232+X233</f>
        <v>0</v>
      </c>
      <c r="Y223" s="105">
        <f t="shared" si="157"/>
        <v>0</v>
      </c>
      <c r="Z223" s="107">
        <f t="shared" si="157"/>
        <v>0</v>
      </c>
      <c r="AA223" s="109">
        <f t="shared" si="157"/>
        <v>0</v>
      </c>
      <c r="AC223" s="253"/>
      <c r="AD223" s="253"/>
    </row>
    <row r="224" spans="1:30" ht="15.75" hidden="1" thickBot="1" x14ac:dyDescent="0.3">
      <c r="A224" s="140" t="s">
        <v>542</v>
      </c>
      <c r="B224" s="59"/>
      <c r="C224" s="2"/>
      <c r="D224" s="603" t="s">
        <v>647</v>
      </c>
      <c r="E224" s="603"/>
      <c r="F224" s="148"/>
      <c r="G224" s="486"/>
      <c r="H224" s="486"/>
      <c r="I224" s="415"/>
      <c r="J224" s="394"/>
      <c r="K224" s="205"/>
      <c r="L224" s="224">
        <f t="shared" si="146"/>
        <v>0</v>
      </c>
      <c r="M224" s="81"/>
      <c r="N224" s="1"/>
      <c r="O224" s="82"/>
      <c r="P224" s="81"/>
      <c r="Q224" s="1"/>
      <c r="R224" s="1"/>
      <c r="S224" s="1"/>
      <c r="T224" s="1"/>
      <c r="U224" s="1"/>
      <c r="V224" s="1"/>
      <c r="W224" s="1"/>
      <c r="X224" s="1"/>
      <c r="Y224" s="1"/>
      <c r="Z224" s="43"/>
      <c r="AA224" s="46"/>
      <c r="AC224" s="253"/>
      <c r="AD224" s="253"/>
    </row>
    <row r="225" spans="1:30" ht="15.75" hidden="1" thickBot="1" x14ac:dyDescent="0.3">
      <c r="A225" s="140" t="s">
        <v>543</v>
      </c>
      <c r="B225" s="59"/>
      <c r="C225" s="2"/>
      <c r="D225" s="603" t="s">
        <v>648</v>
      </c>
      <c r="E225" s="603"/>
      <c r="F225" s="148"/>
      <c r="G225" s="486"/>
      <c r="H225" s="486"/>
      <c r="I225" s="415"/>
      <c r="J225" s="394"/>
      <c r="K225" s="205"/>
      <c r="L225" s="224">
        <f t="shared" si="146"/>
        <v>0</v>
      </c>
      <c r="M225" s="81"/>
      <c r="N225" s="1"/>
      <c r="O225" s="82"/>
      <c r="P225" s="81"/>
      <c r="Q225" s="1"/>
      <c r="R225" s="1"/>
      <c r="S225" s="1"/>
      <c r="T225" s="1"/>
      <c r="U225" s="1"/>
      <c r="V225" s="1"/>
      <c r="W225" s="1"/>
      <c r="X225" s="1"/>
      <c r="Y225" s="1"/>
      <c r="Z225" s="43"/>
      <c r="AA225" s="46"/>
      <c r="AC225" s="253"/>
      <c r="AD225" s="253"/>
    </row>
    <row r="226" spans="1:30" ht="15.75" hidden="1" thickBot="1" x14ac:dyDescent="0.3">
      <c r="A226" s="140" t="s">
        <v>544</v>
      </c>
      <c r="B226" s="59"/>
      <c r="C226" s="2"/>
      <c r="D226" s="603" t="s">
        <v>649</v>
      </c>
      <c r="E226" s="603"/>
      <c r="F226" s="148"/>
      <c r="G226" s="486"/>
      <c r="H226" s="486"/>
      <c r="I226" s="415"/>
      <c r="J226" s="394"/>
      <c r="K226" s="205"/>
      <c r="L226" s="224">
        <f t="shared" si="146"/>
        <v>0</v>
      </c>
      <c r="M226" s="81"/>
      <c r="N226" s="1"/>
      <c r="O226" s="82"/>
      <c r="P226" s="81"/>
      <c r="Q226" s="1"/>
      <c r="R226" s="1"/>
      <c r="S226" s="1"/>
      <c r="T226" s="1"/>
      <c r="U226" s="1"/>
      <c r="V226" s="1"/>
      <c r="W226" s="1"/>
      <c r="X226" s="1"/>
      <c r="Y226" s="1"/>
      <c r="Z226" s="43"/>
      <c r="AA226" s="46"/>
      <c r="AC226" s="253"/>
      <c r="AD226" s="253"/>
    </row>
    <row r="227" spans="1:30" ht="15.75" hidden="1" thickBot="1" x14ac:dyDescent="0.3">
      <c r="A227" s="140" t="s">
        <v>545</v>
      </c>
      <c r="B227" s="59"/>
      <c r="C227" s="2"/>
      <c r="D227" s="603" t="s">
        <v>650</v>
      </c>
      <c r="E227" s="603"/>
      <c r="F227" s="148"/>
      <c r="G227" s="486"/>
      <c r="H227" s="486"/>
      <c r="I227" s="415"/>
      <c r="J227" s="394"/>
      <c r="K227" s="205"/>
      <c r="L227" s="224">
        <f t="shared" si="146"/>
        <v>0</v>
      </c>
      <c r="M227" s="81"/>
      <c r="N227" s="1"/>
      <c r="O227" s="82"/>
      <c r="P227" s="81"/>
      <c r="Q227" s="1"/>
      <c r="R227" s="1"/>
      <c r="S227" s="1"/>
      <c r="T227" s="1"/>
      <c r="U227" s="1"/>
      <c r="V227" s="1"/>
      <c r="W227" s="1"/>
      <c r="X227" s="1"/>
      <c r="Y227" s="1"/>
      <c r="Z227" s="43"/>
      <c r="AA227" s="46"/>
      <c r="AC227" s="253"/>
      <c r="AD227" s="253"/>
    </row>
    <row r="228" spans="1:30" ht="15.75" hidden="1" thickBot="1" x14ac:dyDescent="0.3">
      <c r="A228" s="140" t="s">
        <v>546</v>
      </c>
      <c r="B228" s="59"/>
      <c r="C228" s="2"/>
      <c r="D228" s="603" t="s">
        <v>651</v>
      </c>
      <c r="E228" s="603"/>
      <c r="F228" s="148"/>
      <c r="G228" s="486"/>
      <c r="H228" s="486"/>
      <c r="I228" s="415"/>
      <c r="J228" s="394"/>
      <c r="K228" s="205"/>
      <c r="L228" s="224">
        <f t="shared" si="146"/>
        <v>0</v>
      </c>
      <c r="M228" s="81"/>
      <c r="N228" s="1"/>
      <c r="O228" s="82"/>
      <c r="P228" s="81"/>
      <c r="Q228" s="1"/>
      <c r="R228" s="1"/>
      <c r="S228" s="1"/>
      <c r="T228" s="1"/>
      <c r="U228" s="1"/>
      <c r="V228" s="1"/>
      <c r="W228" s="1"/>
      <c r="X228" s="1"/>
      <c r="Y228" s="1"/>
      <c r="Z228" s="43"/>
      <c r="AA228" s="46"/>
      <c r="AC228" s="253"/>
      <c r="AD228" s="253"/>
    </row>
    <row r="229" spans="1:30" ht="25.5" hidden="1" customHeight="1" x14ac:dyDescent="0.25">
      <c r="A229" s="140" t="s">
        <v>547</v>
      </c>
      <c r="B229" s="59"/>
      <c r="C229" s="2"/>
      <c r="D229" s="607" t="s">
        <v>823</v>
      </c>
      <c r="E229" s="607"/>
      <c r="F229" s="155"/>
      <c r="G229" s="497"/>
      <c r="H229" s="497"/>
      <c r="I229" s="426"/>
      <c r="J229" s="406"/>
      <c r="K229" s="215"/>
      <c r="L229" s="224">
        <f t="shared" si="146"/>
        <v>0</v>
      </c>
      <c r="M229" s="81"/>
      <c r="N229" s="1"/>
      <c r="O229" s="82"/>
      <c r="P229" s="81"/>
      <c r="Q229" s="1"/>
      <c r="R229" s="1"/>
      <c r="S229" s="1"/>
      <c r="T229" s="1"/>
      <c r="U229" s="1"/>
      <c r="V229" s="1"/>
      <c r="W229" s="1"/>
      <c r="X229" s="1"/>
      <c r="Y229" s="1"/>
      <c r="Z229" s="43"/>
      <c r="AA229" s="46"/>
      <c r="AC229" s="253"/>
      <c r="AD229" s="253"/>
    </row>
    <row r="230" spans="1:30" ht="25.5" hidden="1" customHeight="1" x14ac:dyDescent="0.25">
      <c r="A230" s="140" t="s">
        <v>548</v>
      </c>
      <c r="B230" s="59"/>
      <c r="C230" s="2"/>
      <c r="D230" s="607" t="s">
        <v>826</v>
      </c>
      <c r="E230" s="607"/>
      <c r="F230" s="155"/>
      <c r="G230" s="497"/>
      <c r="H230" s="497"/>
      <c r="I230" s="426"/>
      <c r="J230" s="406"/>
      <c r="K230" s="215"/>
      <c r="L230" s="224">
        <f t="shared" si="146"/>
        <v>0</v>
      </c>
      <c r="M230" s="81"/>
      <c r="N230" s="1"/>
      <c r="O230" s="82"/>
      <c r="P230" s="81"/>
      <c r="Q230" s="1"/>
      <c r="R230" s="1"/>
      <c r="S230" s="1"/>
      <c r="T230" s="1"/>
      <c r="U230" s="1"/>
      <c r="V230" s="1"/>
      <c r="W230" s="1"/>
      <c r="X230" s="1"/>
      <c r="Y230" s="1"/>
      <c r="Z230" s="43"/>
      <c r="AA230" s="46"/>
      <c r="AC230" s="253"/>
      <c r="AD230" s="253"/>
    </row>
    <row r="231" spans="1:30" ht="15.75" hidden="1" thickBot="1" x14ac:dyDescent="0.3">
      <c r="A231" s="140" t="s">
        <v>549</v>
      </c>
      <c r="B231" s="59"/>
      <c r="C231" s="2"/>
      <c r="D231" s="603" t="s">
        <v>652</v>
      </c>
      <c r="E231" s="603"/>
      <c r="F231" s="148"/>
      <c r="G231" s="486"/>
      <c r="H231" s="486"/>
      <c r="I231" s="415"/>
      <c r="J231" s="394"/>
      <c r="K231" s="205"/>
      <c r="L231" s="224">
        <f t="shared" si="146"/>
        <v>0</v>
      </c>
      <c r="M231" s="81"/>
      <c r="N231" s="1"/>
      <c r="O231" s="82"/>
      <c r="P231" s="81"/>
      <c r="Q231" s="1"/>
      <c r="R231" s="1"/>
      <c r="S231" s="1"/>
      <c r="T231" s="1"/>
      <c r="U231" s="1"/>
      <c r="V231" s="1"/>
      <c r="W231" s="1"/>
      <c r="X231" s="1"/>
      <c r="Y231" s="1"/>
      <c r="Z231" s="43"/>
      <c r="AA231" s="46"/>
      <c r="AC231" s="253"/>
      <c r="AD231" s="253"/>
    </row>
    <row r="232" spans="1:30" ht="15.75" hidden="1" thickBot="1" x14ac:dyDescent="0.3">
      <c r="A232" s="140" t="s">
        <v>550</v>
      </c>
      <c r="B232" s="59"/>
      <c r="C232" s="2"/>
      <c r="D232" s="603" t="s">
        <v>653</v>
      </c>
      <c r="E232" s="603"/>
      <c r="F232" s="148"/>
      <c r="G232" s="486"/>
      <c r="H232" s="486"/>
      <c r="I232" s="415"/>
      <c r="J232" s="394"/>
      <c r="K232" s="205"/>
      <c r="L232" s="224">
        <f t="shared" si="146"/>
        <v>0</v>
      </c>
      <c r="M232" s="81"/>
      <c r="N232" s="1"/>
      <c r="O232" s="82"/>
      <c r="P232" s="81"/>
      <c r="Q232" s="1"/>
      <c r="R232" s="1"/>
      <c r="S232" s="1"/>
      <c r="T232" s="1"/>
      <c r="U232" s="1"/>
      <c r="V232" s="1"/>
      <c r="W232" s="1"/>
      <c r="X232" s="1"/>
      <c r="Y232" s="1"/>
      <c r="Z232" s="43"/>
      <c r="AA232" s="46"/>
      <c r="AC232" s="253"/>
      <c r="AD232" s="253"/>
    </row>
    <row r="233" spans="1:30" ht="15.75" hidden="1" thickBot="1" x14ac:dyDescent="0.3">
      <c r="A233" s="140" t="s">
        <v>551</v>
      </c>
      <c r="B233" s="61"/>
      <c r="C233" s="21"/>
      <c r="D233" s="608" t="s">
        <v>852</v>
      </c>
      <c r="E233" s="608"/>
      <c r="F233" s="150"/>
      <c r="G233" s="488"/>
      <c r="H233" s="488"/>
      <c r="I233" s="417"/>
      <c r="J233" s="396"/>
      <c r="K233" s="207"/>
      <c r="L233" s="224">
        <f t="shared" si="146"/>
        <v>0</v>
      </c>
      <c r="M233" s="81"/>
      <c r="N233" s="1"/>
      <c r="O233" s="82"/>
      <c r="P233" s="81"/>
      <c r="Q233" s="1"/>
      <c r="R233" s="1"/>
      <c r="S233" s="1"/>
      <c r="T233" s="1"/>
      <c r="U233" s="1"/>
      <c r="V233" s="1"/>
      <c r="W233" s="1"/>
      <c r="X233" s="1"/>
      <c r="Y233" s="1"/>
      <c r="Z233" s="43"/>
      <c r="AA233" s="46"/>
      <c r="AC233" s="253"/>
      <c r="AD233" s="253"/>
    </row>
    <row r="234" spans="1:30" ht="15.75" thickBot="1" x14ac:dyDescent="0.3">
      <c r="B234" s="110" t="s">
        <v>552</v>
      </c>
      <c r="C234" s="609" t="s">
        <v>553</v>
      </c>
      <c r="D234" s="610"/>
      <c r="E234" s="610"/>
      <c r="F234" s="157">
        <f>F235+F249+F255</f>
        <v>0</v>
      </c>
      <c r="G234" s="489">
        <f>G235+G249+G255</f>
        <v>0</v>
      </c>
      <c r="H234" s="489">
        <f>H235+H249+H255</f>
        <v>0</v>
      </c>
      <c r="I234" s="418">
        <f>I235+I249+I255</f>
        <v>0</v>
      </c>
      <c r="J234" s="397">
        <f t="shared" ref="J234:K234" si="159">J235+J249+J255</f>
        <v>0</v>
      </c>
      <c r="K234" s="208">
        <f t="shared" si="159"/>
        <v>0</v>
      </c>
      <c r="L234" s="221">
        <f t="shared" si="146"/>
        <v>0</v>
      </c>
      <c r="M234" s="95">
        <f t="shared" ref="M234:O234" si="160">M235+M249+M255</f>
        <v>0</v>
      </c>
      <c r="N234" s="96">
        <f t="shared" si="160"/>
        <v>0</v>
      </c>
      <c r="O234" s="97">
        <f t="shared" si="160"/>
        <v>0</v>
      </c>
      <c r="P234" s="95">
        <f t="shared" ref="P234:AA234" si="161">P235+P249+P255</f>
        <v>0</v>
      </c>
      <c r="Q234" s="96">
        <f t="shared" si="161"/>
        <v>0</v>
      </c>
      <c r="R234" s="96">
        <f t="shared" si="161"/>
        <v>0</v>
      </c>
      <c r="S234" s="96">
        <f t="shared" si="161"/>
        <v>0</v>
      </c>
      <c r="T234" s="96">
        <f t="shared" si="161"/>
        <v>0</v>
      </c>
      <c r="U234" s="96">
        <f t="shared" si="161"/>
        <v>0</v>
      </c>
      <c r="V234" s="96">
        <f t="shared" si="161"/>
        <v>0</v>
      </c>
      <c r="W234" s="96">
        <f t="shared" si="161"/>
        <v>0</v>
      </c>
      <c r="X234" s="96">
        <f t="shared" ref="X234" si="162">X235+X249+X255</f>
        <v>0</v>
      </c>
      <c r="Y234" s="96">
        <f t="shared" si="161"/>
        <v>0</v>
      </c>
      <c r="Z234" s="98">
        <f t="shared" si="161"/>
        <v>0</v>
      </c>
      <c r="AA234" s="100">
        <f t="shared" si="161"/>
        <v>0</v>
      </c>
      <c r="AC234" s="253"/>
      <c r="AD234" s="253"/>
    </row>
    <row r="235" spans="1:30" ht="15.75" hidden="1" thickBot="1" x14ac:dyDescent="0.3">
      <c r="B235" s="128" t="s">
        <v>977</v>
      </c>
      <c r="C235" s="611" t="s">
        <v>554</v>
      </c>
      <c r="D235" s="612"/>
      <c r="E235" s="612"/>
      <c r="F235" s="147">
        <f>F236+F240+F245+F246+F247+F248</f>
        <v>0</v>
      </c>
      <c r="G235" s="485">
        <f>G236+G240+G245+G246+G247+G248</f>
        <v>0</v>
      </c>
      <c r="H235" s="485">
        <f>H236+H240+H245+H246+H247+H248</f>
        <v>0</v>
      </c>
      <c r="I235" s="414">
        <f>I236+I240+I245+I246+I247+I248</f>
        <v>0</v>
      </c>
      <c r="J235" s="393">
        <f t="shared" ref="J235:K235" si="163">J236+J240+J245+J246+J247+J248</f>
        <v>0</v>
      </c>
      <c r="K235" s="204">
        <f t="shared" si="163"/>
        <v>0</v>
      </c>
      <c r="L235" s="222">
        <f t="shared" si="146"/>
        <v>0</v>
      </c>
      <c r="M235" s="131">
        <f t="shared" ref="M235:O235" si="164">M236+M240+M245+M246+M247+M248</f>
        <v>0</v>
      </c>
      <c r="N235" s="132">
        <f t="shared" si="164"/>
        <v>0</v>
      </c>
      <c r="O235" s="133">
        <f t="shared" si="164"/>
        <v>0</v>
      </c>
      <c r="P235" s="131">
        <f t="shared" ref="P235:AA235" si="165">P236+P240+P245+P246+P247+P248</f>
        <v>0</v>
      </c>
      <c r="Q235" s="132">
        <f t="shared" si="165"/>
        <v>0</v>
      </c>
      <c r="R235" s="132">
        <f t="shared" si="165"/>
        <v>0</v>
      </c>
      <c r="S235" s="132">
        <f t="shared" si="165"/>
        <v>0</v>
      </c>
      <c r="T235" s="132">
        <f t="shared" si="165"/>
        <v>0</v>
      </c>
      <c r="U235" s="132">
        <f t="shared" si="165"/>
        <v>0</v>
      </c>
      <c r="V235" s="132">
        <f t="shared" si="165"/>
        <v>0</v>
      </c>
      <c r="W235" s="132">
        <f t="shared" si="165"/>
        <v>0</v>
      </c>
      <c r="X235" s="132">
        <f t="shared" ref="X235" si="166">X236+X240+X245+X246+X247+X248</f>
        <v>0</v>
      </c>
      <c r="Y235" s="132">
        <f t="shared" si="165"/>
        <v>0</v>
      </c>
      <c r="Z235" s="134">
        <f t="shared" si="165"/>
        <v>0</v>
      </c>
      <c r="AA235" s="136">
        <f t="shared" si="165"/>
        <v>0</v>
      </c>
      <c r="AC235" s="253"/>
      <c r="AD235" s="253"/>
    </row>
    <row r="236" spans="1:30" s="19" customFormat="1" ht="15.75" hidden="1" thickBot="1" x14ac:dyDescent="0.3">
      <c r="A236" s="140"/>
      <c r="B236" s="57" t="s">
        <v>978</v>
      </c>
      <c r="C236" s="605" t="s">
        <v>555</v>
      </c>
      <c r="D236" s="606"/>
      <c r="E236" s="606"/>
      <c r="F236" s="154">
        <f>F237+F238+F239</f>
        <v>0</v>
      </c>
      <c r="G236" s="493">
        <f>G237+G238+G239</f>
        <v>0</v>
      </c>
      <c r="H236" s="493">
        <f>H237+H238+H239</f>
        <v>0</v>
      </c>
      <c r="I236" s="422">
        <f>I237+I238+I239</f>
        <v>0</v>
      </c>
      <c r="J236" s="401">
        <f t="shared" ref="J236:K236" si="167">J237+J238+J239</f>
        <v>0</v>
      </c>
      <c r="K236" s="212">
        <f t="shared" si="167"/>
        <v>0</v>
      </c>
      <c r="L236" s="225">
        <f t="shared" si="146"/>
        <v>0</v>
      </c>
      <c r="M236" s="83">
        <f t="shared" ref="M236:O236" si="168">M237+M238+M239</f>
        <v>0</v>
      </c>
      <c r="N236" s="13">
        <f t="shared" si="168"/>
        <v>0</v>
      </c>
      <c r="O236" s="84">
        <f t="shared" si="168"/>
        <v>0</v>
      </c>
      <c r="P236" s="83">
        <f t="shared" ref="P236:AA236" si="169">P237+P238+P239</f>
        <v>0</v>
      </c>
      <c r="Q236" s="13">
        <f t="shared" si="169"/>
        <v>0</v>
      </c>
      <c r="R236" s="13">
        <f t="shared" si="169"/>
        <v>0</v>
      </c>
      <c r="S236" s="13">
        <f t="shared" si="169"/>
        <v>0</v>
      </c>
      <c r="T236" s="13">
        <f t="shared" si="169"/>
        <v>0</v>
      </c>
      <c r="U236" s="13">
        <f t="shared" si="169"/>
        <v>0</v>
      </c>
      <c r="V236" s="13">
        <f t="shared" si="169"/>
        <v>0</v>
      </c>
      <c r="W236" s="13">
        <f t="shared" si="169"/>
        <v>0</v>
      </c>
      <c r="X236" s="13">
        <f t="shared" ref="X236" si="170">X237+X238+X239</f>
        <v>0</v>
      </c>
      <c r="Y236" s="13">
        <f t="shared" si="169"/>
        <v>0</v>
      </c>
      <c r="Z236" s="44">
        <f t="shared" si="169"/>
        <v>0</v>
      </c>
      <c r="AA236" s="47">
        <f t="shared" si="169"/>
        <v>0</v>
      </c>
      <c r="AC236" s="253"/>
      <c r="AD236" s="253"/>
    </row>
    <row r="237" spans="1:30" ht="15.75" hidden="1" thickBot="1" x14ac:dyDescent="0.3">
      <c r="A237" s="140" t="s">
        <v>556</v>
      </c>
      <c r="B237" s="59" t="s">
        <v>979</v>
      </c>
      <c r="C237" s="390"/>
      <c r="D237" s="687" t="s">
        <v>991</v>
      </c>
      <c r="E237" s="687"/>
      <c r="F237" s="152"/>
      <c r="G237" s="491"/>
      <c r="H237" s="491"/>
      <c r="I237" s="420"/>
      <c r="J237" s="399"/>
      <c r="K237" s="210"/>
      <c r="L237" s="224">
        <f t="shared" si="146"/>
        <v>0</v>
      </c>
      <c r="M237" s="81"/>
      <c r="N237" s="1"/>
      <c r="O237" s="82"/>
      <c r="P237" s="81"/>
      <c r="Q237" s="1"/>
      <c r="R237" s="1"/>
      <c r="S237" s="1"/>
      <c r="T237" s="1"/>
      <c r="U237" s="1"/>
      <c r="V237" s="1"/>
      <c r="W237" s="1"/>
      <c r="X237" s="1"/>
      <c r="Y237" s="1"/>
      <c r="Z237" s="43"/>
      <c r="AA237" s="46"/>
      <c r="AC237" s="253"/>
      <c r="AD237" s="253"/>
    </row>
    <row r="238" spans="1:30" ht="15.75" hidden="1" thickBot="1" x14ac:dyDescent="0.3">
      <c r="A238" s="140" t="s">
        <v>557</v>
      </c>
      <c r="B238" s="59" t="s">
        <v>980</v>
      </c>
      <c r="C238" s="2"/>
      <c r="D238" s="603" t="s">
        <v>992</v>
      </c>
      <c r="E238" s="603"/>
      <c r="F238" s="148"/>
      <c r="G238" s="486"/>
      <c r="H238" s="486"/>
      <c r="I238" s="415"/>
      <c r="J238" s="394"/>
      <c r="K238" s="205"/>
      <c r="L238" s="224">
        <f t="shared" si="146"/>
        <v>0</v>
      </c>
      <c r="M238" s="81"/>
      <c r="N238" s="1"/>
      <c r="O238" s="82"/>
      <c r="P238" s="81"/>
      <c r="Q238" s="1"/>
      <c r="R238" s="1"/>
      <c r="S238" s="1"/>
      <c r="T238" s="1"/>
      <c r="U238" s="1"/>
      <c r="V238" s="1"/>
      <c r="W238" s="1"/>
      <c r="X238" s="1"/>
      <c r="Y238" s="1"/>
      <c r="Z238" s="43"/>
      <c r="AA238" s="46"/>
      <c r="AC238" s="253"/>
      <c r="AD238" s="253"/>
    </row>
    <row r="239" spans="1:30" ht="15.75" hidden="1" thickBot="1" x14ac:dyDescent="0.3">
      <c r="A239" s="140" t="s">
        <v>558</v>
      </c>
      <c r="B239" s="59" t="s">
        <v>981</v>
      </c>
      <c r="C239" s="2"/>
      <c r="D239" s="603" t="s">
        <v>993</v>
      </c>
      <c r="E239" s="603"/>
      <c r="F239" s="148"/>
      <c r="G239" s="486"/>
      <c r="H239" s="486"/>
      <c r="I239" s="415"/>
      <c r="J239" s="394"/>
      <c r="K239" s="205"/>
      <c r="L239" s="224">
        <f t="shared" si="146"/>
        <v>0</v>
      </c>
      <c r="M239" s="81"/>
      <c r="N239" s="1"/>
      <c r="O239" s="82"/>
      <c r="P239" s="81"/>
      <c r="Q239" s="1"/>
      <c r="R239" s="1"/>
      <c r="S239" s="1"/>
      <c r="T239" s="1"/>
      <c r="U239" s="1"/>
      <c r="V239" s="1"/>
      <c r="W239" s="1"/>
      <c r="X239" s="1"/>
      <c r="Y239" s="1"/>
      <c r="Z239" s="43"/>
      <c r="AA239" s="46"/>
      <c r="AC239" s="253"/>
      <c r="AD239" s="253"/>
    </row>
    <row r="240" spans="1:30" s="19" customFormat="1" ht="15.75" hidden="1" thickBot="1" x14ac:dyDescent="0.3">
      <c r="A240" s="140"/>
      <c r="B240" s="57" t="s">
        <v>982</v>
      </c>
      <c r="C240" s="605" t="s">
        <v>559</v>
      </c>
      <c r="D240" s="606"/>
      <c r="E240" s="606"/>
      <c r="F240" s="154">
        <f>F241+F242+F243+F244</f>
        <v>0</v>
      </c>
      <c r="G240" s="493">
        <f>G241+G242+G243+G244</f>
        <v>0</v>
      </c>
      <c r="H240" s="493">
        <f>H241+H242+H243+H244</f>
        <v>0</v>
      </c>
      <c r="I240" s="422">
        <f>I241+I242+I243+I244</f>
        <v>0</v>
      </c>
      <c r="J240" s="401">
        <f t="shared" ref="J240:K240" si="171">J241+J242+J243+J244</f>
        <v>0</v>
      </c>
      <c r="K240" s="212">
        <f t="shared" si="171"/>
        <v>0</v>
      </c>
      <c r="L240" s="225">
        <f t="shared" si="146"/>
        <v>0</v>
      </c>
      <c r="M240" s="83">
        <f t="shared" ref="M240:O240" si="172">M241+M242+M243+M244</f>
        <v>0</v>
      </c>
      <c r="N240" s="13">
        <f t="shared" si="172"/>
        <v>0</v>
      </c>
      <c r="O240" s="84">
        <f t="shared" si="172"/>
        <v>0</v>
      </c>
      <c r="P240" s="83">
        <f t="shared" ref="P240:AA240" si="173">P241+P242+P243+P244</f>
        <v>0</v>
      </c>
      <c r="Q240" s="13">
        <f t="shared" si="173"/>
        <v>0</v>
      </c>
      <c r="R240" s="13">
        <f t="shared" si="173"/>
        <v>0</v>
      </c>
      <c r="S240" s="13">
        <f t="shared" si="173"/>
        <v>0</v>
      </c>
      <c r="T240" s="13">
        <f t="shared" si="173"/>
        <v>0</v>
      </c>
      <c r="U240" s="13">
        <f t="shared" si="173"/>
        <v>0</v>
      </c>
      <c r="V240" s="13">
        <f t="shared" si="173"/>
        <v>0</v>
      </c>
      <c r="W240" s="13">
        <f t="shared" si="173"/>
        <v>0</v>
      </c>
      <c r="X240" s="13">
        <f t="shared" ref="X240" si="174">X241+X242+X243+X244</f>
        <v>0</v>
      </c>
      <c r="Y240" s="13">
        <f t="shared" si="173"/>
        <v>0</v>
      </c>
      <c r="Z240" s="44">
        <f t="shared" si="173"/>
        <v>0</v>
      </c>
      <c r="AA240" s="47">
        <f t="shared" si="173"/>
        <v>0</v>
      </c>
      <c r="AC240" s="253"/>
      <c r="AD240" s="253"/>
    </row>
    <row r="241" spans="1:30" ht="15.75" hidden="1" thickBot="1" x14ac:dyDescent="0.3">
      <c r="A241" s="140" t="s">
        <v>560</v>
      </c>
      <c r="B241" s="59" t="s">
        <v>983</v>
      </c>
      <c r="C241" s="2"/>
      <c r="D241" s="603" t="s">
        <v>654</v>
      </c>
      <c r="E241" s="603"/>
      <c r="F241" s="148"/>
      <c r="G241" s="486"/>
      <c r="H241" s="486"/>
      <c r="I241" s="415"/>
      <c r="J241" s="394"/>
      <c r="K241" s="205"/>
      <c r="L241" s="224">
        <f t="shared" si="146"/>
        <v>0</v>
      </c>
      <c r="M241" s="81"/>
      <c r="N241" s="1"/>
      <c r="O241" s="82"/>
      <c r="P241" s="81"/>
      <c r="Q241" s="1"/>
      <c r="R241" s="1"/>
      <c r="S241" s="1"/>
      <c r="T241" s="1"/>
      <c r="U241" s="1"/>
      <c r="V241" s="1"/>
      <c r="W241" s="1"/>
      <c r="X241" s="1"/>
      <c r="Y241" s="1"/>
      <c r="Z241" s="43"/>
      <c r="AA241" s="46"/>
      <c r="AC241" s="253"/>
      <c r="AD241" s="253"/>
    </row>
    <row r="242" spans="1:30" ht="15.75" hidden="1" thickBot="1" x14ac:dyDescent="0.3">
      <c r="A242" s="140" t="s">
        <v>561</v>
      </c>
      <c r="B242" s="59" t="s">
        <v>984</v>
      </c>
      <c r="C242" s="2"/>
      <c r="D242" s="603" t="s">
        <v>655</v>
      </c>
      <c r="E242" s="603"/>
      <c r="F242" s="148"/>
      <c r="G242" s="486"/>
      <c r="H242" s="486"/>
      <c r="I242" s="415"/>
      <c r="J242" s="394"/>
      <c r="K242" s="205"/>
      <c r="L242" s="224">
        <f t="shared" si="146"/>
        <v>0</v>
      </c>
      <c r="M242" s="81"/>
      <c r="N242" s="1"/>
      <c r="O242" s="82"/>
      <c r="P242" s="81"/>
      <c r="Q242" s="1"/>
      <c r="R242" s="1"/>
      <c r="S242" s="1"/>
      <c r="T242" s="1"/>
      <c r="U242" s="1"/>
      <c r="V242" s="1"/>
      <c r="W242" s="1"/>
      <c r="X242" s="1"/>
      <c r="Y242" s="1"/>
      <c r="Z242" s="43"/>
      <c r="AA242" s="46"/>
      <c r="AC242" s="253"/>
      <c r="AD242" s="253"/>
    </row>
    <row r="243" spans="1:30" ht="15.75" hidden="1" thickBot="1" x14ac:dyDescent="0.3">
      <c r="A243" s="140" t="s">
        <v>562</v>
      </c>
      <c r="B243" s="59" t="s">
        <v>985</v>
      </c>
      <c r="C243" s="2"/>
      <c r="D243" s="603" t="s">
        <v>563</v>
      </c>
      <c r="E243" s="603"/>
      <c r="F243" s="148"/>
      <c r="G243" s="486"/>
      <c r="H243" s="486"/>
      <c r="I243" s="415"/>
      <c r="J243" s="394"/>
      <c r="K243" s="205"/>
      <c r="L243" s="224">
        <f t="shared" si="146"/>
        <v>0</v>
      </c>
      <c r="M243" s="81"/>
      <c r="N243" s="1"/>
      <c r="O243" s="82"/>
      <c r="P243" s="81"/>
      <c r="Q243" s="1"/>
      <c r="R243" s="1"/>
      <c r="S243" s="1"/>
      <c r="T243" s="1"/>
      <c r="U243" s="1"/>
      <c r="V243" s="1"/>
      <c r="W243" s="1"/>
      <c r="X243" s="1"/>
      <c r="Y243" s="1"/>
      <c r="Z243" s="43"/>
      <c r="AA243" s="46"/>
      <c r="AC243" s="253"/>
      <c r="AD243" s="253"/>
    </row>
    <row r="244" spans="1:30" ht="15.75" hidden="1" thickBot="1" x14ac:dyDescent="0.3">
      <c r="A244" s="140" t="s">
        <v>564</v>
      </c>
      <c r="B244" s="59" t="s">
        <v>986</v>
      </c>
      <c r="C244" s="2"/>
      <c r="D244" s="603" t="s">
        <v>565</v>
      </c>
      <c r="E244" s="603"/>
      <c r="F244" s="148"/>
      <c r="G244" s="486"/>
      <c r="H244" s="486"/>
      <c r="I244" s="415"/>
      <c r="J244" s="394"/>
      <c r="K244" s="205"/>
      <c r="L244" s="224">
        <f t="shared" si="146"/>
        <v>0</v>
      </c>
      <c r="M244" s="81"/>
      <c r="N244" s="1"/>
      <c r="O244" s="82"/>
      <c r="P244" s="81"/>
      <c r="Q244" s="1"/>
      <c r="R244" s="1"/>
      <c r="S244" s="1"/>
      <c r="T244" s="1"/>
      <c r="U244" s="1"/>
      <c r="V244" s="1"/>
      <c r="W244" s="1"/>
      <c r="X244" s="1"/>
      <c r="Y244" s="1"/>
      <c r="Z244" s="43"/>
      <c r="AA244" s="46"/>
      <c r="AC244" s="253"/>
      <c r="AD244" s="253"/>
    </row>
    <row r="245" spans="1:30" s="42" customFormat="1" ht="15.75" hidden="1" thickBot="1" x14ac:dyDescent="0.3">
      <c r="A245" s="140" t="s">
        <v>566</v>
      </c>
      <c r="B245" s="57" t="s">
        <v>987</v>
      </c>
      <c r="C245" s="605" t="s">
        <v>567</v>
      </c>
      <c r="D245" s="606"/>
      <c r="E245" s="606"/>
      <c r="F245" s="154"/>
      <c r="G245" s="493"/>
      <c r="H245" s="493"/>
      <c r="I245" s="422"/>
      <c r="J245" s="401"/>
      <c r="K245" s="212"/>
      <c r="L245" s="225">
        <f t="shared" si="146"/>
        <v>0</v>
      </c>
      <c r="M245" s="83"/>
      <c r="N245" s="13"/>
      <c r="O245" s="84"/>
      <c r="P245" s="83"/>
      <c r="Q245" s="13"/>
      <c r="R245" s="13"/>
      <c r="S245" s="13"/>
      <c r="T245" s="13"/>
      <c r="U245" s="13"/>
      <c r="V245" s="13"/>
      <c r="W245" s="13"/>
      <c r="X245" s="13"/>
      <c r="Y245" s="13"/>
      <c r="Z245" s="44"/>
      <c r="AA245" s="47"/>
      <c r="AC245" s="253"/>
      <c r="AD245" s="253"/>
    </row>
    <row r="246" spans="1:30" s="42" customFormat="1" ht="15.75" hidden="1" thickBot="1" x14ac:dyDescent="0.3">
      <c r="A246" s="140" t="s">
        <v>568</v>
      </c>
      <c r="B246" s="57" t="s">
        <v>988</v>
      </c>
      <c r="C246" s="605" t="s">
        <v>569</v>
      </c>
      <c r="D246" s="606"/>
      <c r="E246" s="606"/>
      <c r="F246" s="154"/>
      <c r="G246" s="493"/>
      <c r="H246" s="493"/>
      <c r="I246" s="422"/>
      <c r="J246" s="401"/>
      <c r="K246" s="212"/>
      <c r="L246" s="225">
        <f t="shared" si="146"/>
        <v>0</v>
      </c>
      <c r="M246" s="83"/>
      <c r="N246" s="13"/>
      <c r="O246" s="84"/>
      <c r="P246" s="83"/>
      <c r="Q246" s="13"/>
      <c r="R246" s="13"/>
      <c r="S246" s="13"/>
      <c r="T246" s="13"/>
      <c r="U246" s="13"/>
      <c r="V246" s="13"/>
      <c r="W246" s="13"/>
      <c r="X246" s="13"/>
      <c r="Y246" s="13"/>
      <c r="Z246" s="44"/>
      <c r="AA246" s="47"/>
      <c r="AC246" s="253"/>
      <c r="AD246" s="253"/>
    </row>
    <row r="247" spans="1:30" s="42" customFormat="1" ht="15.75" hidden="1" thickBot="1" x14ac:dyDescent="0.3">
      <c r="A247" s="140" t="s">
        <v>570</v>
      </c>
      <c r="B247" s="57" t="s">
        <v>989</v>
      </c>
      <c r="C247" s="605" t="s">
        <v>571</v>
      </c>
      <c r="D247" s="606"/>
      <c r="E247" s="606"/>
      <c r="F247" s="154"/>
      <c r="G247" s="493"/>
      <c r="H247" s="493"/>
      <c r="I247" s="422"/>
      <c r="J247" s="401"/>
      <c r="K247" s="212"/>
      <c r="L247" s="225">
        <f t="shared" si="146"/>
        <v>0</v>
      </c>
      <c r="M247" s="83"/>
      <c r="N247" s="13"/>
      <c r="O247" s="84"/>
      <c r="P247" s="83"/>
      <c r="Q247" s="13"/>
      <c r="R247" s="13"/>
      <c r="S247" s="13"/>
      <c r="T247" s="13"/>
      <c r="U247" s="13"/>
      <c r="V247" s="13"/>
      <c r="W247" s="13"/>
      <c r="X247" s="13"/>
      <c r="Y247" s="13"/>
      <c r="Z247" s="44"/>
      <c r="AA247" s="47"/>
      <c r="AC247" s="253"/>
      <c r="AD247" s="253"/>
    </row>
    <row r="248" spans="1:30" s="42" customFormat="1" ht="15.75" hidden="1" thickBot="1" x14ac:dyDescent="0.3">
      <c r="A248" s="140" t="s">
        <v>572</v>
      </c>
      <c r="B248" s="57" t="s">
        <v>990</v>
      </c>
      <c r="C248" s="605" t="s">
        <v>573</v>
      </c>
      <c r="D248" s="606"/>
      <c r="E248" s="606"/>
      <c r="F248" s="154"/>
      <c r="G248" s="493"/>
      <c r="H248" s="493"/>
      <c r="I248" s="422"/>
      <c r="J248" s="401"/>
      <c r="K248" s="212"/>
      <c r="L248" s="225">
        <f t="shared" si="146"/>
        <v>0</v>
      </c>
      <c r="M248" s="83"/>
      <c r="N248" s="13"/>
      <c r="O248" s="84"/>
      <c r="P248" s="83"/>
      <c r="Q248" s="13"/>
      <c r="R248" s="13"/>
      <c r="S248" s="13"/>
      <c r="T248" s="13"/>
      <c r="U248" s="13"/>
      <c r="V248" s="13"/>
      <c r="W248" s="13"/>
      <c r="X248" s="13"/>
      <c r="Y248" s="13"/>
      <c r="Z248" s="44"/>
      <c r="AA248" s="47"/>
      <c r="AC248" s="253"/>
      <c r="AD248" s="253"/>
    </row>
    <row r="249" spans="1:30" ht="15.75" hidden="1" thickBot="1" x14ac:dyDescent="0.3">
      <c r="B249" s="101" t="s">
        <v>994</v>
      </c>
      <c r="C249" s="613" t="s">
        <v>574</v>
      </c>
      <c r="D249" s="614"/>
      <c r="E249" s="614"/>
      <c r="F249" s="149">
        <f>F250+F251+F252+F253+F254</f>
        <v>0</v>
      </c>
      <c r="G249" s="487">
        <f>G250+G251+G252+G253+G254</f>
        <v>0</v>
      </c>
      <c r="H249" s="487">
        <f>H250+H251+H252+H253+H254</f>
        <v>0</v>
      </c>
      <c r="I249" s="416">
        <f>I250+I251+I252+I253+I254</f>
        <v>0</v>
      </c>
      <c r="J249" s="395">
        <f t="shared" ref="J249:K249" si="175">J250+J251+J252+J253+J254</f>
        <v>0</v>
      </c>
      <c r="K249" s="206">
        <f t="shared" si="175"/>
        <v>0</v>
      </c>
      <c r="L249" s="223">
        <f t="shared" si="146"/>
        <v>0</v>
      </c>
      <c r="M249" s="104">
        <f t="shared" ref="M249:O249" si="176">M250+M251+M252+M253+M254</f>
        <v>0</v>
      </c>
      <c r="N249" s="105">
        <f t="shared" si="176"/>
        <v>0</v>
      </c>
      <c r="O249" s="106">
        <f t="shared" si="176"/>
        <v>0</v>
      </c>
      <c r="P249" s="104">
        <f t="shared" ref="P249:AA249" si="177">P250+P251+P252+P253+P254</f>
        <v>0</v>
      </c>
      <c r="Q249" s="105">
        <f t="shared" si="177"/>
        <v>0</v>
      </c>
      <c r="R249" s="105">
        <f t="shared" si="177"/>
        <v>0</v>
      </c>
      <c r="S249" s="105">
        <f t="shared" si="177"/>
        <v>0</v>
      </c>
      <c r="T249" s="105">
        <f t="shared" si="177"/>
        <v>0</v>
      </c>
      <c r="U249" s="105">
        <f t="shared" si="177"/>
        <v>0</v>
      </c>
      <c r="V249" s="105">
        <f t="shared" si="177"/>
        <v>0</v>
      </c>
      <c r="W249" s="105">
        <f t="shared" si="177"/>
        <v>0</v>
      </c>
      <c r="X249" s="105">
        <f t="shared" ref="X249" si="178">X250+X251+X252+X253+X254</f>
        <v>0</v>
      </c>
      <c r="Y249" s="105">
        <f t="shared" si="177"/>
        <v>0</v>
      </c>
      <c r="Z249" s="107">
        <f t="shared" si="177"/>
        <v>0</v>
      </c>
      <c r="AA249" s="109">
        <f t="shared" si="177"/>
        <v>0</v>
      </c>
      <c r="AC249" s="253"/>
      <c r="AD249" s="253"/>
    </row>
    <row r="250" spans="1:30" ht="15.75" hidden="1" thickBot="1" x14ac:dyDescent="0.3">
      <c r="A250" s="140" t="s">
        <v>575</v>
      </c>
      <c r="B250" s="61" t="s">
        <v>995</v>
      </c>
      <c r="C250" s="674" t="s">
        <v>656</v>
      </c>
      <c r="D250" s="608"/>
      <c r="E250" s="608"/>
      <c r="F250" s="150"/>
      <c r="G250" s="488"/>
      <c r="H250" s="488"/>
      <c r="I250" s="417"/>
      <c r="J250" s="396"/>
      <c r="K250" s="207"/>
      <c r="L250" s="228">
        <f t="shared" si="146"/>
        <v>0</v>
      </c>
      <c r="M250" s="230"/>
      <c r="N250" s="15"/>
      <c r="O250" s="231"/>
      <c r="P250" s="230"/>
      <c r="Q250" s="15"/>
      <c r="R250" s="15"/>
      <c r="S250" s="15"/>
      <c r="T250" s="15"/>
      <c r="U250" s="15"/>
      <c r="V250" s="15"/>
      <c r="W250" s="15"/>
      <c r="X250" s="15"/>
      <c r="Y250" s="15"/>
      <c r="Z250" s="45"/>
      <c r="AA250" s="48"/>
      <c r="AC250" s="253"/>
      <c r="AD250" s="253"/>
    </row>
    <row r="251" spans="1:30" ht="15.75" hidden="1" thickBot="1" x14ac:dyDescent="0.3">
      <c r="A251" s="140" t="s">
        <v>576</v>
      </c>
      <c r="B251" s="61" t="s">
        <v>996</v>
      </c>
      <c r="C251" s="674" t="s">
        <v>657</v>
      </c>
      <c r="D251" s="608"/>
      <c r="E251" s="608"/>
      <c r="F251" s="150"/>
      <c r="G251" s="488"/>
      <c r="H251" s="488"/>
      <c r="I251" s="417"/>
      <c r="J251" s="396"/>
      <c r="K251" s="207"/>
      <c r="L251" s="228">
        <f t="shared" si="146"/>
        <v>0</v>
      </c>
      <c r="M251" s="230"/>
      <c r="N251" s="15"/>
      <c r="O251" s="231"/>
      <c r="P251" s="230"/>
      <c r="Q251" s="15"/>
      <c r="R251" s="15"/>
      <c r="S251" s="15"/>
      <c r="T251" s="15"/>
      <c r="U251" s="15"/>
      <c r="V251" s="15"/>
      <c r="W251" s="15"/>
      <c r="X251" s="15"/>
      <c r="Y251" s="15"/>
      <c r="Z251" s="45"/>
      <c r="AA251" s="48"/>
      <c r="AC251" s="253"/>
      <c r="AD251" s="253"/>
    </row>
    <row r="252" spans="1:30" ht="15.75" hidden="1" thickBot="1" x14ac:dyDescent="0.3">
      <c r="A252" s="140" t="s">
        <v>577</v>
      </c>
      <c r="B252" s="61" t="s">
        <v>997</v>
      </c>
      <c r="C252" s="674" t="s">
        <v>578</v>
      </c>
      <c r="D252" s="608"/>
      <c r="E252" s="608"/>
      <c r="F252" s="150"/>
      <c r="G252" s="488"/>
      <c r="H252" s="488"/>
      <c r="I252" s="417"/>
      <c r="J252" s="396"/>
      <c r="K252" s="207"/>
      <c r="L252" s="228">
        <f t="shared" si="146"/>
        <v>0</v>
      </c>
      <c r="M252" s="230"/>
      <c r="N252" s="15"/>
      <c r="O252" s="231"/>
      <c r="P252" s="230"/>
      <c r="Q252" s="15"/>
      <c r="R252" s="15"/>
      <c r="S252" s="15"/>
      <c r="T252" s="15"/>
      <c r="U252" s="15"/>
      <c r="V252" s="15"/>
      <c r="W252" s="15"/>
      <c r="X252" s="15"/>
      <c r="Y252" s="15"/>
      <c r="Z252" s="45"/>
      <c r="AA252" s="48"/>
      <c r="AC252" s="253"/>
      <c r="AD252" s="253"/>
    </row>
    <row r="253" spans="1:30" ht="15.75" hidden="1" thickBot="1" x14ac:dyDescent="0.3">
      <c r="A253" s="140" t="s">
        <v>579</v>
      </c>
      <c r="B253" s="61" t="s">
        <v>998</v>
      </c>
      <c r="C253" s="674" t="s">
        <v>580</v>
      </c>
      <c r="D253" s="608"/>
      <c r="E253" s="608"/>
      <c r="F253" s="150"/>
      <c r="G253" s="488"/>
      <c r="H253" s="488"/>
      <c r="I253" s="417"/>
      <c r="J253" s="396"/>
      <c r="K253" s="207"/>
      <c r="L253" s="228">
        <f t="shared" si="146"/>
        <v>0</v>
      </c>
      <c r="M253" s="230"/>
      <c r="N253" s="15"/>
      <c r="O253" s="231"/>
      <c r="P253" s="230"/>
      <c r="Q253" s="15"/>
      <c r="R253" s="15"/>
      <c r="S253" s="15"/>
      <c r="T253" s="15"/>
      <c r="U253" s="15"/>
      <c r="V253" s="15"/>
      <c r="W253" s="15"/>
      <c r="X253" s="15"/>
      <c r="Y253" s="15"/>
      <c r="Z253" s="45"/>
      <c r="AA253" s="48"/>
      <c r="AC253" s="253"/>
      <c r="AD253" s="253"/>
    </row>
    <row r="254" spans="1:30" ht="15.75" hidden="1" thickBot="1" x14ac:dyDescent="0.3">
      <c r="A254" s="140" t="s">
        <v>581</v>
      </c>
      <c r="B254" s="61" t="s">
        <v>999</v>
      </c>
      <c r="C254" s="674" t="s">
        <v>658</v>
      </c>
      <c r="D254" s="608"/>
      <c r="E254" s="608"/>
      <c r="F254" s="150"/>
      <c r="G254" s="488"/>
      <c r="H254" s="488"/>
      <c r="I254" s="417"/>
      <c r="J254" s="396"/>
      <c r="K254" s="207"/>
      <c r="L254" s="228">
        <f t="shared" si="146"/>
        <v>0</v>
      </c>
      <c r="M254" s="230"/>
      <c r="N254" s="15"/>
      <c r="O254" s="231"/>
      <c r="P254" s="230"/>
      <c r="Q254" s="15"/>
      <c r="R254" s="15"/>
      <c r="S254" s="15"/>
      <c r="T254" s="15"/>
      <c r="U254" s="15"/>
      <c r="V254" s="15"/>
      <c r="W254" s="15"/>
      <c r="X254" s="15"/>
      <c r="Y254" s="15"/>
      <c r="Z254" s="45"/>
      <c r="AA254" s="48"/>
      <c r="AC254" s="253"/>
      <c r="AD254" s="253"/>
    </row>
    <row r="255" spans="1:30" ht="15.75" hidden="1" thickBot="1" x14ac:dyDescent="0.3">
      <c r="B255" s="101" t="s">
        <v>1000</v>
      </c>
      <c r="C255" s="613" t="s">
        <v>582</v>
      </c>
      <c r="D255" s="614"/>
      <c r="E255" s="614"/>
      <c r="F255" s="149">
        <f>F256</f>
        <v>0</v>
      </c>
      <c r="G255" s="487">
        <f>G256</f>
        <v>0</v>
      </c>
      <c r="H255" s="487">
        <f>H256</f>
        <v>0</v>
      </c>
      <c r="I255" s="416">
        <f>I256</f>
        <v>0</v>
      </c>
      <c r="J255" s="395">
        <f t="shared" ref="J255:K255" si="179">J256</f>
        <v>0</v>
      </c>
      <c r="K255" s="206">
        <f t="shared" si="179"/>
        <v>0</v>
      </c>
      <c r="L255" s="223">
        <f t="shared" si="146"/>
        <v>0</v>
      </c>
      <c r="M255" s="104">
        <f t="shared" ref="M255:O255" si="180">M256</f>
        <v>0</v>
      </c>
      <c r="N255" s="105">
        <f t="shared" si="180"/>
        <v>0</v>
      </c>
      <c r="O255" s="106">
        <f t="shared" si="180"/>
        <v>0</v>
      </c>
      <c r="P255" s="104">
        <f t="shared" ref="P255:AA255" si="181">P256</f>
        <v>0</v>
      </c>
      <c r="Q255" s="105">
        <f t="shared" si="181"/>
        <v>0</v>
      </c>
      <c r="R255" s="105">
        <f t="shared" si="181"/>
        <v>0</v>
      </c>
      <c r="S255" s="105">
        <f t="shared" si="181"/>
        <v>0</v>
      </c>
      <c r="T255" s="105">
        <f t="shared" si="181"/>
        <v>0</v>
      </c>
      <c r="U255" s="105">
        <f t="shared" si="181"/>
        <v>0</v>
      </c>
      <c r="V255" s="105">
        <f t="shared" si="181"/>
        <v>0</v>
      </c>
      <c r="W255" s="105">
        <f t="shared" si="181"/>
        <v>0</v>
      </c>
      <c r="X255" s="105">
        <f t="shared" si="181"/>
        <v>0</v>
      </c>
      <c r="Y255" s="105">
        <f t="shared" si="181"/>
        <v>0</v>
      </c>
      <c r="Z255" s="107">
        <f t="shared" si="181"/>
        <v>0</v>
      </c>
      <c r="AA255" s="109">
        <f t="shared" si="181"/>
        <v>0</v>
      </c>
      <c r="AC255" s="253"/>
      <c r="AD255" s="253"/>
    </row>
    <row r="256" spans="1:30" ht="15.75" hidden="1" thickBot="1" x14ac:dyDescent="0.3">
      <c r="A256" s="140" t="s">
        <v>583</v>
      </c>
      <c r="B256" s="61"/>
      <c r="C256" s="674" t="s">
        <v>584</v>
      </c>
      <c r="D256" s="608"/>
      <c r="E256" s="608"/>
      <c r="F256" s="150"/>
      <c r="G256" s="488"/>
      <c r="H256" s="488"/>
      <c r="I256" s="417"/>
      <c r="J256" s="396"/>
      <c r="K256" s="207"/>
      <c r="L256" s="228">
        <f t="shared" si="146"/>
        <v>0</v>
      </c>
      <c r="M256" s="230"/>
      <c r="N256" s="15"/>
      <c r="O256" s="231"/>
      <c r="P256" s="230"/>
      <c r="Q256" s="15"/>
      <c r="R256" s="15"/>
      <c r="S256" s="15"/>
      <c r="T256" s="15"/>
      <c r="U256" s="15"/>
      <c r="V256" s="15"/>
      <c r="W256" s="15"/>
      <c r="X256" s="15"/>
      <c r="Y256" s="15"/>
      <c r="Z256" s="45"/>
      <c r="AA256" s="48"/>
      <c r="AC256" s="253"/>
      <c r="AD256" s="253"/>
    </row>
    <row r="257" spans="1:30" ht="15.75" thickBot="1" x14ac:dyDescent="0.3">
      <c r="B257" s="685" t="s">
        <v>585</v>
      </c>
      <c r="C257" s="686"/>
      <c r="D257" s="686"/>
      <c r="E257" s="686"/>
      <c r="F257" s="146">
        <f t="shared" ref="F257:K257" si="182">F5+F24+F32+F70+F85+F156+F166+F171+F234</f>
        <v>3618000</v>
      </c>
      <c r="G257" s="484">
        <f t="shared" si="182"/>
        <v>3819200.6</v>
      </c>
      <c r="H257" s="484">
        <f t="shared" si="182"/>
        <v>4089112</v>
      </c>
      <c r="I257" s="413">
        <f t="shared" si="182"/>
        <v>4093510</v>
      </c>
      <c r="J257" s="392">
        <f t="shared" si="182"/>
        <v>3583229</v>
      </c>
      <c r="K257" s="203">
        <f t="shared" si="182"/>
        <v>300850</v>
      </c>
      <c r="L257" s="221">
        <f t="shared" si="146"/>
        <v>3884079</v>
      </c>
      <c r="M257" s="95">
        <f t="shared" ref="M257:AA257" si="183">M5+M24+M32+M70+M85+M156+M166+M171+M234</f>
        <v>258965</v>
      </c>
      <c r="N257" s="96">
        <f t="shared" si="183"/>
        <v>899622</v>
      </c>
      <c r="O257" s="97">
        <f t="shared" si="183"/>
        <v>2725492</v>
      </c>
      <c r="P257" s="95">
        <f t="shared" si="183"/>
        <v>170660</v>
      </c>
      <c r="Q257" s="96">
        <f t="shared" si="183"/>
        <v>149796</v>
      </c>
      <c r="R257" s="96">
        <f t="shared" si="183"/>
        <v>286061</v>
      </c>
      <c r="S257" s="96">
        <f t="shared" si="183"/>
        <v>361003</v>
      </c>
      <c r="T257" s="96">
        <f t="shared" si="183"/>
        <v>353208</v>
      </c>
      <c r="U257" s="96">
        <f t="shared" si="183"/>
        <v>556217</v>
      </c>
      <c r="V257" s="96">
        <f t="shared" si="183"/>
        <v>238346</v>
      </c>
      <c r="W257" s="96">
        <f t="shared" si="183"/>
        <v>291123</v>
      </c>
      <c r="X257" s="96">
        <f t="shared" ref="X257" si="184">X5+X24+X32+X70+X85+X156+X166+X171+X234</f>
        <v>392508</v>
      </c>
      <c r="Y257" s="96">
        <f t="shared" si="183"/>
        <v>442881</v>
      </c>
      <c r="Z257" s="98">
        <f t="shared" si="183"/>
        <v>306003</v>
      </c>
      <c r="AA257" s="100">
        <f t="shared" si="183"/>
        <v>336273</v>
      </c>
      <c r="AC257" s="253"/>
      <c r="AD257" s="253"/>
    </row>
    <row r="258" spans="1:30" x14ac:dyDescent="0.25">
      <c r="B258" s="23"/>
      <c r="C258" s="24"/>
      <c r="D258" s="24"/>
      <c r="E258" s="25"/>
      <c r="F258" s="25"/>
      <c r="G258" s="25"/>
      <c r="H258" s="25"/>
      <c r="I258" s="25"/>
      <c r="J258" s="25"/>
      <c r="K258" s="25"/>
      <c r="L258" s="64"/>
      <c r="M258" s="64"/>
      <c r="N258" s="64"/>
      <c r="O258" s="6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30" x14ac:dyDescent="0.25">
      <c r="B259" s="26"/>
      <c r="C259" s="27"/>
      <c r="D259" s="27"/>
      <c r="E259" s="25"/>
      <c r="F259" s="25"/>
      <c r="G259" s="25"/>
      <c r="H259" s="25"/>
      <c r="I259" s="25"/>
      <c r="J259" s="25"/>
      <c r="K259" s="25"/>
      <c r="L259" s="64"/>
      <c r="M259" s="64"/>
      <c r="N259" s="64"/>
      <c r="O259" s="6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30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29"/>
      <c r="L260" s="64"/>
      <c r="M260" s="64"/>
      <c r="N260" s="64"/>
      <c r="O260" s="6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30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29"/>
      <c r="L261" s="64"/>
      <c r="M261" s="64"/>
      <c r="N261" s="64"/>
      <c r="O261" s="6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30" x14ac:dyDescent="0.25">
      <c r="B262" s="28"/>
      <c r="C262" s="25"/>
      <c r="D262" s="25"/>
      <c r="E262" s="29"/>
      <c r="F262" s="29"/>
      <c r="G262" s="29"/>
      <c r="H262" s="29"/>
      <c r="I262" s="29"/>
      <c r="J262" s="29"/>
      <c r="K262" s="29"/>
      <c r="L262" s="64"/>
      <c r="M262" s="64"/>
      <c r="N262" s="64"/>
      <c r="O262" s="6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30" x14ac:dyDescent="0.25">
      <c r="B263" s="28"/>
      <c r="C263" s="25"/>
      <c r="D263" s="25"/>
      <c r="E263" s="29"/>
      <c r="F263" s="29"/>
      <c r="G263" s="29"/>
      <c r="H263" s="29"/>
      <c r="I263" s="29"/>
      <c r="J263" s="29"/>
      <c r="K263" s="29"/>
      <c r="L263" s="64"/>
      <c r="M263" s="64"/>
      <c r="N263" s="64"/>
      <c r="O263" s="6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30" x14ac:dyDescent="0.25">
      <c r="B264" s="28"/>
      <c r="C264" s="25"/>
      <c r="D264" s="25"/>
      <c r="E264" s="29"/>
      <c r="F264" s="29"/>
      <c r="G264" s="29"/>
      <c r="H264" s="29"/>
      <c r="I264" s="29"/>
      <c r="J264" s="29"/>
      <c r="K264" s="29"/>
      <c r="L264" s="64"/>
      <c r="M264" s="64"/>
      <c r="N264" s="64"/>
      <c r="O264" s="6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30" x14ac:dyDescent="0.25">
      <c r="B265" s="28"/>
      <c r="C265" s="25"/>
      <c r="D265" s="25"/>
      <c r="E265" s="29"/>
      <c r="F265" s="29"/>
      <c r="G265" s="29"/>
      <c r="H265" s="29"/>
      <c r="I265" s="29"/>
      <c r="J265" s="29"/>
      <c r="K265" s="29"/>
      <c r="L265" s="64"/>
      <c r="M265" s="64"/>
      <c r="N265" s="64"/>
      <c r="O265" s="6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30" x14ac:dyDescent="0.25">
      <c r="B266" s="28"/>
      <c r="C266" s="29"/>
      <c r="D266" s="29"/>
      <c r="E266" s="25"/>
      <c r="F266" s="25"/>
      <c r="G266" s="25"/>
      <c r="H266" s="25"/>
      <c r="I266" s="25"/>
      <c r="J266" s="25"/>
      <c r="K266" s="25"/>
      <c r="L266" s="64"/>
      <c r="M266" s="64"/>
      <c r="N266" s="64"/>
      <c r="O266" s="6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30" x14ac:dyDescent="0.25">
      <c r="B267" s="28"/>
      <c r="C267" s="29"/>
      <c r="D267" s="29"/>
      <c r="E267" s="25"/>
      <c r="F267" s="25"/>
      <c r="G267" s="25"/>
      <c r="H267" s="25"/>
      <c r="I267" s="25"/>
      <c r="J267" s="25"/>
      <c r="K267" s="25"/>
      <c r="L267" s="64"/>
      <c r="M267" s="64"/>
      <c r="N267" s="64"/>
      <c r="O267" s="6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30" x14ac:dyDescent="0.25">
      <c r="B268" s="28"/>
      <c r="C268" s="29"/>
      <c r="D268" s="29"/>
      <c r="E268" s="25"/>
      <c r="F268" s="25"/>
      <c r="G268" s="25"/>
      <c r="H268" s="25"/>
      <c r="I268" s="25"/>
      <c r="J268" s="25"/>
      <c r="K268" s="25"/>
      <c r="L268" s="64"/>
      <c r="M268" s="64"/>
      <c r="N268" s="64"/>
      <c r="O268" s="6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30" x14ac:dyDescent="0.25">
      <c r="B269" s="28"/>
      <c r="C269" s="25"/>
      <c r="D269" s="25"/>
      <c r="E269" s="29"/>
      <c r="F269" s="29"/>
      <c r="G269" s="29"/>
      <c r="H269" s="29"/>
      <c r="I269" s="29"/>
      <c r="J269" s="29"/>
      <c r="K269" s="29"/>
      <c r="L269" s="64"/>
      <c r="M269" s="64"/>
      <c r="N269" s="64"/>
      <c r="O269" s="6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30" x14ac:dyDescent="0.25">
      <c r="B270" s="28"/>
      <c r="C270" s="25"/>
      <c r="D270" s="25"/>
      <c r="E270" s="29"/>
      <c r="F270" s="29"/>
      <c r="G270" s="29"/>
      <c r="H270" s="29"/>
      <c r="I270" s="29"/>
      <c r="J270" s="29"/>
      <c r="K270" s="29"/>
      <c r="L270" s="64"/>
      <c r="M270" s="64"/>
      <c r="N270" s="64"/>
      <c r="O270" s="6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30" x14ac:dyDescent="0.25">
      <c r="B271" s="28"/>
      <c r="C271" s="25"/>
      <c r="D271" s="25"/>
      <c r="E271" s="29"/>
      <c r="F271" s="29"/>
      <c r="G271" s="29"/>
      <c r="H271" s="29"/>
      <c r="I271" s="29"/>
      <c r="J271" s="29"/>
      <c r="K271" s="29"/>
      <c r="L271" s="64"/>
      <c r="M271" s="64"/>
      <c r="N271" s="64"/>
      <c r="O271" s="6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30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29"/>
      <c r="K272" s="29"/>
      <c r="L272" s="64"/>
      <c r="M272" s="64"/>
      <c r="N272" s="64"/>
      <c r="O272" s="6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29"/>
      <c r="K273" s="29"/>
      <c r="L273" s="64"/>
      <c r="M273" s="64"/>
      <c r="N273" s="64"/>
      <c r="O273" s="6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29"/>
      <c r="K274" s="29"/>
      <c r="L274" s="64"/>
      <c r="M274" s="64"/>
      <c r="N274" s="64"/>
      <c r="O274" s="6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29"/>
      <c r="K275" s="29"/>
      <c r="L275" s="64"/>
      <c r="M275" s="64"/>
      <c r="N275" s="64"/>
      <c r="O275" s="6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29"/>
      <c r="K276" s="29"/>
      <c r="L276" s="64"/>
      <c r="M276" s="64"/>
      <c r="N276" s="64"/>
      <c r="O276" s="6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29"/>
      <c r="K277" s="29"/>
      <c r="L277" s="64"/>
      <c r="M277" s="64"/>
      <c r="N277" s="64"/>
      <c r="O277" s="6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29"/>
      <c r="K278" s="29"/>
      <c r="L278" s="64"/>
      <c r="M278" s="64"/>
      <c r="N278" s="64"/>
      <c r="O278" s="6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A279" s="142"/>
      <c r="B279" s="28"/>
      <c r="C279" s="29"/>
      <c r="D279" s="29"/>
      <c r="E279" s="25"/>
      <c r="F279" s="25"/>
      <c r="G279" s="25"/>
      <c r="H279" s="25"/>
      <c r="I279" s="25"/>
      <c r="J279" s="25"/>
      <c r="K279" s="25"/>
      <c r="L279" s="64"/>
      <c r="M279" s="64"/>
      <c r="N279" s="64"/>
      <c r="O279" s="6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29"/>
      <c r="K280" s="29"/>
      <c r="L280" s="64"/>
      <c r="M280" s="64"/>
      <c r="N280" s="64"/>
      <c r="O280" s="6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29"/>
      <c r="K281" s="29"/>
      <c r="L281" s="64"/>
      <c r="M281" s="64"/>
      <c r="N281" s="64"/>
      <c r="O281" s="6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29"/>
      <c r="K282" s="29"/>
      <c r="L282" s="64"/>
      <c r="M282" s="64"/>
      <c r="N282" s="64"/>
      <c r="O282" s="6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29"/>
      <c r="K283" s="29"/>
      <c r="L283" s="64"/>
      <c r="M283" s="64"/>
      <c r="N283" s="64"/>
      <c r="O283" s="6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29"/>
      <c r="K284" s="29"/>
      <c r="L284" s="64"/>
      <c r="M284" s="64"/>
      <c r="N284" s="64"/>
      <c r="O284" s="6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29"/>
      <c r="K285" s="29"/>
      <c r="L285" s="64"/>
      <c r="M285" s="64"/>
      <c r="N285" s="64"/>
      <c r="O285" s="6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29"/>
      <c r="K286" s="29"/>
      <c r="L286" s="64"/>
      <c r="M286" s="64"/>
      <c r="N286" s="64"/>
      <c r="O286" s="6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29"/>
      <c r="K287" s="29"/>
      <c r="L287" s="64"/>
      <c r="M287" s="64"/>
      <c r="N287" s="64"/>
      <c r="O287" s="6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29"/>
      <c r="K288" s="29"/>
      <c r="L288" s="64"/>
      <c r="M288" s="64"/>
      <c r="N288" s="64"/>
      <c r="O288" s="6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29"/>
      <c r="K289" s="29"/>
      <c r="L289" s="64"/>
      <c r="M289" s="64"/>
      <c r="N289" s="64"/>
      <c r="O289" s="6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42"/>
      <c r="B290" s="28"/>
      <c r="C290" s="29"/>
      <c r="D290" s="29"/>
      <c r="E290" s="25"/>
      <c r="F290" s="25"/>
      <c r="G290" s="25"/>
      <c r="H290" s="25"/>
      <c r="I290" s="25"/>
      <c r="J290" s="25"/>
      <c r="K290" s="25"/>
      <c r="L290" s="64"/>
      <c r="M290" s="64"/>
      <c r="N290" s="64"/>
      <c r="O290" s="6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42"/>
      <c r="B291" s="28"/>
      <c r="C291" s="25"/>
      <c r="D291" s="25"/>
      <c r="E291" s="29"/>
      <c r="F291" s="29"/>
      <c r="G291" s="29"/>
      <c r="H291" s="29"/>
      <c r="I291" s="29"/>
      <c r="J291" s="29"/>
      <c r="K291" s="29"/>
      <c r="L291" s="64"/>
      <c r="M291" s="64"/>
      <c r="N291" s="64"/>
      <c r="O291" s="6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42"/>
      <c r="B292" s="28"/>
      <c r="C292" s="25"/>
      <c r="D292" s="25"/>
      <c r="E292" s="29"/>
      <c r="F292" s="29"/>
      <c r="G292" s="29"/>
      <c r="H292" s="29"/>
      <c r="I292" s="29"/>
      <c r="J292" s="29"/>
      <c r="K292" s="29"/>
      <c r="L292" s="64"/>
      <c r="M292" s="64"/>
      <c r="N292" s="64"/>
      <c r="O292" s="6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42"/>
      <c r="B293" s="28"/>
      <c r="C293" s="25"/>
      <c r="D293" s="25"/>
      <c r="E293" s="29"/>
      <c r="F293" s="29"/>
      <c r="G293" s="29"/>
      <c r="H293" s="29"/>
      <c r="I293" s="29"/>
      <c r="J293" s="29"/>
      <c r="K293" s="29"/>
      <c r="L293" s="64"/>
      <c r="M293" s="64"/>
      <c r="N293" s="64"/>
      <c r="O293" s="6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42"/>
      <c r="B294" s="28"/>
      <c r="C294" s="25"/>
      <c r="D294" s="25"/>
      <c r="E294" s="29"/>
      <c r="F294" s="29"/>
      <c r="G294" s="29"/>
      <c r="H294" s="29"/>
      <c r="I294" s="29"/>
      <c r="J294" s="29"/>
      <c r="K294" s="29"/>
      <c r="L294" s="64"/>
      <c r="M294" s="64"/>
      <c r="N294" s="64"/>
      <c r="O294" s="6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29"/>
      <c r="K295" s="29"/>
      <c r="L295" s="64"/>
      <c r="M295" s="64"/>
      <c r="N295" s="64"/>
      <c r="O295" s="6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29"/>
      <c r="K296" s="29"/>
      <c r="L296" s="64"/>
      <c r="M296" s="64"/>
      <c r="N296" s="64"/>
      <c r="O296" s="6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29"/>
      <c r="K297" s="29"/>
      <c r="L297" s="64"/>
      <c r="M297" s="64"/>
      <c r="N297" s="64"/>
      <c r="O297" s="6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29"/>
      <c r="K298" s="29"/>
      <c r="L298" s="64"/>
      <c r="M298" s="64"/>
      <c r="N298" s="64"/>
      <c r="O298" s="6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29"/>
      <c r="K299" s="29"/>
      <c r="L299" s="64"/>
      <c r="M299" s="64"/>
      <c r="N299" s="64"/>
      <c r="O299" s="6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64"/>
      <c r="N300" s="64"/>
      <c r="O300" s="6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42"/>
      <c r="B301" s="30"/>
      <c r="C301" s="24"/>
      <c r="D301" s="24"/>
      <c r="E301" s="25"/>
      <c r="F301" s="25"/>
      <c r="G301" s="25"/>
      <c r="H301" s="25"/>
      <c r="I301" s="25"/>
      <c r="J301" s="25"/>
      <c r="K301" s="25"/>
      <c r="L301" s="64"/>
      <c r="M301" s="64"/>
      <c r="N301" s="64"/>
      <c r="O301" s="6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42"/>
      <c r="B302" s="28"/>
      <c r="C302" s="29"/>
      <c r="D302" s="29"/>
      <c r="E302" s="25"/>
      <c r="F302" s="25"/>
      <c r="G302" s="25"/>
      <c r="H302" s="25"/>
      <c r="I302" s="25"/>
      <c r="J302" s="25"/>
      <c r="K302" s="25"/>
      <c r="L302" s="64"/>
      <c r="M302" s="64"/>
      <c r="N302" s="64"/>
      <c r="O302" s="6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42"/>
      <c r="B303" s="28"/>
      <c r="C303" s="29"/>
      <c r="D303" s="29"/>
      <c r="E303" s="25"/>
      <c r="F303" s="25"/>
      <c r="G303" s="25"/>
      <c r="H303" s="25"/>
      <c r="I303" s="25"/>
      <c r="J303" s="25"/>
      <c r="K303" s="25"/>
      <c r="L303" s="64"/>
      <c r="M303" s="64"/>
      <c r="N303" s="64"/>
      <c r="O303" s="6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42"/>
      <c r="B304" s="28"/>
      <c r="C304" s="29"/>
      <c r="D304" s="29"/>
      <c r="E304" s="25"/>
      <c r="F304" s="25"/>
      <c r="G304" s="25"/>
      <c r="H304" s="25"/>
      <c r="I304" s="25"/>
      <c r="J304" s="25"/>
      <c r="K304" s="25"/>
      <c r="L304" s="64"/>
      <c r="M304" s="64"/>
      <c r="N304" s="64"/>
      <c r="O304" s="6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29"/>
      <c r="K305" s="29"/>
      <c r="L305" s="64"/>
      <c r="M305" s="64"/>
      <c r="N305" s="64"/>
      <c r="O305" s="6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29"/>
      <c r="K306" s="29"/>
      <c r="L306" s="64"/>
      <c r="M306" s="64"/>
      <c r="N306" s="64"/>
      <c r="O306" s="6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64"/>
      <c r="N307" s="64"/>
      <c r="O307" s="6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29"/>
      <c r="K308" s="29"/>
      <c r="L308" s="64"/>
      <c r="M308" s="64"/>
      <c r="N308" s="64"/>
      <c r="O308" s="6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29"/>
      <c r="K309" s="29"/>
      <c r="L309" s="64"/>
      <c r="M309" s="64"/>
      <c r="N309" s="64"/>
      <c r="O309" s="6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x14ac:dyDescent="0.25">
      <c r="A310" s="142"/>
      <c r="B310" s="28"/>
      <c r="C310" s="25"/>
      <c r="D310" s="25"/>
      <c r="E310" s="29"/>
      <c r="F310" s="29"/>
      <c r="G310" s="29"/>
      <c r="H310" s="29"/>
      <c r="I310" s="29"/>
      <c r="J310" s="29"/>
      <c r="K310" s="29"/>
      <c r="L310" s="64"/>
      <c r="M310" s="64"/>
      <c r="N310" s="64"/>
      <c r="O310" s="6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x14ac:dyDescent="0.25">
      <c r="A311" s="142"/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64"/>
      <c r="M311" s="64"/>
      <c r="N311" s="64"/>
      <c r="O311" s="6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x14ac:dyDescent="0.25">
      <c r="A312" s="142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64"/>
      <c r="M312" s="64"/>
      <c r="N312" s="64"/>
      <c r="O312" s="6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x14ac:dyDescent="0.25">
      <c r="A313" s="142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64"/>
      <c r="M313" s="64"/>
      <c r="N313" s="64"/>
      <c r="O313" s="6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x14ac:dyDescent="0.25">
      <c r="A314" s="142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64"/>
      <c r="M314" s="64"/>
      <c r="N314" s="64"/>
      <c r="O314" s="6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x14ac:dyDescent="0.25">
      <c r="A315" s="142"/>
      <c r="B315" s="28"/>
      <c r="C315" s="29"/>
      <c r="D315" s="29"/>
      <c r="E315" s="25"/>
      <c r="F315" s="25"/>
      <c r="G315" s="25"/>
      <c r="H315" s="25"/>
      <c r="I315" s="25"/>
      <c r="J315" s="25"/>
      <c r="K315" s="25"/>
      <c r="L315" s="64"/>
      <c r="M315" s="64"/>
      <c r="N315" s="64"/>
      <c r="O315" s="6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x14ac:dyDescent="0.25">
      <c r="A316" s="142"/>
      <c r="B316" s="28"/>
      <c r="C316" s="25"/>
      <c r="D316" s="25"/>
      <c r="E316" s="29"/>
      <c r="F316" s="29"/>
      <c r="G316" s="29"/>
      <c r="H316" s="29"/>
      <c r="I316" s="29"/>
      <c r="J316" s="29"/>
      <c r="K316" s="29"/>
      <c r="L316" s="64"/>
      <c r="M316" s="64"/>
      <c r="N316" s="64"/>
      <c r="O316" s="6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x14ac:dyDescent="0.25">
      <c r="A317" s="142"/>
      <c r="B317" s="28"/>
      <c r="C317" s="25"/>
      <c r="D317" s="25"/>
      <c r="E317" s="29"/>
      <c r="F317" s="29"/>
      <c r="G317" s="29"/>
      <c r="H317" s="29"/>
      <c r="I317" s="29"/>
      <c r="J317" s="29"/>
      <c r="K317" s="29"/>
      <c r="L317" s="64"/>
      <c r="M317" s="64"/>
      <c r="N317" s="64"/>
      <c r="O317" s="6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x14ac:dyDescent="0.25">
      <c r="A318" s="142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64"/>
      <c r="M318" s="64"/>
      <c r="N318" s="64"/>
      <c r="O318" s="6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x14ac:dyDescent="0.25">
      <c r="A319" s="142"/>
      <c r="B319" s="28"/>
      <c r="C319" s="25"/>
      <c r="D319" s="25"/>
      <c r="E319" s="29"/>
      <c r="F319" s="29"/>
      <c r="G319" s="29"/>
      <c r="H319" s="29"/>
      <c r="I319" s="29"/>
      <c r="J319" s="29"/>
      <c r="K319" s="29"/>
    </row>
    <row r="320" spans="1:27" x14ac:dyDescent="0.25"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19"/>
      <c r="M320" s="19"/>
      <c r="N320" s="19"/>
      <c r="O320" s="19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1:15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29"/>
      <c r="K321" s="29"/>
      <c r="L321" s="53"/>
      <c r="M321" s="53"/>
      <c r="N321" s="53"/>
      <c r="O321" s="53"/>
    </row>
    <row r="322" spans="1:15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53"/>
      <c r="M322" s="53"/>
      <c r="N322" s="53"/>
      <c r="O322" s="53"/>
    </row>
    <row r="323" spans="1:15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53"/>
      <c r="M323" s="53"/>
      <c r="N323" s="53"/>
      <c r="O323" s="53"/>
    </row>
    <row r="324" spans="1:15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53"/>
      <c r="M324" s="53"/>
      <c r="N324" s="53"/>
      <c r="O324" s="53"/>
    </row>
    <row r="325" spans="1:15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53"/>
      <c r="M325" s="53"/>
      <c r="N325" s="53"/>
      <c r="O325" s="53"/>
    </row>
    <row r="326" spans="1:15" s="12" customFormat="1" x14ac:dyDescent="0.25">
      <c r="A326" s="143"/>
      <c r="B326" s="28"/>
      <c r="C326" s="29"/>
      <c r="D326" s="29"/>
      <c r="E326" s="25"/>
      <c r="F326" s="25"/>
      <c r="G326" s="25"/>
      <c r="H326" s="25"/>
      <c r="I326" s="25"/>
      <c r="J326" s="25"/>
      <c r="K326" s="25"/>
      <c r="L326" s="53"/>
      <c r="M326" s="53"/>
      <c r="N326" s="53"/>
      <c r="O326" s="53"/>
    </row>
    <row r="327" spans="1:15" s="12" customFormat="1" x14ac:dyDescent="0.25">
      <c r="A327" s="143"/>
      <c r="B327" s="28"/>
      <c r="C327" s="25"/>
      <c r="D327" s="25"/>
      <c r="E327" s="29"/>
      <c r="F327" s="29"/>
      <c r="G327" s="29"/>
      <c r="H327" s="29"/>
      <c r="I327" s="29"/>
      <c r="J327" s="29"/>
      <c r="K327" s="29"/>
      <c r="L327" s="53"/>
      <c r="M327" s="53"/>
      <c r="N327" s="53"/>
      <c r="O327" s="53"/>
    </row>
    <row r="328" spans="1:15" s="12" customFormat="1" x14ac:dyDescent="0.25">
      <c r="A328" s="143"/>
      <c r="B328" s="28"/>
      <c r="C328" s="25"/>
      <c r="D328" s="25"/>
      <c r="E328" s="29"/>
      <c r="F328" s="29"/>
      <c r="G328" s="29"/>
      <c r="H328" s="29"/>
      <c r="I328" s="29"/>
      <c r="J328" s="29"/>
      <c r="K328" s="29"/>
      <c r="L328" s="53"/>
      <c r="M328" s="53"/>
      <c r="N328" s="53"/>
      <c r="O328" s="53"/>
    </row>
    <row r="329" spans="1:15" s="12" customFormat="1" x14ac:dyDescent="0.25">
      <c r="A329" s="143"/>
      <c r="B329" s="28"/>
      <c r="C329" s="25"/>
      <c r="D329" s="25"/>
      <c r="E329" s="29"/>
      <c r="F329" s="29"/>
      <c r="G329" s="29"/>
      <c r="H329" s="29"/>
      <c r="I329" s="29"/>
      <c r="J329" s="29"/>
      <c r="K329" s="29"/>
      <c r="L329" s="53"/>
      <c r="M329" s="53"/>
      <c r="N329" s="53"/>
      <c r="O329" s="53"/>
    </row>
    <row r="330" spans="1:15" s="12" customFormat="1" x14ac:dyDescent="0.25">
      <c r="A330" s="143"/>
      <c r="B330" s="28"/>
      <c r="C330" s="25"/>
      <c r="D330" s="25"/>
      <c r="E330" s="29"/>
      <c r="F330" s="29"/>
      <c r="G330" s="29"/>
      <c r="H330" s="29"/>
      <c r="I330" s="29"/>
      <c r="J330" s="29"/>
      <c r="K330" s="29"/>
      <c r="L330" s="53"/>
      <c r="M330" s="53"/>
      <c r="N330" s="53"/>
      <c r="O330" s="53"/>
    </row>
    <row r="331" spans="1:15" s="12" customFormat="1" x14ac:dyDescent="0.25">
      <c r="A331" s="143"/>
      <c r="B331" s="28"/>
      <c r="C331" s="25"/>
      <c r="D331" s="25"/>
      <c r="E331" s="29"/>
      <c r="F331" s="29"/>
      <c r="G331" s="29"/>
      <c r="H331" s="29"/>
      <c r="I331" s="29"/>
      <c r="J331" s="29"/>
      <c r="K331" s="29"/>
      <c r="L331" s="53"/>
      <c r="M331" s="53"/>
      <c r="N331" s="53"/>
      <c r="O331" s="53"/>
    </row>
    <row r="332" spans="1:15" s="12" customFormat="1" x14ac:dyDescent="0.25">
      <c r="A332" s="143"/>
      <c r="B332" s="28"/>
      <c r="C332" s="25"/>
      <c r="D332" s="25"/>
      <c r="E332" s="29"/>
      <c r="F332" s="29"/>
      <c r="G332" s="29"/>
      <c r="H332" s="29"/>
      <c r="I332" s="29"/>
      <c r="J332" s="29"/>
      <c r="K332" s="29"/>
      <c r="L332" s="53"/>
      <c r="M332" s="53"/>
      <c r="N332" s="53"/>
      <c r="O332" s="53"/>
    </row>
    <row r="333" spans="1:15" s="12" customFormat="1" x14ac:dyDescent="0.25">
      <c r="A333" s="143"/>
      <c r="B333" s="28"/>
      <c r="C333" s="25"/>
      <c r="D333" s="25"/>
      <c r="E333" s="29"/>
      <c r="F333" s="29"/>
      <c r="G333" s="29"/>
      <c r="H333" s="29"/>
      <c r="I333" s="29"/>
      <c r="J333" s="29"/>
      <c r="K333" s="29"/>
      <c r="L333" s="53"/>
      <c r="M333" s="53"/>
      <c r="N333" s="53"/>
      <c r="O333" s="53"/>
    </row>
    <row r="334" spans="1:15" s="12" customFormat="1" x14ac:dyDescent="0.25">
      <c r="A334" s="143"/>
      <c r="B334" s="28"/>
      <c r="C334" s="25"/>
      <c r="D334" s="25"/>
      <c r="E334" s="29"/>
      <c r="F334" s="29"/>
      <c r="G334" s="29"/>
      <c r="H334" s="29"/>
      <c r="I334" s="29"/>
      <c r="J334" s="29"/>
      <c r="K334" s="29"/>
      <c r="L334" s="53"/>
      <c r="M334" s="53"/>
      <c r="N334" s="53"/>
      <c r="O334" s="53"/>
    </row>
    <row r="335" spans="1:15" s="12" customFormat="1" x14ac:dyDescent="0.25">
      <c r="A335" s="143"/>
      <c r="B335" s="28"/>
      <c r="C335" s="25"/>
      <c r="D335" s="25"/>
      <c r="E335" s="29"/>
      <c r="F335" s="29"/>
      <c r="G335" s="29"/>
      <c r="H335" s="29"/>
      <c r="I335" s="29"/>
      <c r="J335" s="29"/>
      <c r="K335" s="29"/>
      <c r="L335" s="53"/>
      <c r="M335" s="53"/>
      <c r="N335" s="53"/>
      <c r="O335" s="53"/>
    </row>
    <row r="336" spans="1:15" s="12" customFormat="1" x14ac:dyDescent="0.25">
      <c r="A336" s="143"/>
      <c r="B336" s="28"/>
      <c r="C336" s="25"/>
      <c r="D336" s="25"/>
      <c r="E336" s="29"/>
      <c r="F336" s="29"/>
      <c r="G336" s="29"/>
      <c r="H336" s="29"/>
      <c r="I336" s="29"/>
      <c r="J336" s="29"/>
      <c r="K336" s="29"/>
      <c r="L336" s="53"/>
      <c r="M336" s="53"/>
      <c r="N336" s="53"/>
      <c r="O336" s="53"/>
    </row>
    <row r="337" spans="1:27" x14ac:dyDescent="0.25">
      <c r="B337" s="30"/>
      <c r="C337" s="24"/>
      <c r="D337" s="24"/>
      <c r="E337" s="29"/>
      <c r="F337" s="29"/>
      <c r="G337" s="29"/>
      <c r="H337" s="29"/>
      <c r="I337" s="29"/>
      <c r="J337" s="29"/>
      <c r="K337" s="29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</row>
    <row r="338" spans="1:27" x14ac:dyDescent="0.25">
      <c r="B338" s="31"/>
      <c r="C338" s="27"/>
      <c r="D338" s="27"/>
      <c r="E338" s="25"/>
      <c r="F338" s="25"/>
      <c r="G338" s="25"/>
      <c r="H338" s="25"/>
      <c r="I338" s="25"/>
      <c r="J338" s="25"/>
      <c r="K338" s="25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</row>
    <row r="339" spans="1:27" x14ac:dyDescent="0.25">
      <c r="B339" s="28"/>
      <c r="C339" s="25"/>
      <c r="D339" s="25"/>
      <c r="E339" s="29"/>
      <c r="F339" s="29"/>
      <c r="G339" s="29"/>
      <c r="H339" s="29"/>
      <c r="I339" s="29"/>
      <c r="J339" s="29"/>
      <c r="K339" s="29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</row>
    <row r="340" spans="1:27" x14ac:dyDescent="0.25">
      <c r="B340" s="28"/>
      <c r="C340" s="29"/>
      <c r="D340" s="29"/>
      <c r="E340" s="25"/>
      <c r="F340" s="25"/>
      <c r="G340" s="25"/>
      <c r="H340" s="25"/>
      <c r="I340" s="25"/>
      <c r="J340" s="25"/>
      <c r="K340" s="25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</row>
    <row r="341" spans="1:27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K341" s="29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</row>
    <row r="342" spans="1:27" x14ac:dyDescent="0.25">
      <c r="B342" s="28"/>
      <c r="C342" s="25"/>
      <c r="D342" s="25"/>
      <c r="E342" s="29"/>
      <c r="F342" s="29"/>
      <c r="G342" s="29"/>
      <c r="H342" s="29"/>
      <c r="I342" s="29"/>
      <c r="J342" s="29"/>
      <c r="K342" s="29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</row>
    <row r="343" spans="1:27" x14ac:dyDescent="0.25">
      <c r="B343" s="28"/>
      <c r="C343" s="25"/>
      <c r="D343" s="25"/>
      <c r="E343" s="29"/>
      <c r="F343" s="29"/>
      <c r="G343" s="29"/>
      <c r="H343" s="29"/>
      <c r="I343" s="29"/>
      <c r="J343" s="29"/>
      <c r="K343" s="29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</row>
    <row r="344" spans="1:27" x14ac:dyDescent="0.25">
      <c r="B344" s="28"/>
      <c r="C344" s="25"/>
      <c r="D344" s="25"/>
      <c r="E344" s="29"/>
      <c r="F344" s="29"/>
      <c r="G344" s="29"/>
      <c r="H344" s="29"/>
      <c r="I344" s="29"/>
      <c r="J344" s="29"/>
      <c r="K344" s="29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</row>
    <row r="345" spans="1:27" x14ac:dyDescent="0.25">
      <c r="B345" s="28"/>
      <c r="C345" s="29"/>
      <c r="D345" s="29"/>
      <c r="E345" s="25"/>
      <c r="F345" s="25"/>
      <c r="G345" s="25"/>
      <c r="H345" s="25"/>
      <c r="I345" s="25"/>
      <c r="J345" s="25"/>
      <c r="K345" s="25"/>
      <c r="L345" s="64"/>
      <c r="M345" s="64"/>
      <c r="N345" s="64"/>
      <c r="O345" s="6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x14ac:dyDescent="0.25">
      <c r="B346" s="28"/>
      <c r="C346" s="25"/>
      <c r="D346" s="25"/>
      <c r="E346" s="29"/>
      <c r="F346" s="29"/>
      <c r="G346" s="29"/>
      <c r="H346" s="29"/>
      <c r="I346" s="29"/>
      <c r="J346" s="29"/>
      <c r="K346" s="29"/>
      <c r="L346" s="64"/>
      <c r="M346" s="64"/>
      <c r="N346" s="64"/>
      <c r="O346" s="6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x14ac:dyDescent="0.25"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64"/>
      <c r="N347" s="64"/>
      <c r="O347" s="6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x14ac:dyDescent="0.25">
      <c r="B348" s="28"/>
      <c r="C348" s="29"/>
      <c r="D348" s="29"/>
      <c r="E348" s="25"/>
      <c r="F348" s="25"/>
      <c r="G348" s="25"/>
      <c r="H348" s="25"/>
      <c r="I348" s="25"/>
      <c r="J348" s="25"/>
      <c r="K348" s="25"/>
      <c r="L348" s="64"/>
      <c r="M348" s="64"/>
      <c r="N348" s="64"/>
      <c r="O348" s="6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x14ac:dyDescent="0.25">
      <c r="B349" s="28"/>
      <c r="C349" s="29"/>
      <c r="D349" s="29"/>
      <c r="E349" s="25"/>
      <c r="F349" s="25"/>
      <c r="G349" s="25"/>
      <c r="H349" s="25"/>
      <c r="I349" s="25"/>
      <c r="J349" s="25"/>
      <c r="K349" s="25"/>
      <c r="L349" s="64"/>
      <c r="M349" s="64"/>
      <c r="N349" s="64"/>
      <c r="O349" s="6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x14ac:dyDescent="0.25">
      <c r="B350" s="28"/>
      <c r="C350" s="25"/>
      <c r="D350" s="25"/>
      <c r="E350" s="29"/>
      <c r="F350" s="29"/>
      <c r="G350" s="29"/>
      <c r="H350" s="29"/>
      <c r="I350" s="29"/>
      <c r="J350" s="29"/>
      <c r="K350" s="29"/>
      <c r="L350" s="64"/>
      <c r="M350" s="64"/>
      <c r="N350" s="64"/>
      <c r="O350" s="6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x14ac:dyDescent="0.25"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64"/>
      <c r="M351" s="64"/>
      <c r="N351" s="64"/>
      <c r="O351" s="6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29"/>
      <c r="K352" s="29"/>
      <c r="L352" s="64"/>
      <c r="M352" s="64"/>
      <c r="N352" s="64"/>
      <c r="O352" s="6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x14ac:dyDescent="0.25">
      <c r="A353" s="142"/>
      <c r="B353" s="28"/>
      <c r="C353" s="29"/>
      <c r="D353" s="29"/>
      <c r="E353" s="25"/>
      <c r="F353" s="25"/>
      <c r="G353" s="25"/>
      <c r="H353" s="25"/>
      <c r="I353" s="25"/>
      <c r="J353" s="25"/>
      <c r="K353" s="25"/>
      <c r="L353" s="64"/>
      <c r="M353" s="64"/>
      <c r="N353" s="64"/>
      <c r="O353" s="6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x14ac:dyDescent="0.25">
      <c r="A354" s="142"/>
      <c r="B354" s="28"/>
      <c r="C354" s="25"/>
      <c r="D354" s="25"/>
      <c r="E354" s="29"/>
      <c r="F354" s="29"/>
      <c r="G354" s="29"/>
      <c r="H354" s="29"/>
      <c r="I354" s="29"/>
      <c r="J354" s="29"/>
      <c r="K354" s="29"/>
      <c r="L354" s="64"/>
      <c r="M354" s="64"/>
      <c r="N354" s="64"/>
      <c r="O354" s="6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x14ac:dyDescent="0.25">
      <c r="A355" s="142"/>
      <c r="B355" s="28"/>
      <c r="C355" s="25"/>
      <c r="D355" s="25"/>
      <c r="E355" s="29"/>
      <c r="F355" s="29"/>
      <c r="G355" s="29"/>
      <c r="H355" s="29"/>
      <c r="I355" s="29"/>
      <c r="J355" s="29"/>
      <c r="K355" s="29"/>
      <c r="L355" s="64"/>
      <c r="M355" s="64"/>
      <c r="N355" s="64"/>
      <c r="O355" s="6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x14ac:dyDescent="0.25">
      <c r="A356" s="142"/>
      <c r="B356" s="28"/>
      <c r="C356" s="25"/>
      <c r="D356" s="25"/>
      <c r="E356" s="29"/>
      <c r="F356" s="29"/>
      <c r="G356" s="29"/>
      <c r="H356" s="29"/>
      <c r="I356" s="29"/>
      <c r="J356" s="29"/>
      <c r="K356" s="29"/>
      <c r="L356" s="64"/>
      <c r="M356" s="64"/>
      <c r="N356" s="64"/>
      <c r="O356" s="6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29"/>
      <c r="K357" s="29"/>
      <c r="L357" s="64"/>
      <c r="M357" s="64"/>
      <c r="N357" s="64"/>
      <c r="O357" s="6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64"/>
      <c r="M358" s="64"/>
      <c r="N358" s="64"/>
      <c r="O358" s="6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29"/>
      <c r="K359" s="29"/>
      <c r="L359" s="64"/>
      <c r="M359" s="64"/>
      <c r="N359" s="64"/>
      <c r="O359" s="6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29"/>
      <c r="K360" s="29"/>
      <c r="L360" s="64"/>
      <c r="M360" s="64"/>
      <c r="N360" s="64"/>
      <c r="O360" s="6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29"/>
      <c r="K361" s="29"/>
      <c r="L361" s="64"/>
      <c r="M361" s="64"/>
      <c r="N361" s="64"/>
      <c r="O361" s="6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29"/>
      <c r="K362" s="29"/>
      <c r="L362" s="64"/>
      <c r="M362" s="64"/>
      <c r="N362" s="64"/>
      <c r="O362" s="6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29"/>
      <c r="K363" s="29"/>
      <c r="L363" s="64"/>
      <c r="M363" s="64"/>
      <c r="N363" s="64"/>
      <c r="O363" s="6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A364" s="142"/>
      <c r="B364" s="30"/>
      <c r="C364" s="24"/>
      <c r="D364" s="24"/>
      <c r="E364" s="25"/>
      <c r="F364" s="25"/>
      <c r="G364" s="25"/>
      <c r="H364" s="25"/>
      <c r="I364" s="25"/>
      <c r="J364" s="25"/>
      <c r="K364" s="25"/>
      <c r="L364" s="64"/>
      <c r="M364" s="64"/>
      <c r="N364" s="64"/>
      <c r="O364" s="6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42"/>
      <c r="B365" s="28"/>
      <c r="C365" s="29"/>
      <c r="D365" s="29"/>
      <c r="E365" s="25"/>
      <c r="F365" s="25"/>
      <c r="G365" s="25"/>
      <c r="H365" s="25"/>
      <c r="I365" s="25"/>
      <c r="J365" s="25"/>
      <c r="K365" s="25"/>
      <c r="L365" s="64"/>
      <c r="M365" s="64"/>
      <c r="N365" s="64"/>
      <c r="O365" s="6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42"/>
      <c r="B366" s="28"/>
      <c r="C366" s="29"/>
      <c r="D366" s="29"/>
      <c r="E366" s="25"/>
      <c r="F366" s="25"/>
      <c r="G366" s="25"/>
      <c r="H366" s="25"/>
      <c r="I366" s="25"/>
      <c r="J366" s="25"/>
      <c r="K366" s="25"/>
      <c r="L366" s="64"/>
      <c r="M366" s="64"/>
      <c r="N366" s="64"/>
      <c r="O366" s="6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64"/>
      <c r="M367" s="64"/>
      <c r="N367" s="64"/>
      <c r="O367" s="6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29"/>
      <c r="K368" s="29"/>
      <c r="L368" s="64"/>
      <c r="M368" s="64"/>
      <c r="N368" s="64"/>
      <c r="O368" s="6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29"/>
      <c r="K369" s="29"/>
      <c r="L369" s="64"/>
      <c r="M369" s="64"/>
      <c r="N369" s="64"/>
      <c r="O369" s="6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42"/>
      <c r="B370" s="28"/>
      <c r="C370" s="29"/>
      <c r="D370" s="29"/>
      <c r="E370" s="25"/>
      <c r="F370" s="25"/>
      <c r="G370" s="25"/>
      <c r="H370" s="25"/>
      <c r="I370" s="25"/>
      <c r="J370" s="25"/>
      <c r="K370" s="25"/>
      <c r="L370" s="64"/>
      <c r="M370" s="64"/>
      <c r="N370" s="64"/>
      <c r="O370" s="6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42"/>
      <c r="B371" s="28"/>
      <c r="C371" s="25"/>
      <c r="D371" s="25"/>
      <c r="E371" s="29"/>
      <c r="F371" s="29"/>
      <c r="G371" s="29"/>
      <c r="H371" s="29"/>
      <c r="I371" s="29"/>
      <c r="J371" s="29"/>
      <c r="K371" s="29"/>
      <c r="L371" s="64"/>
      <c r="M371" s="64"/>
      <c r="N371" s="64"/>
      <c r="O371" s="6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42"/>
      <c r="B372" s="28"/>
      <c r="C372" s="25"/>
      <c r="D372" s="25"/>
      <c r="E372" s="29"/>
      <c r="F372" s="29"/>
      <c r="G372" s="29"/>
      <c r="H372" s="29"/>
      <c r="I372" s="29"/>
      <c r="J372" s="29"/>
      <c r="K372" s="29"/>
      <c r="L372" s="64"/>
      <c r="M372" s="64"/>
      <c r="N372" s="64"/>
      <c r="O372" s="6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25"/>
      <c r="K373" s="25"/>
      <c r="L373" s="64"/>
      <c r="M373" s="64"/>
      <c r="N373" s="64"/>
      <c r="O373" s="6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42"/>
      <c r="B374" s="28"/>
      <c r="C374" s="25"/>
      <c r="D374" s="25"/>
      <c r="E374" s="29"/>
      <c r="F374" s="29"/>
      <c r="G374" s="29"/>
      <c r="H374" s="29"/>
      <c r="I374" s="29"/>
      <c r="J374" s="29"/>
      <c r="K374" s="29"/>
      <c r="L374" s="64"/>
      <c r="M374" s="64"/>
      <c r="N374" s="64"/>
      <c r="O374" s="6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29"/>
      <c r="K375" s="29"/>
      <c r="L375" s="64"/>
      <c r="M375" s="64"/>
      <c r="N375" s="64"/>
      <c r="O375" s="6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29"/>
      <c r="K376" s="29"/>
      <c r="L376" s="64"/>
      <c r="M376" s="64"/>
      <c r="N376" s="64"/>
      <c r="O376" s="6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29"/>
      <c r="K377" s="29"/>
      <c r="L377" s="64"/>
      <c r="M377" s="64"/>
      <c r="N377" s="64"/>
      <c r="O377" s="6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29"/>
      <c r="K378" s="29"/>
      <c r="L378" s="64"/>
      <c r="M378" s="64"/>
      <c r="N378" s="64"/>
      <c r="O378" s="6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29"/>
      <c r="K379" s="29"/>
      <c r="L379" s="64"/>
      <c r="M379" s="64"/>
      <c r="N379" s="64"/>
      <c r="O379" s="6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29"/>
      <c r="K380" s="29"/>
      <c r="L380" s="64"/>
      <c r="M380" s="64"/>
      <c r="N380" s="64"/>
      <c r="O380" s="6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42"/>
      <c r="B381" s="28"/>
      <c r="C381" s="29"/>
      <c r="D381" s="29"/>
      <c r="E381" s="25"/>
      <c r="F381" s="25"/>
      <c r="G381" s="25"/>
      <c r="H381" s="25"/>
      <c r="I381" s="25"/>
      <c r="J381" s="25"/>
      <c r="K381" s="25"/>
      <c r="L381" s="64"/>
      <c r="M381" s="64"/>
      <c r="N381" s="64"/>
      <c r="O381" s="6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42"/>
      <c r="B382" s="28"/>
      <c r="C382" s="29"/>
      <c r="D382" s="29"/>
      <c r="E382" s="25"/>
      <c r="F382" s="25"/>
      <c r="G382" s="25"/>
      <c r="H382" s="25"/>
      <c r="I382" s="25"/>
      <c r="J382" s="25"/>
      <c r="K382" s="25"/>
      <c r="L382" s="64"/>
      <c r="M382" s="64"/>
      <c r="N382" s="64"/>
      <c r="O382" s="6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42"/>
      <c r="B383" s="28"/>
      <c r="C383" s="29"/>
      <c r="D383" s="29"/>
      <c r="E383" s="25"/>
      <c r="F383" s="25"/>
      <c r="G383" s="25"/>
      <c r="H383" s="25"/>
      <c r="I383" s="25"/>
      <c r="J383" s="25"/>
      <c r="K383" s="25"/>
      <c r="L383" s="64"/>
      <c r="M383" s="64"/>
      <c r="N383" s="64"/>
      <c r="O383" s="6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25"/>
      <c r="K384" s="25"/>
      <c r="L384" s="64"/>
      <c r="M384" s="64"/>
      <c r="N384" s="64"/>
      <c r="O384" s="6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42"/>
      <c r="B385" s="28"/>
      <c r="C385" s="25"/>
      <c r="D385" s="25"/>
      <c r="E385" s="29"/>
      <c r="F385" s="29"/>
      <c r="G385" s="29"/>
      <c r="H385" s="29"/>
      <c r="I385" s="29"/>
      <c r="J385" s="29"/>
      <c r="K385" s="29"/>
      <c r="L385" s="64"/>
      <c r="M385" s="64"/>
      <c r="N385" s="64"/>
      <c r="O385" s="6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29"/>
      <c r="K386" s="29"/>
      <c r="L386" s="64"/>
      <c r="M386" s="64"/>
      <c r="N386" s="64"/>
      <c r="O386" s="6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29"/>
      <c r="K387" s="29"/>
      <c r="L387" s="64"/>
      <c r="M387" s="64"/>
      <c r="N387" s="64"/>
      <c r="O387" s="6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64"/>
      <c r="N388" s="64"/>
      <c r="O388" s="6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42"/>
      <c r="B389" s="28"/>
      <c r="C389" s="29"/>
      <c r="D389" s="29"/>
      <c r="E389" s="25"/>
      <c r="F389" s="25"/>
      <c r="G389" s="25"/>
      <c r="H389" s="25"/>
      <c r="I389" s="25"/>
      <c r="J389" s="25"/>
      <c r="K389" s="25"/>
      <c r="L389" s="64"/>
      <c r="M389" s="64"/>
      <c r="N389" s="64"/>
      <c r="O389" s="6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42"/>
      <c r="B390" s="28"/>
      <c r="C390" s="25"/>
      <c r="D390" s="25"/>
      <c r="E390" s="29"/>
      <c r="F390" s="29"/>
      <c r="G390" s="29"/>
      <c r="H390" s="29"/>
      <c r="I390" s="29"/>
      <c r="J390" s="29"/>
      <c r="K390" s="29"/>
      <c r="L390" s="64"/>
      <c r="M390" s="64"/>
      <c r="N390" s="64"/>
      <c r="O390" s="6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42"/>
      <c r="B391" s="28"/>
      <c r="C391" s="25"/>
      <c r="D391" s="25"/>
      <c r="E391" s="29"/>
      <c r="F391" s="29"/>
      <c r="G391" s="29"/>
      <c r="H391" s="29"/>
      <c r="I391" s="29"/>
      <c r="J391" s="29"/>
      <c r="K391" s="29"/>
      <c r="L391" s="64"/>
      <c r="M391" s="64"/>
      <c r="N391" s="64"/>
      <c r="O391" s="6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29"/>
      <c r="K392" s="29"/>
      <c r="L392" s="64"/>
      <c r="M392" s="64"/>
      <c r="N392" s="64"/>
      <c r="O392" s="6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29"/>
      <c r="K393" s="29"/>
      <c r="L393" s="64"/>
      <c r="M393" s="64"/>
      <c r="N393" s="64"/>
      <c r="O393" s="6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29"/>
      <c r="K394" s="29"/>
      <c r="L394" s="64"/>
      <c r="M394" s="64"/>
      <c r="N394" s="64"/>
      <c r="O394" s="6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25"/>
      <c r="K395" s="25"/>
      <c r="L395" s="64"/>
      <c r="M395" s="64"/>
      <c r="N395" s="64"/>
      <c r="O395" s="6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25"/>
      <c r="K396" s="25"/>
      <c r="L396" s="64"/>
      <c r="M396" s="64"/>
      <c r="N396" s="64"/>
      <c r="O396" s="6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29"/>
      <c r="K397" s="29"/>
      <c r="L397" s="64"/>
      <c r="M397" s="64"/>
      <c r="N397" s="64"/>
      <c r="O397" s="6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29"/>
      <c r="K398" s="29"/>
      <c r="L398" s="64"/>
      <c r="M398" s="64"/>
      <c r="N398" s="64"/>
      <c r="O398" s="6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29"/>
      <c r="K399" s="29"/>
      <c r="L399" s="64"/>
      <c r="M399" s="64"/>
      <c r="N399" s="64"/>
      <c r="O399" s="6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42"/>
      <c r="B400" s="30"/>
      <c r="C400" s="24"/>
      <c r="D400" s="24"/>
      <c r="E400" s="25"/>
      <c r="F400" s="25"/>
      <c r="G400" s="25"/>
      <c r="H400" s="25"/>
      <c r="I400" s="25"/>
      <c r="J400" s="25"/>
      <c r="K400" s="25"/>
      <c r="L400" s="64"/>
      <c r="M400" s="64"/>
      <c r="N400" s="64"/>
      <c r="O400" s="6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25"/>
      <c r="K401" s="25"/>
      <c r="L401" s="64"/>
      <c r="M401" s="64"/>
      <c r="N401" s="64"/>
      <c r="O401" s="6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25"/>
      <c r="K402" s="25"/>
      <c r="L402" s="64"/>
      <c r="M402" s="64"/>
      <c r="N402" s="64"/>
      <c r="O402" s="6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42"/>
      <c r="B403" s="28"/>
      <c r="C403" s="25"/>
      <c r="D403" s="25"/>
      <c r="E403" s="29"/>
      <c r="F403" s="29"/>
      <c r="G403" s="29"/>
      <c r="H403" s="29"/>
      <c r="I403" s="29"/>
      <c r="J403" s="29"/>
      <c r="K403" s="29"/>
      <c r="L403" s="64"/>
      <c r="M403" s="64"/>
      <c r="N403" s="64"/>
      <c r="O403" s="6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29"/>
      <c r="K404" s="29"/>
      <c r="L404" s="64"/>
      <c r="M404" s="64"/>
      <c r="N404" s="64"/>
      <c r="O404" s="6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42"/>
      <c r="B405" s="28"/>
      <c r="C405" s="29"/>
      <c r="D405" s="29"/>
      <c r="E405" s="25"/>
      <c r="F405" s="25"/>
      <c r="G405" s="25"/>
      <c r="H405" s="25"/>
      <c r="I405" s="25"/>
      <c r="J405" s="25"/>
      <c r="K405" s="25"/>
      <c r="L405" s="64"/>
      <c r="M405" s="64"/>
      <c r="N405" s="64"/>
      <c r="O405" s="6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42"/>
      <c r="B406" s="28"/>
      <c r="C406" s="29"/>
      <c r="D406" s="29"/>
      <c r="E406" s="25"/>
      <c r="F406" s="25"/>
      <c r="G406" s="25"/>
      <c r="H406" s="25"/>
      <c r="I406" s="25"/>
      <c r="J406" s="25"/>
      <c r="K406" s="25"/>
      <c r="L406" s="64"/>
      <c r="M406" s="64"/>
      <c r="N406" s="64"/>
      <c r="O406" s="6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29"/>
      <c r="K407" s="29"/>
      <c r="L407" s="64"/>
      <c r="M407" s="64"/>
      <c r="N407" s="64"/>
      <c r="O407" s="6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64"/>
      <c r="N408" s="64"/>
      <c r="O408" s="6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42"/>
      <c r="B409" s="28"/>
      <c r="C409" s="29"/>
      <c r="D409" s="29"/>
      <c r="E409" s="25"/>
      <c r="F409" s="25"/>
      <c r="G409" s="25"/>
      <c r="H409" s="25"/>
      <c r="I409" s="25"/>
      <c r="J409" s="25"/>
      <c r="K409" s="25"/>
      <c r="L409" s="64"/>
      <c r="M409" s="64"/>
      <c r="N409" s="64"/>
      <c r="O409" s="6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42"/>
      <c r="B410" s="30"/>
      <c r="C410" s="24"/>
      <c r="D410" s="24"/>
      <c r="E410" s="25"/>
      <c r="F410" s="25"/>
      <c r="G410" s="25"/>
      <c r="H410" s="25"/>
      <c r="I410" s="25"/>
      <c r="J410" s="25"/>
      <c r="K410" s="25"/>
      <c r="L410" s="64"/>
      <c r="M410" s="64"/>
      <c r="N410" s="64"/>
      <c r="O410" s="6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42"/>
      <c r="B411" s="28"/>
      <c r="C411" s="29"/>
      <c r="D411" s="29"/>
      <c r="E411" s="25"/>
      <c r="F411" s="25"/>
      <c r="G411" s="25"/>
      <c r="H411" s="25"/>
      <c r="I411" s="25"/>
      <c r="J411" s="25"/>
      <c r="K411" s="25"/>
      <c r="L411" s="64"/>
      <c r="M411" s="64"/>
      <c r="N411" s="64"/>
      <c r="O411" s="6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42"/>
      <c r="B412" s="28"/>
      <c r="C412" s="29"/>
      <c r="D412" s="29"/>
      <c r="E412" s="25"/>
      <c r="F412" s="25"/>
      <c r="G412" s="25"/>
      <c r="H412" s="25"/>
      <c r="I412" s="25"/>
      <c r="J412" s="25"/>
      <c r="K412" s="25"/>
      <c r="L412" s="64"/>
      <c r="M412" s="64"/>
      <c r="N412" s="64"/>
      <c r="O412" s="6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25"/>
      <c r="K413" s="25"/>
      <c r="L413" s="64"/>
      <c r="M413" s="64"/>
      <c r="N413" s="64"/>
      <c r="O413" s="6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25"/>
      <c r="K414" s="25"/>
      <c r="L414" s="64"/>
      <c r="M414" s="64"/>
      <c r="N414" s="64"/>
      <c r="O414" s="6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29"/>
      <c r="K415" s="29"/>
      <c r="L415" s="64"/>
      <c r="M415" s="64"/>
      <c r="N415" s="64"/>
      <c r="O415" s="6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64"/>
      <c r="N416" s="64"/>
      <c r="O416" s="6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64"/>
      <c r="N417" s="64"/>
      <c r="O417" s="6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29"/>
      <c r="K418" s="29"/>
      <c r="L418" s="64"/>
      <c r="M418" s="64"/>
      <c r="N418" s="64"/>
      <c r="O418" s="6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29"/>
      <c r="K419" s="29"/>
      <c r="L419" s="64"/>
      <c r="M419" s="64"/>
      <c r="N419" s="64"/>
      <c r="O419" s="6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29"/>
      <c r="K420" s="29"/>
      <c r="L420" s="64"/>
      <c r="M420" s="64"/>
      <c r="N420" s="64"/>
      <c r="O420" s="6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29"/>
      <c r="K421" s="29"/>
      <c r="L421" s="64"/>
      <c r="M421" s="64"/>
      <c r="N421" s="64"/>
      <c r="O421" s="6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64"/>
      <c r="N422" s="64"/>
      <c r="O422" s="6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64"/>
      <c r="N423" s="64"/>
      <c r="O423" s="6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42"/>
      <c r="B424" s="28"/>
      <c r="C424" s="29"/>
      <c r="D424" s="29"/>
      <c r="E424" s="25"/>
      <c r="F424" s="25"/>
      <c r="G424" s="25"/>
      <c r="H424" s="25"/>
      <c r="I424" s="25"/>
      <c r="J424" s="25"/>
      <c r="K424" s="25"/>
      <c r="L424" s="64"/>
      <c r="M424" s="64"/>
      <c r="N424" s="64"/>
      <c r="O424" s="6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29"/>
      <c r="K425" s="29"/>
      <c r="L425" s="64"/>
      <c r="M425" s="64"/>
      <c r="N425" s="64"/>
      <c r="O425" s="6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42"/>
      <c r="B426" s="28"/>
      <c r="C426" s="25"/>
      <c r="D426" s="25"/>
      <c r="E426" s="29"/>
      <c r="F426" s="29"/>
      <c r="G426" s="29"/>
      <c r="H426" s="29"/>
      <c r="I426" s="29"/>
      <c r="J426" s="29"/>
      <c r="K426" s="29"/>
      <c r="L426" s="64"/>
      <c r="M426" s="64"/>
      <c r="N426" s="64"/>
      <c r="O426" s="6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42"/>
      <c r="B427" s="28"/>
      <c r="C427" s="25"/>
      <c r="D427" s="25"/>
      <c r="E427" s="29"/>
      <c r="F427" s="29"/>
      <c r="G427" s="29"/>
      <c r="H427" s="29"/>
      <c r="I427" s="29"/>
      <c r="J427" s="29"/>
      <c r="K427" s="29"/>
      <c r="L427" s="64"/>
      <c r="M427" s="64"/>
      <c r="N427" s="64"/>
      <c r="O427" s="6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42"/>
      <c r="B428" s="28"/>
      <c r="C428" s="25"/>
      <c r="D428" s="25"/>
      <c r="E428" s="29"/>
      <c r="F428" s="29"/>
      <c r="G428" s="29"/>
      <c r="H428" s="29"/>
      <c r="I428" s="29"/>
      <c r="J428" s="29"/>
      <c r="K428" s="29"/>
      <c r="L428" s="64"/>
      <c r="M428" s="64"/>
      <c r="N428" s="64"/>
      <c r="O428" s="6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42"/>
      <c r="B429" s="28"/>
      <c r="C429" s="25"/>
      <c r="D429" s="25"/>
      <c r="E429" s="29"/>
      <c r="F429" s="29"/>
      <c r="G429" s="29"/>
      <c r="H429" s="29"/>
      <c r="I429" s="29"/>
      <c r="J429" s="29"/>
      <c r="K429" s="29"/>
      <c r="L429" s="64"/>
      <c r="M429" s="64"/>
      <c r="N429" s="64"/>
      <c r="O429" s="6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29"/>
      <c r="K430" s="29"/>
      <c r="L430" s="64"/>
      <c r="M430" s="64"/>
      <c r="N430" s="64"/>
      <c r="O430" s="6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29"/>
      <c r="K431" s="29"/>
      <c r="L431" s="64"/>
      <c r="M431" s="64"/>
      <c r="N431" s="64"/>
      <c r="O431" s="6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29"/>
      <c r="K432" s="29"/>
      <c r="L432" s="64"/>
      <c r="M432" s="64"/>
      <c r="N432" s="64"/>
      <c r="O432" s="6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29"/>
      <c r="K433" s="29"/>
      <c r="L433" s="64"/>
      <c r="M433" s="64"/>
      <c r="N433" s="64"/>
      <c r="O433" s="6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64"/>
      <c r="N434" s="64"/>
      <c r="O434" s="6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64"/>
      <c r="N435" s="64"/>
      <c r="O435" s="6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42"/>
      <c r="B436" s="30"/>
      <c r="C436" s="24"/>
      <c r="D436" s="24"/>
      <c r="E436" s="25"/>
      <c r="F436" s="25"/>
      <c r="G436" s="25"/>
      <c r="H436" s="25"/>
      <c r="I436" s="25"/>
      <c r="J436" s="25"/>
      <c r="K436" s="25"/>
      <c r="L436" s="64"/>
      <c r="M436" s="64"/>
      <c r="N436" s="64"/>
      <c r="O436" s="6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42"/>
      <c r="B437" s="28"/>
      <c r="C437" s="29"/>
      <c r="D437" s="29"/>
      <c r="E437" s="25"/>
      <c r="F437" s="25"/>
      <c r="G437" s="25"/>
      <c r="H437" s="25"/>
      <c r="I437" s="25"/>
      <c r="J437" s="25"/>
      <c r="K437" s="25"/>
      <c r="L437" s="64"/>
      <c r="M437" s="64"/>
      <c r="N437" s="64"/>
      <c r="O437" s="6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42"/>
      <c r="B438" s="28"/>
      <c r="C438" s="29"/>
      <c r="D438" s="29"/>
      <c r="E438" s="25"/>
      <c r="F438" s="25"/>
      <c r="G438" s="25"/>
      <c r="H438" s="25"/>
      <c r="I438" s="25"/>
      <c r="J438" s="25"/>
      <c r="K438" s="25"/>
      <c r="L438" s="64"/>
      <c r="M438" s="64"/>
      <c r="N438" s="64"/>
      <c r="O438" s="6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42"/>
      <c r="B439" s="28"/>
      <c r="C439" s="29"/>
      <c r="D439" s="29"/>
      <c r="E439" s="25"/>
      <c r="F439" s="25"/>
      <c r="G439" s="25"/>
      <c r="H439" s="25"/>
      <c r="I439" s="25"/>
      <c r="J439" s="25"/>
      <c r="K439" s="25"/>
      <c r="L439" s="64"/>
      <c r="M439" s="64"/>
      <c r="N439" s="64"/>
      <c r="O439" s="6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25"/>
      <c r="K440" s="25"/>
      <c r="L440" s="64"/>
      <c r="M440" s="64"/>
      <c r="N440" s="64"/>
      <c r="O440" s="6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29"/>
      <c r="K441" s="29"/>
      <c r="L441" s="64"/>
      <c r="M441" s="64"/>
      <c r="N441" s="64"/>
      <c r="O441" s="6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29"/>
      <c r="K442" s="29"/>
      <c r="L442" s="64"/>
      <c r="M442" s="64"/>
      <c r="N442" s="64"/>
      <c r="O442" s="6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29"/>
      <c r="K443" s="29"/>
      <c r="L443" s="64"/>
      <c r="M443" s="64"/>
      <c r="N443" s="64"/>
      <c r="O443" s="6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29"/>
      <c r="K444" s="29"/>
      <c r="L444" s="64"/>
      <c r="M444" s="64"/>
      <c r="N444" s="64"/>
      <c r="O444" s="6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29"/>
      <c r="K445" s="29"/>
      <c r="L445" s="64"/>
      <c r="M445" s="64"/>
      <c r="N445" s="64"/>
      <c r="O445" s="6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29"/>
      <c r="K446" s="29"/>
      <c r="L446" s="64"/>
      <c r="M446" s="64"/>
      <c r="N446" s="64"/>
      <c r="O446" s="6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29"/>
      <c r="K447" s="29"/>
      <c r="L447" s="64"/>
      <c r="M447" s="64"/>
      <c r="N447" s="64"/>
      <c r="O447" s="6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29"/>
      <c r="K448" s="29"/>
      <c r="L448" s="64"/>
      <c r="M448" s="64"/>
      <c r="N448" s="64"/>
      <c r="O448" s="6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29"/>
      <c r="K449" s="29"/>
      <c r="L449" s="64"/>
      <c r="M449" s="64"/>
      <c r="N449" s="64"/>
      <c r="O449" s="6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42"/>
      <c r="B450" s="28"/>
      <c r="C450" s="29"/>
      <c r="D450" s="29"/>
      <c r="E450" s="25"/>
      <c r="F450" s="25"/>
      <c r="G450" s="25"/>
      <c r="H450" s="25"/>
      <c r="I450" s="25"/>
      <c r="J450" s="25"/>
      <c r="K450" s="25"/>
      <c r="L450" s="64"/>
      <c r="M450" s="64"/>
      <c r="N450" s="64"/>
      <c r="O450" s="6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29"/>
      <c r="K451" s="29"/>
      <c r="L451" s="64"/>
      <c r="M451" s="64"/>
      <c r="N451" s="64"/>
      <c r="O451" s="6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29"/>
      <c r="K452" s="29"/>
      <c r="L452" s="64"/>
      <c r="M452" s="64"/>
      <c r="N452" s="64"/>
      <c r="O452" s="6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42"/>
      <c r="B453" s="28"/>
      <c r="C453" s="25"/>
      <c r="D453" s="25"/>
      <c r="E453" s="29"/>
      <c r="F453" s="29"/>
      <c r="G453" s="29"/>
      <c r="H453" s="29"/>
      <c r="I453" s="29"/>
      <c r="J453" s="29"/>
      <c r="K453" s="29"/>
      <c r="L453" s="64"/>
      <c r="M453" s="64"/>
      <c r="N453" s="64"/>
      <c r="O453" s="6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42"/>
      <c r="B454" s="28"/>
      <c r="C454" s="25"/>
      <c r="D454" s="25"/>
      <c r="E454" s="29"/>
      <c r="F454" s="29"/>
      <c r="G454" s="29"/>
      <c r="H454" s="29"/>
      <c r="I454" s="29"/>
      <c r="J454" s="29"/>
      <c r="K454" s="29"/>
      <c r="L454" s="64"/>
      <c r="M454" s="64"/>
      <c r="N454" s="64"/>
      <c r="O454" s="6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42"/>
      <c r="B455" s="28"/>
      <c r="C455" s="25"/>
      <c r="D455" s="25"/>
      <c r="E455" s="29"/>
      <c r="F455" s="29"/>
      <c r="G455" s="29"/>
      <c r="H455" s="29"/>
      <c r="I455" s="29"/>
      <c r="J455" s="29"/>
      <c r="K455" s="29"/>
      <c r="L455" s="64"/>
      <c r="M455" s="64"/>
      <c r="N455" s="64"/>
      <c r="O455" s="6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42"/>
      <c r="B456" s="28"/>
      <c r="C456" s="25"/>
      <c r="D456" s="25"/>
      <c r="E456" s="29"/>
      <c r="F456" s="29"/>
      <c r="G456" s="29"/>
      <c r="H456" s="29"/>
      <c r="I456" s="29"/>
      <c r="J456" s="29"/>
      <c r="K456" s="29"/>
      <c r="L456" s="64"/>
      <c r="M456" s="64"/>
      <c r="N456" s="64"/>
      <c r="O456" s="6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42"/>
      <c r="B457" s="28"/>
      <c r="C457" s="25"/>
      <c r="D457" s="25"/>
      <c r="E457" s="29"/>
      <c r="F457" s="29"/>
      <c r="G457" s="29"/>
      <c r="H457" s="29"/>
      <c r="I457" s="29"/>
      <c r="J457" s="29"/>
      <c r="K457" s="29"/>
      <c r="L457" s="64"/>
      <c r="M457" s="64"/>
      <c r="N457" s="64"/>
      <c r="O457" s="6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42"/>
      <c r="B458" s="28"/>
      <c r="C458" s="25"/>
      <c r="D458" s="25"/>
      <c r="E458" s="29"/>
      <c r="F458" s="29"/>
      <c r="G458" s="29"/>
      <c r="H458" s="29"/>
      <c r="I458" s="29"/>
      <c r="J458" s="29"/>
      <c r="K458" s="29"/>
      <c r="L458" s="64"/>
      <c r="M458" s="64"/>
      <c r="N458" s="64"/>
      <c r="O458" s="6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42"/>
      <c r="B459" s="28"/>
      <c r="C459" s="25"/>
      <c r="D459" s="25"/>
      <c r="E459" s="29"/>
      <c r="F459" s="29"/>
      <c r="G459" s="29"/>
      <c r="H459" s="29"/>
      <c r="I459" s="29"/>
      <c r="J459" s="29"/>
      <c r="K459" s="29"/>
      <c r="L459" s="64"/>
      <c r="M459" s="64"/>
      <c r="N459" s="64"/>
      <c r="O459" s="6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42"/>
      <c r="B460" s="28"/>
      <c r="C460" s="25"/>
      <c r="D460" s="25"/>
      <c r="E460" s="29"/>
      <c r="F460" s="29"/>
      <c r="G460" s="29"/>
      <c r="H460" s="29"/>
      <c r="I460" s="29"/>
      <c r="J460" s="29"/>
      <c r="K460" s="29"/>
      <c r="L460" s="64"/>
      <c r="M460" s="64"/>
      <c r="N460" s="64"/>
      <c r="O460" s="6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x14ac:dyDescent="0.25">
      <c r="A461" s="142"/>
      <c r="B461" s="28"/>
      <c r="C461" s="25"/>
      <c r="D461" s="25"/>
      <c r="E461" s="29"/>
      <c r="F461" s="29"/>
      <c r="G461" s="29"/>
      <c r="H461" s="29"/>
      <c r="I461" s="29"/>
      <c r="J461" s="29"/>
      <c r="K461" s="29"/>
      <c r="L461" s="64"/>
      <c r="M461" s="64"/>
      <c r="N461" s="64"/>
      <c r="O461" s="6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x14ac:dyDescent="0.25">
      <c r="A462" s="142"/>
      <c r="B462" s="30"/>
      <c r="C462" s="24"/>
      <c r="D462" s="24"/>
      <c r="E462" s="25"/>
      <c r="F462" s="25"/>
      <c r="G462" s="25"/>
      <c r="H462" s="25"/>
      <c r="I462" s="25"/>
      <c r="J462" s="25"/>
      <c r="K462" s="25"/>
      <c r="L462" s="64"/>
      <c r="M462" s="64"/>
      <c r="N462" s="64"/>
      <c r="O462" s="6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x14ac:dyDescent="0.25">
      <c r="A463" s="142"/>
      <c r="B463" s="33"/>
      <c r="C463" s="34"/>
      <c r="D463" s="34"/>
      <c r="E463" s="25"/>
      <c r="F463" s="25"/>
      <c r="G463" s="25"/>
      <c r="H463" s="25"/>
      <c r="I463" s="25"/>
      <c r="J463" s="25"/>
      <c r="K463" s="25"/>
      <c r="L463" s="64"/>
      <c r="M463" s="64"/>
      <c r="N463" s="64"/>
      <c r="O463" s="6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x14ac:dyDescent="0.25">
      <c r="A464" s="142"/>
      <c r="B464" s="35"/>
      <c r="C464" s="36"/>
      <c r="D464" s="36"/>
      <c r="E464" s="37"/>
      <c r="F464" s="37"/>
      <c r="G464" s="37"/>
      <c r="H464" s="37"/>
      <c r="I464" s="37"/>
      <c r="J464" s="37"/>
      <c r="K464" s="37"/>
      <c r="L464" s="64"/>
      <c r="M464" s="64"/>
      <c r="N464" s="64"/>
      <c r="O464" s="6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x14ac:dyDescent="0.25">
      <c r="A465" s="142"/>
      <c r="B465" s="20"/>
      <c r="C465" s="38"/>
      <c r="D465" s="38"/>
      <c r="E465" s="25"/>
      <c r="F465" s="25"/>
      <c r="G465" s="25"/>
      <c r="H465" s="25"/>
      <c r="I465" s="25"/>
      <c r="J465" s="25"/>
      <c r="K465" s="25"/>
      <c r="L465" s="64"/>
      <c r="M465" s="64"/>
      <c r="N465" s="64"/>
      <c r="O465" s="6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x14ac:dyDescent="0.25">
      <c r="A466" s="142"/>
      <c r="B466" s="20"/>
      <c r="C466" s="38"/>
      <c r="D466" s="38"/>
      <c r="E466" s="25"/>
      <c r="F466" s="25"/>
      <c r="G466" s="25"/>
      <c r="H466" s="25"/>
      <c r="I466" s="25"/>
      <c r="J466" s="25"/>
      <c r="K466" s="25"/>
      <c r="L466" s="64"/>
      <c r="M466" s="64"/>
      <c r="N466" s="64"/>
      <c r="O466" s="6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x14ac:dyDescent="0.25">
      <c r="A467" s="142"/>
      <c r="B467" s="20"/>
      <c r="C467" s="38"/>
      <c r="D467" s="38"/>
      <c r="E467" s="25"/>
      <c r="F467" s="25"/>
      <c r="G467" s="25"/>
      <c r="H467" s="25"/>
      <c r="I467" s="25"/>
      <c r="J467" s="25"/>
      <c r="K467" s="25"/>
      <c r="L467" s="64"/>
      <c r="M467" s="64"/>
      <c r="N467" s="64"/>
      <c r="O467" s="6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x14ac:dyDescent="0.25">
      <c r="A468" s="142"/>
      <c r="B468" s="35"/>
      <c r="C468" s="36"/>
      <c r="D468" s="36"/>
      <c r="E468" s="37"/>
      <c r="F468" s="37"/>
      <c r="G468" s="37"/>
      <c r="H468" s="37"/>
      <c r="I468" s="37"/>
      <c r="J468" s="37"/>
      <c r="K468" s="37"/>
      <c r="L468" s="64"/>
      <c r="M468" s="64"/>
      <c r="N468" s="64"/>
      <c r="O468" s="6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x14ac:dyDescent="0.25">
      <c r="A469" s="142"/>
      <c r="B469" s="20"/>
      <c r="C469" s="38"/>
      <c r="D469" s="38"/>
      <c r="E469" s="25"/>
      <c r="F469" s="25"/>
      <c r="G469" s="25"/>
      <c r="H469" s="25"/>
      <c r="I469" s="25"/>
      <c r="J469" s="25"/>
      <c r="K469" s="25"/>
      <c r="L469" s="64"/>
      <c r="M469" s="64"/>
      <c r="N469" s="64"/>
      <c r="O469" s="6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x14ac:dyDescent="0.25">
      <c r="A470" s="142"/>
      <c r="B470" s="20"/>
      <c r="C470" s="25"/>
      <c r="D470" s="25"/>
      <c r="E470" s="38"/>
      <c r="F470" s="38"/>
      <c r="G470" s="38"/>
      <c r="H470" s="38"/>
      <c r="I470" s="38"/>
      <c r="J470" s="38"/>
      <c r="K470" s="38"/>
    </row>
    <row r="471" spans="1:27" x14ac:dyDescent="0.25">
      <c r="A471" s="142"/>
      <c r="B471" s="20"/>
      <c r="C471" s="25"/>
      <c r="D471" s="25"/>
      <c r="E471" s="38"/>
      <c r="F471" s="38"/>
      <c r="G471" s="38"/>
      <c r="H471" s="38"/>
      <c r="I471" s="38"/>
      <c r="J471" s="38"/>
      <c r="K471" s="38"/>
    </row>
    <row r="472" spans="1:27" x14ac:dyDescent="0.25">
      <c r="A472" s="142"/>
      <c r="B472" s="20"/>
      <c r="C472" s="25"/>
      <c r="D472" s="25"/>
      <c r="E472" s="38"/>
      <c r="F472" s="38"/>
      <c r="G472" s="38"/>
      <c r="H472" s="38"/>
      <c r="I472" s="38"/>
      <c r="J472" s="38"/>
      <c r="K472" s="38"/>
    </row>
    <row r="473" spans="1:27" x14ac:dyDescent="0.25">
      <c r="A473" s="142"/>
      <c r="B473" s="20"/>
      <c r="C473" s="25"/>
      <c r="D473" s="25"/>
      <c r="E473" s="38"/>
      <c r="F473" s="38"/>
      <c r="G473" s="38"/>
      <c r="H473" s="38"/>
      <c r="I473" s="38"/>
      <c r="J473" s="38"/>
      <c r="K473" s="38"/>
    </row>
    <row r="474" spans="1:27" x14ac:dyDescent="0.25">
      <c r="A474" s="142"/>
      <c r="B474" s="20"/>
      <c r="C474" s="25"/>
      <c r="D474" s="25"/>
      <c r="E474" s="38"/>
      <c r="F474" s="38"/>
      <c r="G474" s="38"/>
      <c r="H474" s="38"/>
      <c r="I474" s="38"/>
      <c r="J474" s="38"/>
      <c r="K474" s="38"/>
    </row>
    <row r="475" spans="1:27" x14ac:dyDescent="0.25">
      <c r="A475" s="142"/>
      <c r="B475" s="20"/>
      <c r="C475" s="25"/>
      <c r="D475" s="25"/>
      <c r="E475" s="38"/>
      <c r="F475" s="38"/>
      <c r="G475" s="38"/>
      <c r="H475" s="38"/>
      <c r="I475" s="38"/>
      <c r="J475" s="38"/>
      <c r="K475" s="38"/>
    </row>
    <row r="476" spans="1:27" x14ac:dyDescent="0.25">
      <c r="A476" s="142"/>
      <c r="B476" s="35"/>
      <c r="C476" s="36"/>
      <c r="D476" s="36"/>
      <c r="E476" s="37"/>
      <c r="F476" s="37"/>
      <c r="G476" s="37"/>
      <c r="H476" s="37"/>
      <c r="I476" s="37"/>
      <c r="J476" s="37"/>
      <c r="K476" s="37"/>
    </row>
    <row r="477" spans="1:27" x14ac:dyDescent="0.25">
      <c r="A477" s="142"/>
      <c r="B477" s="20"/>
      <c r="C477" s="38"/>
      <c r="D477" s="38"/>
      <c r="E477" s="25"/>
      <c r="F477" s="25"/>
      <c r="G477" s="25"/>
      <c r="H477" s="25"/>
      <c r="I477" s="25"/>
      <c r="J477" s="25"/>
      <c r="K477" s="25"/>
    </row>
    <row r="478" spans="1:27" x14ac:dyDescent="0.25">
      <c r="A478" s="142"/>
      <c r="B478" s="20"/>
      <c r="C478" s="38"/>
      <c r="D478" s="38"/>
      <c r="E478" s="25"/>
      <c r="F478" s="25"/>
      <c r="G478" s="25"/>
      <c r="H478" s="25"/>
      <c r="I478" s="25"/>
      <c r="J478" s="25"/>
      <c r="K478" s="25"/>
    </row>
    <row r="479" spans="1:27" x14ac:dyDescent="0.25">
      <c r="A479" s="142"/>
      <c r="B479" s="20"/>
      <c r="C479" s="38"/>
      <c r="D479" s="38"/>
      <c r="E479" s="25"/>
      <c r="F479" s="25"/>
      <c r="G479" s="25"/>
      <c r="H479" s="25"/>
      <c r="I479" s="25"/>
      <c r="J479" s="25"/>
      <c r="K479" s="25"/>
    </row>
    <row r="480" spans="1:27" x14ac:dyDescent="0.25">
      <c r="B480" s="20"/>
      <c r="C480" s="38"/>
      <c r="D480" s="38"/>
      <c r="E480" s="25"/>
      <c r="F480" s="25"/>
      <c r="G480" s="25"/>
      <c r="H480" s="25"/>
      <c r="I480" s="25"/>
      <c r="J480" s="25"/>
      <c r="K480" s="25"/>
      <c r="L480" s="19"/>
      <c r="M480" s="19"/>
      <c r="N480" s="19"/>
      <c r="O480" s="19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1:27" s="12" customFormat="1" x14ac:dyDescent="0.25">
      <c r="A481" s="143"/>
      <c r="B481" s="20"/>
      <c r="C481" s="38"/>
      <c r="D481" s="38"/>
      <c r="E481" s="25"/>
      <c r="F481" s="25"/>
      <c r="G481" s="25"/>
      <c r="H481" s="25"/>
      <c r="I481" s="25"/>
      <c r="J481" s="25"/>
      <c r="K481" s="25"/>
      <c r="L481" s="53"/>
      <c r="M481" s="53"/>
      <c r="N481" s="53"/>
      <c r="O481" s="53"/>
    </row>
    <row r="482" spans="1:27" s="12" customFormat="1" x14ac:dyDescent="0.25">
      <c r="A482" s="143"/>
      <c r="B482" s="33"/>
      <c r="C482" s="34"/>
      <c r="D482" s="34"/>
      <c r="E482" s="25"/>
      <c r="F482" s="25"/>
      <c r="G482" s="25"/>
      <c r="H482" s="25"/>
      <c r="I482" s="25"/>
      <c r="J482" s="25"/>
      <c r="K482" s="25"/>
      <c r="L482" s="53"/>
      <c r="M482" s="53"/>
      <c r="N482" s="53"/>
      <c r="O482" s="53"/>
    </row>
    <row r="483" spans="1:27" s="12" customFormat="1" x14ac:dyDescent="0.25">
      <c r="A483" s="143"/>
      <c r="B483" s="20"/>
      <c r="C483" s="38"/>
      <c r="D483" s="38"/>
      <c r="E483" s="25"/>
      <c r="F483" s="25"/>
      <c r="G483" s="25"/>
      <c r="H483" s="25"/>
      <c r="I483" s="25"/>
      <c r="J483" s="25"/>
      <c r="K483" s="25"/>
      <c r="L483" s="53"/>
      <c r="M483" s="53"/>
      <c r="N483" s="53"/>
      <c r="O483" s="53"/>
    </row>
    <row r="484" spans="1:27" s="12" customFormat="1" x14ac:dyDescent="0.25">
      <c r="A484" s="143"/>
      <c r="B484" s="20"/>
      <c r="C484" s="38"/>
      <c r="D484" s="38"/>
      <c r="E484" s="25"/>
      <c r="F484" s="25"/>
      <c r="G484" s="25"/>
      <c r="H484" s="25"/>
      <c r="I484" s="25"/>
      <c r="J484" s="25"/>
      <c r="K484" s="25"/>
      <c r="L484" s="53"/>
      <c r="M484" s="53"/>
      <c r="N484" s="53"/>
      <c r="O484" s="53"/>
    </row>
    <row r="485" spans="1:27" s="12" customFormat="1" x14ac:dyDescent="0.25">
      <c r="A485" s="143"/>
      <c r="B485" s="20"/>
      <c r="C485" s="38"/>
      <c r="D485" s="38"/>
      <c r="E485" s="25"/>
      <c r="F485" s="25"/>
      <c r="G485" s="25"/>
      <c r="H485" s="25"/>
      <c r="I485" s="25"/>
      <c r="J485" s="25"/>
      <c r="K485" s="25"/>
      <c r="L485" s="53"/>
      <c r="M485" s="53"/>
      <c r="N485" s="53"/>
      <c r="O485" s="53"/>
    </row>
    <row r="486" spans="1:27" s="12" customFormat="1" x14ac:dyDescent="0.25">
      <c r="A486" s="143"/>
      <c r="B486" s="20"/>
      <c r="C486" s="38"/>
      <c r="D486" s="38"/>
      <c r="E486" s="25"/>
      <c r="F486" s="25"/>
      <c r="G486" s="25"/>
      <c r="H486" s="25"/>
      <c r="I486" s="25"/>
      <c r="J486" s="25"/>
      <c r="K486" s="25"/>
      <c r="L486" s="53"/>
      <c r="M486" s="53"/>
      <c r="N486" s="53"/>
      <c r="O486" s="53"/>
    </row>
    <row r="487" spans="1:27" s="12" customFormat="1" x14ac:dyDescent="0.25">
      <c r="A487" s="143"/>
      <c r="B487" s="20"/>
      <c r="C487" s="38"/>
      <c r="D487" s="38"/>
      <c r="E487" s="25"/>
      <c r="F487" s="25"/>
      <c r="G487" s="25"/>
      <c r="H487" s="25"/>
      <c r="I487" s="25"/>
      <c r="J487" s="25"/>
      <c r="K487" s="25"/>
      <c r="L487" s="53"/>
      <c r="M487" s="53"/>
      <c r="N487" s="53"/>
      <c r="O487" s="53"/>
    </row>
    <row r="488" spans="1:27" s="12" customFormat="1" x14ac:dyDescent="0.25">
      <c r="A488" s="143"/>
      <c r="B488" s="20"/>
      <c r="C488" s="38"/>
      <c r="D488" s="38"/>
      <c r="E488" s="25"/>
      <c r="F488" s="25"/>
      <c r="G488" s="25"/>
      <c r="H488" s="25"/>
      <c r="I488" s="25"/>
      <c r="J488" s="25"/>
      <c r="K488" s="25"/>
      <c r="L488" s="53"/>
      <c r="M488" s="53"/>
      <c r="N488" s="53"/>
      <c r="O488" s="53"/>
    </row>
    <row r="489" spans="1:27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9"/>
      <c r="N489" s="19"/>
      <c r="O489" s="19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1:27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9"/>
      <c r="N490" s="19"/>
      <c r="O490" s="19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1:27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9"/>
      <c r="N491" s="19"/>
      <c r="O491" s="19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1:27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9"/>
      <c r="N492" s="19"/>
      <c r="O492" s="19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1:27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9"/>
      <c r="N493" s="19"/>
      <c r="O493" s="19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1:27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9"/>
      <c r="N494" s="19"/>
      <c r="O494" s="19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1:27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9"/>
      <c r="N495" s="19"/>
      <c r="O495" s="19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1:27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9"/>
      <c r="N496" s="19"/>
      <c r="O496" s="19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1:27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9"/>
      <c r="N497" s="19"/>
      <c r="O497" s="19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1:27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9"/>
      <c r="N498" s="19"/>
      <c r="O498" s="19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1:27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9"/>
      <c r="N499" s="19"/>
      <c r="O499" s="19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1:27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9"/>
      <c r="N500" s="19"/>
      <c r="O500" s="19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1:27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9"/>
      <c r="N501" s="19"/>
      <c r="O501" s="19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1:27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9"/>
      <c r="N502" s="19"/>
      <c r="O502" s="19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spans="1:27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9"/>
      <c r="M503" s="19"/>
      <c r="N503" s="19"/>
      <c r="O503" s="19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spans="1:27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9"/>
      <c r="M504" s="19"/>
      <c r="N504" s="19"/>
      <c r="O504" s="19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spans="1:27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9"/>
      <c r="M505" s="19"/>
      <c r="N505" s="19"/>
      <c r="O505" s="19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spans="1:27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9"/>
      <c r="M506" s="19"/>
      <c r="N506" s="19"/>
      <c r="O506" s="19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spans="1:27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9"/>
      <c r="M507" s="19"/>
      <c r="N507" s="19"/>
      <c r="O507" s="19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spans="1:27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9"/>
      <c r="M508" s="19"/>
      <c r="N508" s="19"/>
      <c r="O508" s="19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spans="1:27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9"/>
      <c r="M509" s="19"/>
      <c r="N509" s="19"/>
      <c r="O509" s="19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spans="1:27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9"/>
      <c r="M510" s="19"/>
      <c r="N510" s="19"/>
      <c r="O510" s="19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spans="1:27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9"/>
      <c r="M511" s="19"/>
      <c r="N511" s="19"/>
      <c r="O511" s="19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1:27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9"/>
      <c r="M512" s="19"/>
      <c r="N512" s="19"/>
      <c r="O512" s="19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1:27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9"/>
      <c r="M513" s="19"/>
      <c r="N513" s="19"/>
      <c r="O513" s="19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spans="1:27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9"/>
      <c r="M514" s="19"/>
      <c r="N514" s="19"/>
      <c r="O514" s="19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1:27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9"/>
      <c r="M515" s="19"/>
      <c r="N515" s="19"/>
      <c r="O515" s="19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spans="1:27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9"/>
      <c r="M516" s="19"/>
      <c r="N516" s="19"/>
      <c r="O516" s="19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1:27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9"/>
      <c r="M517" s="19"/>
      <c r="N517" s="19"/>
      <c r="O517" s="19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1:27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9"/>
      <c r="M518" s="19"/>
      <c r="N518" s="19"/>
      <c r="O518" s="19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spans="1:27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9"/>
      <c r="M519" s="19"/>
      <c r="N519" s="19"/>
      <c r="O519" s="19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spans="1:27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9"/>
      <c r="N520" s="19"/>
      <c r="O520" s="19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spans="1:27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9"/>
      <c r="N521" s="19"/>
      <c r="O521" s="19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spans="1:27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9"/>
      <c r="N522" s="19"/>
      <c r="O522" s="19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spans="1:27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9"/>
      <c r="N523" s="19"/>
      <c r="O523" s="19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spans="1:27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9"/>
      <c r="N524" s="19"/>
      <c r="O524" s="19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spans="1:27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9"/>
      <c r="N525" s="19"/>
      <c r="O525" s="19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spans="1:27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9"/>
      <c r="N526" s="19"/>
      <c r="O526" s="19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spans="1:27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9"/>
      <c r="N527" s="19"/>
      <c r="O527" s="19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spans="1:27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9"/>
      <c r="N528" s="19"/>
      <c r="O528" s="19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spans="1:27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9"/>
      <c r="N529" s="19"/>
      <c r="O529" s="19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spans="1:27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9"/>
      <c r="N530" s="19"/>
      <c r="O530" s="19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spans="1:27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9"/>
      <c r="N531" s="19"/>
      <c r="O531" s="19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spans="1:27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9"/>
      <c r="N532" s="19"/>
      <c r="O532" s="19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spans="1:27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9"/>
      <c r="N533" s="19"/>
      <c r="O533" s="19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spans="1:27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9"/>
      <c r="N534" s="19"/>
      <c r="O534" s="19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1:27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9"/>
      <c r="N535" s="19"/>
      <c r="O535" s="19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1:27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9"/>
      <c r="N536" s="19"/>
      <c r="O536" s="19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spans="1:27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9"/>
      <c r="N537" s="19"/>
      <c r="O537" s="19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spans="1:27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9"/>
      <c r="N538" s="19"/>
      <c r="O538" s="19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spans="1:27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9"/>
      <c r="N539" s="19"/>
      <c r="O539" s="19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spans="1:27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9"/>
      <c r="N540" s="19"/>
      <c r="O540" s="19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spans="1:27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9"/>
      <c r="N541" s="19"/>
      <c r="O541" s="19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spans="1:27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9"/>
      <c r="N542" s="19"/>
      <c r="O542" s="19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spans="1:27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9"/>
      <c r="N543" s="19"/>
      <c r="O543" s="19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spans="1:27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9"/>
      <c r="N544" s="19"/>
      <c r="O544" s="19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spans="1:27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9"/>
      <c r="N545" s="19"/>
      <c r="O545" s="19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spans="1:27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9"/>
      <c r="N546" s="19"/>
      <c r="O546" s="19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spans="1:27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9"/>
      <c r="N547" s="19"/>
      <c r="O547" s="19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spans="1:27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9"/>
      <c r="N548" s="19"/>
      <c r="O548" s="19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spans="1:27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9"/>
      <c r="N549" s="19"/>
      <c r="O549" s="19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spans="1:27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9"/>
      <c r="N550" s="19"/>
      <c r="O550" s="19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spans="1:27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9"/>
      <c r="N551" s="19"/>
      <c r="O551" s="19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spans="1:27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9"/>
      <c r="N552" s="19"/>
      <c r="O552" s="19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spans="1:27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9"/>
      <c r="N553" s="19"/>
      <c r="O553" s="19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1:27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9"/>
      <c r="N554" s="19"/>
      <c r="O554" s="19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1:27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9"/>
      <c r="N555" s="19"/>
      <c r="O555" s="19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spans="1:27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9"/>
      <c r="N556" s="19"/>
      <c r="O556" s="19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spans="1:27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9"/>
      <c r="N557" s="19"/>
      <c r="O557" s="19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spans="1:27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9"/>
      <c r="N558" s="19"/>
      <c r="O558" s="19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spans="1:27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9"/>
      <c r="N559" s="19"/>
      <c r="O559" s="19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spans="1:27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9"/>
      <c r="N560" s="19"/>
      <c r="O560" s="19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spans="1:27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9"/>
      <c r="N561" s="19"/>
      <c r="O561" s="19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spans="1:27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9"/>
      <c r="N562" s="19"/>
      <c r="O562" s="19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spans="1:27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9"/>
      <c r="N563" s="19"/>
      <c r="O563" s="19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spans="1:27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9"/>
      <c r="N564" s="19"/>
      <c r="O564" s="19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spans="1:27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9"/>
      <c r="N565" s="19"/>
      <c r="O565" s="19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1:27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9"/>
      <c r="N566" s="19"/>
      <c r="O566" s="19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1:27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9"/>
      <c r="N567" s="19"/>
      <c r="O567" s="19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1:27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9"/>
      <c r="N568" s="19"/>
      <c r="O568" s="19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1:27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9"/>
      <c r="N569" s="19"/>
      <c r="O569" s="19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1:27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9"/>
      <c r="N570" s="19"/>
      <c r="O570" s="19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1:27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9"/>
      <c r="N571" s="19"/>
      <c r="O571" s="19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1:27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9"/>
      <c r="N572" s="19"/>
      <c r="O572" s="19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1:27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9"/>
      <c r="N573" s="19"/>
      <c r="O573" s="19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1:27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9"/>
      <c r="N574" s="19"/>
      <c r="O574" s="19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1:27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9"/>
      <c r="N575" s="19"/>
      <c r="O575" s="19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1:27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9"/>
      <c r="N576" s="19"/>
      <c r="O576" s="19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1:27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9"/>
      <c r="N577" s="19"/>
      <c r="O577" s="19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1:27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9"/>
      <c r="N578" s="19"/>
      <c r="O578" s="19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1:27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9"/>
      <c r="N579" s="19"/>
      <c r="O579" s="19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1:27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9"/>
      <c r="N580" s="19"/>
      <c r="O580" s="19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1:27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9"/>
      <c r="N581" s="19"/>
      <c r="O581" s="19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1:27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9"/>
      <c r="N582" s="19"/>
      <c r="O582" s="19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1:27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9"/>
      <c r="N583" s="19"/>
      <c r="O583" s="19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1:27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9"/>
      <c r="N584" s="19"/>
      <c r="O584" s="19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1:27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9"/>
      <c r="N585" s="19"/>
      <c r="O585" s="19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1:27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9"/>
      <c r="N586" s="19"/>
      <c r="O586" s="19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1:27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9"/>
      <c r="N587" s="19"/>
      <c r="O587" s="19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1:27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9"/>
      <c r="N588" s="19"/>
      <c r="O588" s="19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1:27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9"/>
      <c r="N589" s="19"/>
      <c r="O589" s="19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1:27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9"/>
      <c r="N590" s="19"/>
      <c r="O590" s="19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1:27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9"/>
      <c r="N591" s="19"/>
      <c r="O591" s="19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1:27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9"/>
      <c r="N592" s="19"/>
      <c r="O592" s="19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1:27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9"/>
      <c r="N593" s="19"/>
      <c r="O593" s="19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1:27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9"/>
      <c r="N594" s="19"/>
      <c r="O594" s="19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1:27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9"/>
      <c r="N595" s="19"/>
      <c r="O595" s="19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1:27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9"/>
      <c r="N596" s="19"/>
      <c r="O596" s="19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1:27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9"/>
      <c r="N597" s="19"/>
      <c r="O597" s="19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1:27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9"/>
      <c r="N598" s="19"/>
      <c r="O598" s="19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1:27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9"/>
      <c r="N599" s="19"/>
      <c r="O599" s="19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1:27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9"/>
      <c r="N600" s="19"/>
      <c r="O600" s="19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1:27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9"/>
      <c r="N601" s="19"/>
      <c r="O601" s="19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1:27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9"/>
      <c r="N602" s="19"/>
      <c r="O602" s="19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1:27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9"/>
      <c r="N603" s="19"/>
      <c r="O603" s="19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1:27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9"/>
      <c r="N604" s="19"/>
      <c r="O604" s="19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1:27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9"/>
      <c r="N605" s="19"/>
      <c r="O605" s="19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1:27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9"/>
      <c r="N606" s="19"/>
      <c r="O606" s="19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1:27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9"/>
      <c r="N607" s="19"/>
      <c r="O607" s="19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1:27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9"/>
      <c r="N608" s="19"/>
      <c r="O608" s="19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1:27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9"/>
      <c r="N609" s="19"/>
      <c r="O609" s="19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1:27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9"/>
      <c r="N610" s="19"/>
      <c r="O610" s="19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1:27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9"/>
      <c r="N611" s="19"/>
      <c r="O611" s="19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1:27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9"/>
      <c r="N612" s="19"/>
      <c r="O612" s="19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1:27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9"/>
      <c r="N613" s="19"/>
      <c r="O613" s="19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1:27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9"/>
      <c r="N614" s="19"/>
      <c r="O614" s="19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1:27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9"/>
      <c r="N615" s="19"/>
      <c r="O615" s="19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1:27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9"/>
      <c r="N616" s="19"/>
      <c r="O616" s="19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1:27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9"/>
      <c r="N617" s="19"/>
      <c r="O617" s="19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1:27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9"/>
      <c r="N618" s="19"/>
      <c r="O618" s="19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1:27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9"/>
      <c r="N619" s="19"/>
      <c r="O619" s="19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1:27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9"/>
      <c r="N620" s="19"/>
      <c r="O620" s="19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1:27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9"/>
      <c r="N621" s="19"/>
      <c r="O621" s="19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1:27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9"/>
      <c r="N622" s="19"/>
      <c r="O622" s="19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1:27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9"/>
      <c r="N623" s="19"/>
      <c r="O623" s="19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1:27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9"/>
      <c r="N624" s="19"/>
      <c r="O624" s="19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1:27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9"/>
      <c r="N625" s="19"/>
      <c r="O625" s="19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1:27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9"/>
      <c r="N626" s="19"/>
      <c r="O626" s="19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1:27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9"/>
      <c r="N627" s="19"/>
      <c r="O627" s="19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1:27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9"/>
      <c r="N628" s="19"/>
      <c r="O628" s="19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1:27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9"/>
      <c r="N629" s="19"/>
      <c r="O629" s="19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1:27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9"/>
      <c r="N630" s="19"/>
      <c r="O630" s="19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1:27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9"/>
      <c r="N631" s="19"/>
      <c r="O631" s="19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1:27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9"/>
      <c r="N632" s="19"/>
      <c r="O632" s="19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spans="1:27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9"/>
      <c r="N633" s="19"/>
      <c r="O633" s="19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spans="1:27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9"/>
      <c r="N634" s="19"/>
      <c r="O634" s="19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spans="1:27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9"/>
      <c r="N635" s="19"/>
      <c r="O635" s="19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spans="1:27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9"/>
      <c r="N636" s="19"/>
      <c r="O636" s="19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spans="1:27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9"/>
      <c r="N637" s="19"/>
      <c r="O637" s="19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spans="1:27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9"/>
      <c r="N638" s="19"/>
      <c r="O638" s="19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spans="1:27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9"/>
      <c r="N639" s="19"/>
      <c r="O639" s="19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spans="1:27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9"/>
      <c r="N640" s="19"/>
      <c r="O640" s="19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spans="1:27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9"/>
      <c r="N641" s="19"/>
      <c r="O641" s="19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spans="1:27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9"/>
      <c r="N642" s="19"/>
      <c r="O642" s="19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spans="1:27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9"/>
      <c r="N643" s="19"/>
      <c r="O643" s="19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spans="1:27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9"/>
      <c r="N644" s="19"/>
      <c r="O644" s="19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spans="1:27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9"/>
      <c r="N645" s="19"/>
      <c r="O645" s="19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spans="1:27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9"/>
      <c r="N646" s="19"/>
      <c r="O646" s="19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spans="1:27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9"/>
      <c r="N647" s="19"/>
      <c r="O647" s="19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spans="1:27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9"/>
      <c r="N648" s="19"/>
      <c r="O648" s="19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spans="1:27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9"/>
      <c r="N649" s="19"/>
      <c r="O649" s="19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spans="1:27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9"/>
      <c r="N650" s="19"/>
      <c r="O650" s="19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spans="1:27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9"/>
      <c r="N651" s="19"/>
      <c r="O651" s="19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spans="1:27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9"/>
      <c r="N652" s="19"/>
      <c r="O652" s="19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1:27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9"/>
      <c r="N653" s="19"/>
      <c r="O653" s="19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1:27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9"/>
      <c r="N654" s="19"/>
      <c r="O654" s="19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spans="1:27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9"/>
      <c r="N655" s="19"/>
      <c r="O655" s="19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spans="1:27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9"/>
      <c r="N656" s="19"/>
      <c r="O656" s="19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spans="1:27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9"/>
      <c r="N657" s="19"/>
      <c r="O657" s="19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spans="1:27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9"/>
      <c r="N658" s="19"/>
      <c r="O658" s="19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1:27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9"/>
      <c r="N659" s="19"/>
      <c r="O659" s="19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spans="1:27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9"/>
      <c r="N660" s="19"/>
      <c r="O660" s="19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spans="1:27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9"/>
      <c r="N661" s="19"/>
      <c r="O661" s="19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spans="1:27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9"/>
      <c r="N662" s="19"/>
      <c r="O662" s="19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spans="1:27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9"/>
      <c r="N663" s="19"/>
      <c r="O663" s="19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27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9"/>
      <c r="N664" s="19"/>
      <c r="O664" s="19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1:27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9"/>
      <c r="N665" s="19"/>
      <c r="O665" s="19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1:27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9"/>
      <c r="N666" s="19"/>
      <c r="O666" s="19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spans="1:27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9"/>
      <c r="N667" s="19"/>
      <c r="O667" s="19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spans="1:27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9"/>
      <c r="N668" s="19"/>
      <c r="O668" s="19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spans="1:27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9"/>
      <c r="N669" s="19"/>
      <c r="O669" s="19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spans="1:27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9"/>
      <c r="N670" s="19"/>
      <c r="O670" s="19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spans="1:27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9"/>
      <c r="N671" s="19"/>
      <c r="O671" s="19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spans="1:27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9"/>
      <c r="N672" s="19"/>
      <c r="O672" s="19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spans="1:27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9"/>
      <c r="N673" s="19"/>
      <c r="O673" s="19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spans="1:27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9"/>
      <c r="N674" s="19"/>
      <c r="O674" s="19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1:27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9"/>
      <c r="N675" s="19"/>
      <c r="O675" s="19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spans="1:27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9"/>
      <c r="N676" s="19"/>
      <c r="O676" s="19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spans="1:27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9"/>
      <c r="N677" s="19"/>
      <c r="O677" s="19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spans="1:27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9"/>
      <c r="N678" s="19"/>
      <c r="O678" s="19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spans="1:27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9"/>
      <c r="N679" s="19"/>
      <c r="O679" s="19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spans="1:27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9"/>
      <c r="N680" s="19"/>
      <c r="O680" s="19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spans="1:27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9"/>
      <c r="N681" s="19"/>
      <c r="O681" s="19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 spans="1:27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9"/>
      <c r="N682" s="19"/>
      <c r="O682" s="19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 spans="1:27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9"/>
      <c r="N683" s="19"/>
      <c r="O683" s="19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 spans="1:27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9"/>
      <c r="N684" s="19"/>
      <c r="O684" s="19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 spans="1:27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9"/>
      <c r="N685" s="19"/>
      <c r="O685" s="19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 spans="1:27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9"/>
      <c r="N686" s="19"/>
      <c r="O686" s="19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 spans="1:27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9"/>
      <c r="N687" s="19"/>
      <c r="O687" s="19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spans="1:27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9"/>
      <c r="N688" s="19"/>
      <c r="O688" s="19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spans="1:27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9"/>
      <c r="N689" s="19"/>
      <c r="O689" s="19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 spans="1:27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9"/>
      <c r="N690" s="19"/>
      <c r="O690" s="19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 spans="1:27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9"/>
      <c r="N691" s="19"/>
      <c r="O691" s="19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 spans="1:27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9"/>
      <c r="N692" s="19"/>
      <c r="O692" s="19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 spans="1:27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9"/>
      <c r="N693" s="19"/>
      <c r="O693" s="19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 spans="1:27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9"/>
      <c r="N694" s="19"/>
      <c r="O694" s="19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 spans="1:27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9"/>
      <c r="N695" s="19"/>
      <c r="O695" s="19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 spans="1:27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9"/>
      <c r="N696" s="19"/>
      <c r="O696" s="19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 spans="1:27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9"/>
      <c r="N697" s="19"/>
      <c r="O697" s="19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 spans="1:27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9"/>
      <c r="N698" s="19"/>
      <c r="O698" s="19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 spans="1:27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9"/>
      <c r="N699" s="19"/>
      <c r="O699" s="19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 spans="1:27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9"/>
      <c r="N700" s="19"/>
      <c r="O700" s="19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 spans="1:27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9"/>
      <c r="N701" s="19"/>
      <c r="O701" s="19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 spans="1:27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9"/>
      <c r="N702" s="19"/>
      <c r="O702" s="19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 spans="1:27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9"/>
      <c r="N703" s="19"/>
      <c r="O703" s="19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 spans="1:27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9"/>
      <c r="N704" s="19"/>
      <c r="O704" s="19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 spans="1:27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9"/>
      <c r="N705" s="19"/>
      <c r="O705" s="19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 spans="1:27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9"/>
      <c r="N706" s="19"/>
      <c r="O706" s="19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 spans="1:27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9"/>
      <c r="N707" s="19"/>
      <c r="O707" s="19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 spans="1:27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9"/>
      <c r="N708" s="19"/>
      <c r="O708" s="19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 spans="1:27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9"/>
      <c r="N709" s="19"/>
      <c r="O709" s="19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 spans="1:27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9"/>
      <c r="N710" s="19"/>
      <c r="O710" s="19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 spans="1:27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9"/>
      <c r="M711" s="19"/>
      <c r="N711" s="19"/>
      <c r="O711" s="19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  <row r="712" spans="1:27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9"/>
      <c r="M712" s="19"/>
      <c r="N712" s="19"/>
      <c r="O712" s="19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</row>
    <row r="713" spans="1:27" x14ac:dyDescent="0.25">
      <c r="A713" s="142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9"/>
      <c r="M713" s="19"/>
      <c r="N713" s="19"/>
      <c r="O713" s="19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</row>
    <row r="714" spans="1:27" x14ac:dyDescent="0.25">
      <c r="A714" s="142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9"/>
      <c r="M714" s="19"/>
      <c r="N714" s="19"/>
      <c r="O714" s="19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</row>
    <row r="715" spans="1:27" x14ac:dyDescent="0.25">
      <c r="A715" s="142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9"/>
      <c r="M715" s="19"/>
      <c r="N715" s="19"/>
      <c r="O715" s="19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</row>
    <row r="716" spans="1:27" x14ac:dyDescent="0.25">
      <c r="A716" s="142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9"/>
      <c r="M716" s="19"/>
      <c r="N716" s="19"/>
      <c r="O716" s="19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</row>
    <row r="717" spans="1:27" x14ac:dyDescent="0.25">
      <c r="A717" s="142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9"/>
      <c r="M717" s="19"/>
      <c r="N717" s="19"/>
      <c r="O717" s="19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</row>
    <row r="718" spans="1:27" x14ac:dyDescent="0.25">
      <c r="A718" s="142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9"/>
      <c r="M718" s="19"/>
      <c r="N718" s="19"/>
      <c r="O718" s="19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</row>
    <row r="719" spans="1:27" x14ac:dyDescent="0.25">
      <c r="A719" s="142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9"/>
      <c r="M719" s="19"/>
      <c r="N719" s="19"/>
      <c r="O719" s="19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</row>
    <row r="720" spans="1:27" x14ac:dyDescent="0.25">
      <c r="A720" s="142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9"/>
      <c r="M720" s="19"/>
      <c r="N720" s="19"/>
      <c r="O720" s="19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</row>
    <row r="721" spans="1:27" x14ac:dyDescent="0.25">
      <c r="A721" s="142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9"/>
      <c r="M721" s="19"/>
      <c r="N721" s="19"/>
      <c r="O721" s="19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</row>
  </sheetData>
  <mergeCells count="267">
    <mergeCell ref="C5:E5"/>
    <mergeCell ref="C6:E6"/>
    <mergeCell ref="C7:E7"/>
    <mergeCell ref="G2:G4"/>
    <mergeCell ref="P2:AA3"/>
    <mergeCell ref="H2:H4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18:E18"/>
    <mergeCell ref="C19:E19"/>
    <mergeCell ref="C8:E8"/>
    <mergeCell ref="C9:E9"/>
    <mergeCell ref="C10:E10"/>
    <mergeCell ref="B2:E4"/>
    <mergeCell ref="I2:I4"/>
    <mergeCell ref="J2:L2"/>
    <mergeCell ref="C17:E17"/>
    <mergeCell ref="F2:F4"/>
    <mergeCell ref="J3:J4"/>
    <mergeCell ref="K3:K4"/>
    <mergeCell ref="L3:L4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3:E43"/>
    <mergeCell ref="C48:E48"/>
    <mergeCell ref="C49:E49"/>
    <mergeCell ref="C50:E50"/>
    <mergeCell ref="C53:E53"/>
    <mergeCell ref="D54:E54"/>
    <mergeCell ref="C35:E35"/>
    <mergeCell ref="C38:E38"/>
    <mergeCell ref="C39:E39"/>
    <mergeCell ref="C40:E40"/>
    <mergeCell ref="C41:E41"/>
    <mergeCell ref="C42:E42"/>
    <mergeCell ref="D44:E44"/>
    <mergeCell ref="D45:E45"/>
    <mergeCell ref="D46:E46"/>
    <mergeCell ref="D47:E47"/>
    <mergeCell ref="D51:E51"/>
    <mergeCell ref="D52:E52"/>
    <mergeCell ref="D36:E36"/>
    <mergeCell ref="D37:E37"/>
    <mergeCell ref="C61:E61"/>
    <mergeCell ref="C62:E62"/>
    <mergeCell ref="C66:E66"/>
    <mergeCell ref="C67:E67"/>
    <mergeCell ref="C68:E68"/>
    <mergeCell ref="C69:E69"/>
    <mergeCell ref="D55:E55"/>
    <mergeCell ref="C56:E56"/>
    <mergeCell ref="C57:E57"/>
    <mergeCell ref="C58:E58"/>
    <mergeCell ref="C59:E59"/>
    <mergeCell ref="C60:E60"/>
    <mergeCell ref="D63:E63"/>
    <mergeCell ref="D64:E64"/>
    <mergeCell ref="D65:E65"/>
    <mergeCell ref="C76:E76"/>
    <mergeCell ref="D77:E77"/>
    <mergeCell ref="D78:E78"/>
    <mergeCell ref="D79:E79"/>
    <mergeCell ref="C80:E80"/>
    <mergeCell ref="D81:E81"/>
    <mergeCell ref="C70:E70"/>
    <mergeCell ref="C71:E71"/>
    <mergeCell ref="C72:E72"/>
    <mergeCell ref="C73:E73"/>
    <mergeCell ref="C74:E74"/>
    <mergeCell ref="C75:E75"/>
    <mergeCell ref="D88:E88"/>
    <mergeCell ref="C89:E89"/>
    <mergeCell ref="C90:E90"/>
    <mergeCell ref="C91:E91"/>
    <mergeCell ref="C92:E92"/>
    <mergeCell ref="C93:E93"/>
    <mergeCell ref="D82:E82"/>
    <mergeCell ref="D83:E83"/>
    <mergeCell ref="D84:E84"/>
    <mergeCell ref="C85:E85"/>
    <mergeCell ref="C86:E86"/>
    <mergeCell ref="D87:E87"/>
    <mergeCell ref="D100:E100"/>
    <mergeCell ref="D101:E101"/>
    <mergeCell ref="D102:E102"/>
    <mergeCell ref="D103:E103"/>
    <mergeCell ref="C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C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24:E124"/>
    <mergeCell ref="D125:E125"/>
    <mergeCell ref="C126:E126"/>
    <mergeCell ref="D127:E127"/>
    <mergeCell ref="D128:E128"/>
    <mergeCell ref="C129:E129"/>
    <mergeCell ref="D118:E118"/>
    <mergeCell ref="D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C141:E141"/>
    <mergeCell ref="D130:E130"/>
    <mergeCell ref="D131:E131"/>
    <mergeCell ref="D132:E132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C142:E142"/>
    <mergeCell ref="C143:E143"/>
    <mergeCell ref="C144:E144"/>
    <mergeCell ref="D145:E145"/>
    <mergeCell ref="D146:E146"/>
    <mergeCell ref="D147:E147"/>
    <mergeCell ref="D160:E160"/>
    <mergeCell ref="C161:E161"/>
    <mergeCell ref="C162:E162"/>
    <mergeCell ref="C163:E163"/>
    <mergeCell ref="C164:E164"/>
    <mergeCell ref="C165:E165"/>
    <mergeCell ref="D154:E154"/>
    <mergeCell ref="C155:E155"/>
    <mergeCell ref="C156:E156"/>
    <mergeCell ref="C157:E157"/>
    <mergeCell ref="C158:E158"/>
    <mergeCell ref="D159:E159"/>
    <mergeCell ref="C172:E172"/>
    <mergeCell ref="C173:E173"/>
    <mergeCell ref="D174:E174"/>
    <mergeCell ref="D175:E175"/>
    <mergeCell ref="D176:E176"/>
    <mergeCell ref="D177:E177"/>
    <mergeCell ref="C166:E166"/>
    <mergeCell ref="C167:E167"/>
    <mergeCell ref="C168:E168"/>
    <mergeCell ref="C169:E169"/>
    <mergeCell ref="C170:E170"/>
    <mergeCell ref="C171:E171"/>
    <mergeCell ref="C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C195:E195"/>
    <mergeCell ref="D208:E208"/>
    <mergeCell ref="C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C206:E206"/>
    <mergeCell ref="D207:E207"/>
    <mergeCell ref="D220:E220"/>
    <mergeCell ref="C221:E221"/>
    <mergeCell ref="C222:E222"/>
    <mergeCell ref="C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C234:E234"/>
    <mergeCell ref="C235:E235"/>
    <mergeCell ref="C236:E236"/>
    <mergeCell ref="D237:E237"/>
    <mergeCell ref="D226:E226"/>
    <mergeCell ref="D227:E227"/>
    <mergeCell ref="D228:E228"/>
    <mergeCell ref="D229:E229"/>
    <mergeCell ref="D230:E230"/>
    <mergeCell ref="D231:E231"/>
    <mergeCell ref="C256:E256"/>
    <mergeCell ref="B257:E257"/>
    <mergeCell ref="M2:O2"/>
    <mergeCell ref="M3:M4"/>
    <mergeCell ref="N3:N4"/>
    <mergeCell ref="O3:O4"/>
    <mergeCell ref="C250:E250"/>
    <mergeCell ref="C251:E251"/>
    <mergeCell ref="C252:E252"/>
    <mergeCell ref="C253:E253"/>
    <mergeCell ref="C254:E254"/>
    <mergeCell ref="C255:E255"/>
    <mergeCell ref="D244:E244"/>
    <mergeCell ref="C245:E245"/>
    <mergeCell ref="C246:E246"/>
    <mergeCell ref="C247:E247"/>
    <mergeCell ref="C248:E248"/>
    <mergeCell ref="C249:E249"/>
    <mergeCell ref="D238:E238"/>
    <mergeCell ref="D239:E239"/>
    <mergeCell ref="C240:E240"/>
    <mergeCell ref="D241:E241"/>
    <mergeCell ref="D242:E242"/>
    <mergeCell ref="D243:E243"/>
  </mergeCells>
  <pageMargins left="0.25" right="0.25" top="0.75" bottom="0.75" header="0.3" footer="0.3"/>
  <pageSetup paperSize="9" scale="49" orientation="landscape" r:id="rId1"/>
  <headerFooter>
    <oddHeader>&amp;C&amp;"Times New Roman,Félkövér"&amp;12Községgazdálkodás
Kiadások - 2016.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1"/>
  <sheetViews>
    <sheetView view="pageBreakPreview" topLeftCell="B1" zoomScale="60" zoomScaleNormal="100" workbookViewId="0">
      <selection activeCell="V253" sqref="V253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1.7109375" style="12" customWidth="1"/>
    <col min="9" max="9" width="11.5703125" style="12" customWidth="1"/>
    <col min="10" max="10" width="10.7109375" style="12" customWidth="1"/>
    <col min="11" max="11" width="10" style="12" customWidth="1"/>
    <col min="12" max="12" width="10.85546875" style="53" bestFit="1" customWidth="1"/>
    <col min="13" max="21" width="5.5703125" style="12" bestFit="1" customWidth="1"/>
    <col min="22" max="24" width="6.7109375" style="12" bestFit="1" customWidth="1"/>
    <col min="25" max="16384" width="9.140625" style="18"/>
  </cols>
  <sheetData>
    <row r="1" spans="1:24" ht="15.75" thickBot="1" x14ac:dyDescent="0.3">
      <c r="X1" s="11" t="s">
        <v>1113</v>
      </c>
    </row>
    <row r="2" spans="1:24" ht="15" customHeight="1" x14ac:dyDescent="0.25">
      <c r="B2" s="637" t="s">
        <v>0</v>
      </c>
      <c r="C2" s="641"/>
      <c r="D2" s="641"/>
      <c r="E2" s="641"/>
      <c r="F2" s="691" t="s">
        <v>1154</v>
      </c>
      <c r="G2" s="637" t="s">
        <v>1237</v>
      </c>
      <c r="H2" s="637" t="s">
        <v>1240</v>
      </c>
      <c r="I2" s="650" t="s">
        <v>1246</v>
      </c>
      <c r="J2" s="654" t="s">
        <v>1243</v>
      </c>
      <c r="K2" s="654"/>
      <c r="L2" s="655"/>
      <c r="M2" s="640" t="s">
        <v>1248</v>
      </c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2"/>
    </row>
    <row r="3" spans="1:24" ht="22.5" customHeight="1" x14ac:dyDescent="0.25">
      <c r="B3" s="638"/>
      <c r="C3" s="646"/>
      <c r="D3" s="646"/>
      <c r="E3" s="646"/>
      <c r="F3" s="692"/>
      <c r="G3" s="638"/>
      <c r="H3" s="638"/>
      <c r="I3" s="651"/>
      <c r="J3" s="658" t="s">
        <v>1156</v>
      </c>
      <c r="K3" s="660" t="s">
        <v>1157</v>
      </c>
      <c r="L3" s="662" t="s">
        <v>856</v>
      </c>
      <c r="M3" s="643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5"/>
    </row>
    <row r="4" spans="1:24" ht="24" customHeight="1" thickBot="1" x14ac:dyDescent="0.3">
      <c r="B4" s="639"/>
      <c r="C4" s="647"/>
      <c r="D4" s="647"/>
      <c r="E4" s="647"/>
      <c r="F4" s="693"/>
      <c r="G4" s="639"/>
      <c r="H4" s="639"/>
      <c r="I4" s="652"/>
      <c r="J4" s="659"/>
      <c r="K4" s="661"/>
      <c r="L4" s="663"/>
      <c r="M4" s="144" t="s">
        <v>878</v>
      </c>
      <c r="N4" s="71" t="s">
        <v>879</v>
      </c>
      <c r="O4" s="71" t="s">
        <v>880</v>
      </c>
      <c r="P4" s="71" t="s">
        <v>881</v>
      </c>
      <c r="Q4" s="71" t="s">
        <v>882</v>
      </c>
      <c r="R4" s="91" t="s">
        <v>883</v>
      </c>
      <c r="S4" s="91" t="s">
        <v>884</v>
      </c>
      <c r="T4" s="91" t="s">
        <v>885</v>
      </c>
      <c r="U4" s="391" t="s">
        <v>886</v>
      </c>
      <c r="V4" s="91" t="s">
        <v>887</v>
      </c>
      <c r="W4" s="91" t="s">
        <v>888</v>
      </c>
      <c r="X4" s="504" t="s">
        <v>889</v>
      </c>
    </row>
    <row r="5" spans="1:24" ht="15.75" thickBot="1" x14ac:dyDescent="0.3">
      <c r="B5" s="92" t="s">
        <v>259</v>
      </c>
      <c r="C5" s="664" t="s">
        <v>260</v>
      </c>
      <c r="D5" s="665"/>
      <c r="E5" s="665"/>
      <c r="F5" s="146">
        <f>F6+F20</f>
        <v>0</v>
      </c>
      <c r="G5" s="484">
        <f>G6+G20</f>
        <v>0</v>
      </c>
      <c r="H5" s="484">
        <f>H6+H20</f>
        <v>0</v>
      </c>
      <c r="I5" s="413">
        <f>I6+I20</f>
        <v>0</v>
      </c>
      <c r="J5" s="392">
        <f t="shared" ref="J5:K5" si="0">J6+J20</f>
        <v>0</v>
      </c>
      <c r="K5" s="203">
        <f t="shared" si="0"/>
        <v>0</v>
      </c>
      <c r="L5" s="221">
        <f>SUM(J5:K5)</f>
        <v>0</v>
      </c>
      <c r="M5" s="95">
        <f t="shared" ref="M5:X5" si="1">M6+M20</f>
        <v>0</v>
      </c>
      <c r="N5" s="96">
        <f t="shared" si="1"/>
        <v>0</v>
      </c>
      <c r="O5" s="96">
        <f t="shared" si="1"/>
        <v>0</v>
      </c>
      <c r="P5" s="96">
        <f t="shared" si="1"/>
        <v>0</v>
      </c>
      <c r="Q5" s="96">
        <f t="shared" si="1"/>
        <v>0</v>
      </c>
      <c r="R5" s="96">
        <f t="shared" si="1"/>
        <v>0</v>
      </c>
      <c r="S5" s="96">
        <f t="shared" si="1"/>
        <v>0</v>
      </c>
      <c r="T5" s="96">
        <f t="shared" si="1"/>
        <v>0</v>
      </c>
      <c r="U5" s="99">
        <f t="shared" si="1"/>
        <v>0</v>
      </c>
      <c r="V5" s="96">
        <f t="shared" si="1"/>
        <v>0</v>
      </c>
      <c r="W5" s="96">
        <f t="shared" si="1"/>
        <v>0</v>
      </c>
      <c r="X5" s="100">
        <f t="shared" si="1"/>
        <v>0</v>
      </c>
    </row>
    <row r="6" spans="1:24" ht="15.75" hidden="1" thickBot="1" x14ac:dyDescent="0.3">
      <c r="B6" s="137" t="s">
        <v>894</v>
      </c>
      <c r="C6" s="621" t="s">
        <v>261</v>
      </c>
      <c r="D6" s="622"/>
      <c r="E6" s="622"/>
      <c r="F6" s="147">
        <f>F7+F8+F9+F10+F11+F12+F13+F14+F15+F16+F17+F18+F19</f>
        <v>0</v>
      </c>
      <c r="G6" s="485">
        <f>G7+G8+G9+G10+G11+G12+G13+G14+G15+G16+G17+G18+G19</f>
        <v>0</v>
      </c>
      <c r="H6" s="485">
        <f>H7+H8+H9+H10+H11+H12+H13+H14+H15+H16+H17+H18+H19</f>
        <v>0</v>
      </c>
      <c r="I6" s="414">
        <f>I7+I8+I9+I10+I11+I12+I13+I14+I15+I16+I17+I18+I19</f>
        <v>0</v>
      </c>
      <c r="J6" s="393">
        <f t="shared" ref="J6:K6" si="2">J7+J8+J9+J10+J11+J12+J13+J14+J15+J16+J17+J18+J19</f>
        <v>0</v>
      </c>
      <c r="K6" s="204">
        <f t="shared" si="2"/>
        <v>0</v>
      </c>
      <c r="L6" s="222">
        <f t="shared" ref="L6:L69" si="3">SUM(J6:K6)</f>
        <v>0</v>
      </c>
      <c r="M6" s="131">
        <f t="shared" ref="M6:X6" si="4">M7+M8+M9+M10+M11+M12+M13+M14+M15+M16+M17+M18+M19</f>
        <v>0</v>
      </c>
      <c r="N6" s="132">
        <f t="shared" si="4"/>
        <v>0</v>
      </c>
      <c r="O6" s="132">
        <f t="shared" si="4"/>
        <v>0</v>
      </c>
      <c r="P6" s="132">
        <f t="shared" si="4"/>
        <v>0</v>
      </c>
      <c r="Q6" s="132">
        <f t="shared" si="4"/>
        <v>0</v>
      </c>
      <c r="R6" s="132">
        <f t="shared" si="4"/>
        <v>0</v>
      </c>
      <c r="S6" s="132">
        <f t="shared" si="4"/>
        <v>0</v>
      </c>
      <c r="T6" s="132">
        <f t="shared" si="4"/>
        <v>0</v>
      </c>
      <c r="U6" s="135">
        <f t="shared" si="4"/>
        <v>0</v>
      </c>
      <c r="V6" s="132">
        <f t="shared" si="4"/>
        <v>0</v>
      </c>
      <c r="W6" s="132">
        <f t="shared" si="4"/>
        <v>0</v>
      </c>
      <c r="X6" s="136">
        <f t="shared" si="4"/>
        <v>0</v>
      </c>
    </row>
    <row r="7" spans="1:24" ht="15.75" hidden="1" thickBot="1" x14ac:dyDescent="0.3">
      <c r="A7" s="140" t="s">
        <v>262</v>
      </c>
      <c r="B7" s="59" t="s">
        <v>895</v>
      </c>
      <c r="C7" s="599" t="s">
        <v>263</v>
      </c>
      <c r="D7" s="600"/>
      <c r="E7" s="600"/>
      <c r="F7" s="148"/>
      <c r="G7" s="486"/>
      <c r="H7" s="486"/>
      <c r="I7" s="415"/>
      <c r="J7" s="394"/>
      <c r="K7" s="205"/>
      <c r="L7" s="224">
        <f t="shared" si="3"/>
        <v>0</v>
      </c>
      <c r="M7" s="81"/>
      <c r="N7" s="1"/>
      <c r="O7" s="1"/>
      <c r="P7" s="1"/>
      <c r="Q7" s="1"/>
      <c r="R7" s="1"/>
      <c r="S7" s="1"/>
      <c r="T7" s="1"/>
      <c r="U7" s="89"/>
      <c r="V7" s="1"/>
      <c r="W7" s="1"/>
      <c r="X7" s="46"/>
    </row>
    <row r="8" spans="1:24" ht="15.75" hidden="1" thickBot="1" x14ac:dyDescent="0.3">
      <c r="A8" s="140" t="s">
        <v>264</v>
      </c>
      <c r="B8" s="59" t="s">
        <v>896</v>
      </c>
      <c r="C8" s="599" t="s">
        <v>265</v>
      </c>
      <c r="D8" s="600"/>
      <c r="E8" s="600"/>
      <c r="F8" s="148"/>
      <c r="G8" s="486"/>
      <c r="H8" s="486"/>
      <c r="I8" s="415"/>
      <c r="J8" s="394"/>
      <c r="K8" s="205"/>
      <c r="L8" s="224">
        <f t="shared" si="3"/>
        <v>0</v>
      </c>
      <c r="M8" s="81"/>
      <c r="N8" s="1"/>
      <c r="O8" s="1"/>
      <c r="P8" s="1"/>
      <c r="Q8" s="1"/>
      <c r="R8" s="1"/>
      <c r="S8" s="1"/>
      <c r="T8" s="1"/>
      <c r="U8" s="89"/>
      <c r="V8" s="1"/>
      <c r="W8" s="1"/>
      <c r="X8" s="46"/>
    </row>
    <row r="9" spans="1:24" ht="15.75" hidden="1" thickBot="1" x14ac:dyDescent="0.3">
      <c r="A9" s="140" t="s">
        <v>266</v>
      </c>
      <c r="B9" s="59" t="s">
        <v>897</v>
      </c>
      <c r="C9" s="599" t="s">
        <v>267</v>
      </c>
      <c r="D9" s="600"/>
      <c r="E9" s="600"/>
      <c r="F9" s="148"/>
      <c r="G9" s="486"/>
      <c r="H9" s="486"/>
      <c r="I9" s="415"/>
      <c r="J9" s="394"/>
      <c r="K9" s="205"/>
      <c r="L9" s="224">
        <f t="shared" si="3"/>
        <v>0</v>
      </c>
      <c r="M9" s="81"/>
      <c r="N9" s="1"/>
      <c r="O9" s="1"/>
      <c r="P9" s="1"/>
      <c r="Q9" s="1"/>
      <c r="R9" s="1"/>
      <c r="S9" s="1"/>
      <c r="T9" s="1"/>
      <c r="U9" s="89"/>
      <c r="V9" s="1"/>
      <c r="W9" s="1"/>
      <c r="X9" s="46"/>
    </row>
    <row r="10" spans="1:24" ht="15.75" hidden="1" thickBot="1" x14ac:dyDescent="0.3">
      <c r="A10" s="140" t="s">
        <v>268</v>
      </c>
      <c r="B10" s="59" t="s">
        <v>898</v>
      </c>
      <c r="C10" s="599" t="s">
        <v>622</v>
      </c>
      <c r="D10" s="600"/>
      <c r="E10" s="600"/>
      <c r="F10" s="148"/>
      <c r="G10" s="486"/>
      <c r="H10" s="486"/>
      <c r="I10" s="415"/>
      <c r="J10" s="394"/>
      <c r="K10" s="205"/>
      <c r="L10" s="224">
        <f t="shared" si="3"/>
        <v>0</v>
      </c>
      <c r="M10" s="81"/>
      <c r="N10" s="1"/>
      <c r="O10" s="1"/>
      <c r="P10" s="1"/>
      <c r="Q10" s="1"/>
      <c r="R10" s="1"/>
      <c r="S10" s="1"/>
      <c r="T10" s="1"/>
      <c r="U10" s="89"/>
      <c r="V10" s="1"/>
      <c r="W10" s="1"/>
      <c r="X10" s="46"/>
    </row>
    <row r="11" spans="1:24" ht="15.75" hidden="1" thickBot="1" x14ac:dyDescent="0.3">
      <c r="A11" s="140" t="s">
        <v>269</v>
      </c>
      <c r="B11" s="59" t="s">
        <v>899</v>
      </c>
      <c r="C11" s="599" t="s">
        <v>270</v>
      </c>
      <c r="D11" s="600"/>
      <c r="E11" s="600"/>
      <c r="F11" s="148"/>
      <c r="G11" s="486"/>
      <c r="H11" s="486"/>
      <c r="I11" s="415"/>
      <c r="J11" s="394"/>
      <c r="K11" s="205"/>
      <c r="L11" s="224">
        <f t="shared" si="3"/>
        <v>0</v>
      </c>
      <c r="M11" s="81"/>
      <c r="N11" s="1"/>
      <c r="O11" s="1"/>
      <c r="P11" s="1"/>
      <c r="Q11" s="1"/>
      <c r="R11" s="1"/>
      <c r="S11" s="1"/>
      <c r="T11" s="1"/>
      <c r="U11" s="89"/>
      <c r="V11" s="1"/>
      <c r="W11" s="1"/>
      <c r="X11" s="46"/>
    </row>
    <row r="12" spans="1:24" ht="15.75" hidden="1" thickBot="1" x14ac:dyDescent="0.3">
      <c r="A12" s="140" t="s">
        <v>271</v>
      </c>
      <c r="B12" s="59" t="s">
        <v>900</v>
      </c>
      <c r="C12" s="599" t="s">
        <v>272</v>
      </c>
      <c r="D12" s="600"/>
      <c r="E12" s="600"/>
      <c r="F12" s="148"/>
      <c r="G12" s="486"/>
      <c r="H12" s="486"/>
      <c r="I12" s="415"/>
      <c r="J12" s="394"/>
      <c r="K12" s="205"/>
      <c r="L12" s="224">
        <f t="shared" si="3"/>
        <v>0</v>
      </c>
      <c r="M12" s="81"/>
      <c r="N12" s="1"/>
      <c r="O12" s="1"/>
      <c r="P12" s="1"/>
      <c r="Q12" s="1"/>
      <c r="R12" s="1"/>
      <c r="S12" s="1"/>
      <c r="T12" s="1"/>
      <c r="U12" s="89"/>
      <c r="V12" s="1"/>
      <c r="W12" s="1"/>
      <c r="X12" s="46"/>
    </row>
    <row r="13" spans="1:24" ht="15.75" hidden="1" thickBot="1" x14ac:dyDescent="0.3">
      <c r="A13" s="140" t="s">
        <v>273</v>
      </c>
      <c r="B13" s="59" t="s">
        <v>901</v>
      </c>
      <c r="C13" s="599" t="s">
        <v>274</v>
      </c>
      <c r="D13" s="600"/>
      <c r="E13" s="600"/>
      <c r="F13" s="148"/>
      <c r="G13" s="486"/>
      <c r="H13" s="486"/>
      <c r="I13" s="415"/>
      <c r="J13" s="394"/>
      <c r="K13" s="205"/>
      <c r="L13" s="224">
        <f t="shared" si="3"/>
        <v>0</v>
      </c>
      <c r="M13" s="81"/>
      <c r="N13" s="1"/>
      <c r="O13" s="1"/>
      <c r="P13" s="1"/>
      <c r="Q13" s="1"/>
      <c r="R13" s="1"/>
      <c r="S13" s="1"/>
      <c r="T13" s="1"/>
      <c r="U13" s="89"/>
      <c r="V13" s="1"/>
      <c r="W13" s="1"/>
      <c r="X13" s="46"/>
    </row>
    <row r="14" spans="1:24" ht="15.75" hidden="1" thickBot="1" x14ac:dyDescent="0.3">
      <c r="A14" s="140" t="s">
        <v>275</v>
      </c>
      <c r="B14" s="59" t="s">
        <v>902</v>
      </c>
      <c r="C14" s="599" t="s">
        <v>276</v>
      </c>
      <c r="D14" s="600"/>
      <c r="E14" s="600"/>
      <c r="F14" s="148"/>
      <c r="G14" s="486"/>
      <c r="H14" s="486"/>
      <c r="I14" s="415"/>
      <c r="J14" s="394"/>
      <c r="K14" s="205"/>
      <c r="L14" s="224">
        <f t="shared" si="3"/>
        <v>0</v>
      </c>
      <c r="M14" s="81"/>
      <c r="N14" s="1"/>
      <c r="O14" s="1"/>
      <c r="P14" s="1"/>
      <c r="Q14" s="1"/>
      <c r="R14" s="1"/>
      <c r="S14" s="1"/>
      <c r="T14" s="1"/>
      <c r="U14" s="89"/>
      <c r="V14" s="1"/>
      <c r="W14" s="1"/>
      <c r="X14" s="46"/>
    </row>
    <row r="15" spans="1:24" ht="15.75" hidden="1" thickBot="1" x14ac:dyDescent="0.3">
      <c r="A15" s="140" t="s">
        <v>277</v>
      </c>
      <c r="B15" s="59" t="s">
        <v>903</v>
      </c>
      <c r="C15" s="599" t="s">
        <v>278</v>
      </c>
      <c r="D15" s="600"/>
      <c r="E15" s="600"/>
      <c r="F15" s="148"/>
      <c r="G15" s="486"/>
      <c r="H15" s="486"/>
      <c r="I15" s="415"/>
      <c r="J15" s="394"/>
      <c r="K15" s="205"/>
      <c r="L15" s="224">
        <f t="shared" si="3"/>
        <v>0</v>
      </c>
      <c r="M15" s="81"/>
      <c r="N15" s="1"/>
      <c r="O15" s="1"/>
      <c r="P15" s="1"/>
      <c r="Q15" s="1"/>
      <c r="R15" s="1"/>
      <c r="S15" s="1"/>
      <c r="T15" s="1"/>
      <c r="U15" s="89"/>
      <c r="V15" s="1"/>
      <c r="W15" s="1"/>
      <c r="X15" s="46"/>
    </row>
    <row r="16" spans="1:24" ht="15.75" hidden="1" thickBot="1" x14ac:dyDescent="0.3">
      <c r="A16" s="140" t="s">
        <v>279</v>
      </c>
      <c r="B16" s="59" t="s">
        <v>904</v>
      </c>
      <c r="C16" s="599" t="s">
        <v>280</v>
      </c>
      <c r="D16" s="600"/>
      <c r="E16" s="600"/>
      <c r="F16" s="148"/>
      <c r="G16" s="486"/>
      <c r="H16" s="486"/>
      <c r="I16" s="415"/>
      <c r="J16" s="394"/>
      <c r="K16" s="205"/>
      <c r="L16" s="224">
        <f t="shared" si="3"/>
        <v>0</v>
      </c>
      <c r="M16" s="81"/>
      <c r="N16" s="1"/>
      <c r="O16" s="1"/>
      <c r="P16" s="1"/>
      <c r="Q16" s="1"/>
      <c r="R16" s="1"/>
      <c r="S16" s="1"/>
      <c r="T16" s="1"/>
      <c r="U16" s="89"/>
      <c r="V16" s="1"/>
      <c r="W16" s="1"/>
      <c r="X16" s="46"/>
    </row>
    <row r="17" spans="1:24" ht="15.75" hidden="1" thickBot="1" x14ac:dyDescent="0.3">
      <c r="A17" s="140" t="s">
        <v>281</v>
      </c>
      <c r="B17" s="59" t="s">
        <v>905</v>
      </c>
      <c r="C17" s="599" t="s">
        <v>282</v>
      </c>
      <c r="D17" s="600"/>
      <c r="E17" s="600"/>
      <c r="F17" s="148"/>
      <c r="G17" s="486"/>
      <c r="H17" s="486"/>
      <c r="I17" s="415"/>
      <c r="J17" s="394"/>
      <c r="K17" s="205"/>
      <c r="L17" s="224">
        <f t="shared" si="3"/>
        <v>0</v>
      </c>
      <c r="M17" s="81"/>
      <c r="N17" s="1"/>
      <c r="O17" s="1"/>
      <c r="P17" s="1"/>
      <c r="Q17" s="1"/>
      <c r="R17" s="1"/>
      <c r="S17" s="1"/>
      <c r="T17" s="1"/>
      <c r="U17" s="89"/>
      <c r="V17" s="1"/>
      <c r="W17" s="1"/>
      <c r="X17" s="46"/>
    </row>
    <row r="18" spans="1:24" ht="15.75" hidden="1" thickBot="1" x14ac:dyDescent="0.3">
      <c r="A18" s="140" t="s">
        <v>283</v>
      </c>
      <c r="B18" s="59" t="s">
        <v>906</v>
      </c>
      <c r="C18" s="599" t="s">
        <v>284</v>
      </c>
      <c r="D18" s="600"/>
      <c r="E18" s="600"/>
      <c r="F18" s="148"/>
      <c r="G18" s="486"/>
      <c r="H18" s="486"/>
      <c r="I18" s="415"/>
      <c r="J18" s="394"/>
      <c r="K18" s="205"/>
      <c r="L18" s="224">
        <f t="shared" si="3"/>
        <v>0</v>
      </c>
      <c r="M18" s="81"/>
      <c r="N18" s="1"/>
      <c r="O18" s="1"/>
      <c r="P18" s="1"/>
      <c r="Q18" s="1"/>
      <c r="R18" s="1"/>
      <c r="S18" s="1"/>
      <c r="T18" s="1"/>
      <c r="U18" s="89"/>
      <c r="V18" s="1"/>
      <c r="W18" s="1"/>
      <c r="X18" s="46"/>
    </row>
    <row r="19" spans="1:24" ht="15.75" hidden="1" thickBot="1" x14ac:dyDescent="0.3">
      <c r="A19" s="140" t="s">
        <v>285</v>
      </c>
      <c r="B19" s="59" t="s">
        <v>907</v>
      </c>
      <c r="C19" s="599" t="s">
        <v>286</v>
      </c>
      <c r="D19" s="600"/>
      <c r="E19" s="600"/>
      <c r="F19" s="148"/>
      <c r="G19" s="486"/>
      <c r="H19" s="486"/>
      <c r="I19" s="415"/>
      <c r="J19" s="394"/>
      <c r="K19" s="205"/>
      <c r="L19" s="224">
        <f t="shared" si="3"/>
        <v>0</v>
      </c>
      <c r="M19" s="81"/>
      <c r="N19" s="1"/>
      <c r="O19" s="1"/>
      <c r="P19" s="1"/>
      <c r="Q19" s="1"/>
      <c r="R19" s="1"/>
      <c r="S19" s="1"/>
      <c r="T19" s="1"/>
      <c r="U19" s="89"/>
      <c r="V19" s="1"/>
      <c r="W19" s="1"/>
      <c r="X19" s="46"/>
    </row>
    <row r="20" spans="1:24" ht="15.75" hidden="1" thickBot="1" x14ac:dyDescent="0.3">
      <c r="B20" s="101" t="s">
        <v>908</v>
      </c>
      <c r="C20" s="597" t="s">
        <v>287</v>
      </c>
      <c r="D20" s="598"/>
      <c r="E20" s="598"/>
      <c r="F20" s="149">
        <f>F21+F22+F23</f>
        <v>0</v>
      </c>
      <c r="G20" s="487">
        <f>G21+G22+G23</f>
        <v>0</v>
      </c>
      <c r="H20" s="487">
        <f>H21+H22+H23</f>
        <v>0</v>
      </c>
      <c r="I20" s="416">
        <f>I21+I22+I23</f>
        <v>0</v>
      </c>
      <c r="J20" s="395">
        <f t="shared" ref="J20:K20" si="5">J21+J22+J23</f>
        <v>0</v>
      </c>
      <c r="K20" s="206">
        <f t="shared" si="5"/>
        <v>0</v>
      </c>
      <c r="L20" s="223">
        <f t="shared" si="3"/>
        <v>0</v>
      </c>
      <c r="M20" s="104">
        <f t="shared" ref="M20:X20" si="6">M21+M22+M23</f>
        <v>0</v>
      </c>
      <c r="N20" s="105">
        <f t="shared" si="6"/>
        <v>0</v>
      </c>
      <c r="O20" s="105">
        <f t="shared" si="6"/>
        <v>0</v>
      </c>
      <c r="P20" s="105">
        <f t="shared" si="6"/>
        <v>0</v>
      </c>
      <c r="Q20" s="105">
        <f t="shared" si="6"/>
        <v>0</v>
      </c>
      <c r="R20" s="105">
        <f t="shared" si="6"/>
        <v>0</v>
      </c>
      <c r="S20" s="105">
        <f t="shared" si="6"/>
        <v>0</v>
      </c>
      <c r="T20" s="105">
        <f t="shared" si="6"/>
        <v>0</v>
      </c>
      <c r="U20" s="108">
        <f t="shared" si="6"/>
        <v>0</v>
      </c>
      <c r="V20" s="105">
        <f t="shared" si="6"/>
        <v>0</v>
      </c>
      <c r="W20" s="105">
        <f t="shared" si="6"/>
        <v>0</v>
      </c>
      <c r="X20" s="109">
        <f t="shared" si="6"/>
        <v>0</v>
      </c>
    </row>
    <row r="21" spans="1:24" ht="15.75" hidden="1" thickBot="1" x14ac:dyDescent="0.3">
      <c r="A21" s="140" t="s">
        <v>288</v>
      </c>
      <c r="B21" s="59" t="s">
        <v>909</v>
      </c>
      <c r="C21" s="599" t="s">
        <v>289</v>
      </c>
      <c r="D21" s="600"/>
      <c r="E21" s="600"/>
      <c r="F21" s="148"/>
      <c r="G21" s="486"/>
      <c r="H21" s="486"/>
      <c r="I21" s="415"/>
      <c r="J21" s="394"/>
      <c r="K21" s="205"/>
      <c r="L21" s="224">
        <f t="shared" si="3"/>
        <v>0</v>
      </c>
      <c r="M21" s="81"/>
      <c r="N21" s="1"/>
      <c r="O21" s="1"/>
      <c r="P21" s="1"/>
      <c r="Q21" s="1"/>
      <c r="R21" s="1"/>
      <c r="S21" s="1"/>
      <c r="T21" s="1"/>
      <c r="U21" s="89"/>
      <c r="V21" s="1"/>
      <c r="W21" s="1"/>
      <c r="X21" s="46"/>
    </row>
    <row r="22" spans="1:24" ht="15.75" hidden="1" thickBot="1" x14ac:dyDescent="0.3">
      <c r="A22" s="140" t="s">
        <v>290</v>
      </c>
      <c r="B22" s="59" t="s">
        <v>910</v>
      </c>
      <c r="C22" s="599" t="s">
        <v>291</v>
      </c>
      <c r="D22" s="600"/>
      <c r="E22" s="600"/>
      <c r="F22" s="148"/>
      <c r="G22" s="486"/>
      <c r="H22" s="486"/>
      <c r="I22" s="415"/>
      <c r="J22" s="394"/>
      <c r="K22" s="205"/>
      <c r="L22" s="224">
        <f t="shared" si="3"/>
        <v>0</v>
      </c>
      <c r="M22" s="81"/>
      <c r="N22" s="1"/>
      <c r="O22" s="1"/>
      <c r="P22" s="1"/>
      <c r="Q22" s="1"/>
      <c r="R22" s="1"/>
      <c r="S22" s="1"/>
      <c r="T22" s="1"/>
      <c r="U22" s="89"/>
      <c r="V22" s="1"/>
      <c r="W22" s="1"/>
      <c r="X22" s="46"/>
    </row>
    <row r="23" spans="1:24" ht="15.75" hidden="1" thickBot="1" x14ac:dyDescent="0.3">
      <c r="A23" s="140" t="s">
        <v>292</v>
      </c>
      <c r="B23" s="61" t="s">
        <v>911</v>
      </c>
      <c r="C23" s="666" t="s">
        <v>293</v>
      </c>
      <c r="D23" s="667"/>
      <c r="E23" s="667"/>
      <c r="F23" s="150"/>
      <c r="G23" s="488"/>
      <c r="H23" s="488"/>
      <c r="I23" s="417"/>
      <c r="J23" s="396"/>
      <c r="K23" s="207"/>
      <c r="L23" s="224">
        <f t="shared" si="3"/>
        <v>0</v>
      </c>
      <c r="M23" s="81"/>
      <c r="N23" s="1"/>
      <c r="O23" s="1"/>
      <c r="P23" s="1"/>
      <c r="Q23" s="1"/>
      <c r="R23" s="1"/>
      <c r="S23" s="1"/>
      <c r="T23" s="1"/>
      <c r="U23" s="89"/>
      <c r="V23" s="1"/>
      <c r="W23" s="1"/>
      <c r="X23" s="46"/>
    </row>
    <row r="24" spans="1:24" ht="15.75" thickBot="1" x14ac:dyDescent="0.3">
      <c r="B24" s="92" t="s">
        <v>294</v>
      </c>
      <c r="C24" s="630" t="s">
        <v>1088</v>
      </c>
      <c r="D24" s="630"/>
      <c r="E24" s="617"/>
      <c r="F24" s="157">
        <f>F25+F26+F27+F28+F29+F30+F31</f>
        <v>0</v>
      </c>
      <c r="G24" s="489">
        <f>G25+G26+G27+G28+G29+G30+G31</f>
        <v>0</v>
      </c>
      <c r="H24" s="489">
        <f>H25+H26+H27+H28+H29+H30+H31</f>
        <v>0</v>
      </c>
      <c r="I24" s="418">
        <f>I25+I26+I27+I28+I29+I30+I31</f>
        <v>0</v>
      </c>
      <c r="J24" s="397">
        <f t="shared" ref="J24:K24" si="7">J25+J26+J27+J28+J29+J30+J31</f>
        <v>0</v>
      </c>
      <c r="K24" s="208">
        <f t="shared" si="7"/>
        <v>0</v>
      </c>
      <c r="L24" s="221">
        <f t="shared" si="3"/>
        <v>0</v>
      </c>
      <c r="M24" s="95">
        <f t="shared" ref="M24:X24" si="8">M25+M26+M27+M28+M29+M30+M31</f>
        <v>0</v>
      </c>
      <c r="N24" s="96">
        <f t="shared" si="8"/>
        <v>0</v>
      </c>
      <c r="O24" s="96">
        <f t="shared" si="8"/>
        <v>0</v>
      </c>
      <c r="P24" s="96">
        <f t="shared" si="8"/>
        <v>0</v>
      </c>
      <c r="Q24" s="96">
        <f t="shared" si="8"/>
        <v>0</v>
      </c>
      <c r="R24" s="96">
        <f t="shared" si="8"/>
        <v>0</v>
      </c>
      <c r="S24" s="96">
        <f t="shared" si="8"/>
        <v>0</v>
      </c>
      <c r="T24" s="96">
        <f t="shared" si="8"/>
        <v>0</v>
      </c>
      <c r="U24" s="99">
        <f t="shared" si="8"/>
        <v>0</v>
      </c>
      <c r="V24" s="96">
        <f t="shared" si="8"/>
        <v>0</v>
      </c>
      <c r="W24" s="96">
        <f t="shared" si="8"/>
        <v>0</v>
      </c>
      <c r="X24" s="100">
        <f t="shared" si="8"/>
        <v>0</v>
      </c>
    </row>
    <row r="25" spans="1:24" ht="15.75" hidden="1" thickBot="1" x14ac:dyDescent="0.3">
      <c r="A25" s="140" t="s">
        <v>296</v>
      </c>
      <c r="B25" s="65"/>
      <c r="C25" s="668" t="s">
        <v>297</v>
      </c>
      <c r="D25" s="669"/>
      <c r="E25" s="669"/>
      <c r="F25" s="151"/>
      <c r="G25" s="490"/>
      <c r="H25" s="490"/>
      <c r="I25" s="419"/>
      <c r="J25" s="398"/>
      <c r="K25" s="209"/>
      <c r="L25" s="224">
        <f t="shared" si="3"/>
        <v>0</v>
      </c>
      <c r="M25" s="81"/>
      <c r="N25" s="1"/>
      <c r="O25" s="1"/>
      <c r="P25" s="1"/>
      <c r="Q25" s="1"/>
      <c r="R25" s="1"/>
      <c r="S25" s="1"/>
      <c r="T25" s="1"/>
      <c r="U25" s="89"/>
      <c r="V25" s="1"/>
      <c r="W25" s="1"/>
      <c r="X25" s="46"/>
    </row>
    <row r="26" spans="1:24" ht="15.75" hidden="1" thickBot="1" x14ac:dyDescent="0.3">
      <c r="A26" s="140" t="s">
        <v>298</v>
      </c>
      <c r="B26" s="66"/>
      <c r="C26" s="670" t="s">
        <v>299</v>
      </c>
      <c r="D26" s="671"/>
      <c r="E26" s="671"/>
      <c r="F26" s="152"/>
      <c r="G26" s="491"/>
      <c r="H26" s="491"/>
      <c r="I26" s="420"/>
      <c r="J26" s="399"/>
      <c r="K26" s="210"/>
      <c r="L26" s="224">
        <f t="shared" si="3"/>
        <v>0</v>
      </c>
      <c r="M26" s="81"/>
      <c r="N26" s="1"/>
      <c r="O26" s="1"/>
      <c r="P26" s="1"/>
      <c r="Q26" s="1"/>
      <c r="R26" s="1"/>
      <c r="S26" s="1"/>
      <c r="T26" s="1"/>
      <c r="U26" s="89"/>
      <c r="V26" s="1"/>
      <c r="W26" s="1"/>
      <c r="X26" s="46"/>
    </row>
    <row r="27" spans="1:24" ht="15.75" hidden="1" thickBot="1" x14ac:dyDescent="0.3">
      <c r="A27" s="140" t="s">
        <v>300</v>
      </c>
      <c r="B27" s="66"/>
      <c r="C27" s="670" t="s">
        <v>301</v>
      </c>
      <c r="D27" s="671"/>
      <c r="E27" s="671"/>
      <c r="F27" s="152"/>
      <c r="G27" s="491"/>
      <c r="H27" s="491"/>
      <c r="I27" s="420"/>
      <c r="J27" s="399"/>
      <c r="K27" s="210"/>
      <c r="L27" s="224">
        <f t="shared" si="3"/>
        <v>0</v>
      </c>
      <c r="M27" s="81"/>
      <c r="N27" s="1"/>
      <c r="O27" s="1"/>
      <c r="P27" s="1"/>
      <c r="Q27" s="1"/>
      <c r="R27" s="1"/>
      <c r="S27" s="1"/>
      <c r="T27" s="1"/>
      <c r="U27" s="89"/>
      <c r="V27" s="1"/>
      <c r="W27" s="1"/>
      <c r="X27" s="46"/>
    </row>
    <row r="28" spans="1:24" ht="15.75" hidden="1" thickBot="1" x14ac:dyDescent="0.3">
      <c r="A28" s="140" t="s">
        <v>302</v>
      </c>
      <c r="B28" s="66"/>
      <c r="C28" s="670" t="s">
        <v>303</v>
      </c>
      <c r="D28" s="671"/>
      <c r="E28" s="671"/>
      <c r="F28" s="152"/>
      <c r="G28" s="491"/>
      <c r="H28" s="491"/>
      <c r="I28" s="420"/>
      <c r="J28" s="399"/>
      <c r="K28" s="210"/>
      <c r="L28" s="224">
        <f t="shared" si="3"/>
        <v>0</v>
      </c>
      <c r="M28" s="81"/>
      <c r="N28" s="1"/>
      <c r="O28" s="1"/>
      <c r="P28" s="1"/>
      <c r="Q28" s="1"/>
      <c r="R28" s="1"/>
      <c r="S28" s="1"/>
      <c r="T28" s="1"/>
      <c r="U28" s="89"/>
      <c r="V28" s="1"/>
      <c r="W28" s="1"/>
      <c r="X28" s="46"/>
    </row>
    <row r="29" spans="1:24" ht="15.75" hidden="1" thickBot="1" x14ac:dyDescent="0.3">
      <c r="A29" s="140" t="s">
        <v>304</v>
      </c>
      <c r="B29" s="66"/>
      <c r="C29" s="670" t="s">
        <v>305</v>
      </c>
      <c r="D29" s="671"/>
      <c r="E29" s="671"/>
      <c r="F29" s="152"/>
      <c r="G29" s="491"/>
      <c r="H29" s="491"/>
      <c r="I29" s="420"/>
      <c r="J29" s="399"/>
      <c r="K29" s="210"/>
      <c r="L29" s="224">
        <f t="shared" si="3"/>
        <v>0</v>
      </c>
      <c r="M29" s="81"/>
      <c r="N29" s="1"/>
      <c r="O29" s="1"/>
      <c r="P29" s="1"/>
      <c r="Q29" s="1"/>
      <c r="R29" s="1"/>
      <c r="S29" s="1"/>
      <c r="T29" s="1"/>
      <c r="U29" s="89"/>
      <c r="V29" s="1"/>
      <c r="W29" s="1"/>
      <c r="X29" s="46"/>
    </row>
    <row r="30" spans="1:24" ht="15.75" hidden="1" thickBot="1" x14ac:dyDescent="0.3">
      <c r="A30" s="140" t="s">
        <v>306</v>
      </c>
      <c r="B30" s="66"/>
      <c r="C30" s="670" t="s">
        <v>307</v>
      </c>
      <c r="D30" s="671"/>
      <c r="E30" s="671"/>
      <c r="F30" s="152"/>
      <c r="G30" s="491"/>
      <c r="H30" s="491"/>
      <c r="I30" s="420"/>
      <c r="J30" s="399"/>
      <c r="K30" s="210"/>
      <c r="L30" s="224">
        <f t="shared" si="3"/>
        <v>0</v>
      </c>
      <c r="M30" s="81"/>
      <c r="N30" s="1"/>
      <c r="O30" s="1"/>
      <c r="P30" s="1"/>
      <c r="Q30" s="1"/>
      <c r="R30" s="1"/>
      <c r="S30" s="1"/>
      <c r="T30" s="1"/>
      <c r="U30" s="89"/>
      <c r="V30" s="1"/>
      <c r="W30" s="1"/>
      <c r="X30" s="46"/>
    </row>
    <row r="31" spans="1:24" ht="15.75" hidden="1" thickBot="1" x14ac:dyDescent="0.3">
      <c r="A31" s="140" t="s">
        <v>308</v>
      </c>
      <c r="B31" s="67"/>
      <c r="C31" s="672" t="s">
        <v>309</v>
      </c>
      <c r="D31" s="673"/>
      <c r="E31" s="673"/>
      <c r="F31" s="153"/>
      <c r="G31" s="492"/>
      <c r="H31" s="492"/>
      <c r="I31" s="421"/>
      <c r="J31" s="400"/>
      <c r="K31" s="211"/>
      <c r="L31" s="224">
        <f t="shared" si="3"/>
        <v>0</v>
      </c>
      <c r="M31" s="81"/>
      <c r="N31" s="1"/>
      <c r="O31" s="1"/>
      <c r="P31" s="1"/>
      <c r="Q31" s="1"/>
      <c r="R31" s="1"/>
      <c r="S31" s="1"/>
      <c r="T31" s="1"/>
      <c r="U31" s="89"/>
      <c r="V31" s="1"/>
      <c r="W31" s="1"/>
      <c r="X31" s="46"/>
    </row>
    <row r="32" spans="1:24" ht="15.75" thickBot="1" x14ac:dyDescent="0.3">
      <c r="B32" s="92" t="s">
        <v>310</v>
      </c>
      <c r="C32" s="617" t="s">
        <v>311</v>
      </c>
      <c r="D32" s="618"/>
      <c r="E32" s="618"/>
      <c r="F32" s="157">
        <f t="shared" ref="F32:H32" si="9">F33+F37+F40+F50+F53</f>
        <v>0</v>
      </c>
      <c r="G32" s="489">
        <f t="shared" si="9"/>
        <v>0</v>
      </c>
      <c r="H32" s="489">
        <f t="shared" si="9"/>
        <v>0</v>
      </c>
      <c r="I32" s="418">
        <f t="shared" ref="I32:X32" si="10">I33+I37+I40+I50+I53</f>
        <v>0</v>
      </c>
      <c r="J32" s="397">
        <f t="shared" si="10"/>
        <v>0</v>
      </c>
      <c r="K32" s="208">
        <f t="shared" si="10"/>
        <v>0</v>
      </c>
      <c r="L32" s="221">
        <f t="shared" si="3"/>
        <v>0</v>
      </c>
      <c r="M32" s="95">
        <f t="shared" si="10"/>
        <v>0</v>
      </c>
      <c r="N32" s="96">
        <f t="shared" si="10"/>
        <v>0</v>
      </c>
      <c r="O32" s="96">
        <f t="shared" si="10"/>
        <v>0</v>
      </c>
      <c r="P32" s="96">
        <f t="shared" si="10"/>
        <v>0</v>
      </c>
      <c r="Q32" s="96">
        <f t="shared" si="10"/>
        <v>0</v>
      </c>
      <c r="R32" s="96">
        <f t="shared" si="10"/>
        <v>0</v>
      </c>
      <c r="S32" s="96">
        <f t="shared" si="10"/>
        <v>0</v>
      </c>
      <c r="T32" s="96">
        <f t="shared" si="10"/>
        <v>0</v>
      </c>
      <c r="U32" s="99">
        <f t="shared" si="10"/>
        <v>0</v>
      </c>
      <c r="V32" s="96">
        <f t="shared" si="10"/>
        <v>0</v>
      </c>
      <c r="W32" s="96">
        <f t="shared" si="10"/>
        <v>0</v>
      </c>
      <c r="X32" s="100">
        <f t="shared" si="10"/>
        <v>0</v>
      </c>
    </row>
    <row r="33" spans="1:24" ht="15.75" hidden="1" thickBot="1" x14ac:dyDescent="0.3">
      <c r="B33" s="137" t="s">
        <v>912</v>
      </c>
      <c r="C33" s="621" t="s">
        <v>312</v>
      </c>
      <c r="D33" s="622"/>
      <c r="E33" s="622"/>
      <c r="F33" s="147">
        <f t="shared" ref="F33:H33" si="11">F34+F35+F36</f>
        <v>0</v>
      </c>
      <c r="G33" s="485">
        <f t="shared" si="11"/>
        <v>0</v>
      </c>
      <c r="H33" s="485">
        <f t="shared" si="11"/>
        <v>0</v>
      </c>
      <c r="I33" s="414">
        <f t="shared" ref="I33:X33" si="12">I34+I35+I36</f>
        <v>0</v>
      </c>
      <c r="J33" s="393">
        <f t="shared" si="12"/>
        <v>0</v>
      </c>
      <c r="K33" s="204">
        <f t="shared" si="12"/>
        <v>0</v>
      </c>
      <c r="L33" s="222">
        <f t="shared" si="3"/>
        <v>0</v>
      </c>
      <c r="M33" s="131">
        <f t="shared" si="12"/>
        <v>0</v>
      </c>
      <c r="N33" s="132">
        <f t="shared" si="12"/>
        <v>0</v>
      </c>
      <c r="O33" s="132">
        <f t="shared" si="12"/>
        <v>0</v>
      </c>
      <c r="P33" s="132">
        <f t="shared" si="12"/>
        <v>0</v>
      </c>
      <c r="Q33" s="132">
        <f t="shared" si="12"/>
        <v>0</v>
      </c>
      <c r="R33" s="132">
        <f t="shared" si="12"/>
        <v>0</v>
      </c>
      <c r="S33" s="132">
        <f t="shared" si="12"/>
        <v>0</v>
      </c>
      <c r="T33" s="132">
        <f t="shared" si="12"/>
        <v>0</v>
      </c>
      <c r="U33" s="135">
        <f t="shared" si="12"/>
        <v>0</v>
      </c>
      <c r="V33" s="132">
        <f t="shared" si="12"/>
        <v>0</v>
      </c>
      <c r="W33" s="132">
        <f t="shared" si="12"/>
        <v>0</v>
      </c>
      <c r="X33" s="136">
        <f t="shared" si="12"/>
        <v>0</v>
      </c>
    </row>
    <row r="34" spans="1:24" ht="15.75" hidden="1" thickBot="1" x14ac:dyDescent="0.3">
      <c r="A34" s="140" t="s">
        <v>313</v>
      </c>
      <c r="B34" s="59" t="s">
        <v>913</v>
      </c>
      <c r="C34" s="599" t="s">
        <v>314</v>
      </c>
      <c r="D34" s="600"/>
      <c r="E34" s="600"/>
      <c r="F34" s="148"/>
      <c r="G34" s="486"/>
      <c r="H34" s="486"/>
      <c r="I34" s="415"/>
      <c r="J34" s="394"/>
      <c r="K34" s="205"/>
      <c r="L34" s="224">
        <f t="shared" si="3"/>
        <v>0</v>
      </c>
      <c r="M34" s="81"/>
      <c r="N34" s="1"/>
      <c r="O34" s="1"/>
      <c r="P34" s="1"/>
      <c r="Q34" s="1"/>
      <c r="R34" s="1"/>
      <c r="S34" s="1"/>
      <c r="T34" s="1"/>
      <c r="U34" s="89"/>
      <c r="V34" s="1"/>
      <c r="W34" s="1"/>
      <c r="X34" s="46"/>
    </row>
    <row r="35" spans="1:24" ht="15.75" hidden="1" thickBot="1" x14ac:dyDescent="0.3">
      <c r="A35" s="140" t="s">
        <v>315</v>
      </c>
      <c r="B35" s="59" t="s">
        <v>914</v>
      </c>
      <c r="C35" s="599" t="s">
        <v>316</v>
      </c>
      <c r="D35" s="600"/>
      <c r="E35" s="600"/>
      <c r="F35" s="148"/>
      <c r="G35" s="486"/>
      <c r="H35" s="486"/>
      <c r="I35" s="415"/>
      <c r="J35" s="394"/>
      <c r="K35" s="205"/>
      <c r="L35" s="224">
        <f t="shared" si="3"/>
        <v>0</v>
      </c>
      <c r="M35" s="81"/>
      <c r="N35" s="1"/>
      <c r="O35" s="1"/>
      <c r="P35" s="1"/>
      <c r="Q35" s="1"/>
      <c r="R35" s="1"/>
      <c r="S35" s="1"/>
      <c r="T35" s="1"/>
      <c r="U35" s="89"/>
      <c r="V35" s="1"/>
      <c r="W35" s="1"/>
      <c r="X35" s="46"/>
    </row>
    <row r="36" spans="1:24" ht="15.75" hidden="1" thickBot="1" x14ac:dyDescent="0.3">
      <c r="A36" s="140" t="s">
        <v>317</v>
      </c>
      <c r="B36" s="59" t="s">
        <v>915</v>
      </c>
      <c r="C36" s="599" t="s">
        <v>318</v>
      </c>
      <c r="D36" s="600"/>
      <c r="E36" s="600"/>
      <c r="F36" s="148"/>
      <c r="G36" s="486"/>
      <c r="H36" s="486"/>
      <c r="I36" s="415"/>
      <c r="J36" s="394"/>
      <c r="K36" s="205"/>
      <c r="L36" s="224">
        <f t="shared" si="3"/>
        <v>0</v>
      </c>
      <c r="M36" s="81"/>
      <c r="N36" s="1"/>
      <c r="O36" s="1"/>
      <c r="P36" s="1"/>
      <c r="Q36" s="1"/>
      <c r="R36" s="1"/>
      <c r="S36" s="1"/>
      <c r="T36" s="1"/>
      <c r="U36" s="89"/>
      <c r="V36" s="1"/>
      <c r="W36" s="1"/>
      <c r="X36" s="46"/>
    </row>
    <row r="37" spans="1:24" ht="15.75" hidden="1" thickBot="1" x14ac:dyDescent="0.3">
      <c r="B37" s="101" t="s">
        <v>916</v>
      </c>
      <c r="C37" s="597" t="s">
        <v>319</v>
      </c>
      <c r="D37" s="598"/>
      <c r="E37" s="598"/>
      <c r="F37" s="149">
        <f t="shared" ref="F37:H37" si="13">F38+F39</f>
        <v>0</v>
      </c>
      <c r="G37" s="487">
        <f t="shared" si="13"/>
        <v>0</v>
      </c>
      <c r="H37" s="487">
        <f t="shared" si="13"/>
        <v>0</v>
      </c>
      <c r="I37" s="416">
        <f t="shared" ref="I37:X37" si="14">I38+I39</f>
        <v>0</v>
      </c>
      <c r="J37" s="395">
        <f t="shared" si="14"/>
        <v>0</v>
      </c>
      <c r="K37" s="206">
        <f t="shared" si="14"/>
        <v>0</v>
      </c>
      <c r="L37" s="223">
        <f t="shared" si="3"/>
        <v>0</v>
      </c>
      <c r="M37" s="104">
        <f t="shared" si="14"/>
        <v>0</v>
      </c>
      <c r="N37" s="105">
        <f t="shared" si="14"/>
        <v>0</v>
      </c>
      <c r="O37" s="105">
        <f t="shared" si="14"/>
        <v>0</v>
      </c>
      <c r="P37" s="105">
        <f t="shared" si="14"/>
        <v>0</v>
      </c>
      <c r="Q37" s="105">
        <f t="shared" si="14"/>
        <v>0</v>
      </c>
      <c r="R37" s="105">
        <f t="shared" si="14"/>
        <v>0</v>
      </c>
      <c r="S37" s="105">
        <f t="shared" si="14"/>
        <v>0</v>
      </c>
      <c r="T37" s="105">
        <f t="shared" si="14"/>
        <v>0</v>
      </c>
      <c r="U37" s="108">
        <f t="shared" si="14"/>
        <v>0</v>
      </c>
      <c r="V37" s="105">
        <f t="shared" si="14"/>
        <v>0</v>
      </c>
      <c r="W37" s="105">
        <f t="shared" si="14"/>
        <v>0</v>
      </c>
      <c r="X37" s="109">
        <f t="shared" si="14"/>
        <v>0</v>
      </c>
    </row>
    <row r="38" spans="1:24" ht="15.75" hidden="1" thickBot="1" x14ac:dyDescent="0.3">
      <c r="A38" s="140" t="s">
        <v>320</v>
      </c>
      <c r="B38" s="59" t="s">
        <v>917</v>
      </c>
      <c r="C38" s="599" t="s">
        <v>321</v>
      </c>
      <c r="D38" s="600"/>
      <c r="E38" s="600"/>
      <c r="F38" s="148"/>
      <c r="G38" s="486"/>
      <c r="H38" s="486"/>
      <c r="I38" s="415"/>
      <c r="J38" s="394"/>
      <c r="K38" s="205"/>
      <c r="L38" s="224">
        <f t="shared" si="3"/>
        <v>0</v>
      </c>
      <c r="M38" s="81"/>
      <c r="N38" s="1"/>
      <c r="O38" s="1"/>
      <c r="P38" s="1"/>
      <c r="Q38" s="1"/>
      <c r="R38" s="1"/>
      <c r="S38" s="1"/>
      <c r="T38" s="1"/>
      <c r="U38" s="89"/>
      <c r="V38" s="1"/>
      <c r="W38" s="1"/>
      <c r="X38" s="46"/>
    </row>
    <row r="39" spans="1:24" ht="15.75" hidden="1" thickBot="1" x14ac:dyDescent="0.3">
      <c r="A39" s="140" t="s">
        <v>322</v>
      </c>
      <c r="B39" s="59" t="s">
        <v>918</v>
      </c>
      <c r="C39" s="599" t="s">
        <v>323</v>
      </c>
      <c r="D39" s="600"/>
      <c r="E39" s="600"/>
      <c r="F39" s="148"/>
      <c r="G39" s="486"/>
      <c r="H39" s="486"/>
      <c r="I39" s="415"/>
      <c r="J39" s="394"/>
      <c r="K39" s="205"/>
      <c r="L39" s="224">
        <f t="shared" si="3"/>
        <v>0</v>
      </c>
      <c r="M39" s="81"/>
      <c r="N39" s="1"/>
      <c r="O39" s="1"/>
      <c r="P39" s="1"/>
      <c r="Q39" s="1"/>
      <c r="R39" s="1"/>
      <c r="S39" s="1"/>
      <c r="T39" s="1"/>
      <c r="U39" s="89"/>
      <c r="V39" s="1"/>
      <c r="W39" s="1"/>
      <c r="X39" s="46"/>
    </row>
    <row r="40" spans="1:24" ht="15.75" hidden="1" thickBot="1" x14ac:dyDescent="0.3">
      <c r="B40" s="101" t="s">
        <v>919</v>
      </c>
      <c r="C40" s="597" t="s">
        <v>324</v>
      </c>
      <c r="D40" s="598"/>
      <c r="E40" s="598"/>
      <c r="F40" s="149">
        <f>F41+F42+F43+F44+F45+F48+F49</f>
        <v>0</v>
      </c>
      <c r="G40" s="487">
        <f>G41+G42+G43+G44+G45+G48+G49</f>
        <v>0</v>
      </c>
      <c r="H40" s="487">
        <f>H41+H42+H43+H44+H45+H48+H49</f>
        <v>0</v>
      </c>
      <c r="I40" s="416">
        <f>I41+I42+I43+I44+I45+I48+I49</f>
        <v>0</v>
      </c>
      <c r="J40" s="395">
        <f t="shared" ref="J40:K40" si="15">J41+J42+J43+J44+J45+J48+J49</f>
        <v>0</v>
      </c>
      <c r="K40" s="206">
        <f t="shared" si="15"/>
        <v>0</v>
      </c>
      <c r="L40" s="223">
        <f t="shared" si="3"/>
        <v>0</v>
      </c>
      <c r="M40" s="104">
        <f t="shared" ref="M40:X40" si="16">M41+M42+M43+M44+M45+M48+M49</f>
        <v>0</v>
      </c>
      <c r="N40" s="105">
        <f t="shared" si="16"/>
        <v>0</v>
      </c>
      <c r="O40" s="105">
        <f t="shared" si="16"/>
        <v>0</v>
      </c>
      <c r="P40" s="105">
        <f t="shared" si="16"/>
        <v>0</v>
      </c>
      <c r="Q40" s="105">
        <f t="shared" si="16"/>
        <v>0</v>
      </c>
      <c r="R40" s="105">
        <f t="shared" si="16"/>
        <v>0</v>
      </c>
      <c r="S40" s="105">
        <f t="shared" si="16"/>
        <v>0</v>
      </c>
      <c r="T40" s="105">
        <f t="shared" si="16"/>
        <v>0</v>
      </c>
      <c r="U40" s="108">
        <f t="shared" si="16"/>
        <v>0</v>
      </c>
      <c r="V40" s="105">
        <f t="shared" si="16"/>
        <v>0</v>
      </c>
      <c r="W40" s="105">
        <f t="shared" si="16"/>
        <v>0</v>
      </c>
      <c r="X40" s="109">
        <f t="shared" si="16"/>
        <v>0</v>
      </c>
    </row>
    <row r="41" spans="1:24" s="42" customFormat="1" ht="15.75" hidden="1" thickBot="1" x14ac:dyDescent="0.3">
      <c r="A41" s="140" t="s">
        <v>325</v>
      </c>
      <c r="B41" s="57" t="s">
        <v>920</v>
      </c>
      <c r="C41" s="601" t="s">
        <v>326</v>
      </c>
      <c r="D41" s="602"/>
      <c r="E41" s="602"/>
      <c r="F41" s="154"/>
      <c r="G41" s="493"/>
      <c r="H41" s="493"/>
      <c r="I41" s="422"/>
      <c r="J41" s="401"/>
      <c r="K41" s="212"/>
      <c r="L41" s="225">
        <f t="shared" si="3"/>
        <v>0</v>
      </c>
      <c r="M41" s="83"/>
      <c r="N41" s="13"/>
      <c r="O41" s="13"/>
      <c r="P41" s="13"/>
      <c r="Q41" s="13"/>
      <c r="R41" s="13"/>
      <c r="S41" s="13"/>
      <c r="T41" s="13"/>
      <c r="U41" s="90"/>
      <c r="V41" s="13"/>
      <c r="W41" s="13"/>
      <c r="X41" s="47"/>
    </row>
    <row r="42" spans="1:24" s="42" customFormat="1" ht="15.75" hidden="1" thickBot="1" x14ac:dyDescent="0.3">
      <c r="A42" s="140" t="s">
        <v>327</v>
      </c>
      <c r="B42" s="57" t="s">
        <v>921</v>
      </c>
      <c r="C42" s="601" t="s">
        <v>328</v>
      </c>
      <c r="D42" s="602"/>
      <c r="E42" s="602"/>
      <c r="F42" s="154"/>
      <c r="G42" s="493"/>
      <c r="H42" s="493"/>
      <c r="I42" s="422"/>
      <c r="J42" s="401"/>
      <c r="K42" s="212"/>
      <c r="L42" s="225">
        <f t="shared" si="3"/>
        <v>0</v>
      </c>
      <c r="M42" s="83"/>
      <c r="N42" s="13"/>
      <c r="O42" s="13"/>
      <c r="P42" s="13"/>
      <c r="Q42" s="13"/>
      <c r="R42" s="13"/>
      <c r="S42" s="13"/>
      <c r="T42" s="13"/>
      <c r="U42" s="90"/>
      <c r="V42" s="13"/>
      <c r="W42" s="13"/>
      <c r="X42" s="47"/>
    </row>
    <row r="43" spans="1:24" s="42" customFormat="1" ht="15.75" hidden="1" thickBot="1" x14ac:dyDescent="0.3">
      <c r="A43" s="140" t="s">
        <v>329</v>
      </c>
      <c r="B43" s="57" t="s">
        <v>922</v>
      </c>
      <c r="C43" s="601" t="s">
        <v>330</v>
      </c>
      <c r="D43" s="602"/>
      <c r="E43" s="602"/>
      <c r="F43" s="154"/>
      <c r="G43" s="493"/>
      <c r="H43" s="493"/>
      <c r="I43" s="422"/>
      <c r="J43" s="401"/>
      <c r="K43" s="212"/>
      <c r="L43" s="225">
        <f t="shared" si="3"/>
        <v>0</v>
      </c>
      <c r="M43" s="83"/>
      <c r="N43" s="13"/>
      <c r="O43" s="13"/>
      <c r="P43" s="13"/>
      <c r="Q43" s="13"/>
      <c r="R43" s="13"/>
      <c r="S43" s="13"/>
      <c r="T43" s="13"/>
      <c r="U43" s="90"/>
      <c r="V43" s="13"/>
      <c r="W43" s="13"/>
      <c r="X43" s="47"/>
    </row>
    <row r="44" spans="1:24" s="42" customFormat="1" ht="15.75" hidden="1" thickBot="1" x14ac:dyDescent="0.3">
      <c r="A44" s="140" t="s">
        <v>331</v>
      </c>
      <c r="B44" s="57" t="s">
        <v>923</v>
      </c>
      <c r="C44" s="601" t="s">
        <v>332</v>
      </c>
      <c r="D44" s="602"/>
      <c r="E44" s="602"/>
      <c r="F44" s="154"/>
      <c r="G44" s="493"/>
      <c r="H44" s="493"/>
      <c r="I44" s="422"/>
      <c r="J44" s="401"/>
      <c r="K44" s="212"/>
      <c r="L44" s="225">
        <f t="shared" si="3"/>
        <v>0</v>
      </c>
      <c r="M44" s="83"/>
      <c r="N44" s="13"/>
      <c r="O44" s="13"/>
      <c r="P44" s="13"/>
      <c r="Q44" s="13"/>
      <c r="R44" s="13"/>
      <c r="S44" s="13"/>
      <c r="T44" s="13"/>
      <c r="U44" s="90"/>
      <c r="V44" s="13"/>
      <c r="W44" s="13"/>
      <c r="X44" s="47"/>
    </row>
    <row r="45" spans="1:24" s="19" customFormat="1" ht="15.75" hidden="1" thickBot="1" x14ac:dyDescent="0.3">
      <c r="A45" s="140" t="s">
        <v>333</v>
      </c>
      <c r="B45" s="57" t="s">
        <v>924</v>
      </c>
      <c r="C45" s="601" t="s">
        <v>334</v>
      </c>
      <c r="D45" s="602"/>
      <c r="E45" s="602"/>
      <c r="F45" s="154">
        <f t="shared" ref="F45:H45" si="17">F46+F47</f>
        <v>0</v>
      </c>
      <c r="G45" s="493">
        <f t="shared" si="17"/>
        <v>0</v>
      </c>
      <c r="H45" s="493">
        <f t="shared" si="17"/>
        <v>0</v>
      </c>
      <c r="I45" s="422">
        <f t="shared" ref="I45:X45" si="18">I46+I47</f>
        <v>0</v>
      </c>
      <c r="J45" s="401">
        <f t="shared" si="18"/>
        <v>0</v>
      </c>
      <c r="K45" s="212">
        <f t="shared" si="18"/>
        <v>0</v>
      </c>
      <c r="L45" s="225">
        <f t="shared" si="3"/>
        <v>0</v>
      </c>
      <c r="M45" s="83">
        <f t="shared" si="18"/>
        <v>0</v>
      </c>
      <c r="N45" s="13">
        <f t="shared" si="18"/>
        <v>0</v>
      </c>
      <c r="O45" s="13">
        <f t="shared" si="18"/>
        <v>0</v>
      </c>
      <c r="P45" s="13">
        <f t="shared" si="18"/>
        <v>0</v>
      </c>
      <c r="Q45" s="13">
        <f t="shared" si="18"/>
        <v>0</v>
      </c>
      <c r="R45" s="13">
        <f t="shared" si="18"/>
        <v>0</v>
      </c>
      <c r="S45" s="13">
        <f t="shared" si="18"/>
        <v>0</v>
      </c>
      <c r="T45" s="13">
        <f t="shared" si="18"/>
        <v>0</v>
      </c>
      <c r="U45" s="90">
        <f t="shared" si="18"/>
        <v>0</v>
      </c>
      <c r="V45" s="13">
        <f t="shared" si="18"/>
        <v>0</v>
      </c>
      <c r="W45" s="13">
        <f t="shared" si="18"/>
        <v>0</v>
      </c>
      <c r="X45" s="47">
        <f t="shared" si="18"/>
        <v>0</v>
      </c>
    </row>
    <row r="46" spans="1:24" ht="15.75" hidden="1" thickBot="1" x14ac:dyDescent="0.3">
      <c r="A46" s="140" t="s">
        <v>335</v>
      </c>
      <c r="B46" s="59"/>
      <c r="C46" s="171"/>
      <c r="D46" s="603" t="s">
        <v>336</v>
      </c>
      <c r="E46" s="603"/>
      <c r="F46" s="148"/>
      <c r="G46" s="486"/>
      <c r="H46" s="486"/>
      <c r="I46" s="415"/>
      <c r="J46" s="394"/>
      <c r="K46" s="205"/>
      <c r="L46" s="224">
        <f t="shared" si="3"/>
        <v>0</v>
      </c>
      <c r="M46" s="81"/>
      <c r="N46" s="1"/>
      <c r="O46" s="1"/>
      <c r="P46" s="1"/>
      <c r="Q46" s="1"/>
      <c r="R46" s="1"/>
      <c r="S46" s="1"/>
      <c r="T46" s="1"/>
      <c r="U46" s="89"/>
      <c r="V46" s="1"/>
      <c r="W46" s="1"/>
      <c r="X46" s="46"/>
    </row>
    <row r="47" spans="1:24" ht="15.75" hidden="1" thickBot="1" x14ac:dyDescent="0.3">
      <c r="A47" s="140" t="s">
        <v>337</v>
      </c>
      <c r="B47" s="59"/>
      <c r="C47" s="171"/>
      <c r="D47" s="603" t="s">
        <v>338</v>
      </c>
      <c r="E47" s="603"/>
      <c r="F47" s="148"/>
      <c r="G47" s="486"/>
      <c r="H47" s="486"/>
      <c r="I47" s="415"/>
      <c r="J47" s="394"/>
      <c r="K47" s="205"/>
      <c r="L47" s="224">
        <f t="shared" si="3"/>
        <v>0</v>
      </c>
      <c r="M47" s="81"/>
      <c r="N47" s="1"/>
      <c r="O47" s="1"/>
      <c r="P47" s="1"/>
      <c r="Q47" s="1"/>
      <c r="R47" s="1"/>
      <c r="S47" s="1"/>
      <c r="T47" s="1"/>
      <c r="U47" s="89"/>
      <c r="V47" s="1"/>
      <c r="W47" s="1"/>
      <c r="X47" s="46"/>
    </row>
    <row r="48" spans="1:24" s="42" customFormat="1" ht="15.75" hidden="1" thickBot="1" x14ac:dyDescent="0.3">
      <c r="A48" s="140" t="s">
        <v>339</v>
      </c>
      <c r="B48" s="57" t="s">
        <v>925</v>
      </c>
      <c r="C48" s="605" t="s">
        <v>340</v>
      </c>
      <c r="D48" s="606"/>
      <c r="E48" s="606"/>
      <c r="F48" s="154"/>
      <c r="G48" s="493"/>
      <c r="H48" s="493"/>
      <c r="I48" s="422"/>
      <c r="J48" s="401"/>
      <c r="K48" s="212"/>
      <c r="L48" s="225">
        <f t="shared" si="3"/>
        <v>0</v>
      </c>
      <c r="M48" s="83"/>
      <c r="N48" s="13"/>
      <c r="O48" s="13"/>
      <c r="P48" s="13"/>
      <c r="Q48" s="13"/>
      <c r="R48" s="13"/>
      <c r="S48" s="13"/>
      <c r="T48" s="13"/>
      <c r="U48" s="90"/>
      <c r="V48" s="13"/>
      <c r="W48" s="13"/>
      <c r="X48" s="47"/>
    </row>
    <row r="49" spans="1:24" s="42" customFormat="1" ht="15.75" hidden="1" thickBot="1" x14ac:dyDescent="0.3">
      <c r="A49" s="140" t="s">
        <v>341</v>
      </c>
      <c r="B49" s="57" t="s">
        <v>926</v>
      </c>
      <c r="C49" s="605" t="s">
        <v>342</v>
      </c>
      <c r="D49" s="606"/>
      <c r="E49" s="606"/>
      <c r="F49" s="154"/>
      <c r="G49" s="493"/>
      <c r="H49" s="493"/>
      <c r="I49" s="422"/>
      <c r="J49" s="401"/>
      <c r="K49" s="212"/>
      <c r="L49" s="225">
        <f t="shared" si="3"/>
        <v>0</v>
      </c>
      <c r="M49" s="83"/>
      <c r="N49" s="13"/>
      <c r="O49" s="13"/>
      <c r="P49" s="13"/>
      <c r="Q49" s="13"/>
      <c r="R49" s="13"/>
      <c r="S49" s="13"/>
      <c r="T49" s="13"/>
      <c r="U49" s="90"/>
      <c r="V49" s="13"/>
      <c r="W49" s="13"/>
      <c r="X49" s="47"/>
    </row>
    <row r="50" spans="1:24" ht="15.75" hidden="1" thickBot="1" x14ac:dyDescent="0.3">
      <c r="B50" s="101" t="s">
        <v>927</v>
      </c>
      <c r="C50" s="613" t="s">
        <v>343</v>
      </c>
      <c r="D50" s="614"/>
      <c r="E50" s="614"/>
      <c r="F50" s="149">
        <f>F51+F52</f>
        <v>0</v>
      </c>
      <c r="G50" s="487">
        <f>G51+G52</f>
        <v>0</v>
      </c>
      <c r="H50" s="487">
        <f>H51+H52</f>
        <v>0</v>
      </c>
      <c r="I50" s="416">
        <f>I51+I52</f>
        <v>0</v>
      </c>
      <c r="J50" s="395">
        <f t="shared" ref="J50:K50" si="19">J51+J52</f>
        <v>0</v>
      </c>
      <c r="K50" s="206">
        <f t="shared" si="19"/>
        <v>0</v>
      </c>
      <c r="L50" s="223">
        <f t="shared" si="3"/>
        <v>0</v>
      </c>
      <c r="M50" s="104">
        <f t="shared" ref="M50:X50" si="20">M51+M52</f>
        <v>0</v>
      </c>
      <c r="N50" s="105">
        <f t="shared" si="20"/>
        <v>0</v>
      </c>
      <c r="O50" s="105">
        <f t="shared" si="20"/>
        <v>0</v>
      </c>
      <c r="P50" s="105">
        <f t="shared" si="20"/>
        <v>0</v>
      </c>
      <c r="Q50" s="105">
        <f t="shared" si="20"/>
        <v>0</v>
      </c>
      <c r="R50" s="105">
        <f t="shared" si="20"/>
        <v>0</v>
      </c>
      <c r="S50" s="105">
        <f t="shared" si="20"/>
        <v>0</v>
      </c>
      <c r="T50" s="105">
        <f t="shared" si="20"/>
        <v>0</v>
      </c>
      <c r="U50" s="108">
        <f t="shared" si="20"/>
        <v>0</v>
      </c>
      <c r="V50" s="105">
        <f t="shared" si="20"/>
        <v>0</v>
      </c>
      <c r="W50" s="105">
        <f t="shared" si="20"/>
        <v>0</v>
      </c>
      <c r="X50" s="109">
        <f t="shared" si="20"/>
        <v>0</v>
      </c>
    </row>
    <row r="51" spans="1:24" ht="15.75" hidden="1" thickBot="1" x14ac:dyDescent="0.3">
      <c r="A51" s="140" t="s">
        <v>344</v>
      </c>
      <c r="B51" s="59" t="s">
        <v>928</v>
      </c>
      <c r="C51" s="604" t="s">
        <v>345</v>
      </c>
      <c r="D51" s="603"/>
      <c r="E51" s="603"/>
      <c r="F51" s="148"/>
      <c r="G51" s="486"/>
      <c r="H51" s="486"/>
      <c r="I51" s="415"/>
      <c r="J51" s="394"/>
      <c r="K51" s="205"/>
      <c r="L51" s="224">
        <f t="shared" si="3"/>
        <v>0</v>
      </c>
      <c r="M51" s="81"/>
      <c r="N51" s="1"/>
      <c r="O51" s="1"/>
      <c r="P51" s="1"/>
      <c r="Q51" s="1"/>
      <c r="R51" s="1"/>
      <c r="S51" s="1"/>
      <c r="T51" s="1"/>
      <c r="U51" s="89"/>
      <c r="V51" s="1"/>
      <c r="W51" s="1"/>
      <c r="X51" s="46"/>
    </row>
    <row r="52" spans="1:24" ht="15.75" hidden="1" thickBot="1" x14ac:dyDescent="0.3">
      <c r="A52" s="140" t="s">
        <v>346</v>
      </c>
      <c r="B52" s="59" t="s">
        <v>929</v>
      </c>
      <c r="C52" s="604" t="s">
        <v>347</v>
      </c>
      <c r="D52" s="603"/>
      <c r="E52" s="603"/>
      <c r="F52" s="148"/>
      <c r="G52" s="486"/>
      <c r="H52" s="486"/>
      <c r="I52" s="415"/>
      <c r="J52" s="394"/>
      <c r="K52" s="205"/>
      <c r="L52" s="224">
        <f t="shared" si="3"/>
        <v>0</v>
      </c>
      <c r="M52" s="81"/>
      <c r="N52" s="1"/>
      <c r="O52" s="1"/>
      <c r="P52" s="1"/>
      <c r="Q52" s="1"/>
      <c r="R52" s="1"/>
      <c r="S52" s="1"/>
      <c r="T52" s="1"/>
      <c r="U52" s="89"/>
      <c r="V52" s="1"/>
      <c r="W52" s="1"/>
      <c r="X52" s="46"/>
    </row>
    <row r="53" spans="1:24" ht="15.75" hidden="1" thickBot="1" x14ac:dyDescent="0.3">
      <c r="B53" s="101" t="s">
        <v>930</v>
      </c>
      <c r="C53" s="613" t="s">
        <v>348</v>
      </c>
      <c r="D53" s="614"/>
      <c r="E53" s="614"/>
      <c r="F53" s="149">
        <f>F54+F55+F56+F57+F58</f>
        <v>0</v>
      </c>
      <c r="G53" s="487">
        <f>G54+G55+G56+G57+G58</f>
        <v>0</v>
      </c>
      <c r="H53" s="487">
        <f>H54+H55+H56+H57+H58</f>
        <v>0</v>
      </c>
      <c r="I53" s="416">
        <f>I54+I55+I56+I57+I58</f>
        <v>0</v>
      </c>
      <c r="J53" s="395">
        <f t="shared" ref="J53:K53" si="21">J54+J55+J56+J57+J58</f>
        <v>0</v>
      </c>
      <c r="K53" s="206">
        <f t="shared" si="21"/>
        <v>0</v>
      </c>
      <c r="L53" s="223">
        <f t="shared" si="3"/>
        <v>0</v>
      </c>
      <c r="M53" s="104">
        <f t="shared" ref="M53:X53" si="22">M54+M55+M56+M57+M58</f>
        <v>0</v>
      </c>
      <c r="N53" s="105">
        <f t="shared" si="22"/>
        <v>0</v>
      </c>
      <c r="O53" s="105">
        <f t="shared" si="22"/>
        <v>0</v>
      </c>
      <c r="P53" s="105">
        <f t="shared" si="22"/>
        <v>0</v>
      </c>
      <c r="Q53" s="105">
        <f t="shared" si="22"/>
        <v>0</v>
      </c>
      <c r="R53" s="105">
        <f t="shared" si="22"/>
        <v>0</v>
      </c>
      <c r="S53" s="105">
        <f t="shared" si="22"/>
        <v>0</v>
      </c>
      <c r="T53" s="105">
        <f t="shared" si="22"/>
        <v>0</v>
      </c>
      <c r="U53" s="108">
        <f t="shared" si="22"/>
        <v>0</v>
      </c>
      <c r="V53" s="105">
        <f t="shared" si="22"/>
        <v>0</v>
      </c>
      <c r="W53" s="105">
        <f t="shared" si="22"/>
        <v>0</v>
      </c>
      <c r="X53" s="109">
        <f t="shared" si="22"/>
        <v>0</v>
      </c>
    </row>
    <row r="54" spans="1:24" ht="15.75" hidden="1" thickBot="1" x14ac:dyDescent="0.3">
      <c r="A54" s="140" t="s">
        <v>349</v>
      </c>
      <c r="B54" s="59" t="s">
        <v>931</v>
      </c>
      <c r="C54" s="604" t="s">
        <v>350</v>
      </c>
      <c r="D54" s="603"/>
      <c r="E54" s="603"/>
      <c r="F54" s="148"/>
      <c r="G54" s="486"/>
      <c r="H54" s="486"/>
      <c r="I54" s="415"/>
      <c r="J54" s="394"/>
      <c r="K54" s="205"/>
      <c r="L54" s="224">
        <f t="shared" si="3"/>
        <v>0</v>
      </c>
      <c r="M54" s="81"/>
      <c r="N54" s="1"/>
      <c r="O54" s="1"/>
      <c r="P54" s="1"/>
      <c r="Q54" s="1"/>
      <c r="R54" s="1"/>
      <c r="S54" s="1"/>
      <c r="T54" s="1"/>
      <c r="U54" s="89"/>
      <c r="V54" s="1"/>
      <c r="W54" s="1"/>
      <c r="X54" s="46"/>
    </row>
    <row r="55" spans="1:24" ht="15.75" hidden="1" thickBot="1" x14ac:dyDescent="0.3">
      <c r="A55" s="140" t="s">
        <v>351</v>
      </c>
      <c r="B55" s="59" t="s">
        <v>932</v>
      </c>
      <c r="C55" s="604" t="s">
        <v>352</v>
      </c>
      <c r="D55" s="603"/>
      <c r="E55" s="603"/>
      <c r="F55" s="148"/>
      <c r="G55" s="486"/>
      <c r="H55" s="486"/>
      <c r="I55" s="415"/>
      <c r="J55" s="394"/>
      <c r="K55" s="205"/>
      <c r="L55" s="224">
        <f t="shared" si="3"/>
        <v>0</v>
      </c>
      <c r="M55" s="81"/>
      <c r="N55" s="1"/>
      <c r="O55" s="1"/>
      <c r="P55" s="1"/>
      <c r="Q55" s="1"/>
      <c r="R55" s="1"/>
      <c r="S55" s="1"/>
      <c r="T55" s="1"/>
      <c r="U55" s="89"/>
      <c r="V55" s="1"/>
      <c r="W55" s="1"/>
      <c r="X55" s="46"/>
    </row>
    <row r="56" spans="1:24" ht="15.75" hidden="1" thickBot="1" x14ac:dyDescent="0.3">
      <c r="A56" s="140" t="s">
        <v>353</v>
      </c>
      <c r="B56" s="59" t="s">
        <v>933</v>
      </c>
      <c r="C56" s="604" t="s">
        <v>354</v>
      </c>
      <c r="D56" s="603"/>
      <c r="E56" s="603"/>
      <c r="F56" s="148"/>
      <c r="G56" s="486"/>
      <c r="H56" s="486"/>
      <c r="I56" s="415"/>
      <c r="J56" s="394"/>
      <c r="K56" s="205"/>
      <c r="L56" s="224">
        <f t="shared" si="3"/>
        <v>0</v>
      </c>
      <c r="M56" s="81"/>
      <c r="N56" s="1"/>
      <c r="O56" s="1"/>
      <c r="P56" s="1"/>
      <c r="Q56" s="1"/>
      <c r="R56" s="1"/>
      <c r="S56" s="1"/>
      <c r="T56" s="1"/>
      <c r="U56" s="89"/>
      <c r="V56" s="1"/>
      <c r="W56" s="1"/>
      <c r="X56" s="46"/>
    </row>
    <row r="57" spans="1:24" ht="15.75" hidden="1" thickBot="1" x14ac:dyDescent="0.3">
      <c r="A57" s="140" t="s">
        <v>355</v>
      </c>
      <c r="B57" s="59" t="s">
        <v>934</v>
      </c>
      <c r="C57" s="604" t="s">
        <v>356</v>
      </c>
      <c r="D57" s="603"/>
      <c r="E57" s="603"/>
      <c r="F57" s="148"/>
      <c r="G57" s="486"/>
      <c r="H57" s="486"/>
      <c r="I57" s="415"/>
      <c r="J57" s="394"/>
      <c r="K57" s="205"/>
      <c r="L57" s="224">
        <f t="shared" si="3"/>
        <v>0</v>
      </c>
      <c r="M57" s="81"/>
      <c r="N57" s="1"/>
      <c r="O57" s="1"/>
      <c r="P57" s="1"/>
      <c r="Q57" s="1"/>
      <c r="R57" s="1"/>
      <c r="S57" s="1"/>
      <c r="T57" s="1"/>
      <c r="U57" s="89"/>
      <c r="V57" s="1"/>
      <c r="W57" s="1"/>
      <c r="X57" s="46"/>
    </row>
    <row r="58" spans="1:24" ht="15.75" hidden="1" thickBot="1" x14ac:dyDescent="0.3">
      <c r="A58" s="140" t="s">
        <v>357</v>
      </c>
      <c r="B58" s="61" t="s">
        <v>935</v>
      </c>
      <c r="C58" s="674" t="s">
        <v>358</v>
      </c>
      <c r="D58" s="608"/>
      <c r="E58" s="608"/>
      <c r="F58" s="150"/>
      <c r="G58" s="488"/>
      <c r="H58" s="488"/>
      <c r="I58" s="417"/>
      <c r="J58" s="396"/>
      <c r="K58" s="207"/>
      <c r="L58" s="224">
        <f t="shared" si="3"/>
        <v>0</v>
      </c>
      <c r="M58" s="81"/>
      <c r="N58" s="1"/>
      <c r="O58" s="1"/>
      <c r="P58" s="1"/>
      <c r="Q58" s="1"/>
      <c r="R58" s="1"/>
      <c r="S58" s="1"/>
      <c r="T58" s="1"/>
      <c r="U58" s="89"/>
      <c r="V58" s="1"/>
      <c r="W58" s="1"/>
      <c r="X58" s="46"/>
    </row>
    <row r="59" spans="1:24" ht="15.75" thickBot="1" x14ac:dyDescent="0.3">
      <c r="B59" s="92" t="s">
        <v>359</v>
      </c>
      <c r="C59" s="609" t="s">
        <v>360</v>
      </c>
      <c r="D59" s="610"/>
      <c r="E59" s="610"/>
      <c r="F59" s="157">
        <f>F60+F61+F62+F63+F64+F65+F69</f>
        <v>0</v>
      </c>
      <c r="G59" s="489">
        <f>G60+G61+G62+G63+G64+G65+G69</f>
        <v>0</v>
      </c>
      <c r="H59" s="489">
        <f>H60+H61+H62+H63+H64+H65+H69</f>
        <v>0</v>
      </c>
      <c r="I59" s="418">
        <f>I60+I61+I62+I63+I64+I65+I69</f>
        <v>0</v>
      </c>
      <c r="J59" s="397">
        <f t="shared" ref="J59:K59" si="23">J60+J61+J62+J63+J64+J65+J69</f>
        <v>0</v>
      </c>
      <c r="K59" s="208">
        <f t="shared" si="23"/>
        <v>0</v>
      </c>
      <c r="L59" s="221">
        <f t="shared" si="3"/>
        <v>0</v>
      </c>
      <c r="M59" s="95">
        <f t="shared" ref="M59:X59" si="24">M60+M61+M62+M63+M64+M65+M69</f>
        <v>0</v>
      </c>
      <c r="N59" s="96">
        <f t="shared" si="24"/>
        <v>0</v>
      </c>
      <c r="O59" s="96">
        <f t="shared" si="24"/>
        <v>0</v>
      </c>
      <c r="P59" s="96">
        <f t="shared" si="24"/>
        <v>0</v>
      </c>
      <c r="Q59" s="96">
        <f t="shared" si="24"/>
        <v>0</v>
      </c>
      <c r="R59" s="96">
        <f t="shared" si="24"/>
        <v>0</v>
      </c>
      <c r="S59" s="96">
        <f t="shared" si="24"/>
        <v>0</v>
      </c>
      <c r="T59" s="96">
        <f t="shared" si="24"/>
        <v>0</v>
      </c>
      <c r="U59" s="99">
        <f t="shared" si="24"/>
        <v>0</v>
      </c>
      <c r="V59" s="96">
        <f t="shared" si="24"/>
        <v>0</v>
      </c>
      <c r="W59" s="96">
        <f t="shared" si="24"/>
        <v>0</v>
      </c>
      <c r="X59" s="100">
        <f t="shared" si="24"/>
        <v>0</v>
      </c>
    </row>
    <row r="60" spans="1:24" s="19" customFormat="1" ht="15.75" hidden="1" thickBot="1" x14ac:dyDescent="0.3">
      <c r="A60" s="140" t="s">
        <v>361</v>
      </c>
      <c r="B60" s="128" t="s">
        <v>936</v>
      </c>
      <c r="C60" s="611" t="s">
        <v>362</v>
      </c>
      <c r="D60" s="612"/>
      <c r="E60" s="612"/>
      <c r="F60" s="147"/>
      <c r="G60" s="485"/>
      <c r="H60" s="485"/>
      <c r="I60" s="414"/>
      <c r="J60" s="393"/>
      <c r="K60" s="204"/>
      <c r="L60" s="223">
        <f t="shared" si="3"/>
        <v>0</v>
      </c>
      <c r="M60" s="104"/>
      <c r="N60" s="105"/>
      <c r="O60" s="105"/>
      <c r="P60" s="105"/>
      <c r="Q60" s="105"/>
      <c r="R60" s="105"/>
      <c r="S60" s="105"/>
      <c r="T60" s="105"/>
      <c r="U60" s="108"/>
      <c r="V60" s="105"/>
      <c r="W60" s="105"/>
      <c r="X60" s="109"/>
    </row>
    <row r="61" spans="1:24" s="19" customFormat="1" ht="15.75" hidden="1" thickBot="1" x14ac:dyDescent="0.3">
      <c r="A61" s="140" t="s">
        <v>363</v>
      </c>
      <c r="B61" s="101" t="s">
        <v>937</v>
      </c>
      <c r="C61" s="613" t="s">
        <v>623</v>
      </c>
      <c r="D61" s="614"/>
      <c r="E61" s="614"/>
      <c r="F61" s="149"/>
      <c r="G61" s="487"/>
      <c r="H61" s="487"/>
      <c r="I61" s="416"/>
      <c r="J61" s="395"/>
      <c r="K61" s="206"/>
      <c r="L61" s="223">
        <f t="shared" si="3"/>
        <v>0</v>
      </c>
      <c r="M61" s="104"/>
      <c r="N61" s="105"/>
      <c r="O61" s="105"/>
      <c r="P61" s="105"/>
      <c r="Q61" s="105"/>
      <c r="R61" s="105"/>
      <c r="S61" s="105"/>
      <c r="T61" s="105"/>
      <c r="U61" s="108"/>
      <c r="V61" s="105"/>
      <c r="W61" s="105"/>
      <c r="X61" s="109"/>
    </row>
    <row r="62" spans="1:24" s="19" customFormat="1" ht="15.75" hidden="1" thickBot="1" x14ac:dyDescent="0.3">
      <c r="A62" s="140" t="s">
        <v>364</v>
      </c>
      <c r="B62" s="128" t="s">
        <v>938</v>
      </c>
      <c r="C62" s="613" t="s">
        <v>365</v>
      </c>
      <c r="D62" s="614"/>
      <c r="E62" s="614"/>
      <c r="F62" s="149"/>
      <c r="G62" s="487"/>
      <c r="H62" s="487"/>
      <c r="I62" s="416"/>
      <c r="J62" s="395"/>
      <c r="K62" s="206"/>
      <c r="L62" s="223">
        <f t="shared" si="3"/>
        <v>0</v>
      </c>
      <c r="M62" s="104"/>
      <c r="N62" s="105"/>
      <c r="O62" s="105"/>
      <c r="P62" s="105"/>
      <c r="Q62" s="105"/>
      <c r="R62" s="105"/>
      <c r="S62" s="105"/>
      <c r="T62" s="105"/>
      <c r="U62" s="108"/>
      <c r="V62" s="105"/>
      <c r="W62" s="105"/>
      <c r="X62" s="109"/>
    </row>
    <row r="63" spans="1:24" s="19" customFormat="1" ht="15.75" hidden="1" thickBot="1" x14ac:dyDescent="0.3">
      <c r="A63" s="140" t="s">
        <v>366</v>
      </c>
      <c r="B63" s="101" t="s">
        <v>939</v>
      </c>
      <c r="C63" s="613" t="s">
        <v>367</v>
      </c>
      <c r="D63" s="614"/>
      <c r="E63" s="614"/>
      <c r="F63" s="149"/>
      <c r="G63" s="487"/>
      <c r="H63" s="487"/>
      <c r="I63" s="416"/>
      <c r="J63" s="395"/>
      <c r="K63" s="206"/>
      <c r="L63" s="223">
        <f t="shared" si="3"/>
        <v>0</v>
      </c>
      <c r="M63" s="104"/>
      <c r="N63" s="105"/>
      <c r="O63" s="105"/>
      <c r="P63" s="105"/>
      <c r="Q63" s="105"/>
      <c r="R63" s="105"/>
      <c r="S63" s="105"/>
      <c r="T63" s="105"/>
      <c r="U63" s="108"/>
      <c r="V63" s="105"/>
      <c r="W63" s="105"/>
      <c r="X63" s="109"/>
    </row>
    <row r="64" spans="1:24" s="19" customFormat="1" ht="15.75" hidden="1" thickBot="1" x14ac:dyDescent="0.3">
      <c r="A64" s="140" t="s">
        <v>368</v>
      </c>
      <c r="B64" s="128" t="s">
        <v>940</v>
      </c>
      <c r="C64" s="613" t="s">
        <v>369</v>
      </c>
      <c r="D64" s="614"/>
      <c r="E64" s="614"/>
      <c r="F64" s="149"/>
      <c r="G64" s="487"/>
      <c r="H64" s="487"/>
      <c r="I64" s="416"/>
      <c r="J64" s="395"/>
      <c r="K64" s="206"/>
      <c r="L64" s="223">
        <f t="shared" si="3"/>
        <v>0</v>
      </c>
      <c r="M64" s="104"/>
      <c r="N64" s="105"/>
      <c r="O64" s="105"/>
      <c r="P64" s="105"/>
      <c r="Q64" s="105"/>
      <c r="R64" s="105"/>
      <c r="S64" s="105"/>
      <c r="T64" s="105"/>
      <c r="U64" s="108"/>
      <c r="V64" s="105"/>
      <c r="W64" s="105"/>
      <c r="X64" s="109"/>
    </row>
    <row r="65" spans="1:25" s="19" customFormat="1" ht="15.75" hidden="1" thickBot="1" x14ac:dyDescent="0.3">
      <c r="A65" s="140" t="s">
        <v>370</v>
      </c>
      <c r="B65" s="101" t="s">
        <v>941</v>
      </c>
      <c r="C65" s="613" t="s">
        <v>371</v>
      </c>
      <c r="D65" s="614"/>
      <c r="E65" s="614"/>
      <c r="F65" s="149">
        <f>F66+F67+F68</f>
        <v>0</v>
      </c>
      <c r="G65" s="487">
        <f>G66+G67+G68</f>
        <v>0</v>
      </c>
      <c r="H65" s="487">
        <f>H66+H67+H68</f>
        <v>0</v>
      </c>
      <c r="I65" s="416">
        <f>I66+I67+I68</f>
        <v>0</v>
      </c>
      <c r="J65" s="395">
        <f t="shared" ref="J65:K65" si="25">J66+J67+J68</f>
        <v>0</v>
      </c>
      <c r="K65" s="206">
        <f t="shared" si="25"/>
        <v>0</v>
      </c>
      <c r="L65" s="223">
        <f t="shared" si="3"/>
        <v>0</v>
      </c>
      <c r="M65" s="104">
        <f t="shared" ref="M65:X65" si="26">M66+M67+M68</f>
        <v>0</v>
      </c>
      <c r="N65" s="105">
        <f t="shared" si="26"/>
        <v>0</v>
      </c>
      <c r="O65" s="105">
        <f t="shared" si="26"/>
        <v>0</v>
      </c>
      <c r="P65" s="105">
        <f t="shared" si="26"/>
        <v>0</v>
      </c>
      <c r="Q65" s="105">
        <f t="shared" si="26"/>
        <v>0</v>
      </c>
      <c r="R65" s="105">
        <f t="shared" si="26"/>
        <v>0</v>
      </c>
      <c r="S65" s="105">
        <f t="shared" si="26"/>
        <v>0</v>
      </c>
      <c r="T65" s="105">
        <f t="shared" si="26"/>
        <v>0</v>
      </c>
      <c r="U65" s="108">
        <f t="shared" si="26"/>
        <v>0</v>
      </c>
      <c r="V65" s="105">
        <f t="shared" si="26"/>
        <v>0</v>
      </c>
      <c r="W65" s="105">
        <f t="shared" si="26"/>
        <v>0</v>
      </c>
      <c r="X65" s="109">
        <f t="shared" si="26"/>
        <v>0</v>
      </c>
    </row>
    <row r="66" spans="1:25" ht="15.75" hidden="1" thickBot="1" x14ac:dyDescent="0.3">
      <c r="A66" s="140" t="s">
        <v>372</v>
      </c>
      <c r="B66" s="59"/>
      <c r="C66" s="2"/>
      <c r="D66" s="603" t="s">
        <v>614</v>
      </c>
      <c r="E66" s="603"/>
      <c r="F66" s="148"/>
      <c r="G66" s="486"/>
      <c r="H66" s="486"/>
      <c r="I66" s="415"/>
      <c r="J66" s="394"/>
      <c r="K66" s="205"/>
      <c r="L66" s="224">
        <f t="shared" si="3"/>
        <v>0</v>
      </c>
      <c r="M66" s="81"/>
      <c r="N66" s="1"/>
      <c r="O66" s="1"/>
      <c r="P66" s="1"/>
      <c r="Q66" s="1"/>
      <c r="R66" s="1"/>
      <c r="S66" s="1"/>
      <c r="T66" s="1"/>
      <c r="U66" s="89"/>
      <c r="V66" s="1"/>
      <c r="W66" s="1"/>
      <c r="X66" s="46"/>
      <c r="Y66" s="22"/>
    </row>
    <row r="67" spans="1:25" ht="15.75" hidden="1" thickBot="1" x14ac:dyDescent="0.3">
      <c r="A67" s="140" t="s">
        <v>373</v>
      </c>
      <c r="B67" s="59"/>
      <c r="C67" s="2"/>
      <c r="D67" s="603" t="s">
        <v>615</v>
      </c>
      <c r="E67" s="603"/>
      <c r="F67" s="148"/>
      <c r="G67" s="486"/>
      <c r="H67" s="486"/>
      <c r="I67" s="415"/>
      <c r="J67" s="394"/>
      <c r="K67" s="205"/>
      <c r="L67" s="224">
        <f t="shared" si="3"/>
        <v>0</v>
      </c>
      <c r="M67" s="81"/>
      <c r="N67" s="1"/>
      <c r="O67" s="1"/>
      <c r="P67" s="1"/>
      <c r="Q67" s="1"/>
      <c r="R67" s="1"/>
      <c r="S67" s="1"/>
      <c r="T67" s="1"/>
      <c r="U67" s="89"/>
      <c r="V67" s="1"/>
      <c r="W67" s="1"/>
      <c r="X67" s="46"/>
    </row>
    <row r="68" spans="1:25" ht="15.75" hidden="1" thickBot="1" x14ac:dyDescent="0.3">
      <c r="A68" s="140" t="s">
        <v>374</v>
      </c>
      <c r="B68" s="59"/>
      <c r="C68" s="2"/>
      <c r="D68" s="603" t="s">
        <v>616</v>
      </c>
      <c r="E68" s="603"/>
      <c r="F68" s="148"/>
      <c r="G68" s="486"/>
      <c r="H68" s="486"/>
      <c r="I68" s="415"/>
      <c r="J68" s="394"/>
      <c r="K68" s="205"/>
      <c r="L68" s="224">
        <f t="shared" si="3"/>
        <v>0</v>
      </c>
      <c r="M68" s="81"/>
      <c r="N68" s="1"/>
      <c r="O68" s="1"/>
      <c r="P68" s="1"/>
      <c r="Q68" s="1"/>
      <c r="R68" s="1"/>
      <c r="S68" s="1"/>
      <c r="T68" s="1"/>
      <c r="U68" s="89"/>
      <c r="V68" s="1"/>
      <c r="W68" s="1"/>
      <c r="X68" s="46"/>
    </row>
    <row r="69" spans="1:25" s="19" customFormat="1" ht="15.75" hidden="1" thickBot="1" x14ac:dyDescent="0.3">
      <c r="A69" s="140" t="s">
        <v>375</v>
      </c>
      <c r="B69" s="101" t="s">
        <v>942</v>
      </c>
      <c r="C69" s="613" t="s">
        <v>376</v>
      </c>
      <c r="D69" s="614"/>
      <c r="E69" s="614"/>
      <c r="F69" s="149">
        <f>F70+F71+F72+F73</f>
        <v>0</v>
      </c>
      <c r="G69" s="487">
        <f>G70+G71+G72+G73</f>
        <v>0</v>
      </c>
      <c r="H69" s="487">
        <f>H70+H71+H72+H73</f>
        <v>0</v>
      </c>
      <c r="I69" s="416">
        <f>I70+I71+I72+I73</f>
        <v>0</v>
      </c>
      <c r="J69" s="395">
        <f t="shared" ref="J69:K69" si="27">J70+J71+J72+J73</f>
        <v>0</v>
      </c>
      <c r="K69" s="206">
        <f t="shared" si="27"/>
        <v>0</v>
      </c>
      <c r="L69" s="223">
        <f t="shared" si="3"/>
        <v>0</v>
      </c>
      <c r="M69" s="104">
        <f t="shared" ref="M69:X69" si="28">M70+M71+M72+M73</f>
        <v>0</v>
      </c>
      <c r="N69" s="105">
        <f t="shared" si="28"/>
        <v>0</v>
      </c>
      <c r="O69" s="105">
        <f t="shared" si="28"/>
        <v>0</v>
      </c>
      <c r="P69" s="105">
        <f t="shared" si="28"/>
        <v>0</v>
      </c>
      <c r="Q69" s="105">
        <f t="shared" si="28"/>
        <v>0</v>
      </c>
      <c r="R69" s="105">
        <f t="shared" si="28"/>
        <v>0</v>
      </c>
      <c r="S69" s="105">
        <f t="shared" si="28"/>
        <v>0</v>
      </c>
      <c r="T69" s="105">
        <f t="shared" si="28"/>
        <v>0</v>
      </c>
      <c r="U69" s="108">
        <f t="shared" si="28"/>
        <v>0</v>
      </c>
      <c r="V69" s="105">
        <f t="shared" si="28"/>
        <v>0</v>
      </c>
      <c r="W69" s="105">
        <f t="shared" si="28"/>
        <v>0</v>
      </c>
      <c r="X69" s="109">
        <f t="shared" si="28"/>
        <v>0</v>
      </c>
    </row>
    <row r="70" spans="1:25" ht="15.75" hidden="1" thickBot="1" x14ac:dyDescent="0.3">
      <c r="A70" s="140" t="s">
        <v>1134</v>
      </c>
      <c r="B70" s="59"/>
      <c r="C70" s="2"/>
      <c r="D70" s="603" t="s">
        <v>1135</v>
      </c>
      <c r="E70" s="603"/>
      <c r="F70" s="148"/>
      <c r="G70" s="486"/>
      <c r="H70" s="486"/>
      <c r="I70" s="415"/>
      <c r="J70" s="394"/>
      <c r="K70" s="205"/>
      <c r="L70" s="224">
        <f t="shared" ref="L70:L133" si="29">SUM(J70:K70)</f>
        <v>0</v>
      </c>
      <c r="M70" s="81"/>
      <c r="N70" s="1"/>
      <c r="O70" s="1"/>
      <c r="P70" s="1"/>
      <c r="Q70" s="1"/>
      <c r="R70" s="1"/>
      <c r="S70" s="1"/>
      <c r="T70" s="1"/>
      <c r="U70" s="89"/>
      <c r="V70" s="1"/>
      <c r="W70" s="1"/>
      <c r="X70" s="46"/>
    </row>
    <row r="71" spans="1:25" ht="15.75" hidden="1" thickBot="1" x14ac:dyDescent="0.3">
      <c r="A71" s="140" t="s">
        <v>1136</v>
      </c>
      <c r="B71" s="59"/>
      <c r="C71" s="2"/>
      <c r="D71" s="603" t="s">
        <v>617</v>
      </c>
      <c r="E71" s="603"/>
      <c r="F71" s="148"/>
      <c r="G71" s="486"/>
      <c r="H71" s="486"/>
      <c r="I71" s="415"/>
      <c r="J71" s="394"/>
      <c r="K71" s="205"/>
      <c r="L71" s="224">
        <f t="shared" si="29"/>
        <v>0</v>
      </c>
      <c r="M71" s="81"/>
      <c r="N71" s="1"/>
      <c r="O71" s="1"/>
      <c r="P71" s="1"/>
      <c r="Q71" s="1"/>
      <c r="R71" s="1"/>
      <c r="S71" s="1"/>
      <c r="T71" s="1"/>
      <c r="U71" s="89"/>
      <c r="V71" s="1"/>
      <c r="W71" s="1"/>
      <c r="X71" s="46"/>
    </row>
    <row r="72" spans="1:25" ht="15.75" hidden="1" thickBot="1" x14ac:dyDescent="0.3">
      <c r="A72" s="140" t="s">
        <v>1137</v>
      </c>
      <c r="B72" s="59"/>
      <c r="C72" s="2"/>
      <c r="D72" s="603" t="s">
        <v>1138</v>
      </c>
      <c r="E72" s="603"/>
      <c r="F72" s="148"/>
      <c r="G72" s="486"/>
      <c r="H72" s="486"/>
      <c r="I72" s="415"/>
      <c r="J72" s="394"/>
      <c r="K72" s="205"/>
      <c r="L72" s="224">
        <f t="shared" si="29"/>
        <v>0</v>
      </c>
      <c r="M72" s="81"/>
      <c r="N72" s="1"/>
      <c r="O72" s="1"/>
      <c r="P72" s="1"/>
      <c r="Q72" s="1"/>
      <c r="R72" s="1"/>
      <c r="S72" s="1"/>
      <c r="T72" s="1"/>
      <c r="U72" s="89"/>
      <c r="V72" s="1"/>
      <c r="W72" s="1"/>
      <c r="X72" s="46"/>
    </row>
    <row r="73" spans="1:25" ht="15.75" hidden="1" thickBot="1" x14ac:dyDescent="0.3">
      <c r="A73" s="140" t="s">
        <v>1132</v>
      </c>
      <c r="B73" s="59"/>
      <c r="C73" s="2"/>
      <c r="D73" s="603" t="s">
        <v>1133</v>
      </c>
      <c r="E73" s="603"/>
      <c r="F73" s="148"/>
      <c r="G73" s="486"/>
      <c r="H73" s="486"/>
      <c r="I73" s="415"/>
      <c r="J73" s="394"/>
      <c r="K73" s="205"/>
      <c r="L73" s="224">
        <f t="shared" si="29"/>
        <v>0</v>
      </c>
      <c r="M73" s="81"/>
      <c r="N73" s="1"/>
      <c r="O73" s="1"/>
      <c r="P73" s="1"/>
      <c r="Q73" s="1"/>
      <c r="R73" s="1"/>
      <c r="S73" s="1"/>
      <c r="T73" s="1"/>
      <c r="U73" s="89"/>
      <c r="V73" s="1"/>
      <c r="W73" s="1"/>
      <c r="X73" s="46"/>
    </row>
    <row r="74" spans="1:25" ht="15.75" thickBot="1" x14ac:dyDescent="0.3">
      <c r="B74" s="110" t="s">
        <v>377</v>
      </c>
      <c r="C74" s="609" t="s">
        <v>378</v>
      </c>
      <c r="D74" s="610"/>
      <c r="E74" s="610"/>
      <c r="F74" s="157">
        <f t="shared" ref="F74:H74" si="30">F75+F79+F80+F81+F82+F93+F104+F115+F118+F130+F131+F132+F133+F144</f>
        <v>0</v>
      </c>
      <c r="G74" s="489">
        <f t="shared" si="30"/>
        <v>0</v>
      </c>
      <c r="H74" s="489">
        <f t="shared" si="30"/>
        <v>0</v>
      </c>
      <c r="I74" s="418">
        <f t="shared" ref="I74:X74" si="31">I75+I79+I80+I81+I82+I93+I104+I115+I118+I130+I131+I132+I133+I144</f>
        <v>0</v>
      </c>
      <c r="J74" s="397">
        <f t="shared" si="31"/>
        <v>0</v>
      </c>
      <c r="K74" s="208">
        <f t="shared" si="31"/>
        <v>0</v>
      </c>
      <c r="L74" s="221">
        <f t="shared" si="29"/>
        <v>0</v>
      </c>
      <c r="M74" s="95">
        <f t="shared" si="31"/>
        <v>0</v>
      </c>
      <c r="N74" s="96">
        <f t="shared" si="31"/>
        <v>0</v>
      </c>
      <c r="O74" s="96">
        <f t="shared" si="31"/>
        <v>0</v>
      </c>
      <c r="P74" s="96">
        <f t="shared" si="31"/>
        <v>0</v>
      </c>
      <c r="Q74" s="96">
        <f t="shared" si="31"/>
        <v>0</v>
      </c>
      <c r="R74" s="96">
        <f t="shared" si="31"/>
        <v>0</v>
      </c>
      <c r="S74" s="96">
        <f t="shared" si="31"/>
        <v>0</v>
      </c>
      <c r="T74" s="96">
        <f t="shared" si="31"/>
        <v>0</v>
      </c>
      <c r="U74" s="99">
        <f t="shared" si="31"/>
        <v>0</v>
      </c>
      <c r="V74" s="96">
        <f t="shared" si="31"/>
        <v>0</v>
      </c>
      <c r="W74" s="96">
        <f t="shared" si="31"/>
        <v>0</v>
      </c>
      <c r="X74" s="100">
        <f t="shared" si="31"/>
        <v>0</v>
      </c>
    </row>
    <row r="75" spans="1:25" s="42" customFormat="1" ht="15.75" hidden="1" thickBot="1" x14ac:dyDescent="0.3">
      <c r="A75" s="140" t="s">
        <v>379</v>
      </c>
      <c r="B75" s="138" t="s">
        <v>943</v>
      </c>
      <c r="C75" s="625" t="s">
        <v>380</v>
      </c>
      <c r="D75" s="626"/>
      <c r="E75" s="626"/>
      <c r="F75" s="158">
        <f>F76+F77</f>
        <v>0</v>
      </c>
      <c r="G75" s="495">
        <f>G76+G77</f>
        <v>0</v>
      </c>
      <c r="H75" s="495">
        <f>H76+H77</f>
        <v>0</v>
      </c>
      <c r="I75" s="424">
        <f>I76+I77</f>
        <v>0</v>
      </c>
      <c r="J75" s="403">
        <f t="shared" ref="J75:K75" si="32">J76+J77</f>
        <v>0</v>
      </c>
      <c r="K75" s="213">
        <f t="shared" si="32"/>
        <v>0</v>
      </c>
      <c r="L75" s="226">
        <f t="shared" si="29"/>
        <v>0</v>
      </c>
      <c r="M75" s="229">
        <f t="shared" ref="M75:X75" si="33">M76+M77</f>
        <v>0</v>
      </c>
      <c r="N75" s="161">
        <f t="shared" si="33"/>
        <v>0</v>
      </c>
      <c r="O75" s="161">
        <f t="shared" si="33"/>
        <v>0</v>
      </c>
      <c r="P75" s="161">
        <f t="shared" si="33"/>
        <v>0</v>
      </c>
      <c r="Q75" s="161">
        <f t="shared" si="33"/>
        <v>0</v>
      </c>
      <c r="R75" s="161">
        <f t="shared" si="33"/>
        <v>0</v>
      </c>
      <c r="S75" s="161">
        <f t="shared" si="33"/>
        <v>0</v>
      </c>
      <c r="T75" s="161">
        <f t="shared" si="33"/>
        <v>0</v>
      </c>
      <c r="U75" s="162">
        <f t="shared" si="33"/>
        <v>0</v>
      </c>
      <c r="V75" s="161">
        <f t="shared" si="33"/>
        <v>0</v>
      </c>
      <c r="W75" s="161">
        <f t="shared" si="33"/>
        <v>0</v>
      </c>
      <c r="X75" s="163">
        <f t="shared" si="33"/>
        <v>0</v>
      </c>
    </row>
    <row r="76" spans="1:25" ht="15.75" hidden="1" thickBot="1" x14ac:dyDescent="0.3">
      <c r="A76" s="140" t="s">
        <v>381</v>
      </c>
      <c r="B76" s="59"/>
      <c r="C76" s="2"/>
      <c r="D76" s="603" t="s">
        <v>618</v>
      </c>
      <c r="E76" s="603"/>
      <c r="F76" s="148"/>
      <c r="G76" s="486"/>
      <c r="H76" s="486"/>
      <c r="I76" s="415"/>
      <c r="J76" s="394"/>
      <c r="K76" s="205"/>
      <c r="L76" s="224">
        <f t="shared" si="29"/>
        <v>0</v>
      </c>
      <c r="M76" s="81"/>
      <c r="N76" s="1"/>
      <c r="O76" s="1"/>
      <c r="P76" s="1"/>
      <c r="Q76" s="1"/>
      <c r="R76" s="1"/>
      <c r="S76" s="1"/>
      <c r="T76" s="1"/>
      <c r="U76" s="89"/>
      <c r="V76" s="1"/>
      <c r="W76" s="1"/>
      <c r="X76" s="46"/>
    </row>
    <row r="77" spans="1:25" ht="15.75" hidden="1" thickBot="1" x14ac:dyDescent="0.3">
      <c r="A77" s="140" t="s">
        <v>382</v>
      </c>
      <c r="B77" s="59"/>
      <c r="C77" s="2"/>
      <c r="D77" s="603" t="s">
        <v>619</v>
      </c>
      <c r="E77" s="603"/>
      <c r="F77" s="148"/>
      <c r="G77" s="486"/>
      <c r="H77" s="486"/>
      <c r="I77" s="415"/>
      <c r="J77" s="394"/>
      <c r="K77" s="205"/>
      <c r="L77" s="224">
        <f t="shared" si="29"/>
        <v>0</v>
      </c>
      <c r="M77" s="81"/>
      <c r="N77" s="1"/>
      <c r="O77" s="1"/>
      <c r="P77" s="1"/>
      <c r="Q77" s="1"/>
      <c r="R77" s="1"/>
      <c r="S77" s="1"/>
      <c r="T77" s="1"/>
      <c r="U77" s="89"/>
      <c r="V77" s="1"/>
      <c r="W77" s="1"/>
      <c r="X77" s="46"/>
    </row>
    <row r="78" spans="1:25" ht="15.75" hidden="1" thickBot="1" x14ac:dyDescent="0.3">
      <c r="B78" s="138" t="s">
        <v>1139</v>
      </c>
      <c r="C78" s="625" t="s">
        <v>1140</v>
      </c>
      <c r="D78" s="626"/>
      <c r="E78" s="626"/>
      <c r="F78" s="158">
        <f>F79+F80</f>
        <v>0</v>
      </c>
      <c r="G78" s="495">
        <f>G79+G80</f>
        <v>0</v>
      </c>
      <c r="H78" s="495">
        <f>H79+H80</f>
        <v>0</v>
      </c>
      <c r="I78" s="424">
        <f>I79+I80</f>
        <v>0</v>
      </c>
      <c r="J78" s="403">
        <f t="shared" ref="J78:K78" si="34">J79+J80</f>
        <v>0</v>
      </c>
      <c r="K78" s="213">
        <f t="shared" si="34"/>
        <v>0</v>
      </c>
      <c r="L78" s="226">
        <f t="shared" si="29"/>
        <v>0</v>
      </c>
      <c r="M78" s="229">
        <f t="shared" ref="M78:X78" si="35">M79+M80</f>
        <v>0</v>
      </c>
      <c r="N78" s="161">
        <f t="shared" si="35"/>
        <v>0</v>
      </c>
      <c r="O78" s="161">
        <f t="shared" si="35"/>
        <v>0</v>
      </c>
      <c r="P78" s="161">
        <f t="shared" si="35"/>
        <v>0</v>
      </c>
      <c r="Q78" s="161">
        <f t="shared" si="35"/>
        <v>0</v>
      </c>
      <c r="R78" s="161">
        <f t="shared" si="35"/>
        <v>0</v>
      </c>
      <c r="S78" s="161">
        <f t="shared" si="35"/>
        <v>0</v>
      </c>
      <c r="T78" s="161">
        <f t="shared" si="35"/>
        <v>0</v>
      </c>
      <c r="U78" s="162">
        <f t="shared" si="35"/>
        <v>0</v>
      </c>
      <c r="V78" s="161">
        <f t="shared" si="35"/>
        <v>0</v>
      </c>
      <c r="W78" s="161">
        <f t="shared" si="35"/>
        <v>0</v>
      </c>
      <c r="X78" s="163">
        <f t="shared" si="35"/>
        <v>0</v>
      </c>
    </row>
    <row r="79" spans="1:25" ht="15.75" hidden="1" thickBot="1" x14ac:dyDescent="0.3">
      <c r="A79" s="140" t="s">
        <v>383</v>
      </c>
      <c r="B79" s="59" t="s">
        <v>944</v>
      </c>
      <c r="C79" s="604" t="s">
        <v>384</v>
      </c>
      <c r="D79" s="603"/>
      <c r="E79" s="603"/>
      <c r="F79" s="148"/>
      <c r="G79" s="486"/>
      <c r="H79" s="486"/>
      <c r="I79" s="415"/>
      <c r="J79" s="394"/>
      <c r="K79" s="205"/>
      <c r="L79" s="224">
        <f t="shared" si="29"/>
        <v>0</v>
      </c>
      <c r="M79" s="81"/>
      <c r="N79" s="1"/>
      <c r="O79" s="1"/>
      <c r="P79" s="1"/>
      <c r="Q79" s="1"/>
      <c r="R79" s="1"/>
      <c r="S79" s="1"/>
      <c r="T79" s="1"/>
      <c r="U79" s="89"/>
      <c r="V79" s="1"/>
      <c r="W79" s="1"/>
      <c r="X79" s="46"/>
    </row>
    <row r="80" spans="1:25" ht="15.75" hidden="1" thickBot="1" x14ac:dyDescent="0.3">
      <c r="A80" s="140" t="s">
        <v>385</v>
      </c>
      <c r="B80" s="59" t="s">
        <v>945</v>
      </c>
      <c r="C80" s="604" t="s">
        <v>386</v>
      </c>
      <c r="D80" s="603"/>
      <c r="E80" s="603"/>
      <c r="F80" s="148"/>
      <c r="G80" s="486"/>
      <c r="H80" s="486"/>
      <c r="I80" s="415"/>
      <c r="J80" s="394"/>
      <c r="K80" s="205"/>
      <c r="L80" s="224">
        <f t="shared" si="29"/>
        <v>0</v>
      </c>
      <c r="M80" s="81"/>
      <c r="N80" s="1"/>
      <c r="O80" s="1"/>
      <c r="P80" s="1"/>
      <c r="Q80" s="1"/>
      <c r="R80" s="1"/>
      <c r="S80" s="1"/>
      <c r="T80" s="1"/>
      <c r="U80" s="89"/>
      <c r="V80" s="1"/>
      <c r="W80" s="1"/>
      <c r="X80" s="46"/>
    </row>
    <row r="81" spans="1:24" s="42" customFormat="1" ht="27.75" hidden="1" customHeight="1" x14ac:dyDescent="0.25">
      <c r="A81" s="140" t="s">
        <v>387</v>
      </c>
      <c r="B81" s="119" t="s">
        <v>946</v>
      </c>
      <c r="C81" s="675" t="s">
        <v>624</v>
      </c>
      <c r="D81" s="676"/>
      <c r="E81" s="676"/>
      <c r="F81" s="164"/>
      <c r="G81" s="496"/>
      <c r="H81" s="496"/>
      <c r="I81" s="425"/>
      <c r="J81" s="404"/>
      <c r="K81" s="214"/>
      <c r="L81" s="227">
        <f t="shared" si="29"/>
        <v>0</v>
      </c>
      <c r="M81" s="122"/>
      <c r="N81" s="123"/>
      <c r="O81" s="123"/>
      <c r="P81" s="123"/>
      <c r="Q81" s="123"/>
      <c r="R81" s="123"/>
      <c r="S81" s="123"/>
      <c r="T81" s="123"/>
      <c r="U81" s="126"/>
      <c r="V81" s="123"/>
      <c r="W81" s="123"/>
      <c r="X81" s="127"/>
    </row>
    <row r="82" spans="1:24" s="42" customFormat="1" ht="15.75" hidden="1" thickBot="1" x14ac:dyDescent="0.3">
      <c r="A82" s="140" t="s">
        <v>388</v>
      </c>
      <c r="B82" s="119" t="s">
        <v>947</v>
      </c>
      <c r="C82" s="675" t="s">
        <v>1089</v>
      </c>
      <c r="D82" s="676"/>
      <c r="E82" s="676"/>
      <c r="F82" s="164">
        <f>F83+F84+F85+F86+F87+F88+F89+F90+F91+F92</f>
        <v>0</v>
      </c>
      <c r="G82" s="496">
        <f>G83+G84+G85+G86+G87+G88+G89+G90+G91+G92</f>
        <v>0</v>
      </c>
      <c r="H82" s="496">
        <f>H83+H84+H85+H86+H87+H88+H89+H90+H91+H92</f>
        <v>0</v>
      </c>
      <c r="I82" s="425">
        <f>I83+I84+I85+I86+I87+I88+I89+I90+I91+I92</f>
        <v>0</v>
      </c>
      <c r="J82" s="404">
        <f t="shared" ref="J82:K82" si="36">J83+J84+J85+J86+J87+J88+J89+J90+J91+J92</f>
        <v>0</v>
      </c>
      <c r="K82" s="214">
        <f t="shared" si="36"/>
        <v>0</v>
      </c>
      <c r="L82" s="227">
        <f t="shared" si="29"/>
        <v>0</v>
      </c>
      <c r="M82" s="122">
        <f t="shared" ref="M82:X82" si="37">M83+M84+M85+M86+M87+M88+M89+M90+M91+M92</f>
        <v>0</v>
      </c>
      <c r="N82" s="123">
        <f t="shared" si="37"/>
        <v>0</v>
      </c>
      <c r="O82" s="123">
        <f t="shared" si="37"/>
        <v>0</v>
      </c>
      <c r="P82" s="123">
        <f t="shared" si="37"/>
        <v>0</v>
      </c>
      <c r="Q82" s="123">
        <f t="shared" si="37"/>
        <v>0</v>
      </c>
      <c r="R82" s="123">
        <f t="shared" si="37"/>
        <v>0</v>
      </c>
      <c r="S82" s="123">
        <f t="shared" si="37"/>
        <v>0</v>
      </c>
      <c r="T82" s="123">
        <f t="shared" si="37"/>
        <v>0</v>
      </c>
      <c r="U82" s="126">
        <f t="shared" si="37"/>
        <v>0</v>
      </c>
      <c r="V82" s="123">
        <f t="shared" si="37"/>
        <v>0</v>
      </c>
      <c r="W82" s="123">
        <f t="shared" si="37"/>
        <v>0</v>
      </c>
      <c r="X82" s="127">
        <f t="shared" si="37"/>
        <v>0</v>
      </c>
    </row>
    <row r="83" spans="1:24" ht="15.75" hidden="1" thickBot="1" x14ac:dyDescent="0.3">
      <c r="A83" s="140" t="s">
        <v>389</v>
      </c>
      <c r="B83" s="59"/>
      <c r="C83" s="2"/>
      <c r="D83" s="603" t="s">
        <v>641</v>
      </c>
      <c r="E83" s="603"/>
      <c r="F83" s="148"/>
      <c r="G83" s="486"/>
      <c r="H83" s="486"/>
      <c r="I83" s="415"/>
      <c r="J83" s="394"/>
      <c r="K83" s="205"/>
      <c r="L83" s="224">
        <f t="shared" si="29"/>
        <v>0</v>
      </c>
      <c r="M83" s="81"/>
      <c r="N83" s="1"/>
      <c r="O83" s="1"/>
      <c r="P83" s="1"/>
      <c r="Q83" s="1"/>
      <c r="R83" s="1"/>
      <c r="S83" s="1"/>
      <c r="T83" s="1"/>
      <c r="U83" s="89"/>
      <c r="V83" s="1"/>
      <c r="W83" s="1"/>
      <c r="X83" s="46"/>
    </row>
    <row r="84" spans="1:24" ht="15.75" hidden="1" thickBot="1" x14ac:dyDescent="0.3">
      <c r="A84" s="140" t="s">
        <v>390</v>
      </c>
      <c r="B84" s="59"/>
      <c r="C84" s="2"/>
      <c r="D84" s="603" t="s">
        <v>791</v>
      </c>
      <c r="E84" s="603"/>
      <c r="F84" s="148"/>
      <c r="G84" s="486"/>
      <c r="H84" s="486"/>
      <c r="I84" s="415"/>
      <c r="J84" s="394"/>
      <c r="K84" s="205"/>
      <c r="L84" s="224">
        <f t="shared" si="29"/>
        <v>0</v>
      </c>
      <c r="M84" s="81"/>
      <c r="N84" s="1"/>
      <c r="O84" s="1"/>
      <c r="P84" s="1"/>
      <c r="Q84" s="1"/>
      <c r="R84" s="1"/>
      <c r="S84" s="1"/>
      <c r="T84" s="1"/>
      <c r="U84" s="89"/>
      <c r="V84" s="1"/>
      <c r="W84" s="1"/>
      <c r="X84" s="46"/>
    </row>
    <row r="85" spans="1:24" ht="15.75" hidden="1" thickBot="1" x14ac:dyDescent="0.3">
      <c r="A85" s="140" t="s">
        <v>391</v>
      </c>
      <c r="B85" s="59"/>
      <c r="C85" s="2"/>
      <c r="D85" s="603" t="s">
        <v>792</v>
      </c>
      <c r="E85" s="603"/>
      <c r="F85" s="148"/>
      <c r="G85" s="486"/>
      <c r="H85" s="486"/>
      <c r="I85" s="415"/>
      <c r="J85" s="394"/>
      <c r="K85" s="205"/>
      <c r="L85" s="224">
        <f t="shared" si="29"/>
        <v>0</v>
      </c>
      <c r="M85" s="81"/>
      <c r="N85" s="1"/>
      <c r="O85" s="1"/>
      <c r="P85" s="1"/>
      <c r="Q85" s="1"/>
      <c r="R85" s="1"/>
      <c r="S85" s="1"/>
      <c r="T85" s="1"/>
      <c r="U85" s="89"/>
      <c r="V85" s="1"/>
      <c r="W85" s="1"/>
      <c r="X85" s="46"/>
    </row>
    <row r="86" spans="1:24" ht="15.75" hidden="1" thickBot="1" x14ac:dyDescent="0.3">
      <c r="A86" s="140" t="s">
        <v>392</v>
      </c>
      <c r="B86" s="59"/>
      <c r="C86" s="2"/>
      <c r="D86" s="603" t="s">
        <v>793</v>
      </c>
      <c r="E86" s="603"/>
      <c r="F86" s="148"/>
      <c r="G86" s="486"/>
      <c r="H86" s="486"/>
      <c r="I86" s="415"/>
      <c r="J86" s="394"/>
      <c r="K86" s="205"/>
      <c r="L86" s="224">
        <f t="shared" si="29"/>
        <v>0</v>
      </c>
      <c r="M86" s="81"/>
      <c r="N86" s="1"/>
      <c r="O86" s="1"/>
      <c r="P86" s="1"/>
      <c r="Q86" s="1"/>
      <c r="R86" s="1"/>
      <c r="S86" s="1"/>
      <c r="T86" s="1"/>
      <c r="U86" s="89"/>
      <c r="V86" s="1"/>
      <c r="W86" s="1"/>
      <c r="X86" s="46"/>
    </row>
    <row r="87" spans="1:24" ht="15.75" hidden="1" thickBot="1" x14ac:dyDescent="0.3">
      <c r="A87" s="140" t="s">
        <v>393</v>
      </c>
      <c r="B87" s="59"/>
      <c r="C87" s="2"/>
      <c r="D87" s="603" t="s">
        <v>794</v>
      </c>
      <c r="E87" s="603"/>
      <c r="F87" s="148"/>
      <c r="G87" s="486"/>
      <c r="H87" s="486"/>
      <c r="I87" s="415"/>
      <c r="J87" s="394"/>
      <c r="K87" s="205"/>
      <c r="L87" s="224">
        <f t="shared" si="29"/>
        <v>0</v>
      </c>
      <c r="M87" s="81"/>
      <c r="N87" s="1"/>
      <c r="O87" s="1"/>
      <c r="P87" s="1"/>
      <c r="Q87" s="1"/>
      <c r="R87" s="1"/>
      <c r="S87" s="1"/>
      <c r="T87" s="1"/>
      <c r="U87" s="89"/>
      <c r="V87" s="1"/>
      <c r="W87" s="1"/>
      <c r="X87" s="46"/>
    </row>
    <row r="88" spans="1:24" ht="15.75" hidden="1" thickBot="1" x14ac:dyDescent="0.3">
      <c r="A88" s="140" t="s">
        <v>394</v>
      </c>
      <c r="B88" s="59"/>
      <c r="C88" s="2"/>
      <c r="D88" s="603" t="s">
        <v>795</v>
      </c>
      <c r="E88" s="603"/>
      <c r="F88" s="148"/>
      <c r="G88" s="486"/>
      <c r="H88" s="486"/>
      <c r="I88" s="415"/>
      <c r="J88" s="394"/>
      <c r="K88" s="205"/>
      <c r="L88" s="224">
        <f t="shared" si="29"/>
        <v>0</v>
      </c>
      <c r="M88" s="81"/>
      <c r="N88" s="1"/>
      <c r="O88" s="1"/>
      <c r="P88" s="1"/>
      <c r="Q88" s="1"/>
      <c r="R88" s="1"/>
      <c r="S88" s="1"/>
      <c r="T88" s="1"/>
      <c r="U88" s="89"/>
      <c r="V88" s="1"/>
      <c r="W88" s="1"/>
      <c r="X88" s="46"/>
    </row>
    <row r="89" spans="1:24" ht="25.5" hidden="1" customHeight="1" x14ac:dyDescent="0.25">
      <c r="A89" s="140" t="s">
        <v>395</v>
      </c>
      <c r="B89" s="59"/>
      <c r="C89" s="2"/>
      <c r="D89" s="607" t="s">
        <v>796</v>
      </c>
      <c r="E89" s="607"/>
      <c r="F89" s="155"/>
      <c r="G89" s="497"/>
      <c r="H89" s="497"/>
      <c r="I89" s="426"/>
      <c r="J89" s="406"/>
      <c r="K89" s="215"/>
      <c r="L89" s="224">
        <f t="shared" si="29"/>
        <v>0</v>
      </c>
      <c r="M89" s="81"/>
      <c r="N89" s="1"/>
      <c r="O89" s="1"/>
      <c r="P89" s="1"/>
      <c r="Q89" s="1"/>
      <c r="R89" s="1"/>
      <c r="S89" s="1"/>
      <c r="T89" s="1"/>
      <c r="U89" s="89"/>
      <c r="V89" s="1"/>
      <c r="W89" s="1"/>
      <c r="X89" s="46"/>
    </row>
    <row r="90" spans="1:24" ht="15.75" hidden="1" thickBot="1" x14ac:dyDescent="0.3">
      <c r="A90" s="140" t="s">
        <v>396</v>
      </c>
      <c r="B90" s="59"/>
      <c r="C90" s="2"/>
      <c r="D90" s="603" t="s">
        <v>1090</v>
      </c>
      <c r="E90" s="603"/>
      <c r="F90" s="148"/>
      <c r="G90" s="486"/>
      <c r="H90" s="486"/>
      <c r="I90" s="415"/>
      <c r="J90" s="394"/>
      <c r="K90" s="205"/>
      <c r="L90" s="224">
        <f t="shared" si="29"/>
        <v>0</v>
      </c>
      <c r="M90" s="81"/>
      <c r="N90" s="1"/>
      <c r="O90" s="1"/>
      <c r="P90" s="1"/>
      <c r="Q90" s="1"/>
      <c r="R90" s="1"/>
      <c r="S90" s="1"/>
      <c r="T90" s="1"/>
      <c r="U90" s="89"/>
      <c r="V90" s="1"/>
      <c r="W90" s="1"/>
      <c r="X90" s="46"/>
    </row>
    <row r="91" spans="1:24" ht="25.5" hidden="1" customHeight="1" x14ac:dyDescent="0.25">
      <c r="A91" s="140" t="s">
        <v>397</v>
      </c>
      <c r="B91" s="59"/>
      <c r="C91" s="2"/>
      <c r="D91" s="607" t="s">
        <v>797</v>
      </c>
      <c r="E91" s="607"/>
      <c r="F91" s="155"/>
      <c r="G91" s="497"/>
      <c r="H91" s="497"/>
      <c r="I91" s="426"/>
      <c r="J91" s="406"/>
      <c r="K91" s="215"/>
      <c r="L91" s="224">
        <f t="shared" si="29"/>
        <v>0</v>
      </c>
      <c r="M91" s="81"/>
      <c r="N91" s="1"/>
      <c r="O91" s="1"/>
      <c r="P91" s="1"/>
      <c r="Q91" s="1"/>
      <c r="R91" s="1"/>
      <c r="S91" s="1"/>
      <c r="T91" s="1"/>
      <c r="U91" s="89"/>
      <c r="V91" s="1"/>
      <c r="W91" s="1"/>
      <c r="X91" s="46"/>
    </row>
    <row r="92" spans="1:24" ht="25.5" hidden="1" customHeight="1" x14ac:dyDescent="0.25">
      <c r="A92" s="140" t="s">
        <v>398</v>
      </c>
      <c r="B92" s="59"/>
      <c r="C92" s="2"/>
      <c r="D92" s="607" t="s">
        <v>798</v>
      </c>
      <c r="E92" s="607"/>
      <c r="F92" s="155"/>
      <c r="G92" s="497"/>
      <c r="H92" s="497"/>
      <c r="I92" s="426"/>
      <c r="J92" s="406"/>
      <c r="K92" s="215"/>
      <c r="L92" s="224">
        <f t="shared" si="29"/>
        <v>0</v>
      </c>
      <c r="M92" s="81"/>
      <c r="N92" s="1"/>
      <c r="O92" s="1"/>
      <c r="P92" s="1"/>
      <c r="Q92" s="1"/>
      <c r="R92" s="1"/>
      <c r="S92" s="1"/>
      <c r="T92" s="1"/>
      <c r="U92" s="89"/>
      <c r="V92" s="1"/>
      <c r="W92" s="1"/>
      <c r="X92" s="46"/>
    </row>
    <row r="93" spans="1:24" s="42" customFormat="1" ht="15" hidden="1" customHeight="1" x14ac:dyDescent="0.25">
      <c r="A93" s="140" t="s">
        <v>399</v>
      </c>
      <c r="B93" s="119" t="s">
        <v>948</v>
      </c>
      <c r="C93" s="675" t="s">
        <v>1091</v>
      </c>
      <c r="D93" s="676"/>
      <c r="E93" s="676"/>
      <c r="F93" s="164">
        <f>F94+F95+F96+F97+F98+F99+F100+F101+F102+F103</f>
        <v>0</v>
      </c>
      <c r="G93" s="496">
        <f>G94+G95+G96+G97+G98+G99+G100+G101+G102+G103</f>
        <v>0</v>
      </c>
      <c r="H93" s="496">
        <f>H94+H95+H96+H97+H98+H99+H100+H101+H102+H103</f>
        <v>0</v>
      </c>
      <c r="I93" s="425">
        <f>I94+I95+I96+I97+I98+I99+I100+I101+I102+I103</f>
        <v>0</v>
      </c>
      <c r="J93" s="404">
        <f t="shared" ref="J93:K93" si="38">J94+J95+J96+J97+J98+J99+J100+J101+J102+J103</f>
        <v>0</v>
      </c>
      <c r="K93" s="214">
        <f t="shared" si="38"/>
        <v>0</v>
      </c>
      <c r="L93" s="227">
        <f t="shared" si="29"/>
        <v>0</v>
      </c>
      <c r="M93" s="122">
        <f t="shared" ref="M93:X93" si="39">M94+M95+M96+M97+M98+M99+M100+M101+M102+M103</f>
        <v>0</v>
      </c>
      <c r="N93" s="123">
        <f t="shared" si="39"/>
        <v>0</v>
      </c>
      <c r="O93" s="123">
        <f t="shared" si="39"/>
        <v>0</v>
      </c>
      <c r="P93" s="123">
        <f t="shared" si="39"/>
        <v>0</v>
      </c>
      <c r="Q93" s="123">
        <f t="shared" si="39"/>
        <v>0</v>
      </c>
      <c r="R93" s="123">
        <f t="shared" si="39"/>
        <v>0</v>
      </c>
      <c r="S93" s="123">
        <f t="shared" si="39"/>
        <v>0</v>
      </c>
      <c r="T93" s="123">
        <f t="shared" si="39"/>
        <v>0</v>
      </c>
      <c r="U93" s="126">
        <f t="shared" si="39"/>
        <v>0</v>
      </c>
      <c r="V93" s="123">
        <f t="shared" si="39"/>
        <v>0</v>
      </c>
      <c r="W93" s="123">
        <f t="shared" si="39"/>
        <v>0</v>
      </c>
      <c r="X93" s="127">
        <f t="shared" si="39"/>
        <v>0</v>
      </c>
    </row>
    <row r="94" spans="1:24" ht="15.75" hidden="1" thickBot="1" x14ac:dyDescent="0.3">
      <c r="A94" s="140" t="s">
        <v>400</v>
      </c>
      <c r="B94" s="59"/>
      <c r="C94" s="2"/>
      <c r="D94" s="603" t="s">
        <v>640</v>
      </c>
      <c r="E94" s="603"/>
      <c r="F94" s="148"/>
      <c r="G94" s="486"/>
      <c r="H94" s="486"/>
      <c r="I94" s="415"/>
      <c r="J94" s="394"/>
      <c r="K94" s="205"/>
      <c r="L94" s="224">
        <f t="shared" si="29"/>
        <v>0</v>
      </c>
      <c r="M94" s="81"/>
      <c r="N94" s="1"/>
      <c r="O94" s="1"/>
      <c r="P94" s="1"/>
      <c r="Q94" s="1"/>
      <c r="R94" s="1"/>
      <c r="S94" s="1"/>
      <c r="T94" s="1"/>
      <c r="U94" s="89"/>
      <c r="V94" s="1"/>
      <c r="W94" s="1"/>
      <c r="X94" s="46"/>
    </row>
    <row r="95" spans="1:24" ht="15.75" hidden="1" thickBot="1" x14ac:dyDescent="0.3">
      <c r="A95" s="140" t="s">
        <v>401</v>
      </c>
      <c r="B95" s="59"/>
      <c r="C95" s="2"/>
      <c r="D95" s="603" t="s">
        <v>799</v>
      </c>
      <c r="E95" s="603"/>
      <c r="F95" s="148"/>
      <c r="G95" s="486"/>
      <c r="H95" s="486"/>
      <c r="I95" s="415"/>
      <c r="J95" s="394"/>
      <c r="K95" s="205"/>
      <c r="L95" s="224">
        <f t="shared" si="29"/>
        <v>0</v>
      </c>
      <c r="M95" s="81"/>
      <c r="N95" s="1"/>
      <c r="O95" s="1"/>
      <c r="P95" s="1"/>
      <c r="Q95" s="1"/>
      <c r="R95" s="1"/>
      <c r="S95" s="1"/>
      <c r="T95" s="1"/>
      <c r="U95" s="89"/>
      <c r="V95" s="1"/>
      <c r="W95" s="1"/>
      <c r="X95" s="46"/>
    </row>
    <row r="96" spans="1:24" ht="15.75" hidden="1" thickBot="1" x14ac:dyDescent="0.3">
      <c r="A96" s="140" t="s">
        <v>402</v>
      </c>
      <c r="B96" s="59"/>
      <c r="C96" s="2"/>
      <c r="D96" s="603" t="s">
        <v>801</v>
      </c>
      <c r="E96" s="603"/>
      <c r="F96" s="148"/>
      <c r="G96" s="486"/>
      <c r="H96" s="486"/>
      <c r="I96" s="415"/>
      <c r="J96" s="394"/>
      <c r="K96" s="205"/>
      <c r="L96" s="224">
        <f t="shared" si="29"/>
        <v>0</v>
      </c>
      <c r="M96" s="81"/>
      <c r="N96" s="1"/>
      <c r="O96" s="1"/>
      <c r="P96" s="1"/>
      <c r="Q96" s="1"/>
      <c r="R96" s="1"/>
      <c r="S96" s="1"/>
      <c r="T96" s="1"/>
      <c r="U96" s="89"/>
      <c r="V96" s="1"/>
      <c r="W96" s="1"/>
      <c r="X96" s="46"/>
    </row>
    <row r="97" spans="1:24" ht="15.75" hidden="1" thickBot="1" x14ac:dyDescent="0.3">
      <c r="A97" s="140" t="s">
        <v>403</v>
      </c>
      <c r="B97" s="59"/>
      <c r="C97" s="2"/>
      <c r="D97" s="603" t="s">
        <v>1093</v>
      </c>
      <c r="E97" s="603"/>
      <c r="F97" s="148"/>
      <c r="G97" s="486"/>
      <c r="H97" s="486"/>
      <c r="I97" s="415"/>
      <c r="J97" s="394"/>
      <c r="K97" s="205"/>
      <c r="L97" s="224">
        <f t="shared" si="29"/>
        <v>0</v>
      </c>
      <c r="M97" s="81"/>
      <c r="N97" s="1"/>
      <c r="O97" s="1"/>
      <c r="P97" s="1"/>
      <c r="Q97" s="1"/>
      <c r="R97" s="1"/>
      <c r="S97" s="1"/>
      <c r="T97" s="1"/>
      <c r="U97" s="89"/>
      <c r="V97" s="1"/>
      <c r="W97" s="1"/>
      <c r="X97" s="46"/>
    </row>
    <row r="98" spans="1:24" ht="15.75" hidden="1" thickBot="1" x14ac:dyDescent="0.3">
      <c r="A98" s="140" t="s">
        <v>404</v>
      </c>
      <c r="B98" s="59"/>
      <c r="C98" s="2"/>
      <c r="D98" s="603" t="s">
        <v>806</v>
      </c>
      <c r="E98" s="603"/>
      <c r="F98" s="148"/>
      <c r="G98" s="486"/>
      <c r="H98" s="486"/>
      <c r="I98" s="415"/>
      <c r="J98" s="394"/>
      <c r="K98" s="205"/>
      <c r="L98" s="224">
        <f t="shared" si="29"/>
        <v>0</v>
      </c>
      <c r="M98" s="81"/>
      <c r="N98" s="1"/>
      <c r="O98" s="1"/>
      <c r="P98" s="1"/>
      <c r="Q98" s="1"/>
      <c r="R98" s="1"/>
      <c r="S98" s="1"/>
      <c r="T98" s="1"/>
      <c r="U98" s="89"/>
      <c r="V98" s="1"/>
      <c r="W98" s="1"/>
      <c r="X98" s="46"/>
    </row>
    <row r="99" spans="1:24" ht="15.75" hidden="1" thickBot="1" x14ac:dyDescent="0.3">
      <c r="A99" s="140" t="s">
        <v>405</v>
      </c>
      <c r="B99" s="59"/>
      <c r="C99" s="2"/>
      <c r="D99" s="603" t="s">
        <v>804</v>
      </c>
      <c r="E99" s="603"/>
      <c r="F99" s="148"/>
      <c r="G99" s="486"/>
      <c r="H99" s="486"/>
      <c r="I99" s="415"/>
      <c r="J99" s="394"/>
      <c r="K99" s="205"/>
      <c r="L99" s="224">
        <f t="shared" si="29"/>
        <v>0</v>
      </c>
      <c r="M99" s="81"/>
      <c r="N99" s="1"/>
      <c r="O99" s="1"/>
      <c r="P99" s="1"/>
      <c r="Q99" s="1"/>
      <c r="R99" s="1"/>
      <c r="S99" s="1"/>
      <c r="T99" s="1"/>
      <c r="U99" s="89"/>
      <c r="V99" s="1"/>
      <c r="W99" s="1"/>
      <c r="X99" s="46"/>
    </row>
    <row r="100" spans="1:24" ht="25.5" hidden="1" customHeight="1" x14ac:dyDescent="0.25">
      <c r="A100" s="140" t="s">
        <v>406</v>
      </c>
      <c r="B100" s="59"/>
      <c r="C100" s="2"/>
      <c r="D100" s="607" t="s">
        <v>808</v>
      </c>
      <c r="E100" s="607"/>
      <c r="F100" s="155"/>
      <c r="G100" s="497"/>
      <c r="H100" s="497"/>
      <c r="I100" s="426"/>
      <c r="J100" s="406"/>
      <c r="K100" s="215"/>
      <c r="L100" s="224">
        <f t="shared" si="29"/>
        <v>0</v>
      </c>
      <c r="M100" s="81"/>
      <c r="N100" s="1"/>
      <c r="O100" s="1"/>
      <c r="P100" s="1"/>
      <c r="Q100" s="1"/>
      <c r="R100" s="1"/>
      <c r="S100" s="1"/>
      <c r="T100" s="1"/>
      <c r="U100" s="89"/>
      <c r="V100" s="1"/>
      <c r="W100" s="1"/>
      <c r="X100" s="46"/>
    </row>
    <row r="101" spans="1:24" ht="15.75" hidden="1" thickBot="1" x14ac:dyDescent="0.3">
      <c r="A101" s="140" t="s">
        <v>407</v>
      </c>
      <c r="B101" s="59"/>
      <c r="C101" s="2"/>
      <c r="D101" s="603" t="s">
        <v>1092</v>
      </c>
      <c r="E101" s="603"/>
      <c r="F101" s="148"/>
      <c r="G101" s="486"/>
      <c r="H101" s="486"/>
      <c r="I101" s="415"/>
      <c r="J101" s="394"/>
      <c r="K101" s="205"/>
      <c r="L101" s="224">
        <f t="shared" si="29"/>
        <v>0</v>
      </c>
      <c r="M101" s="81"/>
      <c r="N101" s="1"/>
      <c r="O101" s="1"/>
      <c r="P101" s="1"/>
      <c r="Q101" s="1"/>
      <c r="R101" s="1"/>
      <c r="S101" s="1"/>
      <c r="T101" s="1"/>
      <c r="U101" s="89"/>
      <c r="V101" s="1"/>
      <c r="W101" s="1"/>
      <c r="X101" s="46"/>
    </row>
    <row r="102" spans="1:24" ht="25.5" hidden="1" customHeight="1" x14ac:dyDescent="0.25">
      <c r="A102" s="140" t="s">
        <v>408</v>
      </c>
      <c r="B102" s="59"/>
      <c r="C102" s="2"/>
      <c r="D102" s="607" t="s">
        <v>811</v>
      </c>
      <c r="E102" s="607"/>
      <c r="F102" s="155"/>
      <c r="G102" s="497"/>
      <c r="H102" s="497"/>
      <c r="I102" s="426"/>
      <c r="J102" s="406"/>
      <c r="K102" s="215"/>
      <c r="L102" s="224">
        <f t="shared" si="29"/>
        <v>0</v>
      </c>
      <c r="M102" s="81"/>
      <c r="N102" s="1"/>
      <c r="O102" s="1"/>
      <c r="P102" s="1"/>
      <c r="Q102" s="1"/>
      <c r="R102" s="1"/>
      <c r="S102" s="1"/>
      <c r="T102" s="1"/>
      <c r="U102" s="89"/>
      <c r="V102" s="1"/>
      <c r="W102" s="1"/>
      <c r="X102" s="46"/>
    </row>
    <row r="103" spans="1:24" ht="25.5" hidden="1" customHeight="1" x14ac:dyDescent="0.25">
      <c r="A103" s="140" t="s">
        <v>409</v>
      </c>
      <c r="B103" s="59"/>
      <c r="C103" s="2"/>
      <c r="D103" s="607" t="s">
        <v>813</v>
      </c>
      <c r="E103" s="607"/>
      <c r="F103" s="155"/>
      <c r="G103" s="497"/>
      <c r="H103" s="497"/>
      <c r="I103" s="426"/>
      <c r="J103" s="406"/>
      <c r="K103" s="215"/>
      <c r="L103" s="224">
        <f t="shared" si="29"/>
        <v>0</v>
      </c>
      <c r="M103" s="81"/>
      <c r="N103" s="1"/>
      <c r="O103" s="1"/>
      <c r="P103" s="1"/>
      <c r="Q103" s="1"/>
      <c r="R103" s="1"/>
      <c r="S103" s="1"/>
      <c r="T103" s="1"/>
      <c r="U103" s="89"/>
      <c r="V103" s="1"/>
      <c r="W103" s="1"/>
      <c r="X103" s="46"/>
    </row>
    <row r="104" spans="1:24" s="42" customFormat="1" ht="15.75" hidden="1" thickBot="1" x14ac:dyDescent="0.3">
      <c r="A104" s="140" t="s">
        <v>410</v>
      </c>
      <c r="B104" s="119" t="s">
        <v>949</v>
      </c>
      <c r="C104" s="623" t="s">
        <v>411</v>
      </c>
      <c r="D104" s="624"/>
      <c r="E104" s="624"/>
      <c r="F104" s="165">
        <f>F105+F106+F107+F108+F109+F110+F111+F112+F113+F114</f>
        <v>0</v>
      </c>
      <c r="G104" s="498">
        <f>G105+G106+G107+G108+G109+G110+G111+G112+G113+G114</f>
        <v>0</v>
      </c>
      <c r="H104" s="498">
        <f>H105+H106+H107+H108+H109+H110+H111+H112+H113+H114</f>
        <v>0</v>
      </c>
      <c r="I104" s="427">
        <f>I105+I106+I107+I108+I109+I110+I111+I112+I113+I114</f>
        <v>0</v>
      </c>
      <c r="J104" s="407">
        <f t="shared" ref="J104:K104" si="40">J105+J106+J107+J108+J109+J110+J111+J112+J113+J114</f>
        <v>0</v>
      </c>
      <c r="K104" s="216">
        <f t="shared" si="40"/>
        <v>0</v>
      </c>
      <c r="L104" s="227">
        <f t="shared" si="29"/>
        <v>0</v>
      </c>
      <c r="M104" s="122">
        <f t="shared" ref="M104:X104" si="41">M105+M106+M107+M108+M109+M110+M111+M112+M113+M114</f>
        <v>0</v>
      </c>
      <c r="N104" s="123">
        <f t="shared" si="41"/>
        <v>0</v>
      </c>
      <c r="O104" s="123">
        <f t="shared" si="41"/>
        <v>0</v>
      </c>
      <c r="P104" s="123">
        <f t="shared" si="41"/>
        <v>0</v>
      </c>
      <c r="Q104" s="123">
        <f t="shared" si="41"/>
        <v>0</v>
      </c>
      <c r="R104" s="123">
        <f t="shared" si="41"/>
        <v>0</v>
      </c>
      <c r="S104" s="123">
        <f t="shared" si="41"/>
        <v>0</v>
      </c>
      <c r="T104" s="123">
        <f t="shared" si="41"/>
        <v>0</v>
      </c>
      <c r="U104" s="126">
        <f t="shared" si="41"/>
        <v>0</v>
      </c>
      <c r="V104" s="123">
        <f t="shared" si="41"/>
        <v>0</v>
      </c>
      <c r="W104" s="123">
        <f t="shared" si="41"/>
        <v>0</v>
      </c>
      <c r="X104" s="127">
        <f t="shared" si="41"/>
        <v>0</v>
      </c>
    </row>
    <row r="105" spans="1:24" ht="15.75" hidden="1" thickBot="1" x14ac:dyDescent="0.3">
      <c r="A105" s="140" t="s">
        <v>412</v>
      </c>
      <c r="B105" s="59"/>
      <c r="C105" s="2"/>
      <c r="D105" s="603" t="s">
        <v>639</v>
      </c>
      <c r="E105" s="603"/>
      <c r="F105" s="148"/>
      <c r="G105" s="486"/>
      <c r="H105" s="486"/>
      <c r="I105" s="415"/>
      <c r="J105" s="394"/>
      <c r="K105" s="205"/>
      <c r="L105" s="224">
        <f t="shared" si="29"/>
        <v>0</v>
      </c>
      <c r="M105" s="81"/>
      <c r="N105" s="1"/>
      <c r="O105" s="1"/>
      <c r="P105" s="1"/>
      <c r="Q105" s="1"/>
      <c r="R105" s="1"/>
      <c r="S105" s="1"/>
      <c r="T105" s="1"/>
      <c r="U105" s="89"/>
      <c r="V105" s="1"/>
      <c r="W105" s="1"/>
      <c r="X105" s="46"/>
    </row>
    <row r="106" spans="1:24" ht="15.75" hidden="1" thickBot="1" x14ac:dyDescent="0.3">
      <c r="A106" s="140" t="s">
        <v>413</v>
      </c>
      <c r="B106" s="59"/>
      <c r="C106" s="2"/>
      <c r="D106" s="603" t="s">
        <v>800</v>
      </c>
      <c r="E106" s="603"/>
      <c r="F106" s="148"/>
      <c r="G106" s="486"/>
      <c r="H106" s="486"/>
      <c r="I106" s="415"/>
      <c r="J106" s="394"/>
      <c r="K106" s="205"/>
      <c r="L106" s="224">
        <f t="shared" si="29"/>
        <v>0</v>
      </c>
      <c r="M106" s="81"/>
      <c r="N106" s="1"/>
      <c r="O106" s="1"/>
      <c r="P106" s="1"/>
      <c r="Q106" s="1"/>
      <c r="R106" s="1"/>
      <c r="S106" s="1"/>
      <c r="T106" s="1"/>
      <c r="U106" s="89"/>
      <c r="V106" s="1"/>
      <c r="W106" s="1"/>
      <c r="X106" s="46"/>
    </row>
    <row r="107" spans="1:24" ht="15.75" hidden="1" thickBot="1" x14ac:dyDescent="0.3">
      <c r="A107" s="140" t="s">
        <v>414</v>
      </c>
      <c r="B107" s="59"/>
      <c r="C107" s="2"/>
      <c r="D107" s="603" t="s">
        <v>802</v>
      </c>
      <c r="E107" s="603"/>
      <c r="F107" s="148"/>
      <c r="G107" s="486"/>
      <c r="H107" s="486"/>
      <c r="I107" s="415"/>
      <c r="J107" s="394"/>
      <c r="K107" s="205"/>
      <c r="L107" s="224">
        <f t="shared" si="29"/>
        <v>0</v>
      </c>
      <c r="M107" s="81"/>
      <c r="N107" s="1"/>
      <c r="O107" s="1"/>
      <c r="P107" s="1"/>
      <c r="Q107" s="1"/>
      <c r="R107" s="1"/>
      <c r="S107" s="1"/>
      <c r="T107" s="1"/>
      <c r="U107" s="89"/>
      <c r="V107" s="1"/>
      <c r="W107" s="1"/>
      <c r="X107" s="46"/>
    </row>
    <row r="108" spans="1:24" ht="15.75" hidden="1" thickBot="1" x14ac:dyDescent="0.3">
      <c r="A108" s="140" t="s">
        <v>415</v>
      </c>
      <c r="B108" s="59"/>
      <c r="C108" s="2"/>
      <c r="D108" s="603" t="s">
        <v>803</v>
      </c>
      <c r="E108" s="603"/>
      <c r="F108" s="148"/>
      <c r="G108" s="486"/>
      <c r="H108" s="486"/>
      <c r="I108" s="415"/>
      <c r="J108" s="394"/>
      <c r="K108" s="205"/>
      <c r="L108" s="224">
        <f t="shared" si="29"/>
        <v>0</v>
      </c>
      <c r="M108" s="81"/>
      <c r="N108" s="1"/>
      <c r="O108" s="1"/>
      <c r="P108" s="1"/>
      <c r="Q108" s="1"/>
      <c r="R108" s="1"/>
      <c r="S108" s="1"/>
      <c r="T108" s="1"/>
      <c r="U108" s="89"/>
      <c r="V108" s="1"/>
      <c r="W108" s="1"/>
      <c r="X108" s="46"/>
    </row>
    <row r="109" spans="1:24" ht="15.75" hidden="1" thickBot="1" x14ac:dyDescent="0.3">
      <c r="A109" s="140" t="s">
        <v>416</v>
      </c>
      <c r="B109" s="59"/>
      <c r="C109" s="2"/>
      <c r="D109" s="603" t="s">
        <v>807</v>
      </c>
      <c r="E109" s="603"/>
      <c r="F109" s="148"/>
      <c r="G109" s="486"/>
      <c r="H109" s="486"/>
      <c r="I109" s="415"/>
      <c r="J109" s="394"/>
      <c r="K109" s="205"/>
      <c r="L109" s="224">
        <f t="shared" si="29"/>
        <v>0</v>
      </c>
      <c r="M109" s="81"/>
      <c r="N109" s="1"/>
      <c r="O109" s="1"/>
      <c r="P109" s="1"/>
      <c r="Q109" s="1"/>
      <c r="R109" s="1"/>
      <c r="S109" s="1"/>
      <c r="T109" s="1"/>
      <c r="U109" s="89"/>
      <c r="V109" s="1"/>
      <c r="W109" s="1"/>
      <c r="X109" s="46"/>
    </row>
    <row r="110" spans="1:24" ht="15.75" hidden="1" thickBot="1" x14ac:dyDescent="0.3">
      <c r="A110" s="140" t="s">
        <v>417</v>
      </c>
      <c r="B110" s="59"/>
      <c r="C110" s="2"/>
      <c r="D110" s="603" t="s">
        <v>805</v>
      </c>
      <c r="E110" s="603"/>
      <c r="F110" s="148"/>
      <c r="G110" s="486"/>
      <c r="H110" s="486"/>
      <c r="I110" s="415"/>
      <c r="J110" s="394"/>
      <c r="K110" s="205"/>
      <c r="L110" s="224">
        <f t="shared" si="29"/>
        <v>0</v>
      </c>
      <c r="M110" s="81"/>
      <c r="N110" s="1"/>
      <c r="O110" s="1"/>
      <c r="P110" s="1"/>
      <c r="Q110" s="1"/>
      <c r="R110" s="1"/>
      <c r="S110" s="1"/>
      <c r="T110" s="1"/>
      <c r="U110" s="89"/>
      <c r="V110" s="1"/>
      <c r="W110" s="1"/>
      <c r="X110" s="46"/>
    </row>
    <row r="111" spans="1:24" ht="25.5" hidden="1" customHeight="1" x14ac:dyDescent="0.25">
      <c r="A111" s="140" t="s">
        <v>418</v>
      </c>
      <c r="B111" s="59"/>
      <c r="C111" s="2"/>
      <c r="D111" s="607" t="s">
        <v>809</v>
      </c>
      <c r="E111" s="607"/>
      <c r="F111" s="155"/>
      <c r="G111" s="497"/>
      <c r="H111" s="497"/>
      <c r="I111" s="426"/>
      <c r="J111" s="406"/>
      <c r="K111" s="215"/>
      <c r="L111" s="224">
        <f t="shared" si="29"/>
        <v>0</v>
      </c>
      <c r="M111" s="81"/>
      <c r="N111" s="1"/>
      <c r="O111" s="1"/>
      <c r="P111" s="1"/>
      <c r="Q111" s="1"/>
      <c r="R111" s="1"/>
      <c r="S111" s="1"/>
      <c r="T111" s="1"/>
      <c r="U111" s="89"/>
      <c r="V111" s="1"/>
      <c r="W111" s="1"/>
      <c r="X111" s="46"/>
    </row>
    <row r="112" spans="1:24" ht="15.75" hidden="1" thickBot="1" x14ac:dyDescent="0.3">
      <c r="A112" s="140" t="s">
        <v>419</v>
      </c>
      <c r="B112" s="59"/>
      <c r="C112" s="2"/>
      <c r="D112" s="603" t="s">
        <v>810</v>
      </c>
      <c r="E112" s="603"/>
      <c r="F112" s="148"/>
      <c r="G112" s="486"/>
      <c r="H112" s="486"/>
      <c r="I112" s="415"/>
      <c r="J112" s="394"/>
      <c r="K112" s="205"/>
      <c r="L112" s="224">
        <f t="shared" si="29"/>
        <v>0</v>
      </c>
      <c r="M112" s="81"/>
      <c r="N112" s="1"/>
      <c r="O112" s="1"/>
      <c r="P112" s="1"/>
      <c r="Q112" s="1"/>
      <c r="R112" s="1"/>
      <c r="S112" s="1"/>
      <c r="T112" s="1"/>
      <c r="U112" s="89"/>
      <c r="V112" s="1"/>
      <c r="W112" s="1"/>
      <c r="X112" s="46"/>
    </row>
    <row r="113" spans="1:24" ht="25.5" hidden="1" customHeight="1" x14ac:dyDescent="0.25">
      <c r="A113" s="140" t="s">
        <v>420</v>
      </c>
      <c r="B113" s="59"/>
      <c r="C113" s="2"/>
      <c r="D113" s="607" t="s">
        <v>812</v>
      </c>
      <c r="E113" s="607"/>
      <c r="F113" s="155"/>
      <c r="G113" s="497"/>
      <c r="H113" s="497"/>
      <c r="I113" s="426"/>
      <c r="J113" s="406"/>
      <c r="K113" s="215"/>
      <c r="L113" s="224">
        <f t="shared" si="29"/>
        <v>0</v>
      </c>
      <c r="M113" s="81"/>
      <c r="N113" s="1"/>
      <c r="O113" s="1"/>
      <c r="P113" s="1"/>
      <c r="Q113" s="1"/>
      <c r="R113" s="1"/>
      <c r="S113" s="1"/>
      <c r="T113" s="1"/>
      <c r="U113" s="89"/>
      <c r="V113" s="1"/>
      <c r="W113" s="1"/>
      <c r="X113" s="46"/>
    </row>
    <row r="114" spans="1:24" ht="25.5" hidden="1" customHeight="1" x14ac:dyDescent="0.25">
      <c r="A114" s="140" t="s">
        <v>421</v>
      </c>
      <c r="B114" s="59"/>
      <c r="C114" s="2"/>
      <c r="D114" s="607" t="s">
        <v>814</v>
      </c>
      <c r="E114" s="607"/>
      <c r="F114" s="155"/>
      <c r="G114" s="497"/>
      <c r="H114" s="497"/>
      <c r="I114" s="426"/>
      <c r="J114" s="406"/>
      <c r="K114" s="215"/>
      <c r="L114" s="224">
        <f t="shared" si="29"/>
        <v>0</v>
      </c>
      <c r="M114" s="81"/>
      <c r="N114" s="1"/>
      <c r="O114" s="1"/>
      <c r="P114" s="1"/>
      <c r="Q114" s="1"/>
      <c r="R114" s="1"/>
      <c r="S114" s="1"/>
      <c r="T114" s="1"/>
      <c r="U114" s="89"/>
      <c r="V114" s="1"/>
      <c r="W114" s="1"/>
      <c r="X114" s="46"/>
    </row>
    <row r="115" spans="1:24" s="42" customFormat="1" ht="27.75" hidden="1" customHeight="1" x14ac:dyDescent="0.25">
      <c r="A115" s="140" t="s">
        <v>422</v>
      </c>
      <c r="B115" s="119" t="s">
        <v>950</v>
      </c>
      <c r="C115" s="675" t="s">
        <v>1094</v>
      </c>
      <c r="D115" s="676"/>
      <c r="E115" s="676"/>
      <c r="F115" s="164">
        <f>F116+F117</f>
        <v>0</v>
      </c>
      <c r="G115" s="496">
        <f>G116+G117</f>
        <v>0</v>
      </c>
      <c r="H115" s="496">
        <f>H116+H117</f>
        <v>0</v>
      </c>
      <c r="I115" s="425">
        <f>I116+I117</f>
        <v>0</v>
      </c>
      <c r="J115" s="404">
        <f t="shared" ref="J115:K115" si="42">J116+J117</f>
        <v>0</v>
      </c>
      <c r="K115" s="214">
        <f t="shared" si="42"/>
        <v>0</v>
      </c>
      <c r="L115" s="227">
        <f t="shared" si="29"/>
        <v>0</v>
      </c>
      <c r="M115" s="122">
        <f t="shared" ref="M115:X115" si="43">M116+M117</f>
        <v>0</v>
      </c>
      <c r="N115" s="123">
        <f t="shared" si="43"/>
        <v>0</v>
      </c>
      <c r="O115" s="123">
        <f t="shared" si="43"/>
        <v>0</v>
      </c>
      <c r="P115" s="123">
        <f t="shared" si="43"/>
        <v>0</v>
      </c>
      <c r="Q115" s="123">
        <f t="shared" si="43"/>
        <v>0</v>
      </c>
      <c r="R115" s="123">
        <f t="shared" si="43"/>
        <v>0</v>
      </c>
      <c r="S115" s="123">
        <f t="shared" si="43"/>
        <v>0</v>
      </c>
      <c r="T115" s="123">
        <f t="shared" si="43"/>
        <v>0</v>
      </c>
      <c r="U115" s="126">
        <f t="shared" si="43"/>
        <v>0</v>
      </c>
      <c r="V115" s="123">
        <f t="shared" si="43"/>
        <v>0</v>
      </c>
      <c r="W115" s="123">
        <f t="shared" si="43"/>
        <v>0</v>
      </c>
      <c r="X115" s="127">
        <f t="shared" si="43"/>
        <v>0</v>
      </c>
    </row>
    <row r="116" spans="1:24" ht="15.75" hidden="1" thickBot="1" x14ac:dyDescent="0.3">
      <c r="A116" s="140" t="s">
        <v>423</v>
      </c>
      <c r="B116" s="59"/>
      <c r="C116" s="2"/>
      <c r="D116" s="603" t="s">
        <v>816</v>
      </c>
      <c r="E116" s="603"/>
      <c r="F116" s="148"/>
      <c r="G116" s="486"/>
      <c r="H116" s="486"/>
      <c r="I116" s="415"/>
      <c r="J116" s="394"/>
      <c r="K116" s="205"/>
      <c r="L116" s="224">
        <f t="shared" si="29"/>
        <v>0</v>
      </c>
      <c r="M116" s="81"/>
      <c r="N116" s="1"/>
      <c r="O116" s="1"/>
      <c r="P116" s="1"/>
      <c r="Q116" s="1"/>
      <c r="R116" s="1"/>
      <c r="S116" s="1"/>
      <c r="T116" s="1"/>
      <c r="U116" s="89"/>
      <c r="V116" s="1"/>
      <c r="W116" s="1"/>
      <c r="X116" s="46"/>
    </row>
    <row r="117" spans="1:24" ht="25.5" hidden="1" customHeight="1" x14ac:dyDescent="0.25">
      <c r="A117" s="140" t="s">
        <v>424</v>
      </c>
      <c r="B117" s="59"/>
      <c r="C117" s="2"/>
      <c r="D117" s="607" t="s">
        <v>815</v>
      </c>
      <c r="E117" s="607"/>
      <c r="F117" s="155"/>
      <c r="G117" s="497"/>
      <c r="H117" s="497"/>
      <c r="I117" s="426"/>
      <c r="J117" s="406"/>
      <c r="K117" s="215"/>
      <c r="L117" s="224">
        <f t="shared" si="29"/>
        <v>0</v>
      </c>
      <c r="M117" s="81"/>
      <c r="N117" s="1"/>
      <c r="O117" s="1"/>
      <c r="P117" s="1"/>
      <c r="Q117" s="1"/>
      <c r="R117" s="1"/>
      <c r="S117" s="1"/>
      <c r="T117" s="1"/>
      <c r="U117" s="89"/>
      <c r="V117" s="1"/>
      <c r="W117" s="1"/>
      <c r="X117" s="46"/>
    </row>
    <row r="118" spans="1:24" s="42" customFormat="1" ht="15.75" hidden="1" thickBot="1" x14ac:dyDescent="0.3">
      <c r="A118" s="140" t="s">
        <v>425</v>
      </c>
      <c r="B118" s="119" t="s">
        <v>952</v>
      </c>
      <c r="C118" s="675" t="s">
        <v>1095</v>
      </c>
      <c r="D118" s="676"/>
      <c r="E118" s="676"/>
      <c r="F118" s="164">
        <f>F119+F120+F121+F122+F123+F124+F125+F126+F127+F128+F129</f>
        <v>0</v>
      </c>
      <c r="G118" s="496">
        <f>G119+G120+G121+G122+G123+G124+G125+G126+G127+G128+G129</f>
        <v>0</v>
      </c>
      <c r="H118" s="496">
        <f>H119+H120+H121+H122+H123+H124+H125+H126+H127+H128+H129</f>
        <v>0</v>
      </c>
      <c r="I118" s="425">
        <f>I119+I120+I121+I122+I123+I124+I125+I126+I127+I128+I129</f>
        <v>0</v>
      </c>
      <c r="J118" s="404">
        <f t="shared" ref="J118:K118" si="44">J119+J120+J121+J122+J123+J124+J125+J126+J127+J128+J129</f>
        <v>0</v>
      </c>
      <c r="K118" s="214">
        <f t="shared" si="44"/>
        <v>0</v>
      </c>
      <c r="L118" s="227">
        <f t="shared" si="29"/>
        <v>0</v>
      </c>
      <c r="M118" s="122">
        <f t="shared" ref="M118:X118" si="45">M119+M120+M121+M122+M123+M124+M125+M126+M127+M128+M129</f>
        <v>0</v>
      </c>
      <c r="N118" s="123">
        <f t="shared" si="45"/>
        <v>0</v>
      </c>
      <c r="O118" s="123">
        <f t="shared" si="45"/>
        <v>0</v>
      </c>
      <c r="P118" s="123">
        <f t="shared" si="45"/>
        <v>0</v>
      </c>
      <c r="Q118" s="123">
        <f t="shared" si="45"/>
        <v>0</v>
      </c>
      <c r="R118" s="123">
        <f t="shared" si="45"/>
        <v>0</v>
      </c>
      <c r="S118" s="123">
        <f t="shared" si="45"/>
        <v>0</v>
      </c>
      <c r="T118" s="123">
        <f t="shared" si="45"/>
        <v>0</v>
      </c>
      <c r="U118" s="126">
        <f t="shared" si="45"/>
        <v>0</v>
      </c>
      <c r="V118" s="123">
        <f t="shared" si="45"/>
        <v>0</v>
      </c>
      <c r="W118" s="123">
        <f t="shared" si="45"/>
        <v>0</v>
      </c>
      <c r="X118" s="127">
        <f t="shared" si="45"/>
        <v>0</v>
      </c>
    </row>
    <row r="119" spans="1:24" ht="15.75" hidden="1" thickBot="1" x14ac:dyDescent="0.3">
      <c r="A119" s="140" t="s">
        <v>426</v>
      </c>
      <c r="B119" s="59"/>
      <c r="C119" s="2"/>
      <c r="D119" s="603" t="s">
        <v>625</v>
      </c>
      <c r="E119" s="603"/>
      <c r="F119" s="148"/>
      <c r="G119" s="486"/>
      <c r="H119" s="486"/>
      <c r="I119" s="415"/>
      <c r="J119" s="394"/>
      <c r="K119" s="205"/>
      <c r="L119" s="224">
        <f t="shared" si="29"/>
        <v>0</v>
      </c>
      <c r="M119" s="81"/>
      <c r="N119" s="1"/>
      <c r="O119" s="1"/>
      <c r="P119" s="1"/>
      <c r="Q119" s="1"/>
      <c r="R119" s="1"/>
      <c r="S119" s="1"/>
      <c r="T119" s="1"/>
      <c r="U119" s="89"/>
      <c r="V119" s="1"/>
      <c r="W119" s="1"/>
      <c r="X119" s="46"/>
    </row>
    <row r="120" spans="1:24" ht="15.75" hidden="1" thickBot="1" x14ac:dyDescent="0.3">
      <c r="A120" s="140" t="s">
        <v>427</v>
      </c>
      <c r="B120" s="59"/>
      <c r="C120" s="2"/>
      <c r="D120" s="603" t="s">
        <v>628</v>
      </c>
      <c r="E120" s="603"/>
      <c r="F120" s="148"/>
      <c r="G120" s="486"/>
      <c r="H120" s="486"/>
      <c r="I120" s="415"/>
      <c r="J120" s="394"/>
      <c r="K120" s="205"/>
      <c r="L120" s="224">
        <f t="shared" si="29"/>
        <v>0</v>
      </c>
      <c r="M120" s="81"/>
      <c r="N120" s="1"/>
      <c r="O120" s="1"/>
      <c r="P120" s="1"/>
      <c r="Q120" s="1"/>
      <c r="R120" s="1"/>
      <c r="S120" s="1"/>
      <c r="T120" s="1"/>
      <c r="U120" s="89"/>
      <c r="V120" s="1"/>
      <c r="W120" s="1"/>
      <c r="X120" s="46"/>
    </row>
    <row r="121" spans="1:24" ht="15.75" hidden="1" thickBot="1" x14ac:dyDescent="0.3">
      <c r="A121" s="140" t="s">
        <v>428</v>
      </c>
      <c r="B121" s="59"/>
      <c r="C121" s="2"/>
      <c r="D121" s="603" t="s">
        <v>629</v>
      </c>
      <c r="E121" s="603"/>
      <c r="F121" s="148"/>
      <c r="G121" s="486"/>
      <c r="H121" s="486"/>
      <c r="I121" s="415"/>
      <c r="J121" s="394"/>
      <c r="K121" s="205"/>
      <c r="L121" s="224">
        <f t="shared" si="29"/>
        <v>0</v>
      </c>
      <c r="M121" s="81"/>
      <c r="N121" s="1"/>
      <c r="O121" s="1"/>
      <c r="P121" s="1"/>
      <c r="Q121" s="1"/>
      <c r="R121" s="1"/>
      <c r="S121" s="1"/>
      <c r="T121" s="1"/>
      <c r="U121" s="89"/>
      <c r="V121" s="1"/>
      <c r="W121" s="1"/>
      <c r="X121" s="46"/>
    </row>
    <row r="122" spans="1:24" ht="15.75" hidden="1" thickBot="1" x14ac:dyDescent="0.3">
      <c r="A122" s="140" t="s">
        <v>429</v>
      </c>
      <c r="B122" s="59"/>
      <c r="C122" s="2"/>
      <c r="D122" s="603" t="s">
        <v>626</v>
      </c>
      <c r="E122" s="603"/>
      <c r="F122" s="148"/>
      <c r="G122" s="486"/>
      <c r="H122" s="486"/>
      <c r="I122" s="415"/>
      <c r="J122" s="394"/>
      <c r="K122" s="205"/>
      <c r="L122" s="224">
        <f t="shared" si="29"/>
        <v>0</v>
      </c>
      <c r="M122" s="81"/>
      <c r="N122" s="1"/>
      <c r="O122" s="1"/>
      <c r="P122" s="1"/>
      <c r="Q122" s="1"/>
      <c r="R122" s="1"/>
      <c r="S122" s="1"/>
      <c r="T122" s="1"/>
      <c r="U122" s="89"/>
      <c r="V122" s="1"/>
      <c r="W122" s="1"/>
      <c r="X122" s="46"/>
    </row>
    <row r="123" spans="1:24" ht="15.75" hidden="1" thickBot="1" x14ac:dyDescent="0.3">
      <c r="A123" s="140" t="s">
        <v>430</v>
      </c>
      <c r="B123" s="59"/>
      <c r="C123" s="2"/>
      <c r="D123" s="603" t="s">
        <v>1096</v>
      </c>
      <c r="E123" s="603"/>
      <c r="F123" s="148"/>
      <c r="G123" s="486"/>
      <c r="H123" s="486"/>
      <c r="I123" s="415"/>
      <c r="J123" s="394"/>
      <c r="K123" s="205"/>
      <c r="L123" s="224">
        <f t="shared" si="29"/>
        <v>0</v>
      </c>
      <c r="M123" s="81"/>
      <c r="N123" s="1"/>
      <c r="O123" s="1"/>
      <c r="P123" s="1"/>
      <c r="Q123" s="1"/>
      <c r="R123" s="1"/>
      <c r="S123" s="1"/>
      <c r="T123" s="1"/>
      <c r="U123" s="89"/>
      <c r="V123" s="1"/>
      <c r="W123" s="1"/>
      <c r="X123" s="46"/>
    </row>
    <row r="124" spans="1:24" ht="25.5" hidden="1" customHeight="1" x14ac:dyDescent="0.25">
      <c r="A124" s="140" t="s">
        <v>431</v>
      </c>
      <c r="B124" s="59"/>
      <c r="C124" s="2"/>
      <c r="D124" s="607" t="s">
        <v>817</v>
      </c>
      <c r="E124" s="607"/>
      <c r="F124" s="155"/>
      <c r="G124" s="497"/>
      <c r="H124" s="497"/>
      <c r="I124" s="426"/>
      <c r="J124" s="406"/>
      <c r="K124" s="215"/>
      <c r="L124" s="224">
        <f t="shared" si="29"/>
        <v>0</v>
      </c>
      <c r="M124" s="81"/>
      <c r="N124" s="1"/>
      <c r="O124" s="1"/>
      <c r="P124" s="1"/>
      <c r="Q124" s="1"/>
      <c r="R124" s="1"/>
      <c r="S124" s="1"/>
      <c r="T124" s="1"/>
      <c r="U124" s="89"/>
      <c r="V124" s="1"/>
      <c r="W124" s="1"/>
      <c r="X124" s="46"/>
    </row>
    <row r="125" spans="1:24" ht="25.5" hidden="1" customHeight="1" x14ac:dyDescent="0.25">
      <c r="A125" s="140" t="s">
        <v>432</v>
      </c>
      <c r="B125" s="59"/>
      <c r="C125" s="2"/>
      <c r="D125" s="607" t="s">
        <v>818</v>
      </c>
      <c r="E125" s="607"/>
      <c r="F125" s="155"/>
      <c r="G125" s="497"/>
      <c r="H125" s="497"/>
      <c r="I125" s="426"/>
      <c r="J125" s="406"/>
      <c r="K125" s="215"/>
      <c r="L125" s="224">
        <f t="shared" si="29"/>
        <v>0</v>
      </c>
      <c r="M125" s="81"/>
      <c r="N125" s="1"/>
      <c r="O125" s="1"/>
      <c r="P125" s="1"/>
      <c r="Q125" s="1"/>
      <c r="R125" s="1"/>
      <c r="S125" s="1"/>
      <c r="T125" s="1"/>
      <c r="U125" s="89"/>
      <c r="V125" s="1"/>
      <c r="W125" s="1"/>
      <c r="X125" s="46"/>
    </row>
    <row r="126" spans="1:24" ht="15.75" hidden="1" thickBot="1" x14ac:dyDescent="0.3">
      <c r="A126" s="140" t="s">
        <v>433</v>
      </c>
      <c r="B126" s="59"/>
      <c r="C126" s="2"/>
      <c r="D126" s="603" t="s">
        <v>635</v>
      </c>
      <c r="E126" s="603"/>
      <c r="F126" s="148"/>
      <c r="G126" s="486"/>
      <c r="H126" s="486"/>
      <c r="I126" s="415"/>
      <c r="J126" s="394"/>
      <c r="K126" s="205"/>
      <c r="L126" s="224">
        <f t="shared" si="29"/>
        <v>0</v>
      </c>
      <c r="M126" s="81"/>
      <c r="N126" s="1"/>
      <c r="O126" s="1"/>
      <c r="P126" s="1"/>
      <c r="Q126" s="1"/>
      <c r="R126" s="1"/>
      <c r="S126" s="1"/>
      <c r="T126" s="1"/>
      <c r="U126" s="89"/>
      <c r="V126" s="1"/>
      <c r="W126" s="1"/>
      <c r="X126" s="46"/>
    </row>
    <row r="127" spans="1:24" ht="15.75" hidden="1" thickBot="1" x14ac:dyDescent="0.3">
      <c r="A127" s="140" t="s">
        <v>434</v>
      </c>
      <c r="B127" s="59"/>
      <c r="C127" s="2"/>
      <c r="D127" s="603" t="s">
        <v>627</v>
      </c>
      <c r="E127" s="603"/>
      <c r="F127" s="148"/>
      <c r="G127" s="486"/>
      <c r="H127" s="486"/>
      <c r="I127" s="415"/>
      <c r="J127" s="394"/>
      <c r="K127" s="205"/>
      <c r="L127" s="224">
        <f t="shared" si="29"/>
        <v>0</v>
      </c>
      <c r="M127" s="81"/>
      <c r="N127" s="1"/>
      <c r="O127" s="1"/>
      <c r="P127" s="1"/>
      <c r="Q127" s="1"/>
      <c r="R127" s="1"/>
      <c r="S127" s="1"/>
      <c r="T127" s="1"/>
      <c r="U127" s="89"/>
      <c r="V127" s="1"/>
      <c r="W127" s="1"/>
      <c r="X127" s="46"/>
    </row>
    <row r="128" spans="1:24" ht="25.5" hidden="1" customHeight="1" x14ac:dyDescent="0.25">
      <c r="A128" s="140" t="s">
        <v>435</v>
      </c>
      <c r="B128" s="59"/>
      <c r="C128" s="2"/>
      <c r="D128" s="607" t="s">
        <v>819</v>
      </c>
      <c r="E128" s="607"/>
      <c r="F128" s="155"/>
      <c r="G128" s="497"/>
      <c r="H128" s="497"/>
      <c r="I128" s="426"/>
      <c r="J128" s="406"/>
      <c r="K128" s="215"/>
      <c r="L128" s="224">
        <f t="shared" si="29"/>
        <v>0</v>
      </c>
      <c r="M128" s="81"/>
      <c r="N128" s="1"/>
      <c r="O128" s="1"/>
      <c r="P128" s="1"/>
      <c r="Q128" s="1"/>
      <c r="R128" s="1"/>
      <c r="S128" s="1"/>
      <c r="T128" s="1"/>
      <c r="U128" s="89"/>
      <c r="V128" s="1"/>
      <c r="W128" s="1"/>
      <c r="X128" s="46"/>
    </row>
    <row r="129" spans="1:24" ht="15.75" hidden="1" thickBot="1" x14ac:dyDescent="0.3">
      <c r="A129" s="140" t="s">
        <v>436</v>
      </c>
      <c r="B129" s="59"/>
      <c r="C129" s="2"/>
      <c r="D129" s="603" t="s">
        <v>820</v>
      </c>
      <c r="E129" s="603"/>
      <c r="F129" s="148"/>
      <c r="G129" s="486"/>
      <c r="H129" s="486"/>
      <c r="I129" s="415"/>
      <c r="J129" s="394"/>
      <c r="K129" s="205"/>
      <c r="L129" s="224">
        <f t="shared" si="29"/>
        <v>0</v>
      </c>
      <c r="M129" s="81"/>
      <c r="N129" s="1"/>
      <c r="O129" s="1"/>
      <c r="P129" s="1"/>
      <c r="Q129" s="1"/>
      <c r="R129" s="1"/>
      <c r="S129" s="1"/>
      <c r="T129" s="1"/>
      <c r="U129" s="89"/>
      <c r="V129" s="1"/>
      <c r="W129" s="1"/>
      <c r="X129" s="46"/>
    </row>
    <row r="130" spans="1:24" s="42" customFormat="1" ht="15.75" hidden="1" thickBot="1" x14ac:dyDescent="0.3">
      <c r="A130" s="140" t="s">
        <v>437</v>
      </c>
      <c r="B130" s="119" t="s">
        <v>951</v>
      </c>
      <c r="C130" s="623" t="s">
        <v>438</v>
      </c>
      <c r="D130" s="624"/>
      <c r="E130" s="624"/>
      <c r="F130" s="165"/>
      <c r="G130" s="498"/>
      <c r="H130" s="498"/>
      <c r="I130" s="427"/>
      <c r="J130" s="407"/>
      <c r="K130" s="216"/>
      <c r="L130" s="227">
        <f t="shared" si="29"/>
        <v>0</v>
      </c>
      <c r="M130" s="122"/>
      <c r="N130" s="123"/>
      <c r="O130" s="123"/>
      <c r="P130" s="123"/>
      <c r="Q130" s="123"/>
      <c r="R130" s="123"/>
      <c r="S130" s="123"/>
      <c r="T130" s="123"/>
      <c r="U130" s="126"/>
      <c r="V130" s="123"/>
      <c r="W130" s="123"/>
      <c r="X130" s="127"/>
    </row>
    <row r="131" spans="1:24" s="42" customFormat="1" ht="15.75" hidden="1" thickBot="1" x14ac:dyDescent="0.3">
      <c r="A131" s="140" t="s">
        <v>439</v>
      </c>
      <c r="B131" s="119" t="s">
        <v>953</v>
      </c>
      <c r="C131" s="623" t="s">
        <v>440</v>
      </c>
      <c r="D131" s="624"/>
      <c r="E131" s="624"/>
      <c r="F131" s="165"/>
      <c r="G131" s="498"/>
      <c r="H131" s="498"/>
      <c r="I131" s="427"/>
      <c r="J131" s="407"/>
      <c r="K131" s="216"/>
      <c r="L131" s="227">
        <f t="shared" si="29"/>
        <v>0</v>
      </c>
      <c r="M131" s="122"/>
      <c r="N131" s="123"/>
      <c r="O131" s="123"/>
      <c r="P131" s="123"/>
      <c r="Q131" s="123"/>
      <c r="R131" s="123"/>
      <c r="S131" s="123"/>
      <c r="T131" s="123"/>
      <c r="U131" s="126"/>
      <c r="V131" s="123"/>
      <c r="W131" s="123"/>
      <c r="X131" s="127"/>
    </row>
    <row r="132" spans="1:24" s="42" customFormat="1" ht="15.75" hidden="1" thickBot="1" x14ac:dyDescent="0.3">
      <c r="A132" s="140" t="s">
        <v>441</v>
      </c>
      <c r="B132" s="119" t="s">
        <v>954</v>
      </c>
      <c r="C132" s="623" t="s">
        <v>442</v>
      </c>
      <c r="D132" s="624"/>
      <c r="E132" s="624"/>
      <c r="F132" s="165"/>
      <c r="G132" s="498"/>
      <c r="H132" s="498"/>
      <c r="I132" s="427"/>
      <c r="J132" s="407"/>
      <c r="K132" s="216"/>
      <c r="L132" s="227">
        <f t="shared" si="29"/>
        <v>0</v>
      </c>
      <c r="M132" s="122"/>
      <c r="N132" s="123"/>
      <c r="O132" s="123"/>
      <c r="P132" s="123"/>
      <c r="Q132" s="123"/>
      <c r="R132" s="123"/>
      <c r="S132" s="123"/>
      <c r="T132" s="123"/>
      <c r="U132" s="126"/>
      <c r="V132" s="123"/>
      <c r="W132" s="123"/>
      <c r="X132" s="127"/>
    </row>
    <row r="133" spans="1:24" s="42" customFormat="1" ht="15.75" hidden="1" thickBot="1" x14ac:dyDescent="0.3">
      <c r="A133" s="140" t="s">
        <v>443</v>
      </c>
      <c r="B133" s="119" t="s">
        <v>955</v>
      </c>
      <c r="C133" s="623" t="s">
        <v>444</v>
      </c>
      <c r="D133" s="624"/>
      <c r="E133" s="624"/>
      <c r="F133" s="165">
        <f t="shared" ref="F133:H133" si="46">F134+F135+F136+F137+F138+F139+F140+F141+F142+F143</f>
        <v>0</v>
      </c>
      <c r="G133" s="498">
        <f t="shared" si="46"/>
        <v>0</v>
      </c>
      <c r="H133" s="498">
        <f t="shared" si="46"/>
        <v>0</v>
      </c>
      <c r="I133" s="427">
        <f t="shared" ref="I133:X133" si="47">I134+I135+I136+I137+I138+I139+I140+I141+I142+I143</f>
        <v>0</v>
      </c>
      <c r="J133" s="407">
        <f t="shared" si="47"/>
        <v>0</v>
      </c>
      <c r="K133" s="216">
        <f t="shared" si="47"/>
        <v>0</v>
      </c>
      <c r="L133" s="227">
        <f t="shared" si="29"/>
        <v>0</v>
      </c>
      <c r="M133" s="122">
        <f t="shared" si="47"/>
        <v>0</v>
      </c>
      <c r="N133" s="123">
        <f t="shared" si="47"/>
        <v>0</v>
      </c>
      <c r="O133" s="123">
        <f t="shared" si="47"/>
        <v>0</v>
      </c>
      <c r="P133" s="123">
        <f t="shared" si="47"/>
        <v>0</v>
      </c>
      <c r="Q133" s="123">
        <f t="shared" si="47"/>
        <v>0</v>
      </c>
      <c r="R133" s="123">
        <f t="shared" si="47"/>
        <v>0</v>
      </c>
      <c r="S133" s="123">
        <f t="shared" si="47"/>
        <v>0</v>
      </c>
      <c r="T133" s="123">
        <f t="shared" si="47"/>
        <v>0</v>
      </c>
      <c r="U133" s="126">
        <f t="shared" si="47"/>
        <v>0</v>
      </c>
      <c r="V133" s="123">
        <f t="shared" si="47"/>
        <v>0</v>
      </c>
      <c r="W133" s="123">
        <f t="shared" si="47"/>
        <v>0</v>
      </c>
      <c r="X133" s="127">
        <f t="shared" si="47"/>
        <v>0</v>
      </c>
    </row>
    <row r="134" spans="1:24" ht="15.75" hidden="1" thickBot="1" x14ac:dyDescent="0.3">
      <c r="A134" s="140" t="s">
        <v>445</v>
      </c>
      <c r="B134" s="59"/>
      <c r="C134" s="2"/>
      <c r="D134" s="603" t="s">
        <v>630</v>
      </c>
      <c r="E134" s="603"/>
      <c r="F134" s="148"/>
      <c r="G134" s="486"/>
      <c r="H134" s="486"/>
      <c r="I134" s="415"/>
      <c r="J134" s="394"/>
      <c r="K134" s="205"/>
      <c r="L134" s="224">
        <f t="shared" ref="L134:L198" si="48">SUM(J134:K134)</f>
        <v>0</v>
      </c>
      <c r="M134" s="81"/>
      <c r="N134" s="1"/>
      <c r="O134" s="1"/>
      <c r="P134" s="1"/>
      <c r="Q134" s="1"/>
      <c r="R134" s="1"/>
      <c r="S134" s="1"/>
      <c r="T134" s="1"/>
      <c r="U134" s="89"/>
      <c r="V134" s="1"/>
      <c r="W134" s="1"/>
      <c r="X134" s="46"/>
    </row>
    <row r="135" spans="1:24" ht="15.75" hidden="1" thickBot="1" x14ac:dyDescent="0.3">
      <c r="A135" s="140" t="s">
        <v>446</v>
      </c>
      <c r="B135" s="59"/>
      <c r="C135" s="2"/>
      <c r="D135" s="603" t="s">
        <v>631</v>
      </c>
      <c r="E135" s="603"/>
      <c r="F135" s="148"/>
      <c r="G135" s="486"/>
      <c r="H135" s="486"/>
      <c r="I135" s="415"/>
      <c r="J135" s="394"/>
      <c r="K135" s="205"/>
      <c r="L135" s="224">
        <f t="shared" si="48"/>
        <v>0</v>
      </c>
      <c r="M135" s="81"/>
      <c r="N135" s="1"/>
      <c r="O135" s="1"/>
      <c r="P135" s="1"/>
      <c r="Q135" s="1"/>
      <c r="R135" s="1"/>
      <c r="S135" s="1"/>
      <c r="T135" s="1"/>
      <c r="U135" s="89"/>
      <c r="V135" s="1"/>
      <c r="W135" s="1"/>
      <c r="X135" s="46"/>
    </row>
    <row r="136" spans="1:24" ht="15.75" hidden="1" thickBot="1" x14ac:dyDescent="0.3">
      <c r="A136" s="140" t="s">
        <v>447</v>
      </c>
      <c r="B136" s="59"/>
      <c r="C136" s="2"/>
      <c r="D136" s="603" t="s">
        <v>632</v>
      </c>
      <c r="E136" s="603"/>
      <c r="F136" s="148"/>
      <c r="G136" s="486"/>
      <c r="H136" s="486"/>
      <c r="I136" s="415"/>
      <c r="J136" s="394"/>
      <c r="K136" s="205"/>
      <c r="L136" s="224">
        <f t="shared" si="48"/>
        <v>0</v>
      </c>
      <c r="M136" s="81"/>
      <c r="N136" s="1"/>
      <c r="O136" s="1"/>
      <c r="P136" s="1"/>
      <c r="Q136" s="1"/>
      <c r="R136" s="1"/>
      <c r="S136" s="1"/>
      <c r="T136" s="1"/>
      <c r="U136" s="89"/>
      <c r="V136" s="1"/>
      <c r="W136" s="1"/>
      <c r="X136" s="46"/>
    </row>
    <row r="137" spans="1:24" ht="15.75" hidden="1" thickBot="1" x14ac:dyDescent="0.3">
      <c r="A137" s="140" t="s">
        <v>448</v>
      </c>
      <c r="B137" s="59"/>
      <c r="C137" s="2"/>
      <c r="D137" s="603" t="s">
        <v>633</v>
      </c>
      <c r="E137" s="603"/>
      <c r="F137" s="148"/>
      <c r="G137" s="486"/>
      <c r="H137" s="486"/>
      <c r="I137" s="415"/>
      <c r="J137" s="394"/>
      <c r="K137" s="205"/>
      <c r="L137" s="224">
        <f t="shared" si="48"/>
        <v>0</v>
      </c>
      <c r="M137" s="81"/>
      <c r="N137" s="1"/>
      <c r="O137" s="1"/>
      <c r="P137" s="1"/>
      <c r="Q137" s="1"/>
      <c r="R137" s="1"/>
      <c r="S137" s="1"/>
      <c r="T137" s="1"/>
      <c r="U137" s="89"/>
      <c r="V137" s="1"/>
      <c r="W137" s="1"/>
      <c r="X137" s="46"/>
    </row>
    <row r="138" spans="1:24" ht="15.75" hidden="1" thickBot="1" x14ac:dyDescent="0.3">
      <c r="A138" s="140" t="s">
        <v>449</v>
      </c>
      <c r="B138" s="59"/>
      <c r="C138" s="2"/>
      <c r="D138" s="603" t="s">
        <v>634</v>
      </c>
      <c r="E138" s="603"/>
      <c r="F138" s="148"/>
      <c r="G138" s="486"/>
      <c r="H138" s="486"/>
      <c r="I138" s="415"/>
      <c r="J138" s="394"/>
      <c r="K138" s="205"/>
      <c r="L138" s="224">
        <f t="shared" si="48"/>
        <v>0</v>
      </c>
      <c r="M138" s="81"/>
      <c r="N138" s="1"/>
      <c r="O138" s="1"/>
      <c r="P138" s="1"/>
      <c r="Q138" s="1"/>
      <c r="R138" s="1"/>
      <c r="S138" s="1"/>
      <c r="T138" s="1"/>
      <c r="U138" s="89"/>
      <c r="V138" s="1"/>
      <c r="W138" s="1"/>
      <c r="X138" s="46"/>
    </row>
    <row r="139" spans="1:24" ht="25.5" hidden="1" customHeight="1" x14ac:dyDescent="0.25">
      <c r="A139" s="140" t="s">
        <v>450</v>
      </c>
      <c r="B139" s="59"/>
      <c r="C139" s="2"/>
      <c r="D139" s="607" t="s">
        <v>821</v>
      </c>
      <c r="E139" s="607"/>
      <c r="F139" s="155"/>
      <c r="G139" s="497"/>
      <c r="H139" s="497"/>
      <c r="I139" s="426"/>
      <c r="J139" s="406"/>
      <c r="K139" s="215"/>
      <c r="L139" s="224">
        <f t="shared" si="48"/>
        <v>0</v>
      </c>
      <c r="M139" s="81"/>
      <c r="N139" s="1"/>
      <c r="O139" s="1"/>
      <c r="P139" s="1"/>
      <c r="Q139" s="1"/>
      <c r="R139" s="1"/>
      <c r="S139" s="1"/>
      <c r="T139" s="1"/>
      <c r="U139" s="89"/>
      <c r="V139" s="1"/>
      <c r="W139" s="1"/>
      <c r="X139" s="46"/>
    </row>
    <row r="140" spans="1:24" ht="25.5" hidden="1" customHeight="1" x14ac:dyDescent="0.25">
      <c r="A140" s="140" t="s">
        <v>451</v>
      </c>
      <c r="B140" s="59"/>
      <c r="C140" s="2"/>
      <c r="D140" s="607" t="s">
        <v>824</v>
      </c>
      <c r="E140" s="607"/>
      <c r="F140" s="155"/>
      <c r="G140" s="497"/>
      <c r="H140" s="497"/>
      <c r="I140" s="426"/>
      <c r="J140" s="406"/>
      <c r="K140" s="215"/>
      <c r="L140" s="224">
        <f t="shared" si="48"/>
        <v>0</v>
      </c>
      <c r="M140" s="81"/>
      <c r="N140" s="1"/>
      <c r="O140" s="1"/>
      <c r="P140" s="1"/>
      <c r="Q140" s="1"/>
      <c r="R140" s="1"/>
      <c r="S140" s="1"/>
      <c r="T140" s="1"/>
      <c r="U140" s="89"/>
      <c r="V140" s="1"/>
      <c r="W140" s="1"/>
      <c r="X140" s="46"/>
    </row>
    <row r="141" spans="1:24" ht="15.75" hidden="1" thickBot="1" x14ac:dyDescent="0.3">
      <c r="A141" s="140" t="s">
        <v>452</v>
      </c>
      <c r="B141" s="59"/>
      <c r="C141" s="2"/>
      <c r="D141" s="603" t="s">
        <v>636</v>
      </c>
      <c r="E141" s="603"/>
      <c r="F141" s="148"/>
      <c r="G141" s="486"/>
      <c r="H141" s="486"/>
      <c r="I141" s="415"/>
      <c r="J141" s="394"/>
      <c r="K141" s="205"/>
      <c r="L141" s="224">
        <f t="shared" si="48"/>
        <v>0</v>
      </c>
      <c r="M141" s="81"/>
      <c r="N141" s="1"/>
      <c r="O141" s="1"/>
      <c r="P141" s="1"/>
      <c r="Q141" s="1"/>
      <c r="R141" s="1"/>
      <c r="S141" s="1"/>
      <c r="T141" s="1"/>
      <c r="U141" s="89"/>
      <c r="V141" s="1"/>
      <c r="W141" s="1"/>
      <c r="X141" s="46"/>
    </row>
    <row r="142" spans="1:24" ht="25.5" hidden="1" customHeight="1" x14ac:dyDescent="0.25">
      <c r="A142" s="140" t="s">
        <v>453</v>
      </c>
      <c r="B142" s="59"/>
      <c r="C142" s="2"/>
      <c r="D142" s="607" t="s">
        <v>827</v>
      </c>
      <c r="E142" s="607"/>
      <c r="F142" s="155"/>
      <c r="G142" s="497"/>
      <c r="H142" s="497"/>
      <c r="I142" s="426"/>
      <c r="J142" s="406"/>
      <c r="K142" s="215"/>
      <c r="L142" s="224">
        <f t="shared" si="48"/>
        <v>0</v>
      </c>
      <c r="M142" s="81"/>
      <c r="N142" s="1"/>
      <c r="O142" s="1"/>
      <c r="P142" s="1"/>
      <c r="Q142" s="1"/>
      <c r="R142" s="1"/>
      <c r="S142" s="1"/>
      <c r="T142" s="1"/>
      <c r="U142" s="89"/>
      <c r="V142" s="1"/>
      <c r="W142" s="1"/>
      <c r="X142" s="46"/>
    </row>
    <row r="143" spans="1:24" ht="15.75" hidden="1" thickBot="1" x14ac:dyDescent="0.3">
      <c r="A143" s="140" t="s">
        <v>454</v>
      </c>
      <c r="B143" s="59"/>
      <c r="C143" s="2"/>
      <c r="D143" s="603" t="s">
        <v>828</v>
      </c>
      <c r="E143" s="603"/>
      <c r="F143" s="148"/>
      <c r="G143" s="486"/>
      <c r="H143" s="486"/>
      <c r="I143" s="415"/>
      <c r="J143" s="394"/>
      <c r="K143" s="205"/>
      <c r="L143" s="224">
        <f t="shared" si="48"/>
        <v>0</v>
      </c>
      <c r="M143" s="81"/>
      <c r="N143" s="1"/>
      <c r="O143" s="1"/>
      <c r="P143" s="1"/>
      <c r="Q143" s="1"/>
      <c r="R143" s="1"/>
      <c r="S143" s="1"/>
      <c r="T143" s="1"/>
      <c r="U143" s="89"/>
      <c r="V143" s="1"/>
      <c r="W143" s="1"/>
      <c r="X143" s="46"/>
    </row>
    <row r="144" spans="1:24" s="42" customFormat="1" ht="15.75" hidden="1" thickBot="1" x14ac:dyDescent="0.3">
      <c r="A144" s="140" t="s">
        <v>455</v>
      </c>
      <c r="B144" s="166" t="s">
        <v>956</v>
      </c>
      <c r="C144" s="677" t="s">
        <v>456</v>
      </c>
      <c r="D144" s="678"/>
      <c r="E144" s="678"/>
      <c r="F144" s="434"/>
      <c r="G144" s="499"/>
      <c r="H144" s="499"/>
      <c r="I144" s="435"/>
      <c r="J144" s="433"/>
      <c r="K144" s="217"/>
      <c r="L144" s="227">
        <f t="shared" si="48"/>
        <v>0</v>
      </c>
      <c r="M144" s="122"/>
      <c r="N144" s="123"/>
      <c r="O144" s="123"/>
      <c r="P144" s="123"/>
      <c r="Q144" s="123"/>
      <c r="R144" s="123"/>
      <c r="S144" s="123"/>
      <c r="T144" s="123"/>
      <c r="U144" s="126"/>
      <c r="V144" s="123"/>
      <c r="W144" s="123"/>
      <c r="X144" s="127"/>
    </row>
    <row r="145" spans="1:24" ht="15.75" thickBot="1" x14ac:dyDescent="0.3">
      <c r="B145" s="110" t="s">
        <v>457</v>
      </c>
      <c r="C145" s="609" t="s">
        <v>458</v>
      </c>
      <c r="D145" s="610"/>
      <c r="E145" s="610"/>
      <c r="F145" s="157">
        <f>F146+F147+F150+F151+F152+F153+F154</f>
        <v>0</v>
      </c>
      <c r="G145" s="489">
        <f>G146+G147+G150+G151+G152+G153+G154</f>
        <v>0</v>
      </c>
      <c r="H145" s="489">
        <f>H146+H147+H150+H151+H152+H153+H154</f>
        <v>0</v>
      </c>
      <c r="I145" s="418">
        <f>I146+I147+I150+I151+I152+I153+I154</f>
        <v>0</v>
      </c>
      <c r="J145" s="397">
        <f t="shared" ref="J145:K145" si="49">J146+J147+J150+J151+J152+J153+J154</f>
        <v>0</v>
      </c>
      <c r="K145" s="208">
        <f t="shared" si="49"/>
        <v>0</v>
      </c>
      <c r="L145" s="221">
        <f t="shared" si="48"/>
        <v>0</v>
      </c>
      <c r="M145" s="95">
        <f t="shared" ref="M145:X145" si="50">M146+M147+M150+M151+M152+M153+M154</f>
        <v>0</v>
      </c>
      <c r="N145" s="96">
        <f t="shared" si="50"/>
        <v>0</v>
      </c>
      <c r="O145" s="96">
        <f t="shared" si="50"/>
        <v>0</v>
      </c>
      <c r="P145" s="96">
        <f t="shared" si="50"/>
        <v>0</v>
      </c>
      <c r="Q145" s="96">
        <f t="shared" si="50"/>
        <v>0</v>
      </c>
      <c r="R145" s="96">
        <f t="shared" si="50"/>
        <v>0</v>
      </c>
      <c r="S145" s="96">
        <f t="shared" si="50"/>
        <v>0</v>
      </c>
      <c r="T145" s="96">
        <f t="shared" si="50"/>
        <v>0</v>
      </c>
      <c r="U145" s="99">
        <f t="shared" si="50"/>
        <v>0</v>
      </c>
      <c r="V145" s="96">
        <f t="shared" si="50"/>
        <v>0</v>
      </c>
      <c r="W145" s="96">
        <f t="shared" si="50"/>
        <v>0</v>
      </c>
      <c r="X145" s="100">
        <f t="shared" si="50"/>
        <v>0</v>
      </c>
    </row>
    <row r="146" spans="1:24" s="19" customFormat="1" ht="15.75" hidden="1" thickBot="1" x14ac:dyDescent="0.3">
      <c r="A146" s="140" t="s">
        <v>459</v>
      </c>
      <c r="B146" s="128" t="s">
        <v>957</v>
      </c>
      <c r="C146" s="611" t="s">
        <v>460</v>
      </c>
      <c r="D146" s="612"/>
      <c r="E146" s="612"/>
      <c r="F146" s="147"/>
      <c r="G146" s="485"/>
      <c r="H146" s="485"/>
      <c r="I146" s="414"/>
      <c r="J146" s="393"/>
      <c r="K146" s="204"/>
      <c r="L146" s="223">
        <f t="shared" si="48"/>
        <v>0</v>
      </c>
      <c r="M146" s="104"/>
      <c r="N146" s="105"/>
      <c r="O146" s="105"/>
      <c r="P146" s="105"/>
      <c r="Q146" s="105"/>
      <c r="R146" s="105"/>
      <c r="S146" s="105"/>
      <c r="T146" s="105"/>
      <c r="U146" s="108"/>
      <c r="V146" s="105"/>
      <c r="W146" s="105"/>
      <c r="X146" s="109"/>
    </row>
    <row r="147" spans="1:24" s="19" customFormat="1" ht="15.75" hidden="1" thickBot="1" x14ac:dyDescent="0.3">
      <c r="A147" s="140" t="s">
        <v>461</v>
      </c>
      <c r="B147" s="101" t="s">
        <v>958</v>
      </c>
      <c r="C147" s="613" t="s">
        <v>462</v>
      </c>
      <c r="D147" s="614"/>
      <c r="E147" s="614"/>
      <c r="F147" s="149">
        <f>F148+F149</f>
        <v>0</v>
      </c>
      <c r="G147" s="487">
        <f>G148+G149</f>
        <v>0</v>
      </c>
      <c r="H147" s="487">
        <f>H148+H149</f>
        <v>0</v>
      </c>
      <c r="I147" s="416">
        <f>I148+I149</f>
        <v>0</v>
      </c>
      <c r="J147" s="395">
        <f t="shared" ref="J147:K147" si="51">J148+J149</f>
        <v>0</v>
      </c>
      <c r="K147" s="206">
        <f t="shared" si="51"/>
        <v>0</v>
      </c>
      <c r="L147" s="223">
        <f t="shared" si="48"/>
        <v>0</v>
      </c>
      <c r="M147" s="104">
        <f t="shared" ref="M147:X147" si="52">M148+M149</f>
        <v>0</v>
      </c>
      <c r="N147" s="105">
        <f t="shared" si="52"/>
        <v>0</v>
      </c>
      <c r="O147" s="105">
        <f t="shared" si="52"/>
        <v>0</v>
      </c>
      <c r="P147" s="105">
        <f t="shared" si="52"/>
        <v>0</v>
      </c>
      <c r="Q147" s="105">
        <f t="shared" si="52"/>
        <v>0</v>
      </c>
      <c r="R147" s="105">
        <f t="shared" si="52"/>
        <v>0</v>
      </c>
      <c r="S147" s="105">
        <f t="shared" si="52"/>
        <v>0</v>
      </c>
      <c r="T147" s="105">
        <f t="shared" si="52"/>
        <v>0</v>
      </c>
      <c r="U147" s="108">
        <f t="shared" si="52"/>
        <v>0</v>
      </c>
      <c r="V147" s="105">
        <f t="shared" si="52"/>
        <v>0</v>
      </c>
      <c r="W147" s="105">
        <f t="shared" si="52"/>
        <v>0</v>
      </c>
      <c r="X147" s="109">
        <f t="shared" si="52"/>
        <v>0</v>
      </c>
    </row>
    <row r="148" spans="1:24" ht="15.75" hidden="1" thickBot="1" x14ac:dyDescent="0.3">
      <c r="A148" s="140" t="s">
        <v>463</v>
      </c>
      <c r="B148" s="59"/>
      <c r="C148" s="2"/>
      <c r="D148" s="603" t="s">
        <v>462</v>
      </c>
      <c r="E148" s="603"/>
      <c r="F148" s="148"/>
      <c r="G148" s="486"/>
      <c r="H148" s="486"/>
      <c r="I148" s="415"/>
      <c r="J148" s="394"/>
      <c r="K148" s="205"/>
      <c r="L148" s="224">
        <f t="shared" si="48"/>
        <v>0</v>
      </c>
      <c r="M148" s="81"/>
      <c r="N148" s="1"/>
      <c r="O148" s="1"/>
      <c r="P148" s="1"/>
      <c r="Q148" s="1"/>
      <c r="R148" s="1"/>
      <c r="S148" s="1"/>
      <c r="T148" s="1"/>
      <c r="U148" s="89"/>
      <c r="V148" s="1"/>
      <c r="W148" s="1"/>
      <c r="X148" s="46"/>
    </row>
    <row r="149" spans="1:24" ht="15.75" hidden="1" thickBot="1" x14ac:dyDescent="0.3">
      <c r="A149" s="140" t="s">
        <v>464</v>
      </c>
      <c r="B149" s="59"/>
      <c r="C149" s="2"/>
      <c r="D149" s="603" t="s">
        <v>620</v>
      </c>
      <c r="E149" s="603"/>
      <c r="F149" s="148"/>
      <c r="G149" s="486"/>
      <c r="H149" s="486"/>
      <c r="I149" s="415"/>
      <c r="J149" s="394"/>
      <c r="K149" s="205"/>
      <c r="L149" s="224">
        <f t="shared" si="48"/>
        <v>0</v>
      </c>
      <c r="M149" s="81"/>
      <c r="N149" s="1"/>
      <c r="O149" s="1"/>
      <c r="P149" s="1"/>
      <c r="Q149" s="1"/>
      <c r="R149" s="1"/>
      <c r="S149" s="1"/>
      <c r="T149" s="1"/>
      <c r="U149" s="89"/>
      <c r="V149" s="1"/>
      <c r="W149" s="1"/>
      <c r="X149" s="46"/>
    </row>
    <row r="150" spans="1:24" s="19" customFormat="1" ht="15.75" hidden="1" thickBot="1" x14ac:dyDescent="0.3">
      <c r="A150" s="140" t="s">
        <v>465</v>
      </c>
      <c r="B150" s="101" t="s">
        <v>959</v>
      </c>
      <c r="C150" s="613" t="s">
        <v>466</v>
      </c>
      <c r="D150" s="614"/>
      <c r="E150" s="614"/>
      <c r="F150" s="149"/>
      <c r="G150" s="487"/>
      <c r="H150" s="487"/>
      <c r="I150" s="416"/>
      <c r="J150" s="395"/>
      <c r="K150" s="206"/>
      <c r="L150" s="223">
        <f t="shared" si="48"/>
        <v>0</v>
      </c>
      <c r="M150" s="104"/>
      <c r="N150" s="105"/>
      <c r="O150" s="105"/>
      <c r="P150" s="105"/>
      <c r="Q150" s="105"/>
      <c r="R150" s="105"/>
      <c r="S150" s="105"/>
      <c r="T150" s="105"/>
      <c r="U150" s="108"/>
      <c r="V150" s="105"/>
      <c r="W150" s="105"/>
      <c r="X150" s="109"/>
    </row>
    <row r="151" spans="1:24" s="19" customFormat="1" ht="15.75" hidden="1" thickBot="1" x14ac:dyDescent="0.3">
      <c r="A151" s="140" t="s">
        <v>467</v>
      </c>
      <c r="B151" s="101" t="s">
        <v>960</v>
      </c>
      <c r="C151" s="613" t="s">
        <v>468</v>
      </c>
      <c r="D151" s="614"/>
      <c r="E151" s="614"/>
      <c r="F151" s="149"/>
      <c r="G151" s="487"/>
      <c r="H151" s="487"/>
      <c r="I151" s="416"/>
      <c r="J151" s="395"/>
      <c r="K151" s="206"/>
      <c r="L151" s="223">
        <f t="shared" si="48"/>
        <v>0</v>
      </c>
      <c r="M151" s="104"/>
      <c r="N151" s="105"/>
      <c r="O151" s="105"/>
      <c r="P151" s="105"/>
      <c r="Q151" s="105"/>
      <c r="R151" s="105"/>
      <c r="S151" s="105"/>
      <c r="T151" s="105"/>
      <c r="U151" s="108"/>
      <c r="V151" s="105"/>
      <c r="W151" s="105"/>
      <c r="X151" s="109"/>
    </row>
    <row r="152" spans="1:24" s="19" customFormat="1" ht="15.75" hidden="1" thickBot="1" x14ac:dyDescent="0.3">
      <c r="A152" s="140" t="s">
        <v>469</v>
      </c>
      <c r="B152" s="101" t="s">
        <v>961</v>
      </c>
      <c r="C152" s="613" t="s">
        <v>470</v>
      </c>
      <c r="D152" s="614"/>
      <c r="E152" s="614"/>
      <c r="F152" s="149"/>
      <c r="G152" s="487"/>
      <c r="H152" s="487"/>
      <c r="I152" s="416"/>
      <c r="J152" s="395"/>
      <c r="K152" s="206"/>
      <c r="L152" s="223">
        <f t="shared" si="48"/>
        <v>0</v>
      </c>
      <c r="M152" s="104"/>
      <c r="N152" s="105"/>
      <c r="O152" s="105"/>
      <c r="P152" s="105"/>
      <c r="Q152" s="105"/>
      <c r="R152" s="105"/>
      <c r="S152" s="105"/>
      <c r="T152" s="105"/>
      <c r="U152" s="108"/>
      <c r="V152" s="105"/>
      <c r="W152" s="105"/>
      <c r="X152" s="109"/>
    </row>
    <row r="153" spans="1:24" s="19" customFormat="1" ht="15.75" hidden="1" thickBot="1" x14ac:dyDescent="0.3">
      <c r="A153" s="140" t="s">
        <v>471</v>
      </c>
      <c r="B153" s="101" t="s">
        <v>962</v>
      </c>
      <c r="C153" s="613" t="s">
        <v>472</v>
      </c>
      <c r="D153" s="614"/>
      <c r="E153" s="614"/>
      <c r="F153" s="149"/>
      <c r="G153" s="487"/>
      <c r="H153" s="487"/>
      <c r="I153" s="416"/>
      <c r="J153" s="395"/>
      <c r="K153" s="206"/>
      <c r="L153" s="223">
        <f t="shared" si="48"/>
        <v>0</v>
      </c>
      <c r="M153" s="104"/>
      <c r="N153" s="105"/>
      <c r="O153" s="105"/>
      <c r="P153" s="105"/>
      <c r="Q153" s="105"/>
      <c r="R153" s="105"/>
      <c r="S153" s="105"/>
      <c r="T153" s="105"/>
      <c r="U153" s="108"/>
      <c r="V153" s="105"/>
      <c r="W153" s="105"/>
      <c r="X153" s="109"/>
    </row>
    <row r="154" spans="1:24" s="19" customFormat="1" ht="15.75" hidden="1" thickBot="1" x14ac:dyDescent="0.3">
      <c r="A154" s="140" t="s">
        <v>473</v>
      </c>
      <c r="B154" s="139" t="s">
        <v>963</v>
      </c>
      <c r="C154" s="681" t="s">
        <v>474</v>
      </c>
      <c r="D154" s="682"/>
      <c r="E154" s="682"/>
      <c r="F154" s="167"/>
      <c r="G154" s="500"/>
      <c r="H154" s="500"/>
      <c r="I154" s="430"/>
      <c r="J154" s="410"/>
      <c r="K154" s="218"/>
      <c r="L154" s="223">
        <f t="shared" si="48"/>
        <v>0</v>
      </c>
      <c r="M154" s="104"/>
      <c r="N154" s="105"/>
      <c r="O154" s="105"/>
      <c r="P154" s="105"/>
      <c r="Q154" s="105"/>
      <c r="R154" s="105"/>
      <c r="S154" s="105"/>
      <c r="T154" s="105"/>
      <c r="U154" s="108"/>
      <c r="V154" s="105"/>
      <c r="W154" s="105"/>
      <c r="X154" s="109"/>
    </row>
    <row r="155" spans="1:24" ht="15.75" thickBot="1" x14ac:dyDescent="0.3">
      <c r="B155" s="110" t="s">
        <v>475</v>
      </c>
      <c r="C155" s="609" t="s">
        <v>476</v>
      </c>
      <c r="D155" s="610"/>
      <c r="E155" s="610"/>
      <c r="F155" s="157">
        <f>F156+F158+F159+F160</f>
        <v>1278000</v>
      </c>
      <c r="G155" s="489">
        <f>G156+G158+G159+G160</f>
        <v>1060802</v>
      </c>
      <c r="H155" s="489">
        <f>H156+H158+H159+H160</f>
        <v>1060802</v>
      </c>
      <c r="I155" s="418">
        <f>I156+I158+I159+I160</f>
        <v>1394142</v>
      </c>
      <c r="J155" s="397">
        <f t="shared" ref="J155:K155" si="53">J156+J158+J159+J160</f>
        <v>0</v>
      </c>
      <c r="K155" s="208">
        <f t="shared" si="53"/>
        <v>0</v>
      </c>
      <c r="L155" s="221">
        <f t="shared" si="48"/>
        <v>0</v>
      </c>
      <c r="M155" s="95">
        <f t="shared" ref="M155:X155" si="54">M156+M158+M159+M160</f>
        <v>0</v>
      </c>
      <c r="N155" s="96">
        <f t="shared" si="54"/>
        <v>0</v>
      </c>
      <c r="O155" s="96">
        <f t="shared" si="54"/>
        <v>0</v>
      </c>
      <c r="P155" s="96">
        <f t="shared" si="54"/>
        <v>0</v>
      </c>
      <c r="Q155" s="96">
        <f t="shared" si="54"/>
        <v>0</v>
      </c>
      <c r="R155" s="96">
        <f t="shared" si="54"/>
        <v>0</v>
      </c>
      <c r="S155" s="96">
        <f t="shared" si="54"/>
        <v>0</v>
      </c>
      <c r="T155" s="96">
        <f t="shared" si="54"/>
        <v>0</v>
      </c>
      <c r="U155" s="99">
        <f t="shared" si="54"/>
        <v>0</v>
      </c>
      <c r="V155" s="96">
        <f t="shared" si="54"/>
        <v>0</v>
      </c>
      <c r="W155" s="96">
        <f t="shared" si="54"/>
        <v>0</v>
      </c>
      <c r="X155" s="100">
        <f t="shared" si="54"/>
        <v>0</v>
      </c>
    </row>
    <row r="156" spans="1:24" x14ac:dyDescent="0.25">
      <c r="A156" s="140" t="s">
        <v>477</v>
      </c>
      <c r="B156" s="305" t="s">
        <v>964</v>
      </c>
      <c r="C156" s="704" t="s">
        <v>478</v>
      </c>
      <c r="D156" s="705"/>
      <c r="E156" s="705"/>
      <c r="F156" s="437">
        <f>F157</f>
        <v>1278000</v>
      </c>
      <c r="G156" s="503">
        <f>G157</f>
        <v>835277</v>
      </c>
      <c r="H156" s="503">
        <f>H157</f>
        <v>835277</v>
      </c>
      <c r="I156" s="438">
        <f>I157</f>
        <v>1097750</v>
      </c>
      <c r="J156" s="436">
        <f t="shared" ref="J156:X156" si="55">J157</f>
        <v>0</v>
      </c>
      <c r="K156" s="307">
        <f t="shared" si="55"/>
        <v>0</v>
      </c>
      <c r="L156" s="225">
        <f t="shared" si="55"/>
        <v>0</v>
      </c>
      <c r="M156" s="83">
        <f t="shared" si="55"/>
        <v>0</v>
      </c>
      <c r="N156" s="13">
        <f t="shared" si="55"/>
        <v>0</v>
      </c>
      <c r="O156" s="13">
        <f t="shared" si="55"/>
        <v>0</v>
      </c>
      <c r="P156" s="13">
        <f t="shared" si="55"/>
        <v>0</v>
      </c>
      <c r="Q156" s="13">
        <f t="shared" si="55"/>
        <v>0</v>
      </c>
      <c r="R156" s="13">
        <f t="shared" si="55"/>
        <v>0</v>
      </c>
      <c r="S156" s="13">
        <f t="shared" si="55"/>
        <v>0</v>
      </c>
      <c r="T156" s="13">
        <f t="shared" si="55"/>
        <v>0</v>
      </c>
      <c r="U156" s="90">
        <f t="shared" si="55"/>
        <v>0</v>
      </c>
      <c r="V156" s="13">
        <f t="shared" si="55"/>
        <v>0</v>
      </c>
      <c r="W156" s="13">
        <f t="shared" si="55"/>
        <v>0</v>
      </c>
      <c r="X156" s="47">
        <f t="shared" si="55"/>
        <v>0</v>
      </c>
    </row>
    <row r="157" spans="1:24" x14ac:dyDescent="0.25">
      <c r="B157" s="68"/>
      <c r="C157" s="252"/>
      <c r="D157" s="603" t="s">
        <v>1212</v>
      </c>
      <c r="E157" s="688"/>
      <c r="F157" s="156">
        <v>1278000</v>
      </c>
      <c r="G157" s="501">
        <v>835277</v>
      </c>
      <c r="H157" s="501">
        <v>835277</v>
      </c>
      <c r="I157" s="431">
        <v>1097750</v>
      </c>
      <c r="J157" s="411">
        <f>SUM(M157:X159)</f>
        <v>0</v>
      </c>
      <c r="K157" s="219"/>
      <c r="L157" s="224">
        <f t="shared" si="48"/>
        <v>0</v>
      </c>
      <c r="M157" s="81"/>
      <c r="N157" s="1"/>
      <c r="O157" s="1"/>
      <c r="P157" s="1"/>
      <c r="Q157" s="1"/>
      <c r="R157" s="1"/>
      <c r="S157" s="1"/>
      <c r="T157" s="1"/>
      <c r="U157" s="89"/>
      <c r="V157" s="1"/>
      <c r="W157" s="1"/>
      <c r="X157" s="46"/>
    </row>
    <row r="158" spans="1:24" hidden="1" x14ac:dyDescent="0.25">
      <c r="A158" s="140" t="s">
        <v>479</v>
      </c>
      <c r="B158" s="59" t="s">
        <v>965</v>
      </c>
      <c r="C158" s="604" t="s">
        <v>480</v>
      </c>
      <c r="D158" s="603"/>
      <c r="E158" s="603"/>
      <c r="F158" s="148"/>
      <c r="G158" s="486"/>
      <c r="H158" s="486"/>
      <c r="I158" s="415"/>
      <c r="J158" s="394"/>
      <c r="K158" s="205"/>
      <c r="L158" s="224">
        <f t="shared" si="48"/>
        <v>0</v>
      </c>
      <c r="M158" s="81"/>
      <c r="N158" s="1"/>
      <c r="O158" s="1"/>
      <c r="P158" s="1"/>
      <c r="Q158" s="1"/>
      <c r="R158" s="1"/>
      <c r="S158" s="1"/>
      <c r="T158" s="1"/>
      <c r="U158" s="89"/>
      <c r="V158" s="1"/>
      <c r="W158" s="1"/>
      <c r="X158" s="46"/>
    </row>
    <row r="159" spans="1:24" hidden="1" x14ac:dyDescent="0.25">
      <c r="A159" s="140" t="s">
        <v>481</v>
      </c>
      <c r="B159" s="59" t="s">
        <v>966</v>
      </c>
      <c r="C159" s="604" t="s">
        <v>482</v>
      </c>
      <c r="D159" s="603"/>
      <c r="E159" s="603"/>
      <c r="F159" s="148"/>
      <c r="G159" s="486"/>
      <c r="H159" s="486"/>
      <c r="I159" s="415"/>
      <c r="J159" s="394"/>
      <c r="K159" s="205"/>
      <c r="L159" s="224">
        <f t="shared" si="48"/>
        <v>0</v>
      </c>
      <c r="M159" s="81"/>
      <c r="N159" s="1"/>
      <c r="O159" s="1"/>
      <c r="P159" s="1"/>
      <c r="Q159" s="1"/>
      <c r="R159" s="1"/>
      <c r="S159" s="1"/>
      <c r="T159" s="1"/>
      <c r="U159" s="89"/>
      <c r="V159" s="1"/>
      <c r="W159" s="1"/>
      <c r="X159" s="46"/>
    </row>
    <row r="160" spans="1:24" ht="15.75" thickBot="1" x14ac:dyDescent="0.3">
      <c r="A160" s="140" t="s">
        <v>483</v>
      </c>
      <c r="B160" s="268" t="s">
        <v>967</v>
      </c>
      <c r="C160" s="698" t="s">
        <v>637</v>
      </c>
      <c r="D160" s="699"/>
      <c r="E160" s="699"/>
      <c r="F160" s="271">
        <v>0</v>
      </c>
      <c r="G160" s="494">
        <v>225525</v>
      </c>
      <c r="H160" s="494">
        <v>225525</v>
      </c>
      <c r="I160" s="423">
        <v>296392</v>
      </c>
      <c r="J160" s="402">
        <f>SUM(M160:X160)</f>
        <v>0</v>
      </c>
      <c r="K160" s="270"/>
      <c r="L160" s="225">
        <f t="shared" si="48"/>
        <v>0</v>
      </c>
      <c r="M160" s="83"/>
      <c r="N160" s="13"/>
      <c r="O160" s="13"/>
      <c r="P160" s="13"/>
      <c r="Q160" s="13"/>
      <c r="R160" s="13"/>
      <c r="S160" s="13"/>
      <c r="T160" s="13"/>
      <c r="U160" s="90"/>
      <c r="V160" s="13"/>
      <c r="W160" s="13"/>
      <c r="X160" s="47"/>
    </row>
    <row r="161" spans="1:24" ht="15.75" thickBot="1" x14ac:dyDescent="0.3">
      <c r="B161" s="110" t="s">
        <v>484</v>
      </c>
      <c r="C161" s="609" t="s">
        <v>485</v>
      </c>
      <c r="D161" s="610"/>
      <c r="E161" s="610"/>
      <c r="F161" s="157">
        <f>F162+F163+F174+F185+F196+F199+F211+F212+F213</f>
        <v>0</v>
      </c>
      <c r="G161" s="489">
        <f>G162+G163+G174+G185+G196+G199+G211+G212+G213</f>
        <v>0</v>
      </c>
      <c r="H161" s="489">
        <f>H162+H163+H174+H185+H196+H199+H211+H212+H213</f>
        <v>0</v>
      </c>
      <c r="I161" s="418">
        <f>I162+I163+I174+I185+I196+I199+I211+I212+I213</f>
        <v>0</v>
      </c>
      <c r="J161" s="397">
        <f t="shared" ref="J161:K161" si="56">J162+J163+J174+J185+J196+J199+J211+J212+J213</f>
        <v>0</v>
      </c>
      <c r="K161" s="208">
        <f t="shared" si="56"/>
        <v>0</v>
      </c>
      <c r="L161" s="221">
        <f t="shared" si="48"/>
        <v>0</v>
      </c>
      <c r="M161" s="95">
        <f t="shared" ref="M161:X161" si="57">M162+M163+M174+M185+M196+M199+M211+M212+M213</f>
        <v>0</v>
      </c>
      <c r="N161" s="96">
        <f t="shared" si="57"/>
        <v>0</v>
      </c>
      <c r="O161" s="96">
        <f t="shared" si="57"/>
        <v>0</v>
      </c>
      <c r="P161" s="96">
        <f t="shared" si="57"/>
        <v>0</v>
      </c>
      <c r="Q161" s="96">
        <f t="shared" si="57"/>
        <v>0</v>
      </c>
      <c r="R161" s="96">
        <f t="shared" si="57"/>
        <v>0</v>
      </c>
      <c r="S161" s="96">
        <f t="shared" si="57"/>
        <v>0</v>
      </c>
      <c r="T161" s="96">
        <f t="shared" si="57"/>
        <v>0</v>
      </c>
      <c r="U161" s="99">
        <f t="shared" si="57"/>
        <v>0</v>
      </c>
      <c r="V161" s="96">
        <f t="shared" si="57"/>
        <v>0</v>
      </c>
      <c r="W161" s="96">
        <f t="shared" si="57"/>
        <v>0</v>
      </c>
      <c r="X161" s="100">
        <f t="shared" si="57"/>
        <v>0</v>
      </c>
    </row>
    <row r="162" spans="1:24" s="19" customFormat="1" ht="25.5" hidden="1" customHeight="1" x14ac:dyDescent="0.25">
      <c r="A162" s="140" t="s">
        <v>486</v>
      </c>
      <c r="B162" s="101" t="s">
        <v>968</v>
      </c>
      <c r="C162" s="615" t="s">
        <v>638</v>
      </c>
      <c r="D162" s="616"/>
      <c r="E162" s="616"/>
      <c r="F162" s="168"/>
      <c r="G162" s="502"/>
      <c r="H162" s="502"/>
      <c r="I162" s="432"/>
      <c r="J162" s="412"/>
      <c r="K162" s="220"/>
      <c r="L162" s="223">
        <f t="shared" si="48"/>
        <v>0</v>
      </c>
      <c r="M162" s="104"/>
      <c r="N162" s="105"/>
      <c r="O162" s="105"/>
      <c r="P162" s="105"/>
      <c r="Q162" s="105"/>
      <c r="R162" s="105"/>
      <c r="S162" s="105"/>
      <c r="T162" s="105"/>
      <c r="U162" s="108"/>
      <c r="V162" s="105"/>
      <c r="W162" s="105"/>
      <c r="X162" s="109"/>
    </row>
    <row r="163" spans="1:24" s="19" customFormat="1" ht="16.350000000000001" hidden="1" customHeight="1" x14ac:dyDescent="0.25">
      <c r="A163" s="140" t="s">
        <v>487</v>
      </c>
      <c r="B163" s="101" t="s">
        <v>969</v>
      </c>
      <c r="C163" s="679" t="s">
        <v>1097</v>
      </c>
      <c r="D163" s="680"/>
      <c r="E163" s="680"/>
      <c r="F163" s="168">
        <f>F164+F165+F166+F167+F168+F169+F170+F171+F172+F173</f>
        <v>0</v>
      </c>
      <c r="G163" s="502">
        <f>G164+G165+G166+G167+G168+G169+G170+G171+G172+G173</f>
        <v>0</v>
      </c>
      <c r="H163" s="502">
        <f>H164+H165+H166+H167+H168+H169+H170+H171+H172+H173</f>
        <v>0</v>
      </c>
      <c r="I163" s="432">
        <f>I164+I165+I166+I167+I168+I169+I170+I171+I172+I173</f>
        <v>0</v>
      </c>
      <c r="J163" s="412">
        <f t="shared" ref="J163:K163" si="58">J164+J165+J166+J167+J168+J169+J170+J171+J172+J173</f>
        <v>0</v>
      </c>
      <c r="K163" s="220">
        <f t="shared" si="58"/>
        <v>0</v>
      </c>
      <c r="L163" s="223">
        <f t="shared" si="48"/>
        <v>0</v>
      </c>
      <c r="M163" s="104">
        <f t="shared" ref="M163:X163" si="59">M164+M165+M166+M167+M168+M169+M170+M171+M172+M173</f>
        <v>0</v>
      </c>
      <c r="N163" s="105">
        <f t="shared" si="59"/>
        <v>0</v>
      </c>
      <c r="O163" s="105">
        <f t="shared" si="59"/>
        <v>0</v>
      </c>
      <c r="P163" s="105">
        <f t="shared" si="59"/>
        <v>0</v>
      </c>
      <c r="Q163" s="105">
        <f t="shared" si="59"/>
        <v>0</v>
      </c>
      <c r="R163" s="105">
        <f t="shared" si="59"/>
        <v>0</v>
      </c>
      <c r="S163" s="105">
        <f t="shared" si="59"/>
        <v>0</v>
      </c>
      <c r="T163" s="105">
        <f t="shared" si="59"/>
        <v>0</v>
      </c>
      <c r="U163" s="108">
        <f t="shared" si="59"/>
        <v>0</v>
      </c>
      <c r="V163" s="105">
        <f t="shared" si="59"/>
        <v>0</v>
      </c>
      <c r="W163" s="105">
        <f t="shared" si="59"/>
        <v>0</v>
      </c>
      <c r="X163" s="109">
        <f t="shared" si="59"/>
        <v>0</v>
      </c>
    </row>
    <row r="164" spans="1:24" ht="15.75" hidden="1" thickBot="1" x14ac:dyDescent="0.3">
      <c r="A164" s="140" t="s">
        <v>488</v>
      </c>
      <c r="B164" s="59"/>
      <c r="C164" s="2"/>
      <c r="D164" s="603" t="s">
        <v>1098</v>
      </c>
      <c r="E164" s="603"/>
      <c r="F164" s="148"/>
      <c r="G164" s="486"/>
      <c r="H164" s="486"/>
      <c r="I164" s="415"/>
      <c r="J164" s="394"/>
      <c r="K164" s="205"/>
      <c r="L164" s="224">
        <f t="shared" si="48"/>
        <v>0</v>
      </c>
      <c r="M164" s="81"/>
      <c r="N164" s="1"/>
      <c r="O164" s="1"/>
      <c r="P164" s="1"/>
      <c r="Q164" s="1"/>
      <c r="R164" s="1"/>
      <c r="S164" s="1"/>
      <c r="T164" s="1"/>
      <c r="U164" s="89"/>
      <c r="V164" s="1"/>
      <c r="W164" s="1"/>
      <c r="X164" s="46"/>
    </row>
    <row r="165" spans="1:24" ht="15.75" hidden="1" thickBot="1" x14ac:dyDescent="0.3">
      <c r="A165" s="140" t="s">
        <v>489</v>
      </c>
      <c r="B165" s="59"/>
      <c r="C165" s="2"/>
      <c r="D165" s="603" t="s">
        <v>1099</v>
      </c>
      <c r="E165" s="603"/>
      <c r="F165" s="148"/>
      <c r="G165" s="486"/>
      <c r="H165" s="486"/>
      <c r="I165" s="415"/>
      <c r="J165" s="394"/>
      <c r="K165" s="205"/>
      <c r="L165" s="224">
        <f t="shared" si="48"/>
        <v>0</v>
      </c>
      <c r="M165" s="81"/>
      <c r="N165" s="1"/>
      <c r="O165" s="1"/>
      <c r="P165" s="1"/>
      <c r="Q165" s="1"/>
      <c r="R165" s="1"/>
      <c r="S165" s="1"/>
      <c r="T165" s="1"/>
      <c r="U165" s="89"/>
      <c r="V165" s="1"/>
      <c r="W165" s="1"/>
      <c r="X165" s="46"/>
    </row>
    <row r="166" spans="1:24" ht="15.75" hidden="1" thickBot="1" x14ac:dyDescent="0.3">
      <c r="A166" s="140" t="s">
        <v>490</v>
      </c>
      <c r="B166" s="59"/>
      <c r="C166" s="2"/>
      <c r="D166" s="603" t="s">
        <v>830</v>
      </c>
      <c r="E166" s="603"/>
      <c r="F166" s="148"/>
      <c r="G166" s="486"/>
      <c r="H166" s="486"/>
      <c r="I166" s="415"/>
      <c r="J166" s="394"/>
      <c r="K166" s="205"/>
      <c r="L166" s="224">
        <f t="shared" si="48"/>
        <v>0</v>
      </c>
      <c r="M166" s="81"/>
      <c r="N166" s="1"/>
      <c r="O166" s="1"/>
      <c r="P166" s="1"/>
      <c r="Q166" s="1"/>
      <c r="R166" s="1"/>
      <c r="S166" s="1"/>
      <c r="T166" s="1"/>
      <c r="U166" s="89"/>
      <c r="V166" s="1"/>
      <c r="W166" s="1"/>
      <c r="X166" s="46"/>
    </row>
    <row r="167" spans="1:24" ht="25.5" hidden="1" customHeight="1" x14ac:dyDescent="0.25">
      <c r="A167" s="140" t="s">
        <v>491</v>
      </c>
      <c r="B167" s="59"/>
      <c r="C167" s="2"/>
      <c r="D167" s="607" t="s">
        <v>833</v>
      </c>
      <c r="E167" s="607"/>
      <c r="F167" s="155"/>
      <c r="G167" s="497"/>
      <c r="H167" s="497"/>
      <c r="I167" s="426"/>
      <c r="J167" s="406"/>
      <c r="K167" s="215"/>
      <c r="L167" s="224">
        <f t="shared" si="48"/>
        <v>0</v>
      </c>
      <c r="M167" s="81"/>
      <c r="N167" s="1"/>
      <c r="O167" s="1"/>
      <c r="P167" s="1"/>
      <c r="Q167" s="1"/>
      <c r="R167" s="1"/>
      <c r="S167" s="1"/>
      <c r="T167" s="1"/>
      <c r="U167" s="89"/>
      <c r="V167" s="1"/>
      <c r="W167" s="1"/>
      <c r="X167" s="46"/>
    </row>
    <row r="168" spans="1:24" ht="15.75" hidden="1" thickBot="1" x14ac:dyDescent="0.3">
      <c r="A168" s="140" t="s">
        <v>492</v>
      </c>
      <c r="B168" s="59"/>
      <c r="C168" s="2"/>
      <c r="D168" s="603" t="s">
        <v>835</v>
      </c>
      <c r="E168" s="603"/>
      <c r="F168" s="148"/>
      <c r="G168" s="486"/>
      <c r="H168" s="486"/>
      <c r="I168" s="415"/>
      <c r="J168" s="394"/>
      <c r="K168" s="205"/>
      <c r="L168" s="224">
        <f t="shared" si="48"/>
        <v>0</v>
      </c>
      <c r="M168" s="81"/>
      <c r="N168" s="1"/>
      <c r="O168" s="1"/>
      <c r="P168" s="1"/>
      <c r="Q168" s="1"/>
      <c r="R168" s="1"/>
      <c r="S168" s="1"/>
      <c r="T168" s="1"/>
      <c r="U168" s="89"/>
      <c r="V168" s="1"/>
      <c r="W168" s="1"/>
      <c r="X168" s="46"/>
    </row>
    <row r="169" spans="1:24" ht="15.75" hidden="1" thickBot="1" x14ac:dyDescent="0.3">
      <c r="A169" s="140" t="s">
        <v>493</v>
      </c>
      <c r="B169" s="59"/>
      <c r="C169" s="2"/>
      <c r="D169" s="603" t="s">
        <v>836</v>
      </c>
      <c r="E169" s="603"/>
      <c r="F169" s="148"/>
      <c r="G169" s="486"/>
      <c r="H169" s="486"/>
      <c r="I169" s="415"/>
      <c r="J169" s="394"/>
      <c r="K169" s="205"/>
      <c r="L169" s="224">
        <f t="shared" si="48"/>
        <v>0</v>
      </c>
      <c r="M169" s="81"/>
      <c r="N169" s="1"/>
      <c r="O169" s="1"/>
      <c r="P169" s="1"/>
      <c r="Q169" s="1"/>
      <c r="R169" s="1"/>
      <c r="S169" s="1"/>
      <c r="T169" s="1"/>
      <c r="U169" s="89"/>
      <c r="V169" s="1"/>
      <c r="W169" s="1"/>
      <c r="X169" s="46"/>
    </row>
    <row r="170" spans="1:24" ht="25.5" hidden="1" customHeight="1" x14ac:dyDescent="0.25">
      <c r="A170" s="140" t="s">
        <v>494</v>
      </c>
      <c r="B170" s="59"/>
      <c r="C170" s="2"/>
      <c r="D170" s="607" t="s">
        <v>840</v>
      </c>
      <c r="E170" s="607"/>
      <c r="F170" s="155"/>
      <c r="G170" s="497"/>
      <c r="H170" s="497"/>
      <c r="I170" s="426"/>
      <c r="J170" s="406"/>
      <c r="K170" s="215"/>
      <c r="L170" s="224">
        <f t="shared" si="48"/>
        <v>0</v>
      </c>
      <c r="M170" s="81"/>
      <c r="N170" s="1"/>
      <c r="O170" s="1"/>
      <c r="P170" s="1"/>
      <c r="Q170" s="1"/>
      <c r="R170" s="1"/>
      <c r="S170" s="1"/>
      <c r="T170" s="1"/>
      <c r="U170" s="89"/>
      <c r="V170" s="1"/>
      <c r="W170" s="1"/>
      <c r="X170" s="46"/>
    </row>
    <row r="171" spans="1:24" ht="25.5" hidden="1" customHeight="1" x14ac:dyDescent="0.25">
      <c r="A171" s="140" t="s">
        <v>495</v>
      </c>
      <c r="B171" s="59"/>
      <c r="C171" s="2"/>
      <c r="D171" s="607" t="s">
        <v>843</v>
      </c>
      <c r="E171" s="607"/>
      <c r="F171" s="155"/>
      <c r="G171" s="497"/>
      <c r="H171" s="497"/>
      <c r="I171" s="426"/>
      <c r="J171" s="406"/>
      <c r="K171" s="215"/>
      <c r="L171" s="224">
        <f t="shared" si="48"/>
        <v>0</v>
      </c>
      <c r="M171" s="81"/>
      <c r="N171" s="1"/>
      <c r="O171" s="1"/>
      <c r="P171" s="1"/>
      <c r="Q171" s="1"/>
      <c r="R171" s="1"/>
      <c r="S171" s="1"/>
      <c r="T171" s="1"/>
      <c r="U171" s="89"/>
      <c r="V171" s="1"/>
      <c r="W171" s="1"/>
      <c r="X171" s="46"/>
    </row>
    <row r="172" spans="1:24" ht="25.5" hidden="1" customHeight="1" x14ac:dyDescent="0.25">
      <c r="A172" s="140" t="s">
        <v>496</v>
      </c>
      <c r="B172" s="59"/>
      <c r="C172" s="2"/>
      <c r="D172" s="607" t="s">
        <v>845</v>
      </c>
      <c r="E172" s="607"/>
      <c r="F172" s="155"/>
      <c r="G172" s="497"/>
      <c r="H172" s="497"/>
      <c r="I172" s="426"/>
      <c r="J172" s="406"/>
      <c r="K172" s="215"/>
      <c r="L172" s="224">
        <f t="shared" si="48"/>
        <v>0</v>
      </c>
      <c r="M172" s="81"/>
      <c r="N172" s="1"/>
      <c r="O172" s="1"/>
      <c r="P172" s="1"/>
      <c r="Q172" s="1"/>
      <c r="R172" s="1"/>
      <c r="S172" s="1"/>
      <c r="T172" s="1"/>
      <c r="U172" s="89"/>
      <c r="V172" s="1"/>
      <c r="W172" s="1"/>
      <c r="X172" s="46"/>
    </row>
    <row r="173" spans="1:24" ht="25.5" hidden="1" customHeight="1" x14ac:dyDescent="0.25">
      <c r="A173" s="140" t="s">
        <v>497</v>
      </c>
      <c r="B173" s="59"/>
      <c r="C173" s="2"/>
      <c r="D173" s="607" t="s">
        <v>848</v>
      </c>
      <c r="E173" s="607"/>
      <c r="F173" s="155"/>
      <c r="G173" s="497"/>
      <c r="H173" s="497"/>
      <c r="I173" s="426"/>
      <c r="J173" s="406"/>
      <c r="K173" s="215"/>
      <c r="L173" s="224">
        <f t="shared" si="48"/>
        <v>0</v>
      </c>
      <c r="M173" s="81"/>
      <c r="N173" s="1"/>
      <c r="O173" s="1"/>
      <c r="P173" s="1"/>
      <c r="Q173" s="1"/>
      <c r="R173" s="1"/>
      <c r="S173" s="1"/>
      <c r="T173" s="1"/>
      <c r="U173" s="89"/>
      <c r="V173" s="1"/>
      <c r="W173" s="1"/>
      <c r="X173" s="46"/>
    </row>
    <row r="174" spans="1:24" s="19" customFormat="1" ht="25.5" hidden="1" customHeight="1" x14ac:dyDescent="0.25">
      <c r="A174" s="140" t="s">
        <v>498</v>
      </c>
      <c r="B174" s="101" t="s">
        <v>970</v>
      </c>
      <c r="C174" s="679" t="s">
        <v>891</v>
      </c>
      <c r="D174" s="680"/>
      <c r="E174" s="680"/>
      <c r="F174" s="168">
        <f>F175+F176+F177+F178+F179+F180+F181+F182+F183+F184</f>
        <v>0</v>
      </c>
      <c r="G174" s="502">
        <f>G175+G176+G177+G178+G179+G180+G181+G182+G183+G184</f>
        <v>0</v>
      </c>
      <c r="H174" s="502">
        <f>H175+H176+H177+H178+H179+H180+H181+H182+H183+H184</f>
        <v>0</v>
      </c>
      <c r="I174" s="432">
        <f>I175+I176+I177+I178+I179+I180+I181+I182+I183+I184</f>
        <v>0</v>
      </c>
      <c r="J174" s="412">
        <f t="shared" ref="J174:K174" si="60">J175+J176+J177+J178+J179+J180+J181+J182+J183+J184</f>
        <v>0</v>
      </c>
      <c r="K174" s="220">
        <f t="shared" si="60"/>
        <v>0</v>
      </c>
      <c r="L174" s="223">
        <f t="shared" si="48"/>
        <v>0</v>
      </c>
      <c r="M174" s="104">
        <f t="shared" ref="M174:X174" si="61">M175+M176+M177+M178+M179+M180+M181+M182+M183+M184</f>
        <v>0</v>
      </c>
      <c r="N174" s="105">
        <f t="shared" si="61"/>
        <v>0</v>
      </c>
      <c r="O174" s="105">
        <f t="shared" si="61"/>
        <v>0</v>
      </c>
      <c r="P174" s="105">
        <f t="shared" si="61"/>
        <v>0</v>
      </c>
      <c r="Q174" s="105">
        <f t="shared" si="61"/>
        <v>0</v>
      </c>
      <c r="R174" s="105">
        <f t="shared" si="61"/>
        <v>0</v>
      </c>
      <c r="S174" s="105">
        <f t="shared" si="61"/>
        <v>0</v>
      </c>
      <c r="T174" s="105">
        <f t="shared" si="61"/>
        <v>0</v>
      </c>
      <c r="U174" s="108">
        <f t="shared" si="61"/>
        <v>0</v>
      </c>
      <c r="V174" s="105">
        <f t="shared" si="61"/>
        <v>0</v>
      </c>
      <c r="W174" s="105">
        <f t="shared" si="61"/>
        <v>0</v>
      </c>
      <c r="X174" s="109">
        <f t="shared" si="61"/>
        <v>0</v>
      </c>
    </row>
    <row r="175" spans="1:24" ht="15.75" hidden="1" thickBot="1" x14ac:dyDescent="0.3">
      <c r="A175" s="140" t="s">
        <v>499</v>
      </c>
      <c r="B175" s="59"/>
      <c r="C175" s="2"/>
      <c r="D175" s="603" t="s">
        <v>1100</v>
      </c>
      <c r="E175" s="603"/>
      <c r="F175" s="148"/>
      <c r="G175" s="486"/>
      <c r="H175" s="486"/>
      <c r="I175" s="415"/>
      <c r="J175" s="394"/>
      <c r="K175" s="205"/>
      <c r="L175" s="224">
        <f t="shared" si="48"/>
        <v>0</v>
      </c>
      <c r="M175" s="81"/>
      <c r="N175" s="1"/>
      <c r="O175" s="1"/>
      <c r="P175" s="1"/>
      <c r="Q175" s="1"/>
      <c r="R175" s="1"/>
      <c r="S175" s="1"/>
      <c r="T175" s="1"/>
      <c r="U175" s="89"/>
      <c r="V175" s="1"/>
      <c r="W175" s="1"/>
      <c r="X175" s="46"/>
    </row>
    <row r="176" spans="1:24" ht="15.75" hidden="1" thickBot="1" x14ac:dyDescent="0.3">
      <c r="A176" s="140" t="s">
        <v>500</v>
      </c>
      <c r="B176" s="59"/>
      <c r="C176" s="2"/>
      <c r="D176" s="603" t="s">
        <v>1101</v>
      </c>
      <c r="E176" s="603"/>
      <c r="F176" s="148"/>
      <c r="G176" s="486"/>
      <c r="H176" s="486"/>
      <c r="I176" s="415"/>
      <c r="J176" s="394"/>
      <c r="K176" s="205"/>
      <c r="L176" s="224">
        <f t="shared" si="48"/>
        <v>0</v>
      </c>
      <c r="M176" s="81"/>
      <c r="N176" s="1"/>
      <c r="O176" s="1"/>
      <c r="P176" s="1"/>
      <c r="Q176" s="1"/>
      <c r="R176" s="1"/>
      <c r="S176" s="1"/>
      <c r="T176" s="1"/>
      <c r="U176" s="89"/>
      <c r="V176" s="1"/>
      <c r="W176" s="1"/>
      <c r="X176" s="46"/>
    </row>
    <row r="177" spans="1:24" ht="15.75" hidden="1" thickBot="1" x14ac:dyDescent="0.3">
      <c r="A177" s="140" t="s">
        <v>501</v>
      </c>
      <c r="B177" s="59"/>
      <c r="C177" s="2"/>
      <c r="D177" s="603" t="s">
        <v>831</v>
      </c>
      <c r="E177" s="603"/>
      <c r="F177" s="148"/>
      <c r="G177" s="486"/>
      <c r="H177" s="486"/>
      <c r="I177" s="415"/>
      <c r="J177" s="394"/>
      <c r="K177" s="205"/>
      <c r="L177" s="224">
        <f t="shared" si="48"/>
        <v>0</v>
      </c>
      <c r="M177" s="81"/>
      <c r="N177" s="1"/>
      <c r="O177" s="1"/>
      <c r="P177" s="1"/>
      <c r="Q177" s="1"/>
      <c r="R177" s="1"/>
      <c r="S177" s="1"/>
      <c r="T177" s="1"/>
      <c r="U177" s="89"/>
      <c r="V177" s="1"/>
      <c r="W177" s="1"/>
      <c r="X177" s="46"/>
    </row>
    <row r="178" spans="1:24" ht="25.5" hidden="1" customHeight="1" x14ac:dyDescent="0.25">
      <c r="A178" s="140" t="s">
        <v>502</v>
      </c>
      <c r="B178" s="59"/>
      <c r="C178" s="2"/>
      <c r="D178" s="607" t="s">
        <v>834</v>
      </c>
      <c r="E178" s="607"/>
      <c r="F178" s="155"/>
      <c r="G178" s="497"/>
      <c r="H178" s="497"/>
      <c r="I178" s="426"/>
      <c r="J178" s="406"/>
      <c r="K178" s="215"/>
      <c r="L178" s="224">
        <f t="shared" si="48"/>
        <v>0</v>
      </c>
      <c r="M178" s="81"/>
      <c r="N178" s="1"/>
      <c r="O178" s="1"/>
      <c r="P178" s="1"/>
      <c r="Q178" s="1"/>
      <c r="R178" s="1"/>
      <c r="S178" s="1"/>
      <c r="T178" s="1"/>
      <c r="U178" s="89"/>
      <c r="V178" s="1"/>
      <c r="W178" s="1"/>
      <c r="X178" s="46"/>
    </row>
    <row r="179" spans="1:24" ht="15.75" hidden="1" thickBot="1" x14ac:dyDescent="0.3">
      <c r="A179" s="140" t="s">
        <v>503</v>
      </c>
      <c r="B179" s="59"/>
      <c r="C179" s="2"/>
      <c r="D179" s="603" t="s">
        <v>837</v>
      </c>
      <c r="E179" s="603"/>
      <c r="F179" s="148"/>
      <c r="G179" s="486"/>
      <c r="H179" s="486"/>
      <c r="I179" s="415"/>
      <c r="J179" s="394"/>
      <c r="K179" s="205"/>
      <c r="L179" s="224">
        <f t="shared" si="48"/>
        <v>0</v>
      </c>
      <c r="M179" s="81"/>
      <c r="N179" s="1"/>
      <c r="O179" s="1"/>
      <c r="P179" s="1"/>
      <c r="Q179" s="1"/>
      <c r="R179" s="1"/>
      <c r="S179" s="1"/>
      <c r="T179" s="1"/>
      <c r="U179" s="89"/>
      <c r="V179" s="1"/>
      <c r="W179" s="1"/>
      <c r="X179" s="46"/>
    </row>
    <row r="180" spans="1:24" ht="15.75" hidden="1" thickBot="1" x14ac:dyDescent="0.3">
      <c r="A180" s="140" t="s">
        <v>504</v>
      </c>
      <c r="B180" s="59"/>
      <c r="C180" s="2"/>
      <c r="D180" s="603" t="s">
        <v>1102</v>
      </c>
      <c r="E180" s="603"/>
      <c r="F180" s="148"/>
      <c r="G180" s="486"/>
      <c r="H180" s="486"/>
      <c r="I180" s="415"/>
      <c r="J180" s="394"/>
      <c r="K180" s="205"/>
      <c r="L180" s="224">
        <f t="shared" si="48"/>
        <v>0</v>
      </c>
      <c r="M180" s="81"/>
      <c r="N180" s="1"/>
      <c r="O180" s="1"/>
      <c r="P180" s="1"/>
      <c r="Q180" s="1"/>
      <c r="R180" s="1"/>
      <c r="S180" s="1"/>
      <c r="T180" s="1"/>
      <c r="U180" s="89"/>
      <c r="V180" s="1"/>
      <c r="W180" s="1"/>
      <c r="X180" s="46"/>
    </row>
    <row r="181" spans="1:24" ht="25.5" hidden="1" customHeight="1" x14ac:dyDescent="0.25">
      <c r="A181" s="140" t="s">
        <v>505</v>
      </c>
      <c r="B181" s="59"/>
      <c r="C181" s="2"/>
      <c r="D181" s="607" t="s">
        <v>841</v>
      </c>
      <c r="E181" s="607"/>
      <c r="F181" s="155"/>
      <c r="G181" s="497"/>
      <c r="H181" s="497"/>
      <c r="I181" s="426"/>
      <c r="J181" s="406"/>
      <c r="K181" s="215"/>
      <c r="L181" s="224">
        <f t="shared" si="48"/>
        <v>0</v>
      </c>
      <c r="M181" s="81"/>
      <c r="N181" s="1"/>
      <c r="O181" s="1"/>
      <c r="P181" s="1"/>
      <c r="Q181" s="1"/>
      <c r="R181" s="1"/>
      <c r="S181" s="1"/>
      <c r="T181" s="1"/>
      <c r="U181" s="89"/>
      <c r="V181" s="1"/>
      <c r="W181" s="1"/>
      <c r="X181" s="46"/>
    </row>
    <row r="182" spans="1:24" ht="25.5" hidden="1" customHeight="1" x14ac:dyDescent="0.25">
      <c r="A182" s="140" t="s">
        <v>506</v>
      </c>
      <c r="B182" s="59"/>
      <c r="C182" s="2"/>
      <c r="D182" s="607" t="s">
        <v>844</v>
      </c>
      <c r="E182" s="607"/>
      <c r="F182" s="155"/>
      <c r="G182" s="497"/>
      <c r="H182" s="497"/>
      <c r="I182" s="426"/>
      <c r="J182" s="406"/>
      <c r="K182" s="215"/>
      <c r="L182" s="224">
        <f t="shared" si="48"/>
        <v>0</v>
      </c>
      <c r="M182" s="81"/>
      <c r="N182" s="1"/>
      <c r="O182" s="1"/>
      <c r="P182" s="1"/>
      <c r="Q182" s="1"/>
      <c r="R182" s="1"/>
      <c r="S182" s="1"/>
      <c r="T182" s="1"/>
      <c r="U182" s="89"/>
      <c r="V182" s="1"/>
      <c r="W182" s="1"/>
      <c r="X182" s="46"/>
    </row>
    <row r="183" spans="1:24" ht="25.5" hidden="1" customHeight="1" x14ac:dyDescent="0.25">
      <c r="A183" s="140" t="s">
        <v>507</v>
      </c>
      <c r="B183" s="59"/>
      <c r="C183" s="2"/>
      <c r="D183" s="607" t="s">
        <v>846</v>
      </c>
      <c r="E183" s="607"/>
      <c r="F183" s="155"/>
      <c r="G183" s="497"/>
      <c r="H183" s="497"/>
      <c r="I183" s="426"/>
      <c r="J183" s="406"/>
      <c r="K183" s="215"/>
      <c r="L183" s="224">
        <f t="shared" si="48"/>
        <v>0</v>
      </c>
      <c r="M183" s="81"/>
      <c r="N183" s="1"/>
      <c r="O183" s="1"/>
      <c r="P183" s="1"/>
      <c r="Q183" s="1"/>
      <c r="R183" s="1"/>
      <c r="S183" s="1"/>
      <c r="T183" s="1"/>
      <c r="U183" s="89"/>
      <c r="V183" s="1"/>
      <c r="W183" s="1"/>
      <c r="X183" s="46"/>
    </row>
    <row r="184" spans="1:24" ht="25.5" hidden="1" customHeight="1" x14ac:dyDescent="0.25">
      <c r="A184" s="140" t="s">
        <v>508</v>
      </c>
      <c r="B184" s="59"/>
      <c r="C184" s="2"/>
      <c r="D184" s="607" t="s">
        <v>849</v>
      </c>
      <c r="E184" s="607"/>
      <c r="F184" s="155"/>
      <c r="G184" s="497"/>
      <c r="H184" s="497"/>
      <c r="I184" s="426"/>
      <c r="J184" s="406"/>
      <c r="K184" s="215"/>
      <c r="L184" s="224">
        <f t="shared" si="48"/>
        <v>0</v>
      </c>
      <c r="M184" s="81"/>
      <c r="N184" s="1"/>
      <c r="O184" s="1"/>
      <c r="P184" s="1"/>
      <c r="Q184" s="1"/>
      <c r="R184" s="1"/>
      <c r="S184" s="1"/>
      <c r="T184" s="1"/>
      <c r="U184" s="89"/>
      <c r="V184" s="1"/>
      <c r="W184" s="1"/>
      <c r="X184" s="46"/>
    </row>
    <row r="185" spans="1:24" s="19" customFormat="1" ht="15.75" hidden="1" thickBot="1" x14ac:dyDescent="0.3">
      <c r="A185" s="140" t="s">
        <v>509</v>
      </c>
      <c r="B185" s="101" t="s">
        <v>971</v>
      </c>
      <c r="C185" s="613" t="s">
        <v>510</v>
      </c>
      <c r="D185" s="614"/>
      <c r="E185" s="614"/>
      <c r="F185" s="149">
        <f>F186+F187+F188+F189+F190+F191+F192+F193+F194+F195</f>
        <v>0</v>
      </c>
      <c r="G185" s="487">
        <f>G186+G187+G188+G189+G190+G191+G192+G193+G194+G195</f>
        <v>0</v>
      </c>
      <c r="H185" s="487">
        <f>H186+H187+H188+H189+H190+H191+H192+H193+H194+H195</f>
        <v>0</v>
      </c>
      <c r="I185" s="416">
        <f>I186+I187+I188+I189+I190+I191+I192+I193+I194+I195</f>
        <v>0</v>
      </c>
      <c r="J185" s="395">
        <f t="shared" ref="J185:K185" si="62">J186+J187+J188+J189+J190+J191+J192+J193+J194+J195</f>
        <v>0</v>
      </c>
      <c r="K185" s="206">
        <f t="shared" si="62"/>
        <v>0</v>
      </c>
      <c r="L185" s="223">
        <f t="shared" si="48"/>
        <v>0</v>
      </c>
      <c r="M185" s="104">
        <f t="shared" ref="M185:X185" si="63">M186+M187+M188+M189+M190+M191+M192+M193+M194+M195</f>
        <v>0</v>
      </c>
      <c r="N185" s="105">
        <f t="shared" si="63"/>
        <v>0</v>
      </c>
      <c r="O185" s="105">
        <f t="shared" si="63"/>
        <v>0</v>
      </c>
      <c r="P185" s="105">
        <f t="shared" si="63"/>
        <v>0</v>
      </c>
      <c r="Q185" s="105">
        <f t="shared" si="63"/>
        <v>0</v>
      </c>
      <c r="R185" s="105">
        <f t="shared" si="63"/>
        <v>0</v>
      </c>
      <c r="S185" s="105">
        <f t="shared" si="63"/>
        <v>0</v>
      </c>
      <c r="T185" s="105">
        <f t="shared" si="63"/>
        <v>0</v>
      </c>
      <c r="U185" s="108">
        <f t="shared" si="63"/>
        <v>0</v>
      </c>
      <c r="V185" s="105">
        <f t="shared" si="63"/>
        <v>0</v>
      </c>
      <c r="W185" s="105">
        <f t="shared" si="63"/>
        <v>0</v>
      </c>
      <c r="X185" s="109">
        <f t="shared" si="63"/>
        <v>0</v>
      </c>
    </row>
    <row r="186" spans="1:24" ht="15.75" hidden="1" thickBot="1" x14ac:dyDescent="0.3">
      <c r="A186" s="140" t="s">
        <v>511</v>
      </c>
      <c r="B186" s="59"/>
      <c r="C186" s="2"/>
      <c r="D186" s="603" t="s">
        <v>642</v>
      </c>
      <c r="E186" s="603"/>
      <c r="F186" s="148"/>
      <c r="G186" s="486"/>
      <c r="H186" s="486"/>
      <c r="I186" s="415"/>
      <c r="J186" s="394"/>
      <c r="K186" s="205"/>
      <c r="L186" s="224">
        <f t="shared" si="48"/>
        <v>0</v>
      </c>
      <c r="M186" s="81"/>
      <c r="N186" s="1"/>
      <c r="O186" s="1"/>
      <c r="P186" s="1"/>
      <c r="Q186" s="1"/>
      <c r="R186" s="1"/>
      <c r="S186" s="1"/>
      <c r="T186" s="1"/>
      <c r="U186" s="89"/>
      <c r="V186" s="1"/>
      <c r="W186" s="1"/>
      <c r="X186" s="46"/>
    </row>
    <row r="187" spans="1:24" ht="15.75" hidden="1" thickBot="1" x14ac:dyDescent="0.3">
      <c r="A187" s="140" t="s">
        <v>512</v>
      </c>
      <c r="B187" s="59"/>
      <c r="C187" s="2"/>
      <c r="D187" s="603" t="s">
        <v>829</v>
      </c>
      <c r="E187" s="603"/>
      <c r="F187" s="148"/>
      <c r="G187" s="486"/>
      <c r="H187" s="486"/>
      <c r="I187" s="415"/>
      <c r="J187" s="394"/>
      <c r="K187" s="205"/>
      <c r="L187" s="224">
        <f t="shared" si="48"/>
        <v>0</v>
      </c>
      <c r="M187" s="81"/>
      <c r="N187" s="1"/>
      <c r="O187" s="1"/>
      <c r="P187" s="1"/>
      <c r="Q187" s="1"/>
      <c r="R187" s="1"/>
      <c r="S187" s="1"/>
      <c r="T187" s="1"/>
      <c r="U187" s="89"/>
      <c r="V187" s="1"/>
      <c r="W187" s="1"/>
      <c r="X187" s="46"/>
    </row>
    <row r="188" spans="1:24" ht="15.75" hidden="1" thickBot="1" x14ac:dyDescent="0.3">
      <c r="A188" s="140" t="s">
        <v>513</v>
      </c>
      <c r="B188" s="59"/>
      <c r="C188" s="2"/>
      <c r="D188" s="603" t="s">
        <v>832</v>
      </c>
      <c r="E188" s="603"/>
      <c r="F188" s="148"/>
      <c r="G188" s="486"/>
      <c r="H188" s="486"/>
      <c r="I188" s="415"/>
      <c r="J188" s="394"/>
      <c r="K188" s="205"/>
      <c r="L188" s="224">
        <f t="shared" si="48"/>
        <v>0</v>
      </c>
      <c r="M188" s="81"/>
      <c r="N188" s="1"/>
      <c r="O188" s="1"/>
      <c r="P188" s="1"/>
      <c r="Q188" s="1"/>
      <c r="R188" s="1"/>
      <c r="S188" s="1"/>
      <c r="T188" s="1"/>
      <c r="U188" s="89"/>
      <c r="V188" s="1"/>
      <c r="W188" s="1"/>
      <c r="X188" s="46"/>
    </row>
    <row r="189" spans="1:24" ht="15.75" hidden="1" thickBot="1" x14ac:dyDescent="0.3">
      <c r="A189" s="140" t="s">
        <v>514</v>
      </c>
      <c r="B189" s="59"/>
      <c r="C189" s="2"/>
      <c r="D189" s="607" t="s">
        <v>1103</v>
      </c>
      <c r="E189" s="607"/>
      <c r="F189" s="155"/>
      <c r="G189" s="497"/>
      <c r="H189" s="497"/>
      <c r="I189" s="426"/>
      <c r="J189" s="406"/>
      <c r="K189" s="215"/>
      <c r="L189" s="224">
        <f t="shared" si="48"/>
        <v>0</v>
      </c>
      <c r="M189" s="81"/>
      <c r="N189" s="1"/>
      <c r="O189" s="1"/>
      <c r="P189" s="1"/>
      <c r="Q189" s="1"/>
      <c r="R189" s="1"/>
      <c r="S189" s="1"/>
      <c r="T189" s="1"/>
      <c r="U189" s="89"/>
      <c r="V189" s="1"/>
      <c r="W189" s="1"/>
      <c r="X189" s="46"/>
    </row>
    <row r="190" spans="1:24" ht="15.75" hidden="1" thickBot="1" x14ac:dyDescent="0.3">
      <c r="A190" s="140" t="s">
        <v>515</v>
      </c>
      <c r="B190" s="59"/>
      <c r="C190" s="2"/>
      <c r="D190" s="603" t="s">
        <v>839</v>
      </c>
      <c r="E190" s="603"/>
      <c r="F190" s="148"/>
      <c r="G190" s="486"/>
      <c r="H190" s="486"/>
      <c r="I190" s="415"/>
      <c r="J190" s="394"/>
      <c r="K190" s="205"/>
      <c r="L190" s="224">
        <f t="shared" si="48"/>
        <v>0</v>
      </c>
      <c r="M190" s="81"/>
      <c r="N190" s="1"/>
      <c r="O190" s="1"/>
      <c r="P190" s="1"/>
      <c r="Q190" s="1"/>
      <c r="R190" s="1"/>
      <c r="S190" s="1"/>
      <c r="T190" s="1"/>
      <c r="U190" s="89"/>
      <c r="V190" s="1"/>
      <c r="W190" s="1"/>
      <c r="X190" s="46"/>
    </row>
    <row r="191" spans="1:24" ht="15.75" hidden="1" thickBot="1" x14ac:dyDescent="0.3">
      <c r="A191" s="140" t="s">
        <v>516</v>
      </c>
      <c r="B191" s="59"/>
      <c r="C191" s="2"/>
      <c r="D191" s="603" t="s">
        <v>838</v>
      </c>
      <c r="E191" s="603"/>
      <c r="F191" s="148"/>
      <c r="G191" s="486"/>
      <c r="H191" s="486"/>
      <c r="I191" s="415"/>
      <c r="J191" s="394"/>
      <c r="K191" s="205"/>
      <c r="L191" s="224">
        <f t="shared" si="48"/>
        <v>0</v>
      </c>
      <c r="M191" s="81"/>
      <c r="N191" s="1"/>
      <c r="O191" s="1"/>
      <c r="P191" s="1"/>
      <c r="Q191" s="1"/>
      <c r="R191" s="1"/>
      <c r="S191" s="1"/>
      <c r="T191" s="1"/>
      <c r="U191" s="89"/>
      <c r="V191" s="1"/>
      <c r="W191" s="1"/>
      <c r="X191" s="46"/>
    </row>
    <row r="192" spans="1:24" ht="25.5" hidden="1" customHeight="1" x14ac:dyDescent="0.25">
      <c r="A192" s="140" t="s">
        <v>517</v>
      </c>
      <c r="B192" s="59"/>
      <c r="C192" s="2"/>
      <c r="D192" s="607" t="s">
        <v>842</v>
      </c>
      <c r="E192" s="607"/>
      <c r="F192" s="155"/>
      <c r="G192" s="497"/>
      <c r="H192" s="497"/>
      <c r="I192" s="426"/>
      <c r="J192" s="406"/>
      <c r="K192" s="215"/>
      <c r="L192" s="224">
        <f t="shared" si="48"/>
        <v>0</v>
      </c>
      <c r="M192" s="81"/>
      <c r="N192" s="1"/>
      <c r="O192" s="1"/>
      <c r="P192" s="1"/>
      <c r="Q192" s="1"/>
      <c r="R192" s="1"/>
      <c r="S192" s="1"/>
      <c r="T192" s="1"/>
      <c r="U192" s="89"/>
      <c r="V192" s="1"/>
      <c r="W192" s="1"/>
      <c r="X192" s="46"/>
    </row>
    <row r="193" spans="1:24" ht="15.75" hidden="1" thickBot="1" x14ac:dyDescent="0.3">
      <c r="A193" s="140" t="s">
        <v>518</v>
      </c>
      <c r="B193" s="59"/>
      <c r="C193" s="2"/>
      <c r="D193" s="603" t="s">
        <v>1104</v>
      </c>
      <c r="E193" s="603"/>
      <c r="F193" s="148"/>
      <c r="G193" s="486"/>
      <c r="H193" s="486"/>
      <c r="I193" s="415"/>
      <c r="J193" s="394"/>
      <c r="K193" s="205"/>
      <c r="L193" s="224">
        <f t="shared" si="48"/>
        <v>0</v>
      </c>
      <c r="M193" s="81"/>
      <c r="N193" s="1"/>
      <c r="O193" s="1"/>
      <c r="P193" s="1"/>
      <c r="Q193" s="1"/>
      <c r="R193" s="1"/>
      <c r="S193" s="1"/>
      <c r="T193" s="1"/>
      <c r="U193" s="89"/>
      <c r="V193" s="1"/>
      <c r="W193" s="1"/>
      <c r="X193" s="46"/>
    </row>
    <row r="194" spans="1:24" ht="25.5" hidden="1" customHeight="1" x14ac:dyDescent="0.25">
      <c r="A194" s="140" t="s">
        <v>519</v>
      </c>
      <c r="B194" s="59"/>
      <c r="C194" s="2"/>
      <c r="D194" s="607" t="s">
        <v>847</v>
      </c>
      <c r="E194" s="607"/>
      <c r="F194" s="155"/>
      <c r="G194" s="497"/>
      <c r="H194" s="497"/>
      <c r="I194" s="426"/>
      <c r="J194" s="406"/>
      <c r="K194" s="215"/>
      <c r="L194" s="224">
        <f t="shared" si="48"/>
        <v>0</v>
      </c>
      <c r="M194" s="81"/>
      <c r="N194" s="1"/>
      <c r="O194" s="1"/>
      <c r="P194" s="1"/>
      <c r="Q194" s="1"/>
      <c r="R194" s="1"/>
      <c r="S194" s="1"/>
      <c r="T194" s="1"/>
      <c r="U194" s="89"/>
      <c r="V194" s="1"/>
      <c r="W194" s="1"/>
      <c r="X194" s="46"/>
    </row>
    <row r="195" spans="1:24" ht="25.5" hidden="1" customHeight="1" x14ac:dyDescent="0.25">
      <c r="A195" s="140" t="s">
        <v>520</v>
      </c>
      <c r="B195" s="59"/>
      <c r="C195" s="2"/>
      <c r="D195" s="607" t="s">
        <v>850</v>
      </c>
      <c r="E195" s="607"/>
      <c r="F195" s="155"/>
      <c r="G195" s="497"/>
      <c r="H195" s="497"/>
      <c r="I195" s="426"/>
      <c r="J195" s="406"/>
      <c r="K195" s="215"/>
      <c r="L195" s="224">
        <f t="shared" si="48"/>
        <v>0</v>
      </c>
      <c r="M195" s="81"/>
      <c r="N195" s="1"/>
      <c r="O195" s="1"/>
      <c r="P195" s="1"/>
      <c r="Q195" s="1"/>
      <c r="R195" s="1"/>
      <c r="S195" s="1"/>
      <c r="T195" s="1"/>
      <c r="U195" s="89"/>
      <c r="V195" s="1"/>
      <c r="W195" s="1"/>
      <c r="X195" s="46"/>
    </row>
    <row r="196" spans="1:24" s="19" customFormat="1" ht="25.5" hidden="1" customHeight="1" x14ac:dyDescent="0.25">
      <c r="A196" s="140" t="s">
        <v>521</v>
      </c>
      <c r="B196" s="101" t="s">
        <v>972</v>
      </c>
      <c r="C196" s="679" t="s">
        <v>892</v>
      </c>
      <c r="D196" s="680"/>
      <c r="E196" s="680"/>
      <c r="F196" s="168">
        <f>F197+F198</f>
        <v>0</v>
      </c>
      <c r="G196" s="502">
        <f>G197+G198</f>
        <v>0</v>
      </c>
      <c r="H196" s="502">
        <f>H197+H198</f>
        <v>0</v>
      </c>
      <c r="I196" s="432">
        <f>I197+I198</f>
        <v>0</v>
      </c>
      <c r="J196" s="412">
        <f t="shared" ref="J196:K196" si="64">J197+J198</f>
        <v>0</v>
      </c>
      <c r="K196" s="220">
        <f t="shared" si="64"/>
        <v>0</v>
      </c>
      <c r="L196" s="223">
        <f t="shared" si="48"/>
        <v>0</v>
      </c>
      <c r="M196" s="104">
        <f t="shared" ref="M196:X196" si="65">M197+M198</f>
        <v>0</v>
      </c>
      <c r="N196" s="105">
        <f t="shared" si="65"/>
        <v>0</v>
      </c>
      <c r="O196" s="105">
        <f t="shared" si="65"/>
        <v>0</v>
      </c>
      <c r="P196" s="105">
        <f t="shared" si="65"/>
        <v>0</v>
      </c>
      <c r="Q196" s="105">
        <f t="shared" si="65"/>
        <v>0</v>
      </c>
      <c r="R196" s="105">
        <f t="shared" si="65"/>
        <v>0</v>
      </c>
      <c r="S196" s="105">
        <f t="shared" si="65"/>
        <v>0</v>
      </c>
      <c r="T196" s="105">
        <f t="shared" si="65"/>
        <v>0</v>
      </c>
      <c r="U196" s="108">
        <f t="shared" si="65"/>
        <v>0</v>
      </c>
      <c r="V196" s="105">
        <f t="shared" si="65"/>
        <v>0</v>
      </c>
      <c r="W196" s="105">
        <f t="shared" si="65"/>
        <v>0</v>
      </c>
      <c r="X196" s="109">
        <f t="shared" si="65"/>
        <v>0</v>
      </c>
    </row>
    <row r="197" spans="1:24" ht="25.5" hidden="1" customHeight="1" x14ac:dyDescent="0.25">
      <c r="A197" s="140" t="s">
        <v>522</v>
      </c>
      <c r="B197" s="59"/>
      <c r="C197" s="2"/>
      <c r="D197" s="607" t="s">
        <v>853</v>
      </c>
      <c r="E197" s="607"/>
      <c r="F197" s="155"/>
      <c r="G197" s="497"/>
      <c r="H197" s="497"/>
      <c r="I197" s="426"/>
      <c r="J197" s="406"/>
      <c r="K197" s="215"/>
      <c r="L197" s="224">
        <f t="shared" si="48"/>
        <v>0</v>
      </c>
      <c r="M197" s="81"/>
      <c r="N197" s="1"/>
      <c r="O197" s="1"/>
      <c r="P197" s="1"/>
      <c r="Q197" s="1"/>
      <c r="R197" s="1"/>
      <c r="S197" s="1"/>
      <c r="T197" s="1"/>
      <c r="U197" s="89"/>
      <c r="V197" s="1"/>
      <c r="W197" s="1"/>
      <c r="X197" s="46"/>
    </row>
    <row r="198" spans="1:24" ht="25.5" hidden="1" customHeight="1" x14ac:dyDescent="0.25">
      <c r="A198" s="140" t="s">
        <v>523</v>
      </c>
      <c r="B198" s="59"/>
      <c r="C198" s="2"/>
      <c r="D198" s="607" t="s">
        <v>854</v>
      </c>
      <c r="E198" s="607"/>
      <c r="F198" s="155"/>
      <c r="G198" s="497"/>
      <c r="H198" s="497"/>
      <c r="I198" s="426"/>
      <c r="J198" s="406"/>
      <c r="K198" s="215"/>
      <c r="L198" s="224">
        <f t="shared" si="48"/>
        <v>0</v>
      </c>
      <c r="M198" s="81"/>
      <c r="N198" s="1"/>
      <c r="O198" s="1"/>
      <c r="P198" s="1"/>
      <c r="Q198" s="1"/>
      <c r="R198" s="1"/>
      <c r="S198" s="1"/>
      <c r="T198" s="1"/>
      <c r="U198" s="89"/>
      <c r="V198" s="1"/>
      <c r="W198" s="1"/>
      <c r="X198" s="46"/>
    </row>
    <row r="199" spans="1:24" s="19" customFormat="1" ht="15" hidden="1" customHeight="1" x14ac:dyDescent="0.25">
      <c r="A199" s="140" t="s">
        <v>524</v>
      </c>
      <c r="B199" s="101" t="s">
        <v>973</v>
      </c>
      <c r="C199" s="679" t="s">
        <v>1105</v>
      </c>
      <c r="D199" s="680"/>
      <c r="E199" s="680"/>
      <c r="F199" s="168">
        <f>F200+F201+F202+F203+F204+F205+F206+F207+F208+F209+F210</f>
        <v>0</v>
      </c>
      <c r="G199" s="502">
        <f>G200+G201+G202+G203+G204+G205+G206+G207+G208+G209+G210</f>
        <v>0</v>
      </c>
      <c r="H199" s="502">
        <f>H200+H201+H202+H203+H204+H205+H206+H207+H208+H209+H210</f>
        <v>0</v>
      </c>
      <c r="I199" s="432">
        <f>I200+I201+I202+I203+I204+I205+I206+I207+I208+I209+I210</f>
        <v>0</v>
      </c>
      <c r="J199" s="412">
        <f t="shared" ref="J199:K199" si="66">J200+J201+J202+J203+J204+J205+J206+J207+J208+J209+J210</f>
        <v>0</v>
      </c>
      <c r="K199" s="220">
        <f t="shared" si="66"/>
        <v>0</v>
      </c>
      <c r="L199" s="223">
        <f t="shared" ref="L199:L247" si="67">SUM(J199:K199)</f>
        <v>0</v>
      </c>
      <c r="M199" s="104">
        <f t="shared" ref="M199:X199" si="68">M200+M201+M202+M203+M204+M205+M206+M207+M208+M209+M210</f>
        <v>0</v>
      </c>
      <c r="N199" s="105">
        <f t="shared" si="68"/>
        <v>0</v>
      </c>
      <c r="O199" s="105">
        <f t="shared" si="68"/>
        <v>0</v>
      </c>
      <c r="P199" s="105">
        <f t="shared" si="68"/>
        <v>0</v>
      </c>
      <c r="Q199" s="105">
        <f t="shared" si="68"/>
        <v>0</v>
      </c>
      <c r="R199" s="105">
        <f t="shared" si="68"/>
        <v>0</v>
      </c>
      <c r="S199" s="105">
        <f t="shared" si="68"/>
        <v>0</v>
      </c>
      <c r="T199" s="105">
        <f t="shared" si="68"/>
        <v>0</v>
      </c>
      <c r="U199" s="108">
        <f t="shared" si="68"/>
        <v>0</v>
      </c>
      <c r="V199" s="105">
        <f t="shared" si="68"/>
        <v>0</v>
      </c>
      <c r="W199" s="105">
        <f t="shared" si="68"/>
        <v>0</v>
      </c>
      <c r="X199" s="109">
        <f t="shared" si="68"/>
        <v>0</v>
      </c>
    </row>
    <row r="200" spans="1:24" ht="15.75" hidden="1" thickBot="1" x14ac:dyDescent="0.3">
      <c r="A200" s="140" t="s">
        <v>525</v>
      </c>
      <c r="B200" s="59"/>
      <c r="C200" s="2"/>
      <c r="D200" s="603" t="s">
        <v>643</v>
      </c>
      <c r="E200" s="603"/>
      <c r="F200" s="148"/>
      <c r="G200" s="486"/>
      <c r="H200" s="486"/>
      <c r="I200" s="415"/>
      <c r="J200" s="394"/>
      <c r="K200" s="205"/>
      <c r="L200" s="224">
        <f t="shared" si="67"/>
        <v>0</v>
      </c>
      <c r="M200" s="81"/>
      <c r="N200" s="1"/>
      <c r="O200" s="1"/>
      <c r="P200" s="1"/>
      <c r="Q200" s="1"/>
      <c r="R200" s="1"/>
      <c r="S200" s="1"/>
      <c r="T200" s="1"/>
      <c r="U200" s="89"/>
      <c r="V200" s="1"/>
      <c r="W200" s="1"/>
      <c r="X200" s="46"/>
    </row>
    <row r="201" spans="1:24" ht="15.75" hidden="1" thickBot="1" x14ac:dyDescent="0.3">
      <c r="A201" s="140" t="s">
        <v>526</v>
      </c>
      <c r="B201" s="59"/>
      <c r="C201" s="2"/>
      <c r="D201" s="603" t="s">
        <v>1106</v>
      </c>
      <c r="E201" s="603"/>
      <c r="F201" s="148"/>
      <c r="G201" s="486"/>
      <c r="H201" s="486"/>
      <c r="I201" s="415"/>
      <c r="J201" s="394"/>
      <c r="K201" s="205"/>
      <c r="L201" s="224">
        <f t="shared" si="67"/>
        <v>0</v>
      </c>
      <c r="M201" s="81"/>
      <c r="N201" s="1"/>
      <c r="O201" s="1"/>
      <c r="P201" s="1"/>
      <c r="Q201" s="1"/>
      <c r="R201" s="1"/>
      <c r="S201" s="1"/>
      <c r="T201" s="1"/>
      <c r="U201" s="89"/>
      <c r="V201" s="1"/>
      <c r="W201" s="1"/>
      <c r="X201" s="46"/>
    </row>
    <row r="202" spans="1:24" ht="15.75" hidden="1" thickBot="1" x14ac:dyDescent="0.3">
      <c r="A202" s="140" t="s">
        <v>527</v>
      </c>
      <c r="B202" s="59"/>
      <c r="C202" s="2"/>
      <c r="D202" s="603" t="s">
        <v>646</v>
      </c>
      <c r="E202" s="603"/>
      <c r="F202" s="148"/>
      <c r="G202" s="486"/>
      <c r="H202" s="486"/>
      <c r="I202" s="415"/>
      <c r="J202" s="394"/>
      <c r="K202" s="205"/>
      <c r="L202" s="224">
        <f t="shared" si="67"/>
        <v>0</v>
      </c>
      <c r="M202" s="81"/>
      <c r="N202" s="1"/>
      <c r="O202" s="1"/>
      <c r="P202" s="1"/>
      <c r="Q202" s="1"/>
      <c r="R202" s="1"/>
      <c r="S202" s="1"/>
      <c r="T202" s="1"/>
      <c r="U202" s="89"/>
      <c r="V202" s="1"/>
      <c r="W202" s="1"/>
      <c r="X202" s="46"/>
    </row>
    <row r="203" spans="1:24" ht="15.75" hidden="1" thickBot="1" x14ac:dyDescent="0.3">
      <c r="A203" s="140" t="s">
        <v>528</v>
      </c>
      <c r="B203" s="59"/>
      <c r="C203" s="2"/>
      <c r="D203" s="603" t="s">
        <v>644</v>
      </c>
      <c r="E203" s="603"/>
      <c r="F203" s="148"/>
      <c r="G203" s="486"/>
      <c r="H203" s="486"/>
      <c r="I203" s="415"/>
      <c r="J203" s="394"/>
      <c r="K203" s="205"/>
      <c r="L203" s="224">
        <f t="shared" si="67"/>
        <v>0</v>
      </c>
      <c r="M203" s="81"/>
      <c r="N203" s="1"/>
      <c r="O203" s="1"/>
      <c r="P203" s="1"/>
      <c r="Q203" s="1"/>
      <c r="R203" s="1"/>
      <c r="S203" s="1"/>
      <c r="T203" s="1"/>
      <c r="U203" s="89"/>
      <c r="V203" s="1"/>
      <c r="W203" s="1"/>
      <c r="X203" s="46"/>
    </row>
    <row r="204" spans="1:24" ht="15.75" hidden="1" thickBot="1" x14ac:dyDescent="0.3">
      <c r="A204" s="140" t="s">
        <v>529</v>
      </c>
      <c r="B204" s="59"/>
      <c r="C204" s="2"/>
      <c r="D204" s="603" t="s">
        <v>1107</v>
      </c>
      <c r="E204" s="603"/>
      <c r="F204" s="148"/>
      <c r="G204" s="486"/>
      <c r="H204" s="486"/>
      <c r="I204" s="415"/>
      <c r="J204" s="394"/>
      <c r="K204" s="205"/>
      <c r="L204" s="224">
        <f t="shared" si="67"/>
        <v>0</v>
      </c>
      <c r="M204" s="81"/>
      <c r="N204" s="1"/>
      <c r="O204" s="1"/>
      <c r="P204" s="1"/>
      <c r="Q204" s="1"/>
      <c r="R204" s="1"/>
      <c r="S204" s="1"/>
      <c r="T204" s="1"/>
      <c r="U204" s="89"/>
      <c r="V204" s="1"/>
      <c r="W204" s="1"/>
      <c r="X204" s="46"/>
    </row>
    <row r="205" spans="1:24" ht="25.5" hidden="1" customHeight="1" x14ac:dyDescent="0.25">
      <c r="A205" s="140" t="s">
        <v>530</v>
      </c>
      <c r="B205" s="59"/>
      <c r="C205" s="2"/>
      <c r="D205" s="607" t="s">
        <v>822</v>
      </c>
      <c r="E205" s="607"/>
      <c r="F205" s="155"/>
      <c r="G205" s="497"/>
      <c r="H205" s="497"/>
      <c r="I205" s="426"/>
      <c r="J205" s="406"/>
      <c r="K205" s="215"/>
      <c r="L205" s="224">
        <f t="shared" si="67"/>
        <v>0</v>
      </c>
      <c r="M205" s="81"/>
      <c r="N205" s="1"/>
      <c r="O205" s="1"/>
      <c r="P205" s="1"/>
      <c r="Q205" s="1"/>
      <c r="R205" s="1"/>
      <c r="S205" s="1"/>
      <c r="T205" s="1"/>
      <c r="U205" s="89"/>
      <c r="V205" s="1"/>
      <c r="W205" s="1"/>
      <c r="X205" s="46"/>
    </row>
    <row r="206" spans="1:24" ht="25.5" hidden="1" customHeight="1" x14ac:dyDescent="0.25">
      <c r="A206" s="140" t="s">
        <v>531</v>
      </c>
      <c r="B206" s="59"/>
      <c r="C206" s="2"/>
      <c r="D206" s="607" t="s">
        <v>825</v>
      </c>
      <c r="E206" s="607"/>
      <c r="F206" s="155"/>
      <c r="G206" s="497"/>
      <c r="H206" s="497"/>
      <c r="I206" s="426"/>
      <c r="J206" s="406"/>
      <c r="K206" s="215"/>
      <c r="L206" s="224">
        <f t="shared" si="67"/>
        <v>0</v>
      </c>
      <c r="M206" s="81"/>
      <c r="N206" s="1"/>
      <c r="O206" s="1"/>
      <c r="P206" s="1"/>
      <c r="Q206" s="1"/>
      <c r="R206" s="1"/>
      <c r="S206" s="1"/>
      <c r="T206" s="1"/>
      <c r="U206" s="89"/>
      <c r="V206" s="1"/>
      <c r="W206" s="1"/>
      <c r="X206" s="46"/>
    </row>
    <row r="207" spans="1:24" ht="15.75" hidden="1" thickBot="1" x14ac:dyDescent="0.3">
      <c r="A207" s="140" t="s">
        <v>532</v>
      </c>
      <c r="B207" s="59"/>
      <c r="C207" s="2"/>
      <c r="D207" s="603" t="s">
        <v>1108</v>
      </c>
      <c r="E207" s="603"/>
      <c r="F207" s="148"/>
      <c r="G207" s="486"/>
      <c r="H207" s="486"/>
      <c r="I207" s="415"/>
      <c r="J207" s="394"/>
      <c r="K207" s="205"/>
      <c r="L207" s="224">
        <f t="shared" si="67"/>
        <v>0</v>
      </c>
      <c r="M207" s="81"/>
      <c r="N207" s="1"/>
      <c r="O207" s="1"/>
      <c r="P207" s="1"/>
      <c r="Q207" s="1"/>
      <c r="R207" s="1"/>
      <c r="S207" s="1"/>
      <c r="T207" s="1"/>
      <c r="U207" s="89"/>
      <c r="V207" s="1"/>
      <c r="W207" s="1"/>
      <c r="X207" s="46"/>
    </row>
    <row r="208" spans="1:24" ht="15.75" hidden="1" thickBot="1" x14ac:dyDescent="0.3">
      <c r="A208" s="140" t="s">
        <v>533</v>
      </c>
      <c r="B208" s="59"/>
      <c r="C208" s="2"/>
      <c r="D208" s="603" t="s">
        <v>645</v>
      </c>
      <c r="E208" s="603"/>
      <c r="F208" s="148"/>
      <c r="G208" s="486"/>
      <c r="H208" s="486"/>
      <c r="I208" s="415"/>
      <c r="J208" s="394"/>
      <c r="K208" s="205"/>
      <c r="L208" s="224">
        <f t="shared" si="67"/>
        <v>0</v>
      </c>
      <c r="M208" s="81"/>
      <c r="N208" s="1"/>
      <c r="O208" s="1"/>
      <c r="P208" s="1"/>
      <c r="Q208" s="1"/>
      <c r="R208" s="1"/>
      <c r="S208" s="1"/>
      <c r="T208" s="1"/>
      <c r="U208" s="89"/>
      <c r="V208" s="1"/>
      <c r="W208" s="1"/>
      <c r="X208" s="46"/>
    </row>
    <row r="209" spans="1:24" ht="15.75" hidden="1" thickBot="1" x14ac:dyDescent="0.3">
      <c r="A209" s="140" t="s">
        <v>534</v>
      </c>
      <c r="B209" s="59"/>
      <c r="C209" s="2"/>
      <c r="D209" s="603" t="s">
        <v>1109</v>
      </c>
      <c r="E209" s="603"/>
      <c r="F209" s="148"/>
      <c r="G209" s="486"/>
      <c r="H209" s="486"/>
      <c r="I209" s="415"/>
      <c r="J209" s="394"/>
      <c r="K209" s="205"/>
      <c r="L209" s="224">
        <f t="shared" si="67"/>
        <v>0</v>
      </c>
      <c r="M209" s="81"/>
      <c r="N209" s="1"/>
      <c r="O209" s="1"/>
      <c r="P209" s="1"/>
      <c r="Q209" s="1"/>
      <c r="R209" s="1"/>
      <c r="S209" s="1"/>
      <c r="T209" s="1"/>
      <c r="U209" s="89"/>
      <c r="V209" s="1"/>
      <c r="W209" s="1"/>
      <c r="X209" s="46"/>
    </row>
    <row r="210" spans="1:24" ht="15.75" hidden="1" thickBot="1" x14ac:dyDescent="0.3">
      <c r="A210" s="140" t="s">
        <v>535</v>
      </c>
      <c r="B210" s="59"/>
      <c r="C210" s="2"/>
      <c r="D210" s="603" t="s">
        <v>851</v>
      </c>
      <c r="E210" s="603"/>
      <c r="F210" s="148"/>
      <c r="G210" s="486"/>
      <c r="H210" s="486"/>
      <c r="I210" s="415"/>
      <c r="J210" s="394"/>
      <c r="K210" s="205"/>
      <c r="L210" s="224">
        <f t="shared" si="67"/>
        <v>0</v>
      </c>
      <c r="M210" s="81"/>
      <c r="N210" s="1"/>
      <c r="O210" s="1"/>
      <c r="P210" s="1"/>
      <c r="Q210" s="1"/>
      <c r="R210" s="1"/>
      <c r="S210" s="1"/>
      <c r="T210" s="1"/>
      <c r="U210" s="89"/>
      <c r="V210" s="1"/>
      <c r="W210" s="1"/>
      <c r="X210" s="46"/>
    </row>
    <row r="211" spans="1:24" s="19" customFormat="1" ht="15.75" hidden="1" thickBot="1" x14ac:dyDescent="0.3">
      <c r="A211" s="140" t="s">
        <v>536</v>
      </c>
      <c r="B211" s="101" t="s">
        <v>974</v>
      </c>
      <c r="C211" s="613" t="s">
        <v>537</v>
      </c>
      <c r="D211" s="614"/>
      <c r="E211" s="614"/>
      <c r="F211" s="149"/>
      <c r="G211" s="487"/>
      <c r="H211" s="487"/>
      <c r="I211" s="416"/>
      <c r="J211" s="395"/>
      <c r="K211" s="206"/>
      <c r="L211" s="223">
        <f t="shared" si="67"/>
        <v>0</v>
      </c>
      <c r="M211" s="104"/>
      <c r="N211" s="105"/>
      <c r="O211" s="105"/>
      <c r="P211" s="105"/>
      <c r="Q211" s="105"/>
      <c r="R211" s="105"/>
      <c r="S211" s="105"/>
      <c r="T211" s="105"/>
      <c r="U211" s="108"/>
      <c r="V211" s="105"/>
      <c r="W211" s="105"/>
      <c r="X211" s="109"/>
    </row>
    <row r="212" spans="1:24" s="19" customFormat="1" ht="15.75" hidden="1" thickBot="1" x14ac:dyDescent="0.3">
      <c r="A212" s="140" t="s">
        <v>538</v>
      </c>
      <c r="B212" s="101" t="s">
        <v>975</v>
      </c>
      <c r="C212" s="613" t="s">
        <v>539</v>
      </c>
      <c r="D212" s="614"/>
      <c r="E212" s="614"/>
      <c r="F212" s="149"/>
      <c r="G212" s="487"/>
      <c r="H212" s="487"/>
      <c r="I212" s="416"/>
      <c r="J212" s="395"/>
      <c r="K212" s="206"/>
      <c r="L212" s="223">
        <f t="shared" si="67"/>
        <v>0</v>
      </c>
      <c r="M212" s="104"/>
      <c r="N212" s="105"/>
      <c r="O212" s="105"/>
      <c r="P212" s="105"/>
      <c r="Q212" s="105"/>
      <c r="R212" s="105"/>
      <c r="S212" s="105"/>
      <c r="T212" s="105"/>
      <c r="U212" s="108"/>
      <c r="V212" s="105"/>
      <c r="W212" s="105"/>
      <c r="X212" s="109"/>
    </row>
    <row r="213" spans="1:24" s="19" customFormat="1" ht="15.75" hidden="1" thickBot="1" x14ac:dyDescent="0.3">
      <c r="A213" s="140" t="s">
        <v>540</v>
      </c>
      <c r="B213" s="101" t="s">
        <v>976</v>
      </c>
      <c r="C213" s="613" t="s">
        <v>541</v>
      </c>
      <c r="D213" s="614"/>
      <c r="E213" s="614"/>
      <c r="F213" s="149">
        <f>F214+F215+F216+F217+F218+F219+F220+F221+F222+F223</f>
        <v>0</v>
      </c>
      <c r="G213" s="487">
        <f>G214+G215+G216+G217+G218+G219+G220+G221+G222+G223</f>
        <v>0</v>
      </c>
      <c r="H213" s="487">
        <f>H214+H215+H216+H217+H218+H219+H220+H221+H222+H223</f>
        <v>0</v>
      </c>
      <c r="I213" s="416">
        <f>I214+I215+I216+I217+I218+I219+I220+I221+I222+I223</f>
        <v>0</v>
      </c>
      <c r="J213" s="395">
        <f t="shared" ref="J213:K213" si="69">J214+J215+J216+J217+J218+J219+J220+J221+J222+J223</f>
        <v>0</v>
      </c>
      <c r="K213" s="206">
        <f t="shared" si="69"/>
        <v>0</v>
      </c>
      <c r="L213" s="223">
        <f t="shared" si="67"/>
        <v>0</v>
      </c>
      <c r="M213" s="104">
        <f t="shared" ref="M213:X213" si="70">M214+M215+M216+M217+M218+M219+M220+M221+M222+M223</f>
        <v>0</v>
      </c>
      <c r="N213" s="105">
        <f t="shared" si="70"/>
        <v>0</v>
      </c>
      <c r="O213" s="105">
        <f t="shared" si="70"/>
        <v>0</v>
      </c>
      <c r="P213" s="105">
        <f t="shared" si="70"/>
        <v>0</v>
      </c>
      <c r="Q213" s="105">
        <f t="shared" si="70"/>
        <v>0</v>
      </c>
      <c r="R213" s="105">
        <f t="shared" si="70"/>
        <v>0</v>
      </c>
      <c r="S213" s="105">
        <f t="shared" si="70"/>
        <v>0</v>
      </c>
      <c r="T213" s="105">
        <f t="shared" si="70"/>
        <v>0</v>
      </c>
      <c r="U213" s="108">
        <f t="shared" si="70"/>
        <v>0</v>
      </c>
      <c r="V213" s="105">
        <f t="shared" si="70"/>
        <v>0</v>
      </c>
      <c r="W213" s="105">
        <f t="shared" si="70"/>
        <v>0</v>
      </c>
      <c r="X213" s="109">
        <f t="shared" si="70"/>
        <v>0</v>
      </c>
    </row>
    <row r="214" spans="1:24" ht="15.75" hidden="1" thickBot="1" x14ac:dyDescent="0.3">
      <c r="A214" s="140" t="s">
        <v>542</v>
      </c>
      <c r="B214" s="59"/>
      <c r="C214" s="2"/>
      <c r="D214" s="603" t="s">
        <v>647</v>
      </c>
      <c r="E214" s="603"/>
      <c r="F214" s="148"/>
      <c r="G214" s="486"/>
      <c r="H214" s="486"/>
      <c r="I214" s="415"/>
      <c r="J214" s="394"/>
      <c r="K214" s="205"/>
      <c r="L214" s="224">
        <f t="shared" si="67"/>
        <v>0</v>
      </c>
      <c r="M214" s="81"/>
      <c r="N214" s="1"/>
      <c r="O214" s="1"/>
      <c r="P214" s="1"/>
      <c r="Q214" s="1"/>
      <c r="R214" s="1"/>
      <c r="S214" s="1"/>
      <c r="T214" s="1"/>
      <c r="U214" s="89"/>
      <c r="V214" s="1"/>
      <c r="W214" s="1"/>
      <c r="X214" s="46"/>
    </row>
    <row r="215" spans="1:24" ht="15.75" hidden="1" thickBot="1" x14ac:dyDescent="0.3">
      <c r="A215" s="140" t="s">
        <v>543</v>
      </c>
      <c r="B215" s="59"/>
      <c r="C215" s="2"/>
      <c r="D215" s="603" t="s">
        <v>648</v>
      </c>
      <c r="E215" s="603"/>
      <c r="F215" s="148"/>
      <c r="G215" s="486"/>
      <c r="H215" s="486"/>
      <c r="I215" s="415"/>
      <c r="J215" s="394"/>
      <c r="K215" s="205"/>
      <c r="L215" s="224">
        <f t="shared" si="67"/>
        <v>0</v>
      </c>
      <c r="M215" s="81"/>
      <c r="N215" s="1"/>
      <c r="O215" s="1"/>
      <c r="P215" s="1"/>
      <c r="Q215" s="1"/>
      <c r="R215" s="1"/>
      <c r="S215" s="1"/>
      <c r="T215" s="1"/>
      <c r="U215" s="89"/>
      <c r="V215" s="1"/>
      <c r="W215" s="1"/>
      <c r="X215" s="46"/>
    </row>
    <row r="216" spans="1:24" ht="15.75" hidden="1" thickBot="1" x14ac:dyDescent="0.3">
      <c r="A216" s="140" t="s">
        <v>544</v>
      </c>
      <c r="B216" s="59"/>
      <c r="C216" s="2"/>
      <c r="D216" s="603" t="s">
        <v>649</v>
      </c>
      <c r="E216" s="603"/>
      <c r="F216" s="148"/>
      <c r="G216" s="486"/>
      <c r="H216" s="486"/>
      <c r="I216" s="415"/>
      <c r="J216" s="394"/>
      <c r="K216" s="205"/>
      <c r="L216" s="224">
        <f t="shared" si="67"/>
        <v>0</v>
      </c>
      <c r="M216" s="81"/>
      <c r="N216" s="1"/>
      <c r="O216" s="1"/>
      <c r="P216" s="1"/>
      <c r="Q216" s="1"/>
      <c r="R216" s="1"/>
      <c r="S216" s="1"/>
      <c r="T216" s="1"/>
      <c r="U216" s="89"/>
      <c r="V216" s="1"/>
      <c r="W216" s="1"/>
      <c r="X216" s="46"/>
    </row>
    <row r="217" spans="1:24" ht="15.75" hidden="1" thickBot="1" x14ac:dyDescent="0.3">
      <c r="A217" s="140" t="s">
        <v>545</v>
      </c>
      <c r="B217" s="59"/>
      <c r="C217" s="2"/>
      <c r="D217" s="603" t="s">
        <v>650</v>
      </c>
      <c r="E217" s="603"/>
      <c r="F217" s="148"/>
      <c r="G217" s="486"/>
      <c r="H217" s="486"/>
      <c r="I217" s="415"/>
      <c r="J217" s="394"/>
      <c r="K217" s="205"/>
      <c r="L217" s="224">
        <f t="shared" si="67"/>
        <v>0</v>
      </c>
      <c r="M217" s="81"/>
      <c r="N217" s="1"/>
      <c r="O217" s="1"/>
      <c r="P217" s="1"/>
      <c r="Q217" s="1"/>
      <c r="R217" s="1"/>
      <c r="S217" s="1"/>
      <c r="T217" s="1"/>
      <c r="U217" s="89"/>
      <c r="V217" s="1"/>
      <c r="W217" s="1"/>
      <c r="X217" s="46"/>
    </row>
    <row r="218" spans="1:24" ht="15.75" hidden="1" thickBot="1" x14ac:dyDescent="0.3">
      <c r="A218" s="140" t="s">
        <v>546</v>
      </c>
      <c r="B218" s="59"/>
      <c r="C218" s="2"/>
      <c r="D218" s="603" t="s">
        <v>651</v>
      </c>
      <c r="E218" s="603"/>
      <c r="F218" s="148"/>
      <c r="G218" s="486"/>
      <c r="H218" s="486"/>
      <c r="I218" s="415"/>
      <c r="J218" s="394"/>
      <c r="K218" s="205"/>
      <c r="L218" s="224">
        <f t="shared" si="67"/>
        <v>0</v>
      </c>
      <c r="M218" s="81"/>
      <c r="N218" s="1"/>
      <c r="O218" s="1"/>
      <c r="P218" s="1"/>
      <c r="Q218" s="1"/>
      <c r="R218" s="1"/>
      <c r="S218" s="1"/>
      <c r="T218" s="1"/>
      <c r="U218" s="89"/>
      <c r="V218" s="1"/>
      <c r="W218" s="1"/>
      <c r="X218" s="46"/>
    </row>
    <row r="219" spans="1:24" ht="25.5" hidden="1" customHeight="1" x14ac:dyDescent="0.25">
      <c r="A219" s="140" t="s">
        <v>547</v>
      </c>
      <c r="B219" s="59"/>
      <c r="C219" s="2"/>
      <c r="D219" s="607" t="s">
        <v>823</v>
      </c>
      <c r="E219" s="607"/>
      <c r="F219" s="155"/>
      <c r="G219" s="497"/>
      <c r="H219" s="497"/>
      <c r="I219" s="426"/>
      <c r="J219" s="406"/>
      <c r="K219" s="215"/>
      <c r="L219" s="224">
        <f t="shared" si="67"/>
        <v>0</v>
      </c>
      <c r="M219" s="81"/>
      <c r="N219" s="1"/>
      <c r="O219" s="1"/>
      <c r="P219" s="1"/>
      <c r="Q219" s="1"/>
      <c r="R219" s="1"/>
      <c r="S219" s="1"/>
      <c r="T219" s="1"/>
      <c r="U219" s="89"/>
      <c r="V219" s="1"/>
      <c r="W219" s="1"/>
      <c r="X219" s="46"/>
    </row>
    <row r="220" spans="1:24" ht="25.5" hidden="1" customHeight="1" x14ac:dyDescent="0.25">
      <c r="A220" s="140" t="s">
        <v>548</v>
      </c>
      <c r="B220" s="59"/>
      <c r="C220" s="2"/>
      <c r="D220" s="607" t="s">
        <v>826</v>
      </c>
      <c r="E220" s="607"/>
      <c r="F220" s="155"/>
      <c r="G220" s="497"/>
      <c r="H220" s="497"/>
      <c r="I220" s="426"/>
      <c r="J220" s="406"/>
      <c r="K220" s="215"/>
      <c r="L220" s="224">
        <f t="shared" si="67"/>
        <v>0</v>
      </c>
      <c r="M220" s="81"/>
      <c r="N220" s="1"/>
      <c r="O220" s="1"/>
      <c r="P220" s="1"/>
      <c r="Q220" s="1"/>
      <c r="R220" s="1"/>
      <c r="S220" s="1"/>
      <c r="T220" s="1"/>
      <c r="U220" s="89"/>
      <c r="V220" s="1"/>
      <c r="W220" s="1"/>
      <c r="X220" s="46"/>
    </row>
    <row r="221" spans="1:24" ht="15.75" hidden="1" thickBot="1" x14ac:dyDescent="0.3">
      <c r="A221" s="140" t="s">
        <v>549</v>
      </c>
      <c r="B221" s="59"/>
      <c r="C221" s="2"/>
      <c r="D221" s="603" t="s">
        <v>652</v>
      </c>
      <c r="E221" s="603"/>
      <c r="F221" s="148"/>
      <c r="G221" s="486"/>
      <c r="H221" s="486"/>
      <c r="I221" s="415"/>
      <c r="J221" s="394"/>
      <c r="K221" s="205"/>
      <c r="L221" s="224">
        <f t="shared" si="67"/>
        <v>0</v>
      </c>
      <c r="M221" s="81"/>
      <c r="N221" s="1"/>
      <c r="O221" s="1"/>
      <c r="P221" s="1"/>
      <c r="Q221" s="1"/>
      <c r="R221" s="1"/>
      <c r="S221" s="1"/>
      <c r="T221" s="1"/>
      <c r="U221" s="89"/>
      <c r="V221" s="1"/>
      <c r="W221" s="1"/>
      <c r="X221" s="46"/>
    </row>
    <row r="222" spans="1:24" ht="15.75" hidden="1" thickBot="1" x14ac:dyDescent="0.3">
      <c r="A222" s="140" t="s">
        <v>550</v>
      </c>
      <c r="B222" s="59"/>
      <c r="C222" s="2"/>
      <c r="D222" s="603" t="s">
        <v>653</v>
      </c>
      <c r="E222" s="603"/>
      <c r="F222" s="148"/>
      <c r="G222" s="486"/>
      <c r="H222" s="486"/>
      <c r="I222" s="415"/>
      <c r="J222" s="394"/>
      <c r="K222" s="205"/>
      <c r="L222" s="224">
        <f t="shared" si="67"/>
        <v>0</v>
      </c>
      <c r="M222" s="81"/>
      <c r="N222" s="1"/>
      <c r="O222" s="1"/>
      <c r="P222" s="1"/>
      <c r="Q222" s="1"/>
      <c r="R222" s="1"/>
      <c r="S222" s="1"/>
      <c r="T222" s="1"/>
      <c r="U222" s="89"/>
      <c r="V222" s="1"/>
      <c r="W222" s="1"/>
      <c r="X222" s="46"/>
    </row>
    <row r="223" spans="1:24" ht="15.75" hidden="1" thickBot="1" x14ac:dyDescent="0.3">
      <c r="A223" s="140" t="s">
        <v>551</v>
      </c>
      <c r="B223" s="61"/>
      <c r="C223" s="21"/>
      <c r="D223" s="608" t="s">
        <v>852</v>
      </c>
      <c r="E223" s="608"/>
      <c r="F223" s="150"/>
      <c r="G223" s="488"/>
      <c r="H223" s="488"/>
      <c r="I223" s="417"/>
      <c r="J223" s="396"/>
      <c r="K223" s="207"/>
      <c r="L223" s="224">
        <f t="shared" si="67"/>
        <v>0</v>
      </c>
      <c r="M223" s="81"/>
      <c r="N223" s="1"/>
      <c r="O223" s="1"/>
      <c r="P223" s="1"/>
      <c r="Q223" s="1"/>
      <c r="R223" s="1"/>
      <c r="S223" s="1"/>
      <c r="T223" s="1"/>
      <c r="U223" s="89"/>
      <c r="V223" s="1"/>
      <c r="W223" s="1"/>
      <c r="X223" s="46"/>
    </row>
    <row r="224" spans="1:24" ht="15.75" thickBot="1" x14ac:dyDescent="0.3">
      <c r="B224" s="110" t="s">
        <v>552</v>
      </c>
      <c r="C224" s="609" t="s">
        <v>553</v>
      </c>
      <c r="D224" s="610"/>
      <c r="E224" s="610"/>
      <c r="F224" s="157">
        <f>F225+F239+F245</f>
        <v>0</v>
      </c>
      <c r="G224" s="489">
        <f>G225+G239+G245</f>
        <v>0</v>
      </c>
      <c r="H224" s="489">
        <f>H225+H239+H245</f>
        <v>0</v>
      </c>
      <c r="I224" s="418">
        <f>I225+I239+I245</f>
        <v>0</v>
      </c>
      <c r="J224" s="397">
        <f t="shared" ref="J224:K224" si="71">J225+J239+J245</f>
        <v>0</v>
      </c>
      <c r="K224" s="208">
        <f t="shared" si="71"/>
        <v>0</v>
      </c>
      <c r="L224" s="221">
        <f t="shared" si="67"/>
        <v>0</v>
      </c>
      <c r="M224" s="95">
        <f t="shared" ref="M224:X224" si="72">M225+M239+M245</f>
        <v>0</v>
      </c>
      <c r="N224" s="96">
        <f t="shared" si="72"/>
        <v>0</v>
      </c>
      <c r="O224" s="96">
        <f t="shared" si="72"/>
        <v>0</v>
      </c>
      <c r="P224" s="96">
        <f t="shared" si="72"/>
        <v>0</v>
      </c>
      <c r="Q224" s="96">
        <f t="shared" si="72"/>
        <v>0</v>
      </c>
      <c r="R224" s="96">
        <f t="shared" si="72"/>
        <v>0</v>
      </c>
      <c r="S224" s="96">
        <f t="shared" si="72"/>
        <v>0</v>
      </c>
      <c r="T224" s="96">
        <f t="shared" si="72"/>
        <v>0</v>
      </c>
      <c r="U224" s="99">
        <f t="shared" si="72"/>
        <v>0</v>
      </c>
      <c r="V224" s="96">
        <f t="shared" si="72"/>
        <v>0</v>
      </c>
      <c r="W224" s="96">
        <f t="shared" si="72"/>
        <v>0</v>
      </c>
      <c r="X224" s="100">
        <f t="shared" si="72"/>
        <v>0</v>
      </c>
    </row>
    <row r="225" spans="1:24" ht="15.75" hidden="1" thickBot="1" x14ac:dyDescent="0.3">
      <c r="B225" s="128" t="s">
        <v>977</v>
      </c>
      <c r="C225" s="611" t="s">
        <v>554</v>
      </c>
      <c r="D225" s="612"/>
      <c r="E225" s="612"/>
      <c r="F225" s="147">
        <f>F226+F230+F235+F236+F237+F238</f>
        <v>0</v>
      </c>
      <c r="G225" s="485">
        <f>G226+G230+G235+G236+G237+G238</f>
        <v>0</v>
      </c>
      <c r="H225" s="485">
        <f>H226+H230+H235+H236+H237+H238</f>
        <v>0</v>
      </c>
      <c r="I225" s="414">
        <f>I226+I230+I235+I236+I237+I238</f>
        <v>0</v>
      </c>
      <c r="J225" s="393">
        <f t="shared" ref="J225:K225" si="73">J226+J230+J235+J236+J237+J238</f>
        <v>0</v>
      </c>
      <c r="K225" s="204">
        <f t="shared" si="73"/>
        <v>0</v>
      </c>
      <c r="L225" s="222">
        <f t="shared" si="67"/>
        <v>0</v>
      </c>
      <c r="M225" s="131">
        <f t="shared" ref="M225:X225" si="74">M226+M230+M235+M236+M237+M238</f>
        <v>0</v>
      </c>
      <c r="N225" s="132">
        <f t="shared" si="74"/>
        <v>0</v>
      </c>
      <c r="O225" s="132">
        <f t="shared" si="74"/>
        <v>0</v>
      </c>
      <c r="P225" s="132">
        <f t="shared" si="74"/>
        <v>0</v>
      </c>
      <c r="Q225" s="132">
        <f t="shared" si="74"/>
        <v>0</v>
      </c>
      <c r="R225" s="132">
        <f t="shared" si="74"/>
        <v>0</v>
      </c>
      <c r="S225" s="132">
        <f t="shared" si="74"/>
        <v>0</v>
      </c>
      <c r="T225" s="132">
        <f t="shared" si="74"/>
        <v>0</v>
      </c>
      <c r="U225" s="135">
        <f t="shared" si="74"/>
        <v>0</v>
      </c>
      <c r="V225" s="132">
        <f t="shared" si="74"/>
        <v>0</v>
      </c>
      <c r="W225" s="132">
        <f t="shared" si="74"/>
        <v>0</v>
      </c>
      <c r="X225" s="136">
        <f t="shared" si="74"/>
        <v>0</v>
      </c>
    </row>
    <row r="226" spans="1:24" s="19" customFormat="1" ht="15.75" hidden="1" thickBot="1" x14ac:dyDescent="0.3">
      <c r="A226" s="140"/>
      <c r="B226" s="57" t="s">
        <v>978</v>
      </c>
      <c r="C226" s="605" t="s">
        <v>555</v>
      </c>
      <c r="D226" s="606"/>
      <c r="E226" s="606"/>
      <c r="F226" s="154">
        <f>F227+F228+F229</f>
        <v>0</v>
      </c>
      <c r="G226" s="493">
        <f>G227+G228+G229</f>
        <v>0</v>
      </c>
      <c r="H226" s="493">
        <f>H227+H228+H229</f>
        <v>0</v>
      </c>
      <c r="I226" s="422">
        <f>I227+I228+I229</f>
        <v>0</v>
      </c>
      <c r="J226" s="401">
        <f t="shared" ref="J226:K226" si="75">J227+J228+J229</f>
        <v>0</v>
      </c>
      <c r="K226" s="212">
        <f t="shared" si="75"/>
        <v>0</v>
      </c>
      <c r="L226" s="225">
        <f t="shared" si="67"/>
        <v>0</v>
      </c>
      <c r="M226" s="83">
        <f t="shared" ref="M226:X226" si="76">M227+M228+M229</f>
        <v>0</v>
      </c>
      <c r="N226" s="13">
        <f t="shared" si="76"/>
        <v>0</v>
      </c>
      <c r="O226" s="13">
        <f t="shared" si="76"/>
        <v>0</v>
      </c>
      <c r="P226" s="13">
        <f t="shared" si="76"/>
        <v>0</v>
      </c>
      <c r="Q226" s="13">
        <f t="shared" si="76"/>
        <v>0</v>
      </c>
      <c r="R226" s="13">
        <f t="shared" si="76"/>
        <v>0</v>
      </c>
      <c r="S226" s="13">
        <f t="shared" si="76"/>
        <v>0</v>
      </c>
      <c r="T226" s="13">
        <f t="shared" si="76"/>
        <v>0</v>
      </c>
      <c r="U226" s="90">
        <f t="shared" si="76"/>
        <v>0</v>
      </c>
      <c r="V226" s="13">
        <f t="shared" si="76"/>
        <v>0</v>
      </c>
      <c r="W226" s="13">
        <f t="shared" si="76"/>
        <v>0</v>
      </c>
      <c r="X226" s="47">
        <f t="shared" si="76"/>
        <v>0</v>
      </c>
    </row>
    <row r="227" spans="1:24" ht="15.75" hidden="1" thickBot="1" x14ac:dyDescent="0.3">
      <c r="A227" s="140" t="s">
        <v>556</v>
      </c>
      <c r="B227" s="59" t="s">
        <v>979</v>
      </c>
      <c r="C227" s="171"/>
      <c r="D227" s="687" t="s">
        <v>991</v>
      </c>
      <c r="E227" s="687"/>
      <c r="F227" s="152"/>
      <c r="G227" s="491"/>
      <c r="H227" s="491"/>
      <c r="I227" s="420"/>
      <c r="J227" s="399"/>
      <c r="K227" s="210"/>
      <c r="L227" s="224">
        <f t="shared" si="67"/>
        <v>0</v>
      </c>
      <c r="M227" s="81"/>
      <c r="N227" s="1"/>
      <c r="O227" s="1"/>
      <c r="P227" s="1"/>
      <c r="Q227" s="1"/>
      <c r="R227" s="1"/>
      <c r="S227" s="1"/>
      <c r="T227" s="1"/>
      <c r="U227" s="89"/>
      <c r="V227" s="1"/>
      <c r="W227" s="1"/>
      <c r="X227" s="46"/>
    </row>
    <row r="228" spans="1:24" ht="15.75" hidden="1" thickBot="1" x14ac:dyDescent="0.3">
      <c r="A228" s="140" t="s">
        <v>557</v>
      </c>
      <c r="B228" s="59" t="s">
        <v>980</v>
      </c>
      <c r="C228" s="2"/>
      <c r="D228" s="603" t="s">
        <v>992</v>
      </c>
      <c r="E228" s="603"/>
      <c r="F228" s="148"/>
      <c r="G228" s="486"/>
      <c r="H228" s="486"/>
      <c r="I228" s="415"/>
      <c r="J228" s="394"/>
      <c r="K228" s="205"/>
      <c r="L228" s="224">
        <f t="shared" si="67"/>
        <v>0</v>
      </c>
      <c r="M228" s="81"/>
      <c r="N228" s="1"/>
      <c r="O228" s="1"/>
      <c r="P228" s="1"/>
      <c r="Q228" s="1"/>
      <c r="R228" s="1"/>
      <c r="S228" s="1"/>
      <c r="T228" s="1"/>
      <c r="U228" s="89"/>
      <c r="V228" s="1"/>
      <c r="W228" s="1"/>
      <c r="X228" s="46"/>
    </row>
    <row r="229" spans="1:24" ht="15.75" hidden="1" thickBot="1" x14ac:dyDescent="0.3">
      <c r="A229" s="140" t="s">
        <v>558</v>
      </c>
      <c r="B229" s="59" t="s">
        <v>981</v>
      </c>
      <c r="C229" s="2"/>
      <c r="D229" s="603" t="s">
        <v>993</v>
      </c>
      <c r="E229" s="603"/>
      <c r="F229" s="148"/>
      <c r="G229" s="486"/>
      <c r="H229" s="486"/>
      <c r="I229" s="415"/>
      <c r="J229" s="394"/>
      <c r="K229" s="205"/>
      <c r="L229" s="224">
        <f t="shared" si="67"/>
        <v>0</v>
      </c>
      <c r="M229" s="81"/>
      <c r="N229" s="1"/>
      <c r="O229" s="1"/>
      <c r="P229" s="1"/>
      <c r="Q229" s="1"/>
      <c r="R229" s="1"/>
      <c r="S229" s="1"/>
      <c r="T229" s="1"/>
      <c r="U229" s="89"/>
      <c r="V229" s="1"/>
      <c r="W229" s="1"/>
      <c r="X229" s="46"/>
    </row>
    <row r="230" spans="1:24" s="19" customFormat="1" ht="15.75" hidden="1" thickBot="1" x14ac:dyDescent="0.3">
      <c r="A230" s="140"/>
      <c r="B230" s="57" t="s">
        <v>982</v>
      </c>
      <c r="C230" s="605" t="s">
        <v>559</v>
      </c>
      <c r="D230" s="606"/>
      <c r="E230" s="606"/>
      <c r="F230" s="154">
        <f>F231+F232+F233+F234</f>
        <v>0</v>
      </c>
      <c r="G230" s="493">
        <f>G231+G232+G233+G234</f>
        <v>0</v>
      </c>
      <c r="H230" s="493">
        <f>H231+H232+H233+H234</f>
        <v>0</v>
      </c>
      <c r="I230" s="422">
        <f>I231+I232+I233+I234</f>
        <v>0</v>
      </c>
      <c r="J230" s="401">
        <f t="shared" ref="J230:K230" si="77">J231+J232+J233+J234</f>
        <v>0</v>
      </c>
      <c r="K230" s="212">
        <f t="shared" si="77"/>
        <v>0</v>
      </c>
      <c r="L230" s="225">
        <f t="shared" si="67"/>
        <v>0</v>
      </c>
      <c r="M230" s="83">
        <f t="shared" ref="M230:X230" si="78">M231+M232+M233+M234</f>
        <v>0</v>
      </c>
      <c r="N230" s="13">
        <f t="shared" si="78"/>
        <v>0</v>
      </c>
      <c r="O230" s="13">
        <f t="shared" si="78"/>
        <v>0</v>
      </c>
      <c r="P230" s="13">
        <f t="shared" si="78"/>
        <v>0</v>
      </c>
      <c r="Q230" s="13">
        <f t="shared" si="78"/>
        <v>0</v>
      </c>
      <c r="R230" s="13">
        <f t="shared" si="78"/>
        <v>0</v>
      </c>
      <c r="S230" s="13">
        <f t="shared" si="78"/>
        <v>0</v>
      </c>
      <c r="T230" s="13">
        <f t="shared" si="78"/>
        <v>0</v>
      </c>
      <c r="U230" s="90">
        <f t="shared" si="78"/>
        <v>0</v>
      </c>
      <c r="V230" s="13">
        <f t="shared" si="78"/>
        <v>0</v>
      </c>
      <c r="W230" s="13">
        <f t="shared" si="78"/>
        <v>0</v>
      </c>
      <c r="X230" s="47">
        <f t="shared" si="78"/>
        <v>0</v>
      </c>
    </row>
    <row r="231" spans="1:24" ht="15.75" hidden="1" thickBot="1" x14ac:dyDescent="0.3">
      <c r="A231" s="140" t="s">
        <v>560</v>
      </c>
      <c r="B231" s="59" t="s">
        <v>983</v>
      </c>
      <c r="C231" s="2"/>
      <c r="D231" s="603" t="s">
        <v>654</v>
      </c>
      <c r="E231" s="603"/>
      <c r="F231" s="148"/>
      <c r="G231" s="486"/>
      <c r="H231" s="486"/>
      <c r="I231" s="415"/>
      <c r="J231" s="394"/>
      <c r="K231" s="205"/>
      <c r="L231" s="224">
        <f t="shared" si="67"/>
        <v>0</v>
      </c>
      <c r="M231" s="81"/>
      <c r="N231" s="1"/>
      <c r="O231" s="1"/>
      <c r="P231" s="1"/>
      <c r="Q231" s="1"/>
      <c r="R231" s="1"/>
      <c r="S231" s="1"/>
      <c r="T231" s="1"/>
      <c r="U231" s="89"/>
      <c r="V231" s="1"/>
      <c r="W231" s="1"/>
      <c r="X231" s="46"/>
    </row>
    <row r="232" spans="1:24" ht="15.75" hidden="1" thickBot="1" x14ac:dyDescent="0.3">
      <c r="A232" s="140" t="s">
        <v>561</v>
      </c>
      <c r="B232" s="59" t="s">
        <v>984</v>
      </c>
      <c r="C232" s="2"/>
      <c r="D232" s="603" t="s">
        <v>655</v>
      </c>
      <c r="E232" s="603"/>
      <c r="F232" s="148"/>
      <c r="G232" s="486"/>
      <c r="H232" s="486"/>
      <c r="I232" s="415"/>
      <c r="J232" s="394"/>
      <c r="K232" s="205"/>
      <c r="L232" s="224">
        <f t="shared" si="67"/>
        <v>0</v>
      </c>
      <c r="M232" s="81"/>
      <c r="N232" s="1"/>
      <c r="O232" s="1"/>
      <c r="P232" s="1"/>
      <c r="Q232" s="1"/>
      <c r="R232" s="1"/>
      <c r="S232" s="1"/>
      <c r="T232" s="1"/>
      <c r="U232" s="89"/>
      <c r="V232" s="1"/>
      <c r="W232" s="1"/>
      <c r="X232" s="46"/>
    </row>
    <row r="233" spans="1:24" ht="15.75" hidden="1" thickBot="1" x14ac:dyDescent="0.3">
      <c r="A233" s="140" t="s">
        <v>562</v>
      </c>
      <c r="B233" s="59" t="s">
        <v>985</v>
      </c>
      <c r="C233" s="2"/>
      <c r="D233" s="603" t="s">
        <v>563</v>
      </c>
      <c r="E233" s="603"/>
      <c r="F233" s="148"/>
      <c r="G233" s="486"/>
      <c r="H233" s="486"/>
      <c r="I233" s="415"/>
      <c r="J233" s="394"/>
      <c r="K233" s="205"/>
      <c r="L233" s="224">
        <f t="shared" si="67"/>
        <v>0</v>
      </c>
      <c r="M233" s="81"/>
      <c r="N233" s="1"/>
      <c r="O233" s="1"/>
      <c r="P233" s="1"/>
      <c r="Q233" s="1"/>
      <c r="R233" s="1"/>
      <c r="S233" s="1"/>
      <c r="T233" s="1"/>
      <c r="U233" s="89"/>
      <c r="V233" s="1"/>
      <c r="W233" s="1"/>
      <c r="X233" s="46"/>
    </row>
    <row r="234" spans="1:24" ht="15.75" hidden="1" thickBot="1" x14ac:dyDescent="0.3">
      <c r="A234" s="140" t="s">
        <v>564</v>
      </c>
      <c r="B234" s="59" t="s">
        <v>986</v>
      </c>
      <c r="C234" s="2"/>
      <c r="D234" s="603" t="s">
        <v>565</v>
      </c>
      <c r="E234" s="603"/>
      <c r="F234" s="148"/>
      <c r="G234" s="486"/>
      <c r="H234" s="486"/>
      <c r="I234" s="415"/>
      <c r="J234" s="394"/>
      <c r="K234" s="205"/>
      <c r="L234" s="224">
        <f t="shared" si="67"/>
        <v>0</v>
      </c>
      <c r="M234" s="81"/>
      <c r="N234" s="1"/>
      <c r="O234" s="1"/>
      <c r="P234" s="1"/>
      <c r="Q234" s="1"/>
      <c r="R234" s="1"/>
      <c r="S234" s="1"/>
      <c r="T234" s="1"/>
      <c r="U234" s="89"/>
      <c r="V234" s="1"/>
      <c r="W234" s="1"/>
      <c r="X234" s="46"/>
    </row>
    <row r="235" spans="1:24" s="42" customFormat="1" ht="15.75" hidden="1" thickBot="1" x14ac:dyDescent="0.3">
      <c r="A235" s="140" t="s">
        <v>566</v>
      </c>
      <c r="B235" s="57" t="s">
        <v>987</v>
      </c>
      <c r="C235" s="605" t="s">
        <v>567</v>
      </c>
      <c r="D235" s="606"/>
      <c r="E235" s="606"/>
      <c r="F235" s="154"/>
      <c r="G235" s="493"/>
      <c r="H235" s="493"/>
      <c r="I235" s="422"/>
      <c r="J235" s="401"/>
      <c r="K235" s="212"/>
      <c r="L235" s="225">
        <f t="shared" si="67"/>
        <v>0</v>
      </c>
      <c r="M235" s="83"/>
      <c r="N235" s="13"/>
      <c r="O235" s="13"/>
      <c r="P235" s="13"/>
      <c r="Q235" s="13"/>
      <c r="R235" s="13"/>
      <c r="S235" s="13"/>
      <c r="T235" s="13"/>
      <c r="U235" s="90"/>
      <c r="V235" s="13"/>
      <c r="W235" s="13"/>
      <c r="X235" s="47"/>
    </row>
    <row r="236" spans="1:24" s="42" customFormat="1" ht="15.75" hidden="1" thickBot="1" x14ac:dyDescent="0.3">
      <c r="A236" s="140" t="s">
        <v>568</v>
      </c>
      <c r="B236" s="57" t="s">
        <v>988</v>
      </c>
      <c r="C236" s="605" t="s">
        <v>569</v>
      </c>
      <c r="D236" s="606"/>
      <c r="E236" s="606"/>
      <c r="F236" s="154"/>
      <c r="G236" s="493"/>
      <c r="H236" s="493"/>
      <c r="I236" s="422"/>
      <c r="J236" s="401"/>
      <c r="K236" s="212"/>
      <c r="L236" s="225">
        <f t="shared" si="67"/>
        <v>0</v>
      </c>
      <c r="M236" s="83"/>
      <c r="N236" s="13"/>
      <c r="O236" s="13"/>
      <c r="P236" s="13"/>
      <c r="Q236" s="13"/>
      <c r="R236" s="13"/>
      <c r="S236" s="13"/>
      <c r="T236" s="13"/>
      <c r="U236" s="90"/>
      <c r="V236" s="13"/>
      <c r="W236" s="13"/>
      <c r="X236" s="47"/>
    </row>
    <row r="237" spans="1:24" s="42" customFormat="1" ht="15.75" hidden="1" thickBot="1" x14ac:dyDescent="0.3">
      <c r="A237" s="140" t="s">
        <v>570</v>
      </c>
      <c r="B237" s="57" t="s">
        <v>989</v>
      </c>
      <c r="C237" s="605" t="s">
        <v>571</v>
      </c>
      <c r="D237" s="606"/>
      <c r="E237" s="606"/>
      <c r="F237" s="154"/>
      <c r="G237" s="493"/>
      <c r="H237" s="493"/>
      <c r="I237" s="422"/>
      <c r="J237" s="401"/>
      <c r="K237" s="212"/>
      <c r="L237" s="225">
        <f t="shared" si="67"/>
        <v>0</v>
      </c>
      <c r="M237" s="83"/>
      <c r="N237" s="13"/>
      <c r="O237" s="13"/>
      <c r="P237" s="13"/>
      <c r="Q237" s="13"/>
      <c r="R237" s="13"/>
      <c r="S237" s="13"/>
      <c r="T237" s="13"/>
      <c r="U237" s="90"/>
      <c r="V237" s="13"/>
      <c r="W237" s="13"/>
      <c r="X237" s="47"/>
    </row>
    <row r="238" spans="1:24" s="42" customFormat="1" ht="15.75" hidden="1" thickBot="1" x14ac:dyDescent="0.3">
      <c r="A238" s="140" t="s">
        <v>572</v>
      </c>
      <c r="B238" s="57" t="s">
        <v>990</v>
      </c>
      <c r="C238" s="605" t="s">
        <v>573</v>
      </c>
      <c r="D238" s="606"/>
      <c r="E238" s="606"/>
      <c r="F238" s="154"/>
      <c r="G238" s="493"/>
      <c r="H238" s="493"/>
      <c r="I238" s="422"/>
      <c r="J238" s="401"/>
      <c r="K238" s="212"/>
      <c r="L238" s="225">
        <f t="shared" si="67"/>
        <v>0</v>
      </c>
      <c r="M238" s="83"/>
      <c r="N238" s="13"/>
      <c r="O238" s="13"/>
      <c r="P238" s="13"/>
      <c r="Q238" s="13"/>
      <c r="R238" s="13"/>
      <c r="S238" s="13"/>
      <c r="T238" s="13"/>
      <c r="U238" s="90"/>
      <c r="V238" s="13"/>
      <c r="W238" s="13"/>
      <c r="X238" s="47"/>
    </row>
    <row r="239" spans="1:24" ht="15.75" hidden="1" thickBot="1" x14ac:dyDescent="0.3">
      <c r="B239" s="101" t="s">
        <v>994</v>
      </c>
      <c r="C239" s="613" t="s">
        <v>574</v>
      </c>
      <c r="D239" s="614"/>
      <c r="E239" s="614"/>
      <c r="F239" s="149">
        <f>F240+F241+F242+F243+F244</f>
        <v>0</v>
      </c>
      <c r="G239" s="487">
        <f>G240+G241+G242+G243+G244</f>
        <v>0</v>
      </c>
      <c r="H239" s="487">
        <f>H240+H241+H242+H243+H244</f>
        <v>0</v>
      </c>
      <c r="I239" s="416">
        <f>I240+I241+I242+I243+I244</f>
        <v>0</v>
      </c>
      <c r="J239" s="395">
        <f t="shared" ref="J239:K239" si="79">J240+J241+J242+J243+J244</f>
        <v>0</v>
      </c>
      <c r="K239" s="206">
        <f t="shared" si="79"/>
        <v>0</v>
      </c>
      <c r="L239" s="223">
        <f t="shared" si="67"/>
        <v>0</v>
      </c>
      <c r="M239" s="104">
        <f t="shared" ref="M239:X239" si="80">M240+M241+M242+M243+M244</f>
        <v>0</v>
      </c>
      <c r="N239" s="105">
        <f t="shared" si="80"/>
        <v>0</v>
      </c>
      <c r="O239" s="105">
        <f t="shared" si="80"/>
        <v>0</v>
      </c>
      <c r="P239" s="105">
        <f t="shared" si="80"/>
        <v>0</v>
      </c>
      <c r="Q239" s="105">
        <f t="shared" si="80"/>
        <v>0</v>
      </c>
      <c r="R239" s="105">
        <f t="shared" si="80"/>
        <v>0</v>
      </c>
      <c r="S239" s="105">
        <f t="shared" si="80"/>
        <v>0</v>
      </c>
      <c r="T239" s="105">
        <f t="shared" si="80"/>
        <v>0</v>
      </c>
      <c r="U239" s="108">
        <f t="shared" si="80"/>
        <v>0</v>
      </c>
      <c r="V239" s="105">
        <f t="shared" si="80"/>
        <v>0</v>
      </c>
      <c r="W239" s="105">
        <f t="shared" si="80"/>
        <v>0</v>
      </c>
      <c r="X239" s="109">
        <f t="shared" si="80"/>
        <v>0</v>
      </c>
    </row>
    <row r="240" spans="1:24" ht="15.75" hidden="1" thickBot="1" x14ac:dyDescent="0.3">
      <c r="A240" s="140" t="s">
        <v>575</v>
      </c>
      <c r="B240" s="61" t="s">
        <v>995</v>
      </c>
      <c r="C240" s="674" t="s">
        <v>656</v>
      </c>
      <c r="D240" s="608"/>
      <c r="E240" s="608"/>
      <c r="F240" s="150"/>
      <c r="G240" s="488"/>
      <c r="H240" s="488"/>
      <c r="I240" s="417"/>
      <c r="J240" s="396"/>
      <c r="K240" s="207"/>
      <c r="L240" s="228">
        <f t="shared" si="67"/>
        <v>0</v>
      </c>
      <c r="M240" s="230"/>
      <c r="N240" s="15"/>
      <c r="O240" s="15"/>
      <c r="P240" s="15"/>
      <c r="Q240" s="15"/>
      <c r="R240" s="15"/>
      <c r="S240" s="15"/>
      <c r="T240" s="15"/>
      <c r="U240" s="145"/>
      <c r="V240" s="15"/>
      <c r="W240" s="15"/>
      <c r="X240" s="48"/>
    </row>
    <row r="241" spans="1:24" ht="15.75" hidden="1" thickBot="1" x14ac:dyDescent="0.3">
      <c r="A241" s="140" t="s">
        <v>576</v>
      </c>
      <c r="B241" s="61" t="s">
        <v>996</v>
      </c>
      <c r="C241" s="674" t="s">
        <v>657</v>
      </c>
      <c r="D241" s="608"/>
      <c r="E241" s="608"/>
      <c r="F241" s="150"/>
      <c r="G241" s="488"/>
      <c r="H241" s="488"/>
      <c r="I241" s="417"/>
      <c r="J241" s="396"/>
      <c r="K241" s="207"/>
      <c r="L241" s="228">
        <f t="shared" si="67"/>
        <v>0</v>
      </c>
      <c r="M241" s="230"/>
      <c r="N241" s="15"/>
      <c r="O241" s="15"/>
      <c r="P241" s="15"/>
      <c r="Q241" s="15"/>
      <c r="R241" s="15"/>
      <c r="S241" s="15"/>
      <c r="T241" s="15"/>
      <c r="U241" s="145"/>
      <c r="V241" s="15"/>
      <c r="W241" s="15"/>
      <c r="X241" s="48"/>
    </row>
    <row r="242" spans="1:24" ht="15.75" hidden="1" thickBot="1" x14ac:dyDescent="0.3">
      <c r="A242" s="140" t="s">
        <v>577</v>
      </c>
      <c r="B242" s="61" t="s">
        <v>997</v>
      </c>
      <c r="C242" s="674" t="s">
        <v>578</v>
      </c>
      <c r="D242" s="608"/>
      <c r="E242" s="608"/>
      <c r="F242" s="150"/>
      <c r="G242" s="488"/>
      <c r="H242" s="488"/>
      <c r="I242" s="417"/>
      <c r="J242" s="396"/>
      <c r="K242" s="207"/>
      <c r="L242" s="228">
        <f t="shared" si="67"/>
        <v>0</v>
      </c>
      <c r="M242" s="230"/>
      <c r="N242" s="15"/>
      <c r="O242" s="15"/>
      <c r="P242" s="15"/>
      <c r="Q242" s="15"/>
      <c r="R242" s="15"/>
      <c r="S242" s="15"/>
      <c r="T242" s="15"/>
      <c r="U242" s="145"/>
      <c r="V242" s="15"/>
      <c r="W242" s="15"/>
      <c r="X242" s="48"/>
    </row>
    <row r="243" spans="1:24" ht="15.75" hidden="1" thickBot="1" x14ac:dyDescent="0.3">
      <c r="A243" s="140" t="s">
        <v>579</v>
      </c>
      <c r="B243" s="61" t="s">
        <v>998</v>
      </c>
      <c r="C243" s="674" t="s">
        <v>580</v>
      </c>
      <c r="D243" s="608"/>
      <c r="E243" s="608"/>
      <c r="F243" s="150"/>
      <c r="G243" s="488"/>
      <c r="H243" s="488"/>
      <c r="I243" s="417"/>
      <c r="J243" s="396"/>
      <c r="K243" s="207"/>
      <c r="L243" s="228">
        <f t="shared" si="67"/>
        <v>0</v>
      </c>
      <c r="M243" s="230"/>
      <c r="N243" s="15"/>
      <c r="O243" s="15"/>
      <c r="P243" s="15"/>
      <c r="Q243" s="15"/>
      <c r="R243" s="15"/>
      <c r="S243" s="15"/>
      <c r="T243" s="15"/>
      <c r="U243" s="145"/>
      <c r="V243" s="15"/>
      <c r="W243" s="15"/>
      <c r="X243" s="48"/>
    </row>
    <row r="244" spans="1:24" ht="15.75" hidden="1" thickBot="1" x14ac:dyDescent="0.3">
      <c r="A244" s="140" t="s">
        <v>581</v>
      </c>
      <c r="B244" s="61" t="s">
        <v>999</v>
      </c>
      <c r="C244" s="674" t="s">
        <v>658</v>
      </c>
      <c r="D244" s="608"/>
      <c r="E244" s="608"/>
      <c r="F244" s="150"/>
      <c r="G244" s="488"/>
      <c r="H244" s="488"/>
      <c r="I244" s="417"/>
      <c r="J244" s="396"/>
      <c r="K244" s="207"/>
      <c r="L244" s="228">
        <f t="shared" si="67"/>
        <v>0</v>
      </c>
      <c r="M244" s="230"/>
      <c r="N244" s="15"/>
      <c r="O244" s="15"/>
      <c r="P244" s="15"/>
      <c r="Q244" s="15"/>
      <c r="R244" s="15"/>
      <c r="S244" s="15"/>
      <c r="T244" s="15"/>
      <c r="U244" s="145"/>
      <c r="V244" s="15"/>
      <c r="W244" s="15"/>
      <c r="X244" s="48"/>
    </row>
    <row r="245" spans="1:24" ht="15.75" hidden="1" thickBot="1" x14ac:dyDescent="0.3">
      <c r="B245" s="101" t="s">
        <v>1000</v>
      </c>
      <c r="C245" s="613" t="s">
        <v>582</v>
      </c>
      <c r="D245" s="614"/>
      <c r="E245" s="614"/>
      <c r="F245" s="149">
        <f>F246</f>
        <v>0</v>
      </c>
      <c r="G245" s="487">
        <f>G246</f>
        <v>0</v>
      </c>
      <c r="H245" s="487">
        <f>H246</f>
        <v>0</v>
      </c>
      <c r="I245" s="416">
        <f>I246</f>
        <v>0</v>
      </c>
      <c r="J245" s="395">
        <f t="shared" ref="J245:K245" si="81">J246</f>
        <v>0</v>
      </c>
      <c r="K245" s="206">
        <f t="shared" si="81"/>
        <v>0</v>
      </c>
      <c r="L245" s="223">
        <f t="shared" si="67"/>
        <v>0</v>
      </c>
      <c r="M245" s="104">
        <f t="shared" ref="M245:X245" si="82">M246</f>
        <v>0</v>
      </c>
      <c r="N245" s="105">
        <f t="shared" si="82"/>
        <v>0</v>
      </c>
      <c r="O245" s="105">
        <f t="shared" si="82"/>
        <v>0</v>
      </c>
      <c r="P245" s="105">
        <f t="shared" si="82"/>
        <v>0</v>
      </c>
      <c r="Q245" s="105">
        <f t="shared" si="82"/>
        <v>0</v>
      </c>
      <c r="R245" s="105">
        <f t="shared" si="82"/>
        <v>0</v>
      </c>
      <c r="S245" s="105">
        <f t="shared" si="82"/>
        <v>0</v>
      </c>
      <c r="T245" s="105">
        <f t="shared" si="82"/>
        <v>0</v>
      </c>
      <c r="U245" s="108">
        <f t="shared" si="82"/>
        <v>0</v>
      </c>
      <c r="V245" s="105">
        <f t="shared" si="82"/>
        <v>0</v>
      </c>
      <c r="W245" s="105">
        <f t="shared" si="82"/>
        <v>0</v>
      </c>
      <c r="X245" s="109">
        <f t="shared" si="82"/>
        <v>0</v>
      </c>
    </row>
    <row r="246" spans="1:24" ht="15.75" hidden="1" thickBot="1" x14ac:dyDescent="0.3">
      <c r="A246" s="140" t="s">
        <v>583</v>
      </c>
      <c r="B246" s="61"/>
      <c r="C246" s="674" t="s">
        <v>584</v>
      </c>
      <c r="D246" s="608"/>
      <c r="E246" s="608"/>
      <c r="F246" s="150"/>
      <c r="G246" s="488"/>
      <c r="H246" s="488"/>
      <c r="I246" s="417"/>
      <c r="J246" s="396"/>
      <c r="K246" s="207"/>
      <c r="L246" s="228">
        <f t="shared" si="67"/>
        <v>0</v>
      </c>
      <c r="M246" s="230"/>
      <c r="N246" s="15"/>
      <c r="O246" s="15"/>
      <c r="P246" s="15"/>
      <c r="Q246" s="15"/>
      <c r="R246" s="15"/>
      <c r="S246" s="15"/>
      <c r="T246" s="15"/>
      <c r="U246" s="145"/>
      <c r="V246" s="15"/>
      <c r="W246" s="15"/>
      <c r="X246" s="48"/>
    </row>
    <row r="247" spans="1:24" ht="15.75" thickBot="1" x14ac:dyDescent="0.3">
      <c r="B247" s="685" t="s">
        <v>585</v>
      </c>
      <c r="C247" s="686"/>
      <c r="D247" s="686"/>
      <c r="E247" s="686"/>
      <c r="F247" s="146">
        <f t="shared" ref="F247:H247" si="83">F5+F24+F32+F59+F74+F145+F155+F161+F224</f>
        <v>1278000</v>
      </c>
      <c r="G247" s="484">
        <f t="shared" si="83"/>
        <v>1060802</v>
      </c>
      <c r="H247" s="484">
        <f t="shared" si="83"/>
        <v>1060802</v>
      </c>
      <c r="I247" s="413">
        <f t="shared" ref="I247:X247" si="84">I5+I24+I32+I59+I74+I145+I155+I161+I224</f>
        <v>1394142</v>
      </c>
      <c r="J247" s="392">
        <f t="shared" si="84"/>
        <v>0</v>
      </c>
      <c r="K247" s="203">
        <f t="shared" si="84"/>
        <v>0</v>
      </c>
      <c r="L247" s="221">
        <f t="shared" si="67"/>
        <v>0</v>
      </c>
      <c r="M247" s="95">
        <f t="shared" si="84"/>
        <v>0</v>
      </c>
      <c r="N247" s="96">
        <f t="shared" si="84"/>
        <v>0</v>
      </c>
      <c r="O247" s="96">
        <f t="shared" si="84"/>
        <v>0</v>
      </c>
      <c r="P247" s="96">
        <f t="shared" si="84"/>
        <v>0</v>
      </c>
      <c r="Q247" s="96">
        <f t="shared" si="84"/>
        <v>0</v>
      </c>
      <c r="R247" s="96">
        <f t="shared" si="84"/>
        <v>0</v>
      </c>
      <c r="S247" s="96">
        <f t="shared" si="84"/>
        <v>0</v>
      </c>
      <c r="T247" s="96">
        <f t="shared" si="84"/>
        <v>0</v>
      </c>
      <c r="U247" s="99">
        <f t="shared" si="84"/>
        <v>0</v>
      </c>
      <c r="V247" s="96">
        <f t="shared" si="84"/>
        <v>0</v>
      </c>
      <c r="W247" s="96">
        <f t="shared" si="84"/>
        <v>0</v>
      </c>
      <c r="X247" s="100">
        <f t="shared" si="84"/>
        <v>0</v>
      </c>
    </row>
    <row r="248" spans="1:24" x14ac:dyDescent="0.25">
      <c r="B248" s="23"/>
      <c r="C248" s="24"/>
      <c r="D248" s="24"/>
      <c r="E248" s="25"/>
      <c r="F248" s="25"/>
      <c r="G248" s="25"/>
      <c r="H248" s="25"/>
      <c r="I248" s="25"/>
      <c r="J248" s="25"/>
      <c r="K248" s="25"/>
      <c r="L248" s="6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x14ac:dyDescent="0.25">
      <c r="B249" s="26"/>
      <c r="C249" s="27"/>
      <c r="D249" s="27"/>
      <c r="E249" s="25"/>
      <c r="F249" s="25"/>
      <c r="G249" s="25"/>
      <c r="H249" s="25"/>
      <c r="I249" s="25"/>
      <c r="J249" s="25"/>
      <c r="K249" s="25"/>
      <c r="L249" s="6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29"/>
      <c r="L250" s="6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29"/>
      <c r="L251" s="6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29"/>
      <c r="L252" s="6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29"/>
      <c r="L253" s="6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29"/>
      <c r="L254" s="6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x14ac:dyDescent="0.25">
      <c r="B255" s="28"/>
      <c r="C255" s="25"/>
      <c r="D255" s="25"/>
      <c r="E255" s="29"/>
      <c r="F255" s="29"/>
      <c r="G255" s="29"/>
      <c r="H255" s="29"/>
      <c r="I255" s="29"/>
      <c r="J255" s="29"/>
      <c r="K255" s="29"/>
      <c r="L255" s="6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25"/>
      <c r="L256" s="6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25"/>
      <c r="L257" s="6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8"/>
      <c r="C258" s="29"/>
      <c r="D258" s="29"/>
      <c r="E258" s="25"/>
      <c r="F258" s="25"/>
      <c r="G258" s="25"/>
      <c r="H258" s="25"/>
      <c r="I258" s="25"/>
      <c r="J258" s="25"/>
      <c r="K258" s="25"/>
      <c r="L258" s="6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29"/>
      <c r="L259" s="6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29"/>
      <c r="L260" s="6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29"/>
      <c r="L261" s="6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29"/>
      <c r="K262" s="29"/>
      <c r="L262" s="6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29"/>
      <c r="K263" s="29"/>
      <c r="L263" s="6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29"/>
      <c r="K264" s="29"/>
      <c r="L264" s="6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29"/>
      <c r="K265" s="29"/>
      <c r="L265" s="6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29"/>
      <c r="K266" s="29"/>
      <c r="L266" s="6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29"/>
      <c r="K267" s="29"/>
      <c r="L267" s="6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A268" s="142"/>
      <c r="B268" s="28"/>
      <c r="C268" s="25"/>
      <c r="D268" s="25"/>
      <c r="E268" s="29"/>
      <c r="F268" s="29"/>
      <c r="G268" s="29"/>
      <c r="H268" s="29"/>
      <c r="I268" s="29"/>
      <c r="J268" s="29"/>
      <c r="K268" s="29"/>
      <c r="L268" s="6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A269" s="142"/>
      <c r="B269" s="28"/>
      <c r="C269" s="29"/>
      <c r="D269" s="29"/>
      <c r="E269" s="25"/>
      <c r="F269" s="25"/>
      <c r="G269" s="25"/>
      <c r="H269" s="25"/>
      <c r="I269" s="25"/>
      <c r="J269" s="25"/>
      <c r="K269" s="25"/>
      <c r="L269" s="6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29"/>
      <c r="K270" s="29"/>
      <c r="L270" s="6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29"/>
      <c r="K271" s="29"/>
      <c r="L271" s="6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29"/>
      <c r="K272" s="29"/>
      <c r="L272" s="6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29"/>
      <c r="K273" s="29"/>
      <c r="L273" s="6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29"/>
      <c r="K274" s="29"/>
      <c r="L274" s="6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29"/>
      <c r="K275" s="29"/>
      <c r="L275" s="6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29"/>
      <c r="K276" s="29"/>
      <c r="L276" s="6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29"/>
      <c r="K277" s="29"/>
      <c r="L277" s="6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29"/>
      <c r="K278" s="29"/>
      <c r="L278" s="6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42"/>
      <c r="B279" s="28"/>
      <c r="C279" s="25"/>
      <c r="D279" s="25"/>
      <c r="E279" s="29"/>
      <c r="F279" s="29"/>
      <c r="G279" s="29"/>
      <c r="H279" s="29"/>
      <c r="I279" s="29"/>
      <c r="J279" s="29"/>
      <c r="K279" s="29"/>
      <c r="L279" s="6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42"/>
      <c r="B280" s="28"/>
      <c r="C280" s="29"/>
      <c r="D280" s="29"/>
      <c r="E280" s="25"/>
      <c r="F280" s="25"/>
      <c r="G280" s="25"/>
      <c r="H280" s="25"/>
      <c r="I280" s="25"/>
      <c r="J280" s="25"/>
      <c r="K280" s="25"/>
      <c r="L280" s="6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29"/>
      <c r="K281" s="29"/>
      <c r="L281" s="6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29"/>
      <c r="K282" s="29"/>
      <c r="L282" s="6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29"/>
      <c r="K283" s="29"/>
      <c r="L283" s="6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29"/>
      <c r="K284" s="29"/>
      <c r="L284" s="6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29"/>
      <c r="K285" s="29"/>
      <c r="L285" s="6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29"/>
      <c r="K286" s="29"/>
      <c r="L286" s="6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29"/>
      <c r="K287" s="29"/>
      <c r="L287" s="6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29"/>
      <c r="K288" s="29"/>
      <c r="L288" s="6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29"/>
      <c r="K289" s="29"/>
      <c r="L289" s="6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42"/>
      <c r="B290" s="28"/>
      <c r="C290" s="25"/>
      <c r="D290" s="25"/>
      <c r="E290" s="29"/>
      <c r="F290" s="29"/>
      <c r="G290" s="29"/>
      <c r="H290" s="29"/>
      <c r="I290" s="29"/>
      <c r="J290" s="29"/>
      <c r="K290" s="29"/>
      <c r="L290" s="6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42"/>
      <c r="B291" s="30"/>
      <c r="C291" s="24"/>
      <c r="D291" s="24"/>
      <c r="E291" s="25"/>
      <c r="F291" s="25"/>
      <c r="G291" s="25"/>
      <c r="H291" s="25"/>
      <c r="I291" s="25"/>
      <c r="J291" s="25"/>
      <c r="K291" s="25"/>
      <c r="L291" s="6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25"/>
      <c r="K292" s="25"/>
      <c r="L292" s="6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25"/>
      <c r="K293" s="25"/>
      <c r="L293" s="6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42"/>
      <c r="B294" s="28"/>
      <c r="C294" s="29"/>
      <c r="D294" s="29"/>
      <c r="E294" s="25"/>
      <c r="F294" s="25"/>
      <c r="G294" s="25"/>
      <c r="H294" s="25"/>
      <c r="I294" s="25"/>
      <c r="J294" s="25"/>
      <c r="K294" s="25"/>
      <c r="L294" s="6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29"/>
      <c r="K295" s="29"/>
      <c r="L295" s="6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29"/>
      <c r="K296" s="29"/>
      <c r="L296" s="6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29"/>
      <c r="K297" s="29"/>
      <c r="L297" s="6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29"/>
      <c r="K298" s="29"/>
      <c r="L298" s="6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29"/>
      <c r="K299" s="29"/>
      <c r="L299" s="6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29"/>
      <c r="K301" s="29"/>
      <c r="L301" s="6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29"/>
      <c r="K302" s="29"/>
      <c r="L302" s="6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29"/>
      <c r="K303" s="29"/>
      <c r="L303" s="6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29"/>
      <c r="K304" s="29"/>
      <c r="L304" s="6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42"/>
      <c r="B305" s="28"/>
      <c r="C305" s="29"/>
      <c r="D305" s="29"/>
      <c r="E305" s="25"/>
      <c r="F305" s="25"/>
      <c r="G305" s="25"/>
      <c r="H305" s="25"/>
      <c r="I305" s="25"/>
      <c r="J305" s="25"/>
      <c r="K305" s="25"/>
      <c r="L305" s="6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29"/>
      <c r="K306" s="29"/>
      <c r="L306" s="6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29"/>
      <c r="K308" s="29"/>
      <c r="L308" s="6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29"/>
      <c r="K309" s="29"/>
    </row>
    <row r="310" spans="1:24" x14ac:dyDescent="0.25">
      <c r="B310" s="28"/>
      <c r="C310" s="25"/>
      <c r="D310" s="25"/>
      <c r="E310" s="29"/>
      <c r="F310" s="29"/>
      <c r="G310" s="29"/>
      <c r="H310" s="29"/>
      <c r="I310" s="29"/>
      <c r="J310" s="29"/>
      <c r="K310" s="29"/>
      <c r="L310" s="19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</row>
    <row r="311" spans="1:24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53"/>
    </row>
    <row r="312" spans="1:24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53"/>
    </row>
    <row r="313" spans="1:24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53"/>
    </row>
    <row r="314" spans="1:24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53"/>
    </row>
    <row r="315" spans="1:24" s="12" customFormat="1" x14ac:dyDescent="0.25">
      <c r="A315" s="143"/>
      <c r="B315" s="28"/>
      <c r="C315" s="25"/>
      <c r="D315" s="25"/>
      <c r="E315" s="29"/>
      <c r="F315" s="29"/>
      <c r="G315" s="29"/>
      <c r="H315" s="29"/>
      <c r="I315" s="29"/>
      <c r="J315" s="29"/>
      <c r="K315" s="29"/>
      <c r="L315" s="53"/>
    </row>
    <row r="316" spans="1:24" s="12" customFormat="1" x14ac:dyDescent="0.25">
      <c r="A316" s="143"/>
      <c r="B316" s="28"/>
      <c r="C316" s="29"/>
      <c r="D316" s="29"/>
      <c r="E316" s="25"/>
      <c r="F316" s="25"/>
      <c r="G316" s="25"/>
      <c r="H316" s="25"/>
      <c r="I316" s="25"/>
      <c r="J316" s="25"/>
      <c r="K316" s="25"/>
      <c r="L316" s="53"/>
    </row>
    <row r="317" spans="1:24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29"/>
      <c r="K317" s="29"/>
      <c r="L317" s="53"/>
    </row>
    <row r="318" spans="1:24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53"/>
    </row>
    <row r="319" spans="1:24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29"/>
      <c r="K319" s="29"/>
      <c r="L319" s="53"/>
    </row>
    <row r="320" spans="1:24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53"/>
    </row>
    <row r="321" spans="1:24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29"/>
      <c r="K321" s="29"/>
      <c r="L321" s="53"/>
    </row>
    <row r="322" spans="1:24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53"/>
    </row>
    <row r="323" spans="1:24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53"/>
    </row>
    <row r="324" spans="1:24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53"/>
    </row>
    <row r="325" spans="1:24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53"/>
    </row>
    <row r="326" spans="1:24" s="12" customFormat="1" x14ac:dyDescent="0.25">
      <c r="A326" s="143"/>
      <c r="B326" s="28"/>
      <c r="C326" s="25"/>
      <c r="D326" s="25"/>
      <c r="E326" s="29"/>
      <c r="F326" s="29"/>
      <c r="G326" s="29"/>
      <c r="H326" s="29"/>
      <c r="I326" s="29"/>
      <c r="J326" s="29"/>
      <c r="K326" s="29"/>
      <c r="L326" s="53"/>
    </row>
    <row r="327" spans="1:24" x14ac:dyDescent="0.25">
      <c r="B327" s="30"/>
      <c r="C327" s="24"/>
      <c r="D327" s="24"/>
      <c r="E327" s="29"/>
      <c r="F327" s="29"/>
      <c r="G327" s="29"/>
      <c r="H327" s="29"/>
      <c r="I327" s="29"/>
      <c r="J327" s="29"/>
      <c r="K327" s="29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</row>
    <row r="328" spans="1:24" x14ac:dyDescent="0.25">
      <c r="B328" s="31"/>
      <c r="C328" s="27"/>
      <c r="D328" s="27"/>
      <c r="E328" s="25"/>
      <c r="F328" s="25"/>
      <c r="G328" s="25"/>
      <c r="H328" s="25"/>
      <c r="I328" s="25"/>
      <c r="J328" s="25"/>
      <c r="K328" s="25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x14ac:dyDescent="0.25">
      <c r="B329" s="28"/>
      <c r="C329" s="25"/>
      <c r="D329" s="25"/>
      <c r="E329" s="29"/>
      <c r="F329" s="29"/>
      <c r="G329" s="29"/>
      <c r="H329" s="29"/>
      <c r="I329" s="29"/>
      <c r="J329" s="29"/>
      <c r="K329" s="29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x14ac:dyDescent="0.25">
      <c r="B330" s="28"/>
      <c r="C330" s="29"/>
      <c r="D330" s="29"/>
      <c r="E330" s="25"/>
      <c r="F330" s="25"/>
      <c r="G330" s="25"/>
      <c r="H330" s="25"/>
      <c r="I330" s="25"/>
      <c r="J330" s="25"/>
      <c r="K330" s="25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K331" s="29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K332" s="29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K333" s="29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x14ac:dyDescent="0.25">
      <c r="B334" s="28"/>
      <c r="C334" s="25"/>
      <c r="D334" s="25"/>
      <c r="E334" s="29"/>
      <c r="F334" s="29"/>
      <c r="G334" s="29"/>
      <c r="H334" s="29"/>
      <c r="I334" s="29"/>
      <c r="J334" s="29"/>
      <c r="K334" s="29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</row>
    <row r="335" spans="1:24" x14ac:dyDescent="0.25">
      <c r="B335" s="28"/>
      <c r="C335" s="29"/>
      <c r="D335" s="29"/>
      <c r="E335" s="25"/>
      <c r="F335" s="25"/>
      <c r="G335" s="25"/>
      <c r="H335" s="25"/>
      <c r="I335" s="25"/>
      <c r="J335" s="25"/>
      <c r="K335" s="25"/>
      <c r="L335" s="6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29"/>
      <c r="L336" s="6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B337" s="28"/>
      <c r="C337" s="25"/>
      <c r="D337" s="25"/>
      <c r="E337" s="29"/>
      <c r="F337" s="29"/>
      <c r="G337" s="29"/>
      <c r="H337" s="29"/>
      <c r="I337" s="29"/>
      <c r="J337" s="29"/>
      <c r="K337" s="29"/>
      <c r="L337" s="6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25"/>
      <c r="L338" s="6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B339" s="28"/>
      <c r="C339" s="29"/>
      <c r="D339" s="29"/>
      <c r="E339" s="25"/>
      <c r="F339" s="25"/>
      <c r="G339" s="25"/>
      <c r="H339" s="25"/>
      <c r="I339" s="25"/>
      <c r="J339" s="25"/>
      <c r="K339" s="25"/>
      <c r="L339" s="6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29"/>
      <c r="L340" s="6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K341" s="29"/>
      <c r="L341" s="6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29"/>
      <c r="K342" s="29"/>
      <c r="L342" s="6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42"/>
      <c r="B343" s="28"/>
      <c r="C343" s="29"/>
      <c r="D343" s="29"/>
      <c r="E343" s="25"/>
      <c r="F343" s="25"/>
      <c r="G343" s="25"/>
      <c r="H343" s="25"/>
      <c r="I343" s="25"/>
      <c r="J343" s="25"/>
      <c r="K343" s="25"/>
      <c r="L343" s="6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29"/>
      <c r="K344" s="29"/>
      <c r="L344" s="6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29"/>
      <c r="K345" s="29"/>
      <c r="L345" s="6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29"/>
      <c r="K346" s="29"/>
      <c r="L346" s="6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29"/>
      <c r="K348" s="29"/>
      <c r="L348" s="6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29"/>
      <c r="K349" s="29"/>
      <c r="L349" s="6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29"/>
      <c r="K350" s="29"/>
      <c r="L350" s="6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6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29"/>
      <c r="K352" s="29"/>
      <c r="L352" s="6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29"/>
      <c r="K353" s="29"/>
      <c r="L353" s="6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42"/>
      <c r="B354" s="30"/>
      <c r="C354" s="24"/>
      <c r="D354" s="24"/>
      <c r="E354" s="25"/>
      <c r="F354" s="25"/>
      <c r="G354" s="25"/>
      <c r="H354" s="25"/>
      <c r="I354" s="25"/>
      <c r="J354" s="25"/>
      <c r="K354" s="25"/>
      <c r="L354" s="6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25"/>
      <c r="K355" s="25"/>
      <c r="L355" s="6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42"/>
      <c r="B356" s="28"/>
      <c r="C356" s="29"/>
      <c r="D356" s="29"/>
      <c r="E356" s="25"/>
      <c r="F356" s="25"/>
      <c r="G356" s="25"/>
      <c r="H356" s="25"/>
      <c r="I356" s="25"/>
      <c r="J356" s="25"/>
      <c r="K356" s="25"/>
      <c r="L356" s="6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29"/>
      <c r="K357" s="29"/>
      <c r="L357" s="6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6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29"/>
      <c r="K359" s="29"/>
      <c r="L359" s="6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42"/>
      <c r="B360" s="28"/>
      <c r="C360" s="29"/>
      <c r="D360" s="29"/>
      <c r="E360" s="25"/>
      <c r="F360" s="25"/>
      <c r="G360" s="25"/>
      <c r="H360" s="25"/>
      <c r="I360" s="25"/>
      <c r="J360" s="25"/>
      <c r="K360" s="25"/>
      <c r="L360" s="6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29"/>
      <c r="K361" s="29"/>
      <c r="L361" s="6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29"/>
      <c r="K362" s="29"/>
      <c r="L362" s="6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42"/>
      <c r="B363" s="28"/>
      <c r="C363" s="29"/>
      <c r="D363" s="29"/>
      <c r="E363" s="25"/>
      <c r="F363" s="25"/>
      <c r="G363" s="25"/>
      <c r="H363" s="25"/>
      <c r="I363" s="25"/>
      <c r="J363" s="25"/>
      <c r="K363" s="25"/>
      <c r="L363" s="6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29"/>
      <c r="K364" s="29"/>
      <c r="L364" s="6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29"/>
      <c r="K365" s="29"/>
      <c r="L365" s="6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29"/>
      <c r="K366" s="29"/>
      <c r="L366" s="6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6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29"/>
      <c r="K368" s="29"/>
      <c r="L368" s="6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29"/>
      <c r="K369" s="29"/>
      <c r="L369" s="6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42"/>
      <c r="B370" s="28"/>
      <c r="C370" s="25"/>
      <c r="D370" s="25"/>
      <c r="E370" s="29"/>
      <c r="F370" s="29"/>
      <c r="G370" s="29"/>
      <c r="H370" s="29"/>
      <c r="I370" s="29"/>
      <c r="J370" s="29"/>
      <c r="K370" s="29"/>
      <c r="L370" s="6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25"/>
      <c r="K371" s="25"/>
      <c r="L371" s="6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25"/>
      <c r="K372" s="25"/>
      <c r="L372" s="6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25"/>
      <c r="K373" s="25"/>
      <c r="L373" s="6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42"/>
      <c r="B374" s="28"/>
      <c r="C374" s="29"/>
      <c r="D374" s="29"/>
      <c r="E374" s="25"/>
      <c r="F374" s="25"/>
      <c r="G374" s="25"/>
      <c r="H374" s="25"/>
      <c r="I374" s="25"/>
      <c r="J374" s="25"/>
      <c r="K374" s="25"/>
      <c r="L374" s="6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29"/>
      <c r="K375" s="29"/>
      <c r="L375" s="6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29"/>
      <c r="K376" s="29"/>
      <c r="L376" s="6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29"/>
      <c r="K377" s="29"/>
      <c r="L377" s="6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29"/>
      <c r="K378" s="29"/>
      <c r="L378" s="6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42"/>
      <c r="B379" s="28"/>
      <c r="C379" s="29"/>
      <c r="D379" s="29"/>
      <c r="E379" s="25"/>
      <c r="F379" s="25"/>
      <c r="G379" s="25"/>
      <c r="H379" s="25"/>
      <c r="I379" s="25"/>
      <c r="J379" s="25"/>
      <c r="K379" s="25"/>
      <c r="L379" s="6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29"/>
      <c r="K380" s="29"/>
      <c r="L380" s="6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29"/>
      <c r="K381" s="29"/>
      <c r="L381" s="6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29"/>
      <c r="K382" s="29"/>
      <c r="L382" s="6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29"/>
      <c r="K383" s="29"/>
      <c r="L383" s="6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42"/>
      <c r="B384" s="28"/>
      <c r="C384" s="25"/>
      <c r="D384" s="25"/>
      <c r="E384" s="29"/>
      <c r="F384" s="29"/>
      <c r="G384" s="29"/>
      <c r="H384" s="29"/>
      <c r="I384" s="29"/>
      <c r="J384" s="29"/>
      <c r="K384" s="29"/>
      <c r="L384" s="6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25"/>
      <c r="K385" s="25"/>
      <c r="L385" s="6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42"/>
      <c r="B386" s="28"/>
      <c r="C386" s="29"/>
      <c r="D386" s="29"/>
      <c r="E386" s="25"/>
      <c r="F386" s="25"/>
      <c r="G386" s="25"/>
      <c r="H386" s="25"/>
      <c r="I386" s="25"/>
      <c r="J386" s="25"/>
      <c r="K386" s="25"/>
      <c r="L386" s="6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29"/>
      <c r="K387" s="29"/>
      <c r="L387" s="6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29"/>
      <c r="K389" s="29"/>
      <c r="L389" s="6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42"/>
      <c r="B390" s="30"/>
      <c r="C390" s="24"/>
      <c r="D390" s="24"/>
      <c r="E390" s="25"/>
      <c r="F390" s="25"/>
      <c r="G390" s="25"/>
      <c r="H390" s="25"/>
      <c r="I390" s="25"/>
      <c r="J390" s="25"/>
      <c r="K390" s="25"/>
      <c r="L390" s="6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25"/>
      <c r="K391" s="25"/>
      <c r="L391" s="6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42"/>
      <c r="B392" s="28"/>
      <c r="C392" s="29"/>
      <c r="D392" s="29"/>
      <c r="E392" s="25"/>
      <c r="F392" s="25"/>
      <c r="G392" s="25"/>
      <c r="H392" s="25"/>
      <c r="I392" s="25"/>
      <c r="J392" s="25"/>
      <c r="K392" s="25"/>
      <c r="L392" s="6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29"/>
      <c r="K393" s="29"/>
      <c r="L393" s="6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29"/>
      <c r="K394" s="29"/>
      <c r="L394" s="6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25"/>
      <c r="K395" s="25"/>
      <c r="L395" s="6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25"/>
      <c r="K396" s="25"/>
      <c r="L396" s="6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29"/>
      <c r="K397" s="29"/>
      <c r="L397" s="6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29"/>
      <c r="K398" s="29"/>
      <c r="L398" s="6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42"/>
      <c r="B399" s="28"/>
      <c r="C399" s="29"/>
      <c r="D399" s="29"/>
      <c r="E399" s="25"/>
      <c r="F399" s="25"/>
      <c r="G399" s="25"/>
      <c r="H399" s="25"/>
      <c r="I399" s="25"/>
      <c r="J399" s="25"/>
      <c r="K399" s="25"/>
      <c r="L399" s="6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42"/>
      <c r="B400" s="30"/>
      <c r="C400" s="24"/>
      <c r="D400" s="24"/>
      <c r="E400" s="25"/>
      <c r="F400" s="25"/>
      <c r="G400" s="25"/>
      <c r="H400" s="25"/>
      <c r="I400" s="25"/>
      <c r="J400" s="25"/>
      <c r="K400" s="25"/>
      <c r="L400" s="6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25"/>
      <c r="K401" s="25"/>
      <c r="L401" s="6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25"/>
      <c r="K402" s="25"/>
      <c r="L402" s="6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25"/>
      <c r="K403" s="25"/>
      <c r="L403" s="6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25"/>
      <c r="K404" s="25"/>
      <c r="L404" s="6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29"/>
      <c r="K405" s="29"/>
      <c r="L405" s="6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29"/>
      <c r="K406" s="29"/>
      <c r="L406" s="6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29"/>
      <c r="K407" s="29"/>
      <c r="L407" s="6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29"/>
      <c r="K409" s="29"/>
      <c r="L409" s="6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29"/>
      <c r="K410" s="29"/>
      <c r="L410" s="6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29"/>
      <c r="K411" s="29"/>
      <c r="L411" s="6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29"/>
      <c r="K412" s="29"/>
      <c r="L412" s="6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29"/>
      <c r="K413" s="29"/>
      <c r="L413" s="6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25"/>
      <c r="K414" s="25"/>
      <c r="L414" s="6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29"/>
      <c r="K415" s="29"/>
      <c r="L415" s="6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29"/>
      <c r="K418" s="29"/>
      <c r="L418" s="6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29"/>
      <c r="K419" s="29"/>
      <c r="L419" s="6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29"/>
      <c r="K420" s="29"/>
      <c r="L420" s="6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29"/>
      <c r="K421" s="29"/>
      <c r="L421" s="6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29"/>
      <c r="K424" s="29"/>
      <c r="L424" s="6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29"/>
      <c r="K425" s="29"/>
      <c r="L425" s="6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42"/>
      <c r="B426" s="30"/>
      <c r="C426" s="24"/>
      <c r="D426" s="24"/>
      <c r="E426" s="25"/>
      <c r="F426" s="25"/>
      <c r="G426" s="25"/>
      <c r="H426" s="25"/>
      <c r="I426" s="25"/>
      <c r="J426" s="25"/>
      <c r="K426" s="25"/>
      <c r="L426" s="6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25"/>
      <c r="K427" s="25"/>
      <c r="L427" s="6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25"/>
      <c r="K428" s="25"/>
      <c r="L428" s="6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25"/>
      <c r="K429" s="25"/>
      <c r="L429" s="6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42"/>
      <c r="B430" s="28"/>
      <c r="C430" s="29"/>
      <c r="D430" s="29"/>
      <c r="E430" s="25"/>
      <c r="F430" s="25"/>
      <c r="G430" s="25"/>
      <c r="H430" s="25"/>
      <c r="I430" s="25"/>
      <c r="J430" s="25"/>
      <c r="K430" s="25"/>
      <c r="L430" s="6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29"/>
      <c r="K431" s="29"/>
      <c r="L431" s="6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29"/>
      <c r="K432" s="29"/>
      <c r="L432" s="6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29"/>
      <c r="K433" s="29"/>
      <c r="L433" s="6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29"/>
      <c r="K436" s="29"/>
      <c r="L436" s="6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29"/>
      <c r="K437" s="29"/>
      <c r="L437" s="6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29"/>
      <c r="K438" s="29"/>
      <c r="L438" s="6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29"/>
      <c r="K439" s="29"/>
      <c r="L439" s="6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25"/>
      <c r="K440" s="25"/>
      <c r="L440" s="6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29"/>
      <c r="K441" s="29"/>
      <c r="L441" s="6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29"/>
      <c r="K442" s="29"/>
      <c r="L442" s="6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29"/>
      <c r="K443" s="29"/>
      <c r="L443" s="6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29"/>
      <c r="K444" s="29"/>
      <c r="L444" s="6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29"/>
      <c r="K445" s="29"/>
      <c r="L445" s="6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29"/>
      <c r="K446" s="29"/>
      <c r="L446" s="6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29"/>
      <c r="K447" s="29"/>
      <c r="L447" s="6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29"/>
      <c r="K448" s="29"/>
      <c r="L448" s="6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29"/>
      <c r="K449" s="29"/>
      <c r="L449" s="6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29"/>
      <c r="K450" s="29"/>
      <c r="L450" s="6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29"/>
      <c r="K451" s="29"/>
      <c r="L451" s="6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42"/>
      <c r="B452" s="30"/>
      <c r="C452" s="24"/>
      <c r="D452" s="24"/>
      <c r="E452" s="25"/>
      <c r="F452" s="25"/>
      <c r="G452" s="25"/>
      <c r="H452" s="25"/>
      <c r="I452" s="25"/>
      <c r="J452" s="25"/>
      <c r="K452" s="25"/>
      <c r="L452" s="6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42"/>
      <c r="B453" s="33"/>
      <c r="C453" s="34"/>
      <c r="D453" s="34"/>
      <c r="E453" s="25"/>
      <c r="F453" s="25"/>
      <c r="G453" s="25"/>
      <c r="H453" s="25"/>
      <c r="I453" s="25"/>
      <c r="J453" s="25"/>
      <c r="K453" s="25"/>
      <c r="L453" s="6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42"/>
      <c r="B454" s="35"/>
      <c r="C454" s="36"/>
      <c r="D454" s="36"/>
      <c r="E454" s="37"/>
      <c r="F454" s="37"/>
      <c r="G454" s="37"/>
      <c r="H454" s="37"/>
      <c r="I454" s="37"/>
      <c r="J454" s="37"/>
      <c r="K454" s="37"/>
      <c r="L454" s="6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25"/>
      <c r="K455" s="25"/>
      <c r="L455" s="6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25"/>
      <c r="K456" s="25"/>
      <c r="L456" s="6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42"/>
      <c r="B457" s="20"/>
      <c r="C457" s="38"/>
      <c r="D457" s="38"/>
      <c r="E457" s="25"/>
      <c r="F457" s="25"/>
      <c r="G457" s="25"/>
      <c r="H457" s="25"/>
      <c r="I457" s="25"/>
      <c r="J457" s="25"/>
      <c r="K457" s="25"/>
      <c r="L457" s="6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42"/>
      <c r="B458" s="35"/>
      <c r="C458" s="36"/>
      <c r="D458" s="36"/>
      <c r="E458" s="37"/>
      <c r="F458" s="37"/>
      <c r="G458" s="37"/>
      <c r="H458" s="37"/>
      <c r="I458" s="37"/>
      <c r="J458" s="37"/>
      <c r="K458" s="37"/>
      <c r="L458" s="6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42"/>
      <c r="B459" s="20"/>
      <c r="C459" s="38"/>
      <c r="D459" s="38"/>
      <c r="E459" s="25"/>
      <c r="F459" s="25"/>
      <c r="G459" s="25"/>
      <c r="H459" s="25"/>
      <c r="I459" s="25"/>
      <c r="J459" s="25"/>
      <c r="K459" s="25"/>
      <c r="L459" s="6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42"/>
      <c r="B460" s="20"/>
      <c r="C460" s="25"/>
      <c r="D460" s="25"/>
      <c r="E460" s="38"/>
      <c r="F460" s="38"/>
      <c r="G460" s="38"/>
      <c r="H460" s="38"/>
      <c r="I460" s="38"/>
      <c r="J460" s="38"/>
      <c r="K460" s="38"/>
    </row>
    <row r="461" spans="1:24" x14ac:dyDescent="0.25">
      <c r="A461" s="142"/>
      <c r="B461" s="20"/>
      <c r="C461" s="25"/>
      <c r="D461" s="25"/>
      <c r="E461" s="38"/>
      <c r="F461" s="38"/>
      <c r="G461" s="38"/>
      <c r="H461" s="38"/>
      <c r="I461" s="38"/>
      <c r="J461" s="38"/>
      <c r="K461" s="38"/>
    </row>
    <row r="462" spans="1:24" x14ac:dyDescent="0.25">
      <c r="A462" s="142"/>
      <c r="B462" s="20"/>
      <c r="C462" s="25"/>
      <c r="D462" s="25"/>
      <c r="E462" s="38"/>
      <c r="F462" s="38"/>
      <c r="G462" s="38"/>
      <c r="H462" s="38"/>
      <c r="I462" s="38"/>
      <c r="J462" s="38"/>
      <c r="K462" s="38"/>
    </row>
    <row r="463" spans="1:24" x14ac:dyDescent="0.25">
      <c r="A463" s="142"/>
      <c r="B463" s="20"/>
      <c r="C463" s="25"/>
      <c r="D463" s="25"/>
      <c r="E463" s="38"/>
      <c r="F463" s="38"/>
      <c r="G463" s="38"/>
      <c r="H463" s="38"/>
      <c r="I463" s="38"/>
      <c r="J463" s="38"/>
      <c r="K463" s="38"/>
    </row>
    <row r="464" spans="1:24" x14ac:dyDescent="0.25">
      <c r="A464" s="142"/>
      <c r="B464" s="20"/>
      <c r="C464" s="25"/>
      <c r="D464" s="25"/>
      <c r="E464" s="38"/>
      <c r="F464" s="38"/>
      <c r="G464" s="38"/>
      <c r="H464" s="38"/>
      <c r="I464" s="38"/>
      <c r="J464" s="38"/>
      <c r="K464" s="38"/>
    </row>
    <row r="465" spans="1:24" x14ac:dyDescent="0.25">
      <c r="A465" s="142"/>
      <c r="B465" s="20"/>
      <c r="C465" s="25"/>
      <c r="D465" s="25"/>
      <c r="E465" s="38"/>
      <c r="F465" s="38"/>
      <c r="G465" s="38"/>
      <c r="H465" s="38"/>
      <c r="I465" s="38"/>
      <c r="J465" s="38"/>
      <c r="K465" s="38"/>
    </row>
    <row r="466" spans="1:24" x14ac:dyDescent="0.25">
      <c r="A466" s="142"/>
      <c r="B466" s="35"/>
      <c r="C466" s="36"/>
      <c r="D466" s="36"/>
      <c r="E466" s="37"/>
      <c r="F466" s="37"/>
      <c r="G466" s="37"/>
      <c r="H466" s="37"/>
      <c r="I466" s="37"/>
      <c r="J466" s="37"/>
      <c r="K466" s="37"/>
    </row>
    <row r="467" spans="1:24" x14ac:dyDescent="0.25">
      <c r="A467" s="142"/>
      <c r="B467" s="20"/>
      <c r="C467" s="38"/>
      <c r="D467" s="38"/>
      <c r="E467" s="25"/>
      <c r="F467" s="25"/>
      <c r="G467" s="25"/>
      <c r="H467" s="25"/>
      <c r="I467" s="25"/>
      <c r="J467" s="25"/>
      <c r="K467" s="25"/>
    </row>
    <row r="468" spans="1:24" x14ac:dyDescent="0.25">
      <c r="A468" s="142"/>
      <c r="B468" s="20"/>
      <c r="C468" s="38"/>
      <c r="D468" s="38"/>
      <c r="E468" s="25"/>
      <c r="F468" s="25"/>
      <c r="G468" s="25"/>
      <c r="H468" s="25"/>
      <c r="I468" s="25"/>
      <c r="J468" s="25"/>
      <c r="K468" s="25"/>
    </row>
    <row r="469" spans="1:24" x14ac:dyDescent="0.25">
      <c r="A469" s="142"/>
      <c r="B469" s="20"/>
      <c r="C469" s="38"/>
      <c r="D469" s="38"/>
      <c r="E469" s="25"/>
      <c r="F469" s="25"/>
      <c r="G469" s="25"/>
      <c r="H469" s="25"/>
      <c r="I469" s="25"/>
      <c r="J469" s="25"/>
      <c r="K469" s="25"/>
    </row>
    <row r="470" spans="1:24" x14ac:dyDescent="0.25">
      <c r="B470" s="20"/>
      <c r="C470" s="38"/>
      <c r="D470" s="38"/>
      <c r="E470" s="25"/>
      <c r="F470" s="25"/>
      <c r="G470" s="25"/>
      <c r="H470" s="25"/>
      <c r="I470" s="25"/>
      <c r="J470" s="25"/>
      <c r="K470" s="25"/>
      <c r="L470" s="19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</row>
    <row r="471" spans="1:24" s="12" customFormat="1" x14ac:dyDescent="0.25">
      <c r="A471" s="143"/>
      <c r="B471" s="20"/>
      <c r="C471" s="38"/>
      <c r="D471" s="38"/>
      <c r="E471" s="25"/>
      <c r="F471" s="25"/>
      <c r="G471" s="25"/>
      <c r="H471" s="25"/>
      <c r="I471" s="25"/>
      <c r="J471" s="25"/>
      <c r="K471" s="25"/>
      <c r="L471" s="53"/>
    </row>
    <row r="472" spans="1:24" s="12" customFormat="1" x14ac:dyDescent="0.25">
      <c r="A472" s="143"/>
      <c r="B472" s="33"/>
      <c r="C472" s="34"/>
      <c r="D472" s="34"/>
      <c r="E472" s="25"/>
      <c r="F472" s="25"/>
      <c r="G472" s="25"/>
      <c r="H472" s="25"/>
      <c r="I472" s="25"/>
      <c r="J472" s="25"/>
      <c r="K472" s="25"/>
      <c r="L472" s="53"/>
    </row>
    <row r="473" spans="1:24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25"/>
      <c r="K473" s="25"/>
      <c r="L473" s="53"/>
    </row>
    <row r="474" spans="1:24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25"/>
      <c r="K474" s="25"/>
      <c r="L474" s="53"/>
    </row>
    <row r="475" spans="1:24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25"/>
      <c r="K475" s="25"/>
      <c r="L475" s="53"/>
    </row>
    <row r="476" spans="1:24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25"/>
      <c r="K476" s="25"/>
      <c r="L476" s="53"/>
    </row>
    <row r="477" spans="1:24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25"/>
      <c r="K477" s="25"/>
      <c r="L477" s="53"/>
    </row>
    <row r="478" spans="1:24" s="12" customFormat="1" x14ac:dyDescent="0.25">
      <c r="A478" s="143"/>
      <c r="B478" s="20"/>
      <c r="C478" s="38"/>
      <c r="D478" s="38"/>
      <c r="E478" s="25"/>
      <c r="F478" s="25"/>
      <c r="G478" s="25"/>
      <c r="H478" s="25"/>
      <c r="I478" s="25"/>
      <c r="J478" s="25"/>
      <c r="K478" s="25"/>
      <c r="L478" s="53"/>
    </row>
    <row r="479" spans="1:24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9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9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9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9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9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9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9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9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9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9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9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9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9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9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9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9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9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9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9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9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9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9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9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9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9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9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9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9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</sheetData>
  <mergeCells count="253">
    <mergeCell ref="M2:X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B2:E4"/>
    <mergeCell ref="I2:I4"/>
    <mergeCell ref="J2:L2"/>
    <mergeCell ref="J3:J4"/>
    <mergeCell ref="K3:K4"/>
    <mergeCell ref="L3:L4"/>
    <mergeCell ref="F2:F4"/>
    <mergeCell ref="G2:G4"/>
    <mergeCell ref="H2:H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8:E158"/>
    <mergeCell ref="C159:E159"/>
    <mergeCell ref="C160:E160"/>
    <mergeCell ref="C161:E161"/>
    <mergeCell ref="D149:E149"/>
    <mergeCell ref="C150:E150"/>
    <mergeCell ref="C151:E151"/>
    <mergeCell ref="C152:E152"/>
    <mergeCell ref="C153:E153"/>
    <mergeCell ref="C154:E154"/>
    <mergeCell ref="D157:E157"/>
    <mergeCell ref="D168:E168"/>
    <mergeCell ref="D169:E169"/>
    <mergeCell ref="D170:E170"/>
    <mergeCell ref="D171:E171"/>
    <mergeCell ref="D172:E172"/>
    <mergeCell ref="D173:E173"/>
    <mergeCell ref="C162:E162"/>
    <mergeCell ref="C163:E163"/>
    <mergeCell ref="D164:E164"/>
    <mergeCell ref="D165:E165"/>
    <mergeCell ref="D166:E166"/>
    <mergeCell ref="D167:E167"/>
    <mergeCell ref="D180:E180"/>
    <mergeCell ref="D181:E181"/>
    <mergeCell ref="D182:E182"/>
    <mergeCell ref="D183:E183"/>
    <mergeCell ref="D184:E184"/>
    <mergeCell ref="C185:E185"/>
    <mergeCell ref="C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C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C199:E199"/>
    <mergeCell ref="D200:E200"/>
    <mergeCell ref="D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C211:E211"/>
    <mergeCell ref="C212:E212"/>
    <mergeCell ref="C213:E213"/>
    <mergeCell ref="D214:E214"/>
    <mergeCell ref="D215:E215"/>
    <mergeCell ref="D228:E228"/>
    <mergeCell ref="D229:E229"/>
    <mergeCell ref="C230:E230"/>
    <mergeCell ref="D231:E231"/>
    <mergeCell ref="D232:E232"/>
    <mergeCell ref="D233:E233"/>
    <mergeCell ref="D222:E222"/>
    <mergeCell ref="D223:E223"/>
    <mergeCell ref="C224:E224"/>
    <mergeCell ref="C225:E225"/>
    <mergeCell ref="C226:E226"/>
    <mergeCell ref="D227:E227"/>
    <mergeCell ref="C246:E246"/>
    <mergeCell ref="B247:E247"/>
    <mergeCell ref="C240:E240"/>
    <mergeCell ref="C241:E241"/>
    <mergeCell ref="C242:E242"/>
    <mergeCell ref="C243:E243"/>
    <mergeCell ref="C244:E244"/>
    <mergeCell ref="C245:E245"/>
    <mergeCell ref="D234:E234"/>
    <mergeCell ref="C235:E235"/>
    <mergeCell ref="C236:E236"/>
    <mergeCell ref="C237:E237"/>
    <mergeCell ref="C238:E238"/>
    <mergeCell ref="C239:E239"/>
  </mergeCells>
  <pageMargins left="0.25" right="0.25" top="0.75" bottom="0.75" header="0.3" footer="0.3"/>
  <pageSetup paperSize="9" scale="67" orientation="landscape" r:id="rId1"/>
  <headerFooter>
    <oddHeader>&amp;C&amp;"Times New Roman,Félkövér"&amp;12 013350 - Az önkormányzati vagyonnal való gazdálkodással kapcsolatos feladatok
Kiadások - 2016.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0"/>
  <sheetViews>
    <sheetView view="pageBreakPreview" zoomScale="60" zoomScaleNormal="100" workbookViewId="0">
      <pane xSplit="5" ySplit="4" topLeftCell="F74" activePane="bottomRight" state="frozen"/>
      <selection pane="topRight" activeCell="F1" sqref="F1"/>
      <selection pane="bottomLeft" activeCell="A5" sqref="A5"/>
      <selection pane="bottomRight" activeCell="I257" sqref="I257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" style="12" customWidth="1"/>
    <col min="9" max="9" width="11.42578125" style="12" bestFit="1" customWidth="1"/>
    <col min="10" max="11" width="10" style="12" customWidth="1"/>
    <col min="12" max="12" width="10.85546875" style="53" bestFit="1" customWidth="1"/>
    <col min="13" max="13" width="7.85546875" style="12" bestFit="1" customWidth="1"/>
    <col min="14" max="14" width="5.5703125" style="12" bestFit="1" customWidth="1"/>
    <col min="15" max="15" width="8.85546875" style="12" customWidth="1"/>
    <col min="16" max="16" width="7.85546875" style="12" bestFit="1" customWidth="1"/>
    <col min="17" max="18" width="5.5703125" style="12" bestFit="1" customWidth="1"/>
    <col min="19" max="19" width="7.85546875" style="12" bestFit="1" customWidth="1"/>
    <col min="20" max="21" width="5.5703125" style="12" bestFit="1" customWidth="1"/>
    <col min="22" max="24" width="6.7109375" style="12" bestFit="1" customWidth="1"/>
    <col min="25" max="16384" width="9.140625" style="18"/>
  </cols>
  <sheetData>
    <row r="1" spans="1:24" ht="15.75" thickBot="1" x14ac:dyDescent="0.3">
      <c r="X1" s="11" t="s">
        <v>1113</v>
      </c>
    </row>
    <row r="2" spans="1:24" ht="15" customHeight="1" x14ac:dyDescent="0.25">
      <c r="B2" s="637" t="s">
        <v>0</v>
      </c>
      <c r="C2" s="641"/>
      <c r="D2" s="641"/>
      <c r="E2" s="641"/>
      <c r="F2" s="640" t="s">
        <v>1154</v>
      </c>
      <c r="G2" s="637" t="s">
        <v>1237</v>
      </c>
      <c r="H2" s="637" t="s">
        <v>1240</v>
      </c>
      <c r="I2" s="650" t="s">
        <v>1250</v>
      </c>
      <c r="J2" s="654" t="s">
        <v>1243</v>
      </c>
      <c r="K2" s="654"/>
      <c r="L2" s="655"/>
      <c r="M2" s="640" t="s">
        <v>1248</v>
      </c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2"/>
    </row>
    <row r="3" spans="1:24" ht="22.5" customHeight="1" x14ac:dyDescent="0.25">
      <c r="B3" s="638"/>
      <c r="C3" s="646"/>
      <c r="D3" s="646"/>
      <c r="E3" s="646"/>
      <c r="F3" s="648"/>
      <c r="G3" s="638"/>
      <c r="H3" s="638"/>
      <c r="I3" s="651"/>
      <c r="J3" s="658" t="s">
        <v>1156</v>
      </c>
      <c r="K3" s="660" t="s">
        <v>1157</v>
      </c>
      <c r="L3" s="662" t="s">
        <v>856</v>
      </c>
      <c r="M3" s="643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5"/>
    </row>
    <row r="4" spans="1:24" ht="24" customHeight="1" thickBot="1" x14ac:dyDescent="0.3">
      <c r="B4" s="639"/>
      <c r="C4" s="647"/>
      <c r="D4" s="647"/>
      <c r="E4" s="647"/>
      <c r="F4" s="649"/>
      <c r="G4" s="639"/>
      <c r="H4" s="639"/>
      <c r="I4" s="652"/>
      <c r="J4" s="659"/>
      <c r="K4" s="661"/>
      <c r="L4" s="663"/>
      <c r="M4" s="144" t="s">
        <v>878</v>
      </c>
      <c r="N4" s="71" t="s">
        <v>879</v>
      </c>
      <c r="O4" s="71" t="s">
        <v>880</v>
      </c>
      <c r="P4" s="71" t="s">
        <v>881</v>
      </c>
      <c r="Q4" s="71" t="s">
        <v>882</v>
      </c>
      <c r="R4" s="91" t="s">
        <v>883</v>
      </c>
      <c r="S4" s="91" t="s">
        <v>884</v>
      </c>
      <c r="T4" s="70" t="s">
        <v>885</v>
      </c>
      <c r="U4" s="71" t="s">
        <v>886</v>
      </c>
      <c r="V4" s="91" t="s">
        <v>887</v>
      </c>
      <c r="W4" s="454" t="s">
        <v>888</v>
      </c>
      <c r="X4" s="72" t="s">
        <v>889</v>
      </c>
    </row>
    <row r="5" spans="1:24" ht="15.75" thickBot="1" x14ac:dyDescent="0.3">
      <c r="B5" s="92" t="s">
        <v>259</v>
      </c>
      <c r="C5" s="664" t="s">
        <v>260</v>
      </c>
      <c r="D5" s="665"/>
      <c r="E5" s="665"/>
      <c r="F5" s="185">
        <f>F6+F20</f>
        <v>0</v>
      </c>
      <c r="G5" s="484">
        <f>G6+G20</f>
        <v>0</v>
      </c>
      <c r="H5" s="484">
        <f>H6+H20</f>
        <v>0</v>
      </c>
      <c r="I5" s="413">
        <f>I6+I20</f>
        <v>0</v>
      </c>
      <c r="J5" s="392">
        <f t="shared" ref="J5:K5" si="0">J6+J20</f>
        <v>0</v>
      </c>
      <c r="K5" s="203">
        <f t="shared" si="0"/>
        <v>0</v>
      </c>
      <c r="L5" s="221">
        <f>SUM(J5:K5)</f>
        <v>0</v>
      </c>
      <c r="M5" s="95">
        <f t="shared" ref="M5:X5" si="1">M6+M20</f>
        <v>0</v>
      </c>
      <c r="N5" s="96">
        <f t="shared" si="1"/>
        <v>0</v>
      </c>
      <c r="O5" s="96">
        <f t="shared" si="1"/>
        <v>0</v>
      </c>
      <c r="P5" s="96">
        <f t="shared" si="1"/>
        <v>0</v>
      </c>
      <c r="Q5" s="96">
        <f t="shared" si="1"/>
        <v>0</v>
      </c>
      <c r="R5" s="96">
        <f t="shared" ref="R5" si="2">R6+R20</f>
        <v>0</v>
      </c>
      <c r="S5" s="96">
        <f t="shared" si="1"/>
        <v>0</v>
      </c>
      <c r="T5" s="98">
        <f t="shared" si="1"/>
        <v>0</v>
      </c>
      <c r="U5" s="96">
        <f t="shared" si="1"/>
        <v>0</v>
      </c>
      <c r="V5" s="96">
        <f t="shared" ref="V5" si="3">V6+V20</f>
        <v>0</v>
      </c>
      <c r="W5" s="98">
        <f t="shared" si="1"/>
        <v>0</v>
      </c>
      <c r="X5" s="100">
        <f t="shared" si="1"/>
        <v>0</v>
      </c>
    </row>
    <row r="6" spans="1:24" ht="15.75" hidden="1" thickBot="1" x14ac:dyDescent="0.3">
      <c r="B6" s="137" t="s">
        <v>894</v>
      </c>
      <c r="C6" s="621" t="s">
        <v>261</v>
      </c>
      <c r="D6" s="622"/>
      <c r="E6" s="622"/>
      <c r="F6" s="186">
        <f>F7+F8+F9+F10+F11+F12+F13+F14+F15+F16+F17+F18+F19</f>
        <v>0</v>
      </c>
      <c r="G6" s="485">
        <f>G7+G8+G9+G10+G11+G12+G13+G14+G15+G16+G17+G18+G19</f>
        <v>0</v>
      </c>
      <c r="H6" s="485">
        <f>H7+H8+H9+H10+H11+H12+H13+H14+H15+H16+H17+H18+H19</f>
        <v>0</v>
      </c>
      <c r="I6" s="414">
        <f>I7+I8+I9+I10+I11+I12+I13+I14+I15+I16+I17+I18+I19</f>
        <v>0</v>
      </c>
      <c r="J6" s="393">
        <f t="shared" ref="J6:K6" si="4">J7+J8+J9+J10+J11+J12+J13+J14+J15+J16+J17+J18+J19</f>
        <v>0</v>
      </c>
      <c r="K6" s="204">
        <f t="shared" si="4"/>
        <v>0</v>
      </c>
      <c r="L6" s="222">
        <f t="shared" ref="L6:L69" si="5">SUM(J6:K6)</f>
        <v>0</v>
      </c>
      <c r="M6" s="131">
        <f t="shared" ref="M6:X6" si="6">M7+M8+M9+M10+M11+M12+M13+M14+M15+M16+M17+M18+M19</f>
        <v>0</v>
      </c>
      <c r="N6" s="132">
        <f t="shared" si="6"/>
        <v>0</v>
      </c>
      <c r="O6" s="132">
        <f t="shared" si="6"/>
        <v>0</v>
      </c>
      <c r="P6" s="132">
        <f t="shared" si="6"/>
        <v>0</v>
      </c>
      <c r="Q6" s="132">
        <f t="shared" si="6"/>
        <v>0</v>
      </c>
      <c r="R6" s="132">
        <f t="shared" ref="R6" si="7">R7+R8+R9+R10+R11+R12+R13+R14+R15+R16+R17+R18+R19</f>
        <v>0</v>
      </c>
      <c r="S6" s="132">
        <f t="shared" si="6"/>
        <v>0</v>
      </c>
      <c r="T6" s="134">
        <f t="shared" si="6"/>
        <v>0</v>
      </c>
      <c r="U6" s="132">
        <f t="shared" si="6"/>
        <v>0</v>
      </c>
      <c r="V6" s="132">
        <f t="shared" ref="V6" si="8">V7+V8+V9+V10+V11+V12+V13+V14+V15+V16+V17+V18+V19</f>
        <v>0</v>
      </c>
      <c r="W6" s="134">
        <f t="shared" si="6"/>
        <v>0</v>
      </c>
      <c r="X6" s="136">
        <f t="shared" si="6"/>
        <v>0</v>
      </c>
    </row>
    <row r="7" spans="1:24" ht="15.75" hidden="1" thickBot="1" x14ac:dyDescent="0.3">
      <c r="A7" s="140" t="s">
        <v>262</v>
      </c>
      <c r="B7" s="59" t="s">
        <v>895</v>
      </c>
      <c r="C7" s="599" t="s">
        <v>263</v>
      </c>
      <c r="D7" s="600"/>
      <c r="E7" s="600"/>
      <c r="F7" s="187"/>
      <c r="G7" s="486"/>
      <c r="H7" s="486"/>
      <c r="I7" s="415"/>
      <c r="J7" s="394"/>
      <c r="K7" s="205"/>
      <c r="L7" s="224">
        <f t="shared" si="5"/>
        <v>0</v>
      </c>
      <c r="M7" s="81"/>
      <c r="N7" s="1"/>
      <c r="O7" s="1"/>
      <c r="P7" s="1"/>
      <c r="Q7" s="1"/>
      <c r="R7" s="1"/>
      <c r="S7" s="1"/>
      <c r="T7" s="43"/>
      <c r="U7" s="1"/>
      <c r="V7" s="1"/>
      <c r="W7" s="43"/>
      <c r="X7" s="46"/>
    </row>
    <row r="8" spans="1:24" ht="15.75" hidden="1" thickBot="1" x14ac:dyDescent="0.3">
      <c r="A8" s="140" t="s">
        <v>264</v>
      </c>
      <c r="B8" s="59" t="s">
        <v>896</v>
      </c>
      <c r="C8" s="599" t="s">
        <v>265</v>
      </c>
      <c r="D8" s="600"/>
      <c r="E8" s="600"/>
      <c r="F8" s="187"/>
      <c r="G8" s="486"/>
      <c r="H8" s="486"/>
      <c r="I8" s="415"/>
      <c r="J8" s="394"/>
      <c r="K8" s="205"/>
      <c r="L8" s="224">
        <f t="shared" si="5"/>
        <v>0</v>
      </c>
      <c r="M8" s="81"/>
      <c r="N8" s="1"/>
      <c r="O8" s="1"/>
      <c r="P8" s="1"/>
      <c r="Q8" s="1"/>
      <c r="R8" s="1"/>
      <c r="S8" s="1"/>
      <c r="T8" s="43"/>
      <c r="U8" s="1"/>
      <c r="V8" s="1"/>
      <c r="W8" s="43"/>
      <c r="X8" s="46"/>
    </row>
    <row r="9" spans="1:24" ht="15.75" hidden="1" thickBot="1" x14ac:dyDescent="0.3">
      <c r="A9" s="140" t="s">
        <v>266</v>
      </c>
      <c r="B9" s="59" t="s">
        <v>897</v>
      </c>
      <c r="C9" s="599" t="s">
        <v>267</v>
      </c>
      <c r="D9" s="600"/>
      <c r="E9" s="600"/>
      <c r="F9" s="187"/>
      <c r="G9" s="486"/>
      <c r="H9" s="486"/>
      <c r="I9" s="415"/>
      <c r="J9" s="394"/>
      <c r="K9" s="205"/>
      <c r="L9" s="224">
        <f t="shared" si="5"/>
        <v>0</v>
      </c>
      <c r="M9" s="81"/>
      <c r="N9" s="1"/>
      <c r="O9" s="1"/>
      <c r="P9" s="1"/>
      <c r="Q9" s="1"/>
      <c r="R9" s="1"/>
      <c r="S9" s="1"/>
      <c r="T9" s="43"/>
      <c r="U9" s="1"/>
      <c r="V9" s="1"/>
      <c r="W9" s="43"/>
      <c r="X9" s="46"/>
    </row>
    <row r="10" spans="1:24" ht="15.75" hidden="1" thickBot="1" x14ac:dyDescent="0.3">
      <c r="A10" s="140" t="s">
        <v>268</v>
      </c>
      <c r="B10" s="59" t="s">
        <v>898</v>
      </c>
      <c r="C10" s="599" t="s">
        <v>622</v>
      </c>
      <c r="D10" s="600"/>
      <c r="E10" s="600"/>
      <c r="F10" s="187"/>
      <c r="G10" s="486"/>
      <c r="H10" s="486"/>
      <c r="I10" s="415"/>
      <c r="J10" s="394"/>
      <c r="K10" s="205"/>
      <c r="L10" s="224">
        <f t="shared" si="5"/>
        <v>0</v>
      </c>
      <c r="M10" s="81"/>
      <c r="N10" s="1"/>
      <c r="O10" s="1"/>
      <c r="P10" s="1"/>
      <c r="Q10" s="1"/>
      <c r="R10" s="1"/>
      <c r="S10" s="1"/>
      <c r="T10" s="43"/>
      <c r="U10" s="1"/>
      <c r="V10" s="1"/>
      <c r="W10" s="43"/>
      <c r="X10" s="46"/>
    </row>
    <row r="11" spans="1:24" ht="15.75" hidden="1" thickBot="1" x14ac:dyDescent="0.3">
      <c r="A11" s="140" t="s">
        <v>269</v>
      </c>
      <c r="B11" s="59" t="s">
        <v>899</v>
      </c>
      <c r="C11" s="599" t="s">
        <v>270</v>
      </c>
      <c r="D11" s="600"/>
      <c r="E11" s="600"/>
      <c r="F11" s="187"/>
      <c r="G11" s="486"/>
      <c r="H11" s="486"/>
      <c r="I11" s="415"/>
      <c r="J11" s="394"/>
      <c r="K11" s="205"/>
      <c r="L11" s="224">
        <f t="shared" si="5"/>
        <v>0</v>
      </c>
      <c r="M11" s="81"/>
      <c r="N11" s="1"/>
      <c r="O11" s="1"/>
      <c r="P11" s="1"/>
      <c r="Q11" s="1"/>
      <c r="R11" s="1"/>
      <c r="S11" s="1"/>
      <c r="T11" s="43"/>
      <c r="U11" s="1"/>
      <c r="V11" s="1"/>
      <c r="W11" s="43"/>
      <c r="X11" s="46"/>
    </row>
    <row r="12" spans="1:24" ht="15.75" hidden="1" thickBot="1" x14ac:dyDescent="0.3">
      <c r="A12" s="140" t="s">
        <v>271</v>
      </c>
      <c r="B12" s="59" t="s">
        <v>900</v>
      </c>
      <c r="C12" s="599" t="s">
        <v>272</v>
      </c>
      <c r="D12" s="600"/>
      <c r="E12" s="600"/>
      <c r="F12" s="187"/>
      <c r="G12" s="486"/>
      <c r="H12" s="486"/>
      <c r="I12" s="415"/>
      <c r="J12" s="394"/>
      <c r="K12" s="205"/>
      <c r="L12" s="224">
        <f t="shared" si="5"/>
        <v>0</v>
      </c>
      <c r="M12" s="81"/>
      <c r="N12" s="1"/>
      <c r="O12" s="1"/>
      <c r="P12" s="1"/>
      <c r="Q12" s="1"/>
      <c r="R12" s="1"/>
      <c r="S12" s="1"/>
      <c r="T12" s="43"/>
      <c r="U12" s="1"/>
      <c r="V12" s="1"/>
      <c r="W12" s="43"/>
      <c r="X12" s="46"/>
    </row>
    <row r="13" spans="1:24" ht="15.75" hidden="1" thickBot="1" x14ac:dyDescent="0.3">
      <c r="A13" s="140" t="s">
        <v>273</v>
      </c>
      <c r="B13" s="59" t="s">
        <v>901</v>
      </c>
      <c r="C13" s="599" t="s">
        <v>274</v>
      </c>
      <c r="D13" s="600"/>
      <c r="E13" s="600"/>
      <c r="F13" s="187"/>
      <c r="G13" s="486"/>
      <c r="H13" s="486"/>
      <c r="I13" s="415"/>
      <c r="J13" s="394"/>
      <c r="K13" s="205"/>
      <c r="L13" s="224">
        <f t="shared" si="5"/>
        <v>0</v>
      </c>
      <c r="M13" s="81"/>
      <c r="N13" s="1"/>
      <c r="O13" s="1"/>
      <c r="P13" s="1"/>
      <c r="Q13" s="1"/>
      <c r="R13" s="1"/>
      <c r="S13" s="1"/>
      <c r="T13" s="43"/>
      <c r="U13" s="1"/>
      <c r="V13" s="1"/>
      <c r="W13" s="43"/>
      <c r="X13" s="46"/>
    </row>
    <row r="14" spans="1:24" ht="15.75" hidden="1" thickBot="1" x14ac:dyDescent="0.3">
      <c r="A14" s="140" t="s">
        <v>275</v>
      </c>
      <c r="B14" s="59" t="s">
        <v>902</v>
      </c>
      <c r="C14" s="599" t="s">
        <v>276</v>
      </c>
      <c r="D14" s="600"/>
      <c r="E14" s="600"/>
      <c r="F14" s="187"/>
      <c r="G14" s="486"/>
      <c r="H14" s="486"/>
      <c r="I14" s="415"/>
      <c r="J14" s="394"/>
      <c r="K14" s="205"/>
      <c r="L14" s="224">
        <f t="shared" si="5"/>
        <v>0</v>
      </c>
      <c r="M14" s="81"/>
      <c r="N14" s="1"/>
      <c r="O14" s="1"/>
      <c r="P14" s="1"/>
      <c r="Q14" s="1"/>
      <c r="R14" s="1"/>
      <c r="S14" s="1"/>
      <c r="T14" s="43"/>
      <c r="U14" s="1"/>
      <c r="V14" s="1"/>
      <c r="W14" s="43"/>
      <c r="X14" s="46"/>
    </row>
    <row r="15" spans="1:24" ht="15.75" hidden="1" thickBot="1" x14ac:dyDescent="0.3">
      <c r="A15" s="140" t="s">
        <v>277</v>
      </c>
      <c r="B15" s="59" t="s">
        <v>903</v>
      </c>
      <c r="C15" s="599" t="s">
        <v>278</v>
      </c>
      <c r="D15" s="600"/>
      <c r="E15" s="600"/>
      <c r="F15" s="187"/>
      <c r="G15" s="486"/>
      <c r="H15" s="486"/>
      <c r="I15" s="415"/>
      <c r="J15" s="394"/>
      <c r="K15" s="205"/>
      <c r="L15" s="224">
        <f t="shared" si="5"/>
        <v>0</v>
      </c>
      <c r="M15" s="81"/>
      <c r="N15" s="1"/>
      <c r="O15" s="1"/>
      <c r="P15" s="1"/>
      <c r="Q15" s="1"/>
      <c r="R15" s="1"/>
      <c r="S15" s="1"/>
      <c r="T15" s="43"/>
      <c r="U15" s="1"/>
      <c r="V15" s="1"/>
      <c r="W15" s="43"/>
      <c r="X15" s="46"/>
    </row>
    <row r="16" spans="1:24" ht="15.75" hidden="1" thickBot="1" x14ac:dyDescent="0.3">
      <c r="A16" s="140" t="s">
        <v>279</v>
      </c>
      <c r="B16" s="59" t="s">
        <v>904</v>
      </c>
      <c r="C16" s="599" t="s">
        <v>280</v>
      </c>
      <c r="D16" s="600"/>
      <c r="E16" s="600"/>
      <c r="F16" s="187"/>
      <c r="G16" s="486"/>
      <c r="H16" s="486"/>
      <c r="I16" s="415"/>
      <c r="J16" s="394"/>
      <c r="K16" s="205"/>
      <c r="L16" s="224">
        <f t="shared" si="5"/>
        <v>0</v>
      </c>
      <c r="M16" s="81"/>
      <c r="N16" s="1"/>
      <c r="O16" s="1"/>
      <c r="P16" s="1"/>
      <c r="Q16" s="1"/>
      <c r="R16" s="1"/>
      <c r="S16" s="1"/>
      <c r="T16" s="43"/>
      <c r="U16" s="1"/>
      <c r="V16" s="1"/>
      <c r="W16" s="43"/>
      <c r="X16" s="46"/>
    </row>
    <row r="17" spans="1:24" ht="15.75" hidden="1" thickBot="1" x14ac:dyDescent="0.3">
      <c r="A17" s="140" t="s">
        <v>281</v>
      </c>
      <c r="B17" s="59" t="s">
        <v>905</v>
      </c>
      <c r="C17" s="599" t="s">
        <v>282</v>
      </c>
      <c r="D17" s="600"/>
      <c r="E17" s="600"/>
      <c r="F17" s="187"/>
      <c r="G17" s="486"/>
      <c r="H17" s="486"/>
      <c r="I17" s="415"/>
      <c r="J17" s="394"/>
      <c r="K17" s="205"/>
      <c r="L17" s="224">
        <f t="shared" si="5"/>
        <v>0</v>
      </c>
      <c r="M17" s="81"/>
      <c r="N17" s="1"/>
      <c r="O17" s="1"/>
      <c r="P17" s="1"/>
      <c r="Q17" s="1"/>
      <c r="R17" s="1"/>
      <c r="S17" s="1"/>
      <c r="T17" s="43"/>
      <c r="U17" s="1"/>
      <c r="V17" s="1"/>
      <c r="W17" s="43"/>
      <c r="X17" s="46"/>
    </row>
    <row r="18" spans="1:24" ht="15.75" hidden="1" thickBot="1" x14ac:dyDescent="0.3">
      <c r="A18" s="140" t="s">
        <v>283</v>
      </c>
      <c r="B18" s="59" t="s">
        <v>906</v>
      </c>
      <c r="C18" s="599" t="s">
        <v>284</v>
      </c>
      <c r="D18" s="600"/>
      <c r="E18" s="600"/>
      <c r="F18" s="187"/>
      <c r="G18" s="486"/>
      <c r="H18" s="486"/>
      <c r="I18" s="415"/>
      <c r="J18" s="394"/>
      <c r="K18" s="205"/>
      <c r="L18" s="224">
        <f t="shared" si="5"/>
        <v>0</v>
      </c>
      <c r="M18" s="81"/>
      <c r="N18" s="1"/>
      <c r="O18" s="1"/>
      <c r="P18" s="1"/>
      <c r="Q18" s="1"/>
      <c r="R18" s="1"/>
      <c r="S18" s="1"/>
      <c r="T18" s="43"/>
      <c r="U18" s="1"/>
      <c r="V18" s="1"/>
      <c r="W18" s="43"/>
      <c r="X18" s="46"/>
    </row>
    <row r="19" spans="1:24" ht="15.75" hidden="1" thickBot="1" x14ac:dyDescent="0.3">
      <c r="A19" s="140" t="s">
        <v>285</v>
      </c>
      <c r="B19" s="59" t="s">
        <v>907</v>
      </c>
      <c r="C19" s="599" t="s">
        <v>286</v>
      </c>
      <c r="D19" s="600"/>
      <c r="E19" s="600"/>
      <c r="F19" s="187"/>
      <c r="G19" s="486"/>
      <c r="H19" s="486"/>
      <c r="I19" s="415"/>
      <c r="J19" s="394"/>
      <c r="K19" s="205"/>
      <c r="L19" s="224">
        <f t="shared" si="5"/>
        <v>0</v>
      </c>
      <c r="M19" s="81"/>
      <c r="N19" s="1"/>
      <c r="O19" s="1"/>
      <c r="P19" s="1"/>
      <c r="Q19" s="1"/>
      <c r="R19" s="1"/>
      <c r="S19" s="1"/>
      <c r="T19" s="43"/>
      <c r="U19" s="1"/>
      <c r="V19" s="1"/>
      <c r="W19" s="43"/>
      <c r="X19" s="46"/>
    </row>
    <row r="20" spans="1:24" ht="15.75" hidden="1" thickBot="1" x14ac:dyDescent="0.3">
      <c r="B20" s="101" t="s">
        <v>908</v>
      </c>
      <c r="C20" s="597" t="s">
        <v>287</v>
      </c>
      <c r="D20" s="598"/>
      <c r="E20" s="598"/>
      <c r="F20" s="188">
        <f>F21+F22+F23</f>
        <v>0</v>
      </c>
      <c r="G20" s="487">
        <f>G21+G22+G23</f>
        <v>0</v>
      </c>
      <c r="H20" s="487">
        <f>H21+H22+H23</f>
        <v>0</v>
      </c>
      <c r="I20" s="416">
        <f>I21+I22+I23</f>
        <v>0</v>
      </c>
      <c r="J20" s="395">
        <f t="shared" ref="J20:K20" si="9">J21+J22+J23</f>
        <v>0</v>
      </c>
      <c r="K20" s="206">
        <f t="shared" si="9"/>
        <v>0</v>
      </c>
      <c r="L20" s="223">
        <f t="shared" si="5"/>
        <v>0</v>
      </c>
      <c r="M20" s="104">
        <f t="shared" ref="M20:X20" si="10">M21+M22+M23</f>
        <v>0</v>
      </c>
      <c r="N20" s="105">
        <f t="shared" si="10"/>
        <v>0</v>
      </c>
      <c r="O20" s="105">
        <f t="shared" si="10"/>
        <v>0</v>
      </c>
      <c r="P20" s="105">
        <f t="shared" si="10"/>
        <v>0</v>
      </c>
      <c r="Q20" s="105">
        <f t="shared" si="10"/>
        <v>0</v>
      </c>
      <c r="R20" s="105">
        <f t="shared" ref="R20" si="11">R21+R22+R23</f>
        <v>0</v>
      </c>
      <c r="S20" s="105">
        <f t="shared" si="10"/>
        <v>0</v>
      </c>
      <c r="T20" s="107">
        <f t="shared" si="10"/>
        <v>0</v>
      </c>
      <c r="U20" s="105">
        <f t="shared" si="10"/>
        <v>0</v>
      </c>
      <c r="V20" s="105">
        <f t="shared" ref="V20" si="12">V21+V22+V23</f>
        <v>0</v>
      </c>
      <c r="W20" s="107">
        <f t="shared" si="10"/>
        <v>0</v>
      </c>
      <c r="X20" s="109">
        <f t="shared" si="10"/>
        <v>0</v>
      </c>
    </row>
    <row r="21" spans="1:24" ht="15.75" hidden="1" thickBot="1" x14ac:dyDescent="0.3">
      <c r="A21" s="140" t="s">
        <v>288</v>
      </c>
      <c r="B21" s="59" t="s">
        <v>909</v>
      </c>
      <c r="C21" s="599" t="s">
        <v>289</v>
      </c>
      <c r="D21" s="600"/>
      <c r="E21" s="600"/>
      <c r="F21" s="187"/>
      <c r="G21" s="486"/>
      <c r="H21" s="486"/>
      <c r="I21" s="415"/>
      <c r="J21" s="394"/>
      <c r="K21" s="205"/>
      <c r="L21" s="224">
        <f t="shared" si="5"/>
        <v>0</v>
      </c>
      <c r="M21" s="81"/>
      <c r="N21" s="1"/>
      <c r="O21" s="1"/>
      <c r="P21" s="1"/>
      <c r="Q21" s="1"/>
      <c r="R21" s="1"/>
      <c r="S21" s="1"/>
      <c r="T21" s="43"/>
      <c r="U21" s="1"/>
      <c r="V21" s="1"/>
      <c r="W21" s="43"/>
      <c r="X21" s="46"/>
    </row>
    <row r="22" spans="1:24" ht="15.75" hidden="1" thickBot="1" x14ac:dyDescent="0.3">
      <c r="A22" s="140" t="s">
        <v>290</v>
      </c>
      <c r="B22" s="59" t="s">
        <v>910</v>
      </c>
      <c r="C22" s="599" t="s">
        <v>291</v>
      </c>
      <c r="D22" s="600"/>
      <c r="E22" s="600"/>
      <c r="F22" s="187"/>
      <c r="G22" s="486"/>
      <c r="H22" s="486"/>
      <c r="I22" s="415"/>
      <c r="J22" s="394"/>
      <c r="K22" s="205"/>
      <c r="L22" s="224">
        <f t="shared" si="5"/>
        <v>0</v>
      </c>
      <c r="M22" s="81"/>
      <c r="N22" s="1"/>
      <c r="O22" s="1"/>
      <c r="P22" s="1"/>
      <c r="Q22" s="1"/>
      <c r="R22" s="1"/>
      <c r="S22" s="1"/>
      <c r="T22" s="43"/>
      <c r="U22" s="1"/>
      <c r="V22" s="1"/>
      <c r="W22" s="43"/>
      <c r="X22" s="46"/>
    </row>
    <row r="23" spans="1:24" ht="15.75" hidden="1" thickBot="1" x14ac:dyDescent="0.3">
      <c r="A23" s="140" t="s">
        <v>292</v>
      </c>
      <c r="B23" s="61" t="s">
        <v>911</v>
      </c>
      <c r="C23" s="666" t="s">
        <v>293</v>
      </c>
      <c r="D23" s="667"/>
      <c r="E23" s="667"/>
      <c r="F23" s="189"/>
      <c r="G23" s="488"/>
      <c r="H23" s="488"/>
      <c r="I23" s="417"/>
      <c r="J23" s="396"/>
      <c r="K23" s="207"/>
      <c r="L23" s="224">
        <f t="shared" si="5"/>
        <v>0</v>
      </c>
      <c r="M23" s="81"/>
      <c r="N23" s="1"/>
      <c r="O23" s="1"/>
      <c r="P23" s="1"/>
      <c r="Q23" s="1"/>
      <c r="R23" s="1"/>
      <c r="S23" s="1"/>
      <c r="T23" s="43"/>
      <c r="U23" s="1"/>
      <c r="V23" s="1"/>
      <c r="W23" s="43"/>
      <c r="X23" s="46"/>
    </row>
    <row r="24" spans="1:24" ht="15.75" thickBot="1" x14ac:dyDescent="0.3">
      <c r="B24" s="92" t="s">
        <v>294</v>
      </c>
      <c r="C24" s="630" t="s">
        <v>1088</v>
      </c>
      <c r="D24" s="630"/>
      <c r="E24" s="617"/>
      <c r="F24" s="190">
        <f>F25+F26+F27+F28+F29+F30+F31</f>
        <v>0</v>
      </c>
      <c r="G24" s="489">
        <f>G25+G26+G27+G28+G29+G30+G31</f>
        <v>0</v>
      </c>
      <c r="H24" s="489">
        <f>H25+H26+H27+H28+H29+H30+H31</f>
        <v>0</v>
      </c>
      <c r="I24" s="418">
        <f>I25+I26+I27+I28+I29+I30+I31</f>
        <v>0</v>
      </c>
      <c r="J24" s="397">
        <f t="shared" ref="J24:K24" si="13">J25+J26+J27+J28+J29+J30+J31</f>
        <v>0</v>
      </c>
      <c r="K24" s="208">
        <f t="shared" si="13"/>
        <v>0</v>
      </c>
      <c r="L24" s="221">
        <f t="shared" si="5"/>
        <v>0</v>
      </c>
      <c r="M24" s="95">
        <f t="shared" ref="M24:X24" si="14">M25+M26+M27+M28+M29+M30+M31</f>
        <v>0</v>
      </c>
      <c r="N24" s="96">
        <f t="shared" si="14"/>
        <v>0</v>
      </c>
      <c r="O24" s="96">
        <f t="shared" si="14"/>
        <v>0</v>
      </c>
      <c r="P24" s="96">
        <f t="shared" si="14"/>
        <v>0</v>
      </c>
      <c r="Q24" s="96">
        <f t="shared" si="14"/>
        <v>0</v>
      </c>
      <c r="R24" s="96">
        <f t="shared" ref="R24" si="15">R25+R26+R27+R28+R29+R30+R31</f>
        <v>0</v>
      </c>
      <c r="S24" s="96">
        <f t="shared" si="14"/>
        <v>0</v>
      </c>
      <c r="T24" s="98">
        <f t="shared" si="14"/>
        <v>0</v>
      </c>
      <c r="U24" s="96">
        <f t="shared" si="14"/>
        <v>0</v>
      </c>
      <c r="V24" s="96">
        <f t="shared" ref="V24" si="16">V25+V26+V27+V28+V29+V30+V31</f>
        <v>0</v>
      </c>
      <c r="W24" s="98">
        <f t="shared" si="14"/>
        <v>0</v>
      </c>
      <c r="X24" s="100">
        <f t="shared" si="14"/>
        <v>0</v>
      </c>
    </row>
    <row r="25" spans="1:24" ht="15.75" hidden="1" thickBot="1" x14ac:dyDescent="0.3">
      <c r="A25" s="140" t="s">
        <v>296</v>
      </c>
      <c r="B25" s="65"/>
      <c r="C25" s="668" t="s">
        <v>297</v>
      </c>
      <c r="D25" s="669"/>
      <c r="E25" s="669"/>
      <c r="F25" s="191"/>
      <c r="G25" s="490"/>
      <c r="H25" s="490"/>
      <c r="I25" s="419"/>
      <c r="J25" s="398"/>
      <c r="K25" s="209"/>
      <c r="L25" s="224">
        <f t="shared" si="5"/>
        <v>0</v>
      </c>
      <c r="M25" s="81"/>
      <c r="N25" s="1"/>
      <c r="O25" s="1"/>
      <c r="P25" s="1"/>
      <c r="Q25" s="1"/>
      <c r="R25" s="1"/>
      <c r="S25" s="1"/>
      <c r="T25" s="43"/>
      <c r="U25" s="1"/>
      <c r="V25" s="1"/>
      <c r="W25" s="43"/>
      <c r="X25" s="46"/>
    </row>
    <row r="26" spans="1:24" ht="15.75" hidden="1" thickBot="1" x14ac:dyDescent="0.3">
      <c r="A26" s="140" t="s">
        <v>298</v>
      </c>
      <c r="B26" s="66"/>
      <c r="C26" s="670" t="s">
        <v>299</v>
      </c>
      <c r="D26" s="671"/>
      <c r="E26" s="671"/>
      <c r="F26" s="192"/>
      <c r="G26" s="491"/>
      <c r="H26" s="491"/>
      <c r="I26" s="420"/>
      <c r="J26" s="399"/>
      <c r="K26" s="210"/>
      <c r="L26" s="224">
        <f t="shared" si="5"/>
        <v>0</v>
      </c>
      <c r="M26" s="81"/>
      <c r="N26" s="1"/>
      <c r="O26" s="1"/>
      <c r="P26" s="1"/>
      <c r="Q26" s="1"/>
      <c r="R26" s="1"/>
      <c r="S26" s="1"/>
      <c r="T26" s="43"/>
      <c r="U26" s="1"/>
      <c r="V26" s="1"/>
      <c r="W26" s="43"/>
      <c r="X26" s="46"/>
    </row>
    <row r="27" spans="1:24" ht="15.75" hidden="1" thickBot="1" x14ac:dyDescent="0.3">
      <c r="A27" s="140" t="s">
        <v>300</v>
      </c>
      <c r="B27" s="66"/>
      <c r="C27" s="670" t="s">
        <v>301</v>
      </c>
      <c r="D27" s="671"/>
      <c r="E27" s="671"/>
      <c r="F27" s="192"/>
      <c r="G27" s="491"/>
      <c r="H27" s="491"/>
      <c r="I27" s="420"/>
      <c r="J27" s="399"/>
      <c r="K27" s="210"/>
      <c r="L27" s="224">
        <f t="shared" si="5"/>
        <v>0</v>
      </c>
      <c r="M27" s="81"/>
      <c r="N27" s="1"/>
      <c r="O27" s="1"/>
      <c r="P27" s="1"/>
      <c r="Q27" s="1"/>
      <c r="R27" s="1"/>
      <c r="S27" s="1"/>
      <c r="T27" s="43"/>
      <c r="U27" s="1"/>
      <c r="V27" s="1"/>
      <c r="W27" s="43"/>
      <c r="X27" s="46"/>
    </row>
    <row r="28" spans="1:24" ht="15.75" hidden="1" thickBot="1" x14ac:dyDescent="0.3">
      <c r="A28" s="140" t="s">
        <v>302</v>
      </c>
      <c r="B28" s="66"/>
      <c r="C28" s="670" t="s">
        <v>303</v>
      </c>
      <c r="D28" s="671"/>
      <c r="E28" s="671"/>
      <c r="F28" s="192"/>
      <c r="G28" s="491"/>
      <c r="H28" s="491"/>
      <c r="I28" s="420"/>
      <c r="J28" s="399"/>
      <c r="K28" s="210"/>
      <c r="L28" s="224">
        <f t="shared" si="5"/>
        <v>0</v>
      </c>
      <c r="M28" s="81"/>
      <c r="N28" s="1"/>
      <c r="O28" s="1"/>
      <c r="P28" s="1"/>
      <c r="Q28" s="1"/>
      <c r="R28" s="1"/>
      <c r="S28" s="1"/>
      <c r="T28" s="43"/>
      <c r="U28" s="1"/>
      <c r="V28" s="1"/>
      <c r="W28" s="43"/>
      <c r="X28" s="46"/>
    </row>
    <row r="29" spans="1:24" ht="15.75" hidden="1" thickBot="1" x14ac:dyDescent="0.3">
      <c r="A29" s="140" t="s">
        <v>304</v>
      </c>
      <c r="B29" s="66"/>
      <c r="C29" s="670" t="s">
        <v>305</v>
      </c>
      <c r="D29" s="671"/>
      <c r="E29" s="671"/>
      <c r="F29" s="192"/>
      <c r="G29" s="491"/>
      <c r="H29" s="491"/>
      <c r="I29" s="420"/>
      <c r="J29" s="399"/>
      <c r="K29" s="210"/>
      <c r="L29" s="224">
        <f t="shared" si="5"/>
        <v>0</v>
      </c>
      <c r="M29" s="81"/>
      <c r="N29" s="1"/>
      <c r="O29" s="1"/>
      <c r="P29" s="1"/>
      <c r="Q29" s="1"/>
      <c r="R29" s="1"/>
      <c r="S29" s="1"/>
      <c r="T29" s="43"/>
      <c r="U29" s="1"/>
      <c r="V29" s="1"/>
      <c r="W29" s="43"/>
      <c r="X29" s="46"/>
    </row>
    <row r="30" spans="1:24" ht="15.75" hidden="1" thickBot="1" x14ac:dyDescent="0.3">
      <c r="A30" s="140" t="s">
        <v>306</v>
      </c>
      <c r="B30" s="66"/>
      <c r="C30" s="670" t="s">
        <v>307</v>
      </c>
      <c r="D30" s="671"/>
      <c r="E30" s="671"/>
      <c r="F30" s="192"/>
      <c r="G30" s="491"/>
      <c r="H30" s="491"/>
      <c r="I30" s="420"/>
      <c r="J30" s="399"/>
      <c r="K30" s="210"/>
      <c r="L30" s="224">
        <f t="shared" si="5"/>
        <v>0</v>
      </c>
      <c r="M30" s="81"/>
      <c r="N30" s="1"/>
      <c r="O30" s="1"/>
      <c r="P30" s="1"/>
      <c r="Q30" s="1"/>
      <c r="R30" s="1"/>
      <c r="S30" s="1"/>
      <c r="T30" s="43"/>
      <c r="U30" s="1"/>
      <c r="V30" s="1"/>
      <c r="W30" s="43"/>
      <c r="X30" s="46"/>
    </row>
    <row r="31" spans="1:24" ht="15.75" hidden="1" thickBot="1" x14ac:dyDescent="0.3">
      <c r="A31" s="140" t="s">
        <v>308</v>
      </c>
      <c r="B31" s="67"/>
      <c r="C31" s="672" t="s">
        <v>309</v>
      </c>
      <c r="D31" s="673"/>
      <c r="E31" s="673"/>
      <c r="F31" s="193"/>
      <c r="G31" s="492"/>
      <c r="H31" s="492"/>
      <c r="I31" s="421"/>
      <c r="J31" s="400"/>
      <c r="K31" s="211"/>
      <c r="L31" s="224">
        <f t="shared" si="5"/>
        <v>0</v>
      </c>
      <c r="M31" s="81"/>
      <c r="N31" s="1"/>
      <c r="O31" s="1"/>
      <c r="P31" s="1"/>
      <c r="Q31" s="1"/>
      <c r="R31" s="1"/>
      <c r="S31" s="1"/>
      <c r="T31" s="43"/>
      <c r="U31" s="1"/>
      <c r="V31" s="1"/>
      <c r="W31" s="43"/>
      <c r="X31" s="46"/>
    </row>
    <row r="32" spans="1:24" ht="15.75" thickBot="1" x14ac:dyDescent="0.3">
      <c r="B32" s="92" t="s">
        <v>310</v>
      </c>
      <c r="C32" s="617" t="s">
        <v>311</v>
      </c>
      <c r="D32" s="618"/>
      <c r="E32" s="618"/>
      <c r="F32" s="190">
        <f t="shared" ref="F32:H32" si="17">F33+F37+F40+F50+F53</f>
        <v>100000</v>
      </c>
      <c r="G32" s="489">
        <f t="shared" si="17"/>
        <v>200428</v>
      </c>
      <c r="H32" s="489">
        <f t="shared" si="17"/>
        <v>200428</v>
      </c>
      <c r="I32" s="418">
        <f t="shared" ref="I32:X32" si="18">I33+I37+I40+I50+I53</f>
        <v>200428</v>
      </c>
      <c r="J32" s="397">
        <f t="shared" si="18"/>
        <v>200428</v>
      </c>
      <c r="K32" s="208">
        <f t="shared" si="18"/>
        <v>0</v>
      </c>
      <c r="L32" s="221">
        <f t="shared" si="5"/>
        <v>200428</v>
      </c>
      <c r="M32" s="95">
        <f t="shared" si="18"/>
        <v>72577</v>
      </c>
      <c r="N32" s="96">
        <f t="shared" si="18"/>
        <v>0</v>
      </c>
      <c r="O32" s="96">
        <f t="shared" si="18"/>
        <v>0</v>
      </c>
      <c r="P32" s="96">
        <f t="shared" si="18"/>
        <v>81281</v>
      </c>
      <c r="Q32" s="96">
        <f t="shared" si="18"/>
        <v>0</v>
      </c>
      <c r="R32" s="96">
        <f t="shared" ref="R32" si="19">R33+R37+R40+R50+R53</f>
        <v>0</v>
      </c>
      <c r="S32" s="96">
        <f t="shared" si="18"/>
        <v>46570</v>
      </c>
      <c r="T32" s="98">
        <f t="shared" si="18"/>
        <v>0</v>
      </c>
      <c r="U32" s="96">
        <f t="shared" si="18"/>
        <v>0</v>
      </c>
      <c r="V32" s="96">
        <f t="shared" ref="V32" si="20">V33+V37+V40+V50+V53</f>
        <v>0</v>
      </c>
      <c r="W32" s="98">
        <f t="shared" si="18"/>
        <v>0</v>
      </c>
      <c r="X32" s="100">
        <f t="shared" si="18"/>
        <v>0</v>
      </c>
    </row>
    <row r="33" spans="1:27" hidden="1" x14ac:dyDescent="0.25">
      <c r="B33" s="137" t="s">
        <v>912</v>
      </c>
      <c r="C33" s="621" t="s">
        <v>312</v>
      </c>
      <c r="D33" s="622"/>
      <c r="E33" s="622"/>
      <c r="F33" s="186">
        <f t="shared" ref="F33:H33" si="21">F34+F35+F36</f>
        <v>0</v>
      </c>
      <c r="G33" s="485">
        <f t="shared" si="21"/>
        <v>0</v>
      </c>
      <c r="H33" s="485">
        <f t="shared" si="21"/>
        <v>0</v>
      </c>
      <c r="I33" s="414">
        <f t="shared" ref="I33:X33" si="22">I34+I35+I36</f>
        <v>0</v>
      </c>
      <c r="J33" s="393">
        <f t="shared" si="22"/>
        <v>0</v>
      </c>
      <c r="K33" s="204">
        <f t="shared" si="22"/>
        <v>0</v>
      </c>
      <c r="L33" s="222">
        <f t="shared" si="5"/>
        <v>0</v>
      </c>
      <c r="M33" s="131">
        <f t="shared" si="22"/>
        <v>0</v>
      </c>
      <c r="N33" s="132">
        <f t="shared" si="22"/>
        <v>0</v>
      </c>
      <c r="O33" s="132">
        <f t="shared" si="22"/>
        <v>0</v>
      </c>
      <c r="P33" s="132">
        <f t="shared" si="22"/>
        <v>0</v>
      </c>
      <c r="Q33" s="132">
        <f t="shared" si="22"/>
        <v>0</v>
      </c>
      <c r="R33" s="132">
        <f t="shared" ref="R33" si="23">R34+R35+R36</f>
        <v>0</v>
      </c>
      <c r="S33" s="132">
        <f t="shared" si="22"/>
        <v>0</v>
      </c>
      <c r="T33" s="134">
        <f t="shared" si="22"/>
        <v>0</v>
      </c>
      <c r="U33" s="132">
        <f t="shared" si="22"/>
        <v>0</v>
      </c>
      <c r="V33" s="132">
        <f t="shared" ref="V33" si="24">V34+V35+V36</f>
        <v>0</v>
      </c>
      <c r="W33" s="134">
        <f t="shared" si="22"/>
        <v>0</v>
      </c>
      <c r="X33" s="136">
        <f t="shared" si="22"/>
        <v>0</v>
      </c>
    </row>
    <row r="34" spans="1:27" hidden="1" x14ac:dyDescent="0.25">
      <c r="A34" s="140" t="s">
        <v>313</v>
      </c>
      <c r="B34" s="59" t="s">
        <v>913</v>
      </c>
      <c r="C34" s="599" t="s">
        <v>314</v>
      </c>
      <c r="D34" s="600"/>
      <c r="E34" s="600"/>
      <c r="F34" s="187"/>
      <c r="G34" s="486"/>
      <c r="H34" s="486"/>
      <c r="I34" s="415"/>
      <c r="J34" s="394"/>
      <c r="K34" s="205"/>
      <c r="L34" s="224">
        <f t="shared" si="5"/>
        <v>0</v>
      </c>
      <c r="M34" s="81"/>
      <c r="N34" s="1"/>
      <c r="O34" s="1"/>
      <c r="P34" s="1"/>
      <c r="Q34" s="1"/>
      <c r="R34" s="1"/>
      <c r="S34" s="1"/>
      <c r="T34" s="43"/>
      <c r="U34" s="1"/>
      <c r="V34" s="1"/>
      <c r="W34" s="43"/>
      <c r="X34" s="46"/>
    </row>
    <row r="35" spans="1:27" hidden="1" x14ac:dyDescent="0.25">
      <c r="A35" s="140" t="s">
        <v>315</v>
      </c>
      <c r="B35" s="59" t="s">
        <v>914</v>
      </c>
      <c r="C35" s="599" t="s">
        <v>316</v>
      </c>
      <c r="D35" s="600"/>
      <c r="E35" s="600"/>
      <c r="F35" s="187"/>
      <c r="G35" s="486"/>
      <c r="H35" s="486"/>
      <c r="I35" s="415"/>
      <c r="J35" s="394"/>
      <c r="K35" s="205"/>
      <c r="L35" s="224">
        <f t="shared" si="5"/>
        <v>0</v>
      </c>
      <c r="M35" s="81"/>
      <c r="N35" s="1"/>
      <c r="O35" s="1"/>
      <c r="P35" s="1"/>
      <c r="Q35" s="1"/>
      <c r="R35" s="1"/>
      <c r="S35" s="1"/>
      <c r="T35" s="43"/>
      <c r="U35" s="1"/>
      <c r="V35" s="1"/>
      <c r="W35" s="43"/>
      <c r="X35" s="46"/>
    </row>
    <row r="36" spans="1:27" hidden="1" x14ac:dyDescent="0.25">
      <c r="A36" s="140" t="s">
        <v>317</v>
      </c>
      <c r="B36" s="59" t="s">
        <v>915</v>
      </c>
      <c r="C36" s="599" t="s">
        <v>318</v>
      </c>
      <c r="D36" s="600"/>
      <c r="E36" s="600"/>
      <c r="F36" s="187"/>
      <c r="G36" s="486"/>
      <c r="H36" s="486"/>
      <c r="I36" s="415"/>
      <c r="J36" s="394"/>
      <c r="K36" s="205"/>
      <c r="L36" s="224">
        <f t="shared" si="5"/>
        <v>0</v>
      </c>
      <c r="M36" s="81"/>
      <c r="N36" s="1"/>
      <c r="O36" s="1"/>
      <c r="P36" s="1"/>
      <c r="Q36" s="1"/>
      <c r="R36" s="1"/>
      <c r="S36" s="1"/>
      <c r="T36" s="43"/>
      <c r="U36" s="1"/>
      <c r="V36" s="1"/>
      <c r="W36" s="43"/>
      <c r="X36" s="46"/>
    </row>
    <row r="37" spans="1:27" hidden="1" x14ac:dyDescent="0.25">
      <c r="B37" s="101" t="s">
        <v>916</v>
      </c>
      <c r="C37" s="597" t="s">
        <v>319</v>
      </c>
      <c r="D37" s="598"/>
      <c r="E37" s="598"/>
      <c r="F37" s="188">
        <f t="shared" ref="F37:H37" si="25">F38+F39</f>
        <v>0</v>
      </c>
      <c r="G37" s="487">
        <f t="shared" si="25"/>
        <v>0</v>
      </c>
      <c r="H37" s="487">
        <f t="shared" si="25"/>
        <v>0</v>
      </c>
      <c r="I37" s="416">
        <f t="shared" ref="I37:X37" si="26">I38+I39</f>
        <v>0</v>
      </c>
      <c r="J37" s="395">
        <f t="shared" si="26"/>
        <v>0</v>
      </c>
      <c r="K37" s="206">
        <f t="shared" si="26"/>
        <v>0</v>
      </c>
      <c r="L37" s="223">
        <f t="shared" si="5"/>
        <v>0</v>
      </c>
      <c r="M37" s="104">
        <f t="shared" si="26"/>
        <v>0</v>
      </c>
      <c r="N37" s="105">
        <f t="shared" si="26"/>
        <v>0</v>
      </c>
      <c r="O37" s="105">
        <f t="shared" si="26"/>
        <v>0</v>
      </c>
      <c r="P37" s="105">
        <f t="shared" si="26"/>
        <v>0</v>
      </c>
      <c r="Q37" s="105">
        <f t="shared" si="26"/>
        <v>0</v>
      </c>
      <c r="R37" s="105">
        <f t="shared" ref="R37" si="27">R38+R39</f>
        <v>0</v>
      </c>
      <c r="S37" s="105">
        <f t="shared" si="26"/>
        <v>0</v>
      </c>
      <c r="T37" s="107">
        <f t="shared" si="26"/>
        <v>0</v>
      </c>
      <c r="U37" s="105">
        <f t="shared" si="26"/>
        <v>0</v>
      </c>
      <c r="V37" s="105">
        <f t="shared" ref="V37" si="28">V38+V39</f>
        <v>0</v>
      </c>
      <c r="W37" s="107">
        <f t="shared" si="26"/>
        <v>0</v>
      </c>
      <c r="X37" s="109">
        <f t="shared" si="26"/>
        <v>0</v>
      </c>
    </row>
    <row r="38" spans="1:27" hidden="1" x14ac:dyDescent="0.25">
      <c r="A38" s="140" t="s">
        <v>320</v>
      </c>
      <c r="B38" s="59" t="s">
        <v>917</v>
      </c>
      <c r="C38" s="599" t="s">
        <v>321</v>
      </c>
      <c r="D38" s="600"/>
      <c r="E38" s="600"/>
      <c r="F38" s="187"/>
      <c r="G38" s="486"/>
      <c r="H38" s="486"/>
      <c r="I38" s="415"/>
      <c r="J38" s="394"/>
      <c r="K38" s="205"/>
      <c r="L38" s="224">
        <f t="shared" si="5"/>
        <v>0</v>
      </c>
      <c r="M38" s="81"/>
      <c r="N38" s="1"/>
      <c r="O38" s="1"/>
      <c r="P38" s="1"/>
      <c r="Q38" s="1"/>
      <c r="R38" s="1"/>
      <c r="S38" s="1"/>
      <c r="T38" s="43"/>
      <c r="U38" s="1"/>
      <c r="V38" s="1"/>
      <c r="W38" s="43"/>
      <c r="X38" s="46"/>
    </row>
    <row r="39" spans="1:27" hidden="1" x14ac:dyDescent="0.25">
      <c r="A39" s="140" t="s">
        <v>322</v>
      </c>
      <c r="B39" s="59" t="s">
        <v>918</v>
      </c>
      <c r="C39" s="599" t="s">
        <v>323</v>
      </c>
      <c r="D39" s="600"/>
      <c r="E39" s="600"/>
      <c r="F39" s="187"/>
      <c r="G39" s="486"/>
      <c r="H39" s="486"/>
      <c r="I39" s="415"/>
      <c r="J39" s="394"/>
      <c r="K39" s="205"/>
      <c r="L39" s="224">
        <f t="shared" si="5"/>
        <v>0</v>
      </c>
      <c r="M39" s="81"/>
      <c r="N39" s="1"/>
      <c r="O39" s="1"/>
      <c r="P39" s="1"/>
      <c r="Q39" s="1"/>
      <c r="R39" s="1"/>
      <c r="S39" s="1"/>
      <c r="T39" s="43"/>
      <c r="U39" s="1"/>
      <c r="V39" s="1"/>
      <c r="W39" s="43"/>
      <c r="X39" s="46"/>
    </row>
    <row r="40" spans="1:27" x14ac:dyDescent="0.25">
      <c r="B40" s="101" t="s">
        <v>919</v>
      </c>
      <c r="C40" s="597" t="s">
        <v>324</v>
      </c>
      <c r="D40" s="598"/>
      <c r="E40" s="598"/>
      <c r="F40" s="188">
        <f>F41+F42+F43+F44+F45+F48+F49</f>
        <v>100000</v>
      </c>
      <c r="G40" s="487">
        <f>G41+G42+G43+G44+G45+G48+G49</f>
        <v>157816</v>
      </c>
      <c r="H40" s="487">
        <f>H41+H42+H43+H44+H45+H48+H49</f>
        <v>157816</v>
      </c>
      <c r="I40" s="416">
        <f>I41+I42+I43+I44+I45+I48+I49</f>
        <v>157816</v>
      </c>
      <c r="J40" s="395">
        <f t="shared" ref="J40:K40" si="29">J41+J42+J43+J44+J45+J48+J49</f>
        <v>157816</v>
      </c>
      <c r="K40" s="206">
        <f t="shared" si="29"/>
        <v>0</v>
      </c>
      <c r="L40" s="223">
        <f t="shared" si="5"/>
        <v>157816</v>
      </c>
      <c r="M40" s="104">
        <f t="shared" ref="M40:X40" si="30">M41+M42+M43+M44+M45+M48+M49</f>
        <v>57147</v>
      </c>
      <c r="N40" s="105">
        <f t="shared" si="30"/>
        <v>0</v>
      </c>
      <c r="O40" s="105">
        <f t="shared" si="30"/>
        <v>0</v>
      </c>
      <c r="P40" s="105">
        <f t="shared" si="30"/>
        <v>64000</v>
      </c>
      <c r="Q40" s="105">
        <f t="shared" si="30"/>
        <v>0</v>
      </c>
      <c r="R40" s="105">
        <f t="shared" ref="R40" si="31">R41+R42+R43+R44+R45+R48+R49</f>
        <v>0</v>
      </c>
      <c r="S40" s="105">
        <f t="shared" si="30"/>
        <v>36669</v>
      </c>
      <c r="T40" s="107">
        <f t="shared" si="30"/>
        <v>0</v>
      </c>
      <c r="U40" s="105">
        <f t="shared" si="30"/>
        <v>0</v>
      </c>
      <c r="V40" s="105">
        <f t="shared" ref="V40" si="32">V41+V42+V43+V44+V45+V48+V49</f>
        <v>0</v>
      </c>
      <c r="W40" s="107">
        <f t="shared" si="30"/>
        <v>0</v>
      </c>
      <c r="X40" s="109">
        <f t="shared" si="30"/>
        <v>0</v>
      </c>
      <c r="Z40" s="253"/>
    </row>
    <row r="41" spans="1:27" s="42" customFormat="1" hidden="1" x14ac:dyDescent="0.25">
      <c r="A41" s="140" t="s">
        <v>325</v>
      </c>
      <c r="B41" s="57" t="s">
        <v>920</v>
      </c>
      <c r="C41" s="601" t="s">
        <v>326</v>
      </c>
      <c r="D41" s="602"/>
      <c r="E41" s="602"/>
      <c r="F41" s="194"/>
      <c r="G41" s="493"/>
      <c r="H41" s="493"/>
      <c r="I41" s="422"/>
      <c r="J41" s="401"/>
      <c r="K41" s="212"/>
      <c r="L41" s="225">
        <f t="shared" si="5"/>
        <v>0</v>
      </c>
      <c r="M41" s="83"/>
      <c r="N41" s="13"/>
      <c r="O41" s="13"/>
      <c r="P41" s="13"/>
      <c r="Q41" s="13"/>
      <c r="R41" s="13"/>
      <c r="S41" s="13"/>
      <c r="T41" s="44"/>
      <c r="U41" s="13"/>
      <c r="V41" s="13"/>
      <c r="W41" s="44"/>
      <c r="X41" s="47"/>
      <c r="Z41" s="253"/>
    </row>
    <row r="42" spans="1:27" s="42" customFormat="1" hidden="1" x14ac:dyDescent="0.25">
      <c r="A42" s="140" t="s">
        <v>327</v>
      </c>
      <c r="B42" s="57" t="s">
        <v>921</v>
      </c>
      <c r="C42" s="601" t="s">
        <v>328</v>
      </c>
      <c r="D42" s="602"/>
      <c r="E42" s="602"/>
      <c r="F42" s="194"/>
      <c r="G42" s="493"/>
      <c r="H42" s="493"/>
      <c r="I42" s="422"/>
      <c r="J42" s="401"/>
      <c r="K42" s="212"/>
      <c r="L42" s="225">
        <f t="shared" si="5"/>
        <v>0</v>
      </c>
      <c r="M42" s="83"/>
      <c r="N42" s="13"/>
      <c r="O42" s="13"/>
      <c r="P42" s="13"/>
      <c r="Q42" s="13"/>
      <c r="R42" s="13"/>
      <c r="S42" s="13"/>
      <c r="T42" s="44"/>
      <c r="U42" s="13"/>
      <c r="V42" s="13"/>
      <c r="W42" s="44"/>
      <c r="X42" s="47"/>
      <c r="Z42" s="253"/>
    </row>
    <row r="43" spans="1:27" s="42" customFormat="1" x14ac:dyDescent="0.25">
      <c r="A43" s="140" t="s">
        <v>329</v>
      </c>
      <c r="B43" s="57" t="s">
        <v>922</v>
      </c>
      <c r="C43" s="601" t="s">
        <v>330</v>
      </c>
      <c r="D43" s="602"/>
      <c r="E43" s="602"/>
      <c r="F43" s="194">
        <v>0</v>
      </c>
      <c r="G43" s="493">
        <v>57147</v>
      </c>
      <c r="H43" s="493">
        <v>57147</v>
      </c>
      <c r="I43" s="422">
        <v>57147</v>
      </c>
      <c r="J43" s="401">
        <f>SUM(M43:X43)</f>
        <v>57147</v>
      </c>
      <c r="K43" s="212"/>
      <c r="L43" s="225">
        <f t="shared" ref="L43" si="33">SUM(J43:K43)</f>
        <v>57147</v>
      </c>
      <c r="M43" s="83">
        <v>57147</v>
      </c>
      <c r="N43" s="13"/>
      <c r="O43" s="13"/>
      <c r="P43" s="13"/>
      <c r="Q43" s="13"/>
      <c r="R43" s="13"/>
      <c r="S43" s="13"/>
      <c r="T43" s="44"/>
      <c r="U43" s="13"/>
      <c r="V43" s="13"/>
      <c r="W43" s="44"/>
      <c r="X43" s="47"/>
      <c r="Z43" s="253"/>
    </row>
    <row r="44" spans="1:27" s="42" customFormat="1" x14ac:dyDescent="0.25">
      <c r="A44" s="140" t="s">
        <v>331</v>
      </c>
      <c r="B44" s="57" t="s">
        <v>923</v>
      </c>
      <c r="C44" s="601" t="s">
        <v>332</v>
      </c>
      <c r="D44" s="602"/>
      <c r="E44" s="602"/>
      <c r="F44" s="194">
        <v>100000</v>
      </c>
      <c r="G44" s="493">
        <v>100669</v>
      </c>
      <c r="H44" s="493">
        <v>100669</v>
      </c>
      <c r="I44" s="422">
        <v>100669</v>
      </c>
      <c r="J44" s="401">
        <f>SUM(M44:X44)</f>
        <v>100669</v>
      </c>
      <c r="K44" s="212"/>
      <c r="L44" s="225">
        <f t="shared" si="5"/>
        <v>100669</v>
      </c>
      <c r="M44" s="83"/>
      <c r="N44" s="13"/>
      <c r="O44" s="13"/>
      <c r="P44" s="13">
        <v>64000</v>
      </c>
      <c r="Q44" s="13"/>
      <c r="R44" s="13"/>
      <c r="S44" s="13">
        <v>36669</v>
      </c>
      <c r="T44" s="44"/>
      <c r="U44" s="13"/>
      <c r="V44" s="13"/>
      <c r="W44" s="44"/>
      <c r="X44" s="47"/>
      <c r="Z44" s="253"/>
      <c r="AA44" s="317"/>
    </row>
    <row r="45" spans="1:27" s="19" customFormat="1" hidden="1" x14ac:dyDescent="0.25">
      <c r="A45" s="140" t="s">
        <v>333</v>
      </c>
      <c r="B45" s="57" t="s">
        <v>924</v>
      </c>
      <c r="C45" s="601" t="s">
        <v>334</v>
      </c>
      <c r="D45" s="602"/>
      <c r="E45" s="602"/>
      <c r="F45" s="194">
        <f t="shared" ref="F45:H45" si="34">F46+F47</f>
        <v>0</v>
      </c>
      <c r="G45" s="493">
        <f t="shared" si="34"/>
        <v>0</v>
      </c>
      <c r="H45" s="493">
        <f t="shared" si="34"/>
        <v>0</v>
      </c>
      <c r="I45" s="422">
        <f t="shared" ref="I45:X45" si="35">I46+I47</f>
        <v>0</v>
      </c>
      <c r="J45" s="401">
        <f t="shared" si="35"/>
        <v>0</v>
      </c>
      <c r="K45" s="212">
        <f t="shared" si="35"/>
        <v>0</v>
      </c>
      <c r="L45" s="225">
        <f t="shared" si="5"/>
        <v>0</v>
      </c>
      <c r="M45" s="83">
        <f t="shared" si="35"/>
        <v>0</v>
      </c>
      <c r="N45" s="13">
        <f t="shared" si="35"/>
        <v>0</v>
      </c>
      <c r="O45" s="13">
        <f t="shared" si="35"/>
        <v>0</v>
      </c>
      <c r="P45" s="13">
        <f t="shared" si="35"/>
        <v>0</v>
      </c>
      <c r="Q45" s="13">
        <f t="shared" si="35"/>
        <v>0</v>
      </c>
      <c r="R45" s="13">
        <f t="shared" ref="R45" si="36">R46+R47</f>
        <v>0</v>
      </c>
      <c r="S45" s="13">
        <f t="shared" si="35"/>
        <v>0</v>
      </c>
      <c r="T45" s="44">
        <f t="shared" si="35"/>
        <v>0</v>
      </c>
      <c r="U45" s="13">
        <f t="shared" si="35"/>
        <v>0</v>
      </c>
      <c r="V45" s="13">
        <f t="shared" ref="V45" si="37">V46+V47</f>
        <v>0</v>
      </c>
      <c r="W45" s="44">
        <f t="shared" si="35"/>
        <v>0</v>
      </c>
      <c r="X45" s="47">
        <f t="shared" si="35"/>
        <v>0</v>
      </c>
      <c r="Z45" s="253"/>
      <c r="AA45" s="317"/>
    </row>
    <row r="46" spans="1:27" hidden="1" x14ac:dyDescent="0.25">
      <c r="A46" s="140" t="s">
        <v>335</v>
      </c>
      <c r="B46" s="59"/>
      <c r="C46" s="171"/>
      <c r="D46" s="603" t="s">
        <v>336</v>
      </c>
      <c r="E46" s="603"/>
      <c r="F46" s="187"/>
      <c r="G46" s="486"/>
      <c r="H46" s="486"/>
      <c r="I46" s="415"/>
      <c r="J46" s="394"/>
      <c r="K46" s="205"/>
      <c r="L46" s="224">
        <f t="shared" si="5"/>
        <v>0</v>
      </c>
      <c r="M46" s="81"/>
      <c r="N46" s="1"/>
      <c r="O46" s="1"/>
      <c r="P46" s="1"/>
      <c r="Q46" s="1"/>
      <c r="R46" s="1"/>
      <c r="S46" s="1"/>
      <c r="T46" s="43"/>
      <c r="U46" s="1"/>
      <c r="V46" s="1"/>
      <c r="W46" s="43"/>
      <c r="X46" s="46"/>
      <c r="Z46" s="253"/>
      <c r="AA46" s="317"/>
    </row>
    <row r="47" spans="1:27" hidden="1" x14ac:dyDescent="0.25">
      <c r="A47" s="140" t="s">
        <v>337</v>
      </c>
      <c r="B47" s="59"/>
      <c r="C47" s="171"/>
      <c r="D47" s="603" t="s">
        <v>338</v>
      </c>
      <c r="E47" s="603"/>
      <c r="F47" s="187"/>
      <c r="G47" s="486"/>
      <c r="H47" s="486"/>
      <c r="I47" s="415"/>
      <c r="J47" s="394"/>
      <c r="K47" s="205"/>
      <c r="L47" s="224">
        <f t="shared" si="5"/>
        <v>0</v>
      </c>
      <c r="M47" s="81"/>
      <c r="N47" s="1"/>
      <c r="O47" s="1"/>
      <c r="P47" s="1"/>
      <c r="Q47" s="1"/>
      <c r="R47" s="1"/>
      <c r="S47" s="1"/>
      <c r="T47" s="43"/>
      <c r="U47" s="1"/>
      <c r="V47" s="1"/>
      <c r="W47" s="43"/>
      <c r="X47" s="46"/>
      <c r="Z47" s="253"/>
      <c r="AA47" s="317"/>
    </row>
    <row r="48" spans="1:27" s="42" customFormat="1" hidden="1" x14ac:dyDescent="0.25">
      <c r="A48" s="140" t="s">
        <v>339</v>
      </c>
      <c r="B48" s="57" t="s">
        <v>925</v>
      </c>
      <c r="C48" s="605" t="s">
        <v>340</v>
      </c>
      <c r="D48" s="606"/>
      <c r="E48" s="606"/>
      <c r="F48" s="194"/>
      <c r="G48" s="493"/>
      <c r="H48" s="493"/>
      <c r="I48" s="422"/>
      <c r="J48" s="401"/>
      <c r="K48" s="212"/>
      <c r="L48" s="225">
        <f t="shared" si="5"/>
        <v>0</v>
      </c>
      <c r="M48" s="83"/>
      <c r="N48" s="13"/>
      <c r="O48" s="13"/>
      <c r="P48" s="13"/>
      <c r="Q48" s="13"/>
      <c r="R48" s="13"/>
      <c r="S48" s="13"/>
      <c r="T48" s="44"/>
      <c r="U48" s="13"/>
      <c r="V48" s="13"/>
      <c r="W48" s="44"/>
      <c r="X48" s="47"/>
      <c r="Z48" s="253"/>
      <c r="AA48" s="317"/>
    </row>
    <row r="49" spans="1:27" s="42" customFormat="1" ht="15" hidden="1" customHeight="1" x14ac:dyDescent="0.25">
      <c r="A49" s="140" t="s">
        <v>341</v>
      </c>
      <c r="B49" s="57" t="s">
        <v>926</v>
      </c>
      <c r="C49" s="605" t="s">
        <v>342</v>
      </c>
      <c r="D49" s="606"/>
      <c r="E49" s="606"/>
      <c r="F49" s="194">
        <v>0</v>
      </c>
      <c r="G49" s="493">
        <v>0</v>
      </c>
      <c r="H49" s="493">
        <v>0</v>
      </c>
      <c r="I49" s="422">
        <v>0</v>
      </c>
      <c r="J49" s="401">
        <f>SUM(M49:X49)</f>
        <v>0</v>
      </c>
      <c r="K49" s="212"/>
      <c r="L49" s="225">
        <f t="shared" si="5"/>
        <v>0</v>
      </c>
      <c r="M49" s="83"/>
      <c r="N49" s="13"/>
      <c r="O49" s="13"/>
      <c r="P49" s="13"/>
      <c r="Q49" s="13"/>
      <c r="R49" s="13"/>
      <c r="S49" s="13"/>
      <c r="T49" s="44"/>
      <c r="U49" s="13"/>
      <c r="V49" s="13"/>
      <c r="W49" s="44"/>
      <c r="X49" s="47"/>
      <c r="Z49" s="253"/>
      <c r="AA49" s="317"/>
    </row>
    <row r="50" spans="1:27" hidden="1" x14ac:dyDescent="0.25">
      <c r="B50" s="101" t="s">
        <v>927</v>
      </c>
      <c r="C50" s="613" t="s">
        <v>343</v>
      </c>
      <c r="D50" s="614"/>
      <c r="E50" s="614"/>
      <c r="F50" s="188">
        <f>F51+F52</f>
        <v>0</v>
      </c>
      <c r="G50" s="487">
        <f>G51+G52</f>
        <v>0</v>
      </c>
      <c r="H50" s="487">
        <f>H51+H52</f>
        <v>0</v>
      </c>
      <c r="I50" s="416">
        <f>I51+I52</f>
        <v>0</v>
      </c>
      <c r="J50" s="395">
        <f t="shared" ref="J50:K50" si="38">J51+J52</f>
        <v>0</v>
      </c>
      <c r="K50" s="206">
        <f t="shared" si="38"/>
        <v>0</v>
      </c>
      <c r="L50" s="223">
        <f t="shared" si="5"/>
        <v>0</v>
      </c>
      <c r="M50" s="104">
        <f t="shared" ref="M50:X50" si="39">M51+M52</f>
        <v>0</v>
      </c>
      <c r="N50" s="105">
        <f t="shared" si="39"/>
        <v>0</v>
      </c>
      <c r="O50" s="105">
        <f t="shared" si="39"/>
        <v>0</v>
      </c>
      <c r="P50" s="105">
        <f t="shared" si="39"/>
        <v>0</v>
      </c>
      <c r="Q50" s="105">
        <f t="shared" si="39"/>
        <v>0</v>
      </c>
      <c r="R50" s="105">
        <f t="shared" ref="R50" si="40">R51+R52</f>
        <v>0</v>
      </c>
      <c r="S50" s="105">
        <f t="shared" si="39"/>
        <v>0</v>
      </c>
      <c r="T50" s="107">
        <f t="shared" si="39"/>
        <v>0</v>
      </c>
      <c r="U50" s="105">
        <f t="shared" si="39"/>
        <v>0</v>
      </c>
      <c r="V50" s="105">
        <f t="shared" ref="V50" si="41">V51+V52</f>
        <v>0</v>
      </c>
      <c r="W50" s="107">
        <f t="shared" si="39"/>
        <v>0</v>
      </c>
      <c r="X50" s="109">
        <f t="shared" si="39"/>
        <v>0</v>
      </c>
      <c r="Z50" s="253"/>
      <c r="AA50" s="317"/>
    </row>
    <row r="51" spans="1:27" hidden="1" x14ac:dyDescent="0.25">
      <c r="A51" s="140" t="s">
        <v>344</v>
      </c>
      <c r="B51" s="59" t="s">
        <v>928</v>
      </c>
      <c r="C51" s="604" t="s">
        <v>345</v>
      </c>
      <c r="D51" s="603"/>
      <c r="E51" s="603"/>
      <c r="F51" s="187"/>
      <c r="G51" s="486"/>
      <c r="H51" s="486"/>
      <c r="I51" s="415"/>
      <c r="J51" s="394"/>
      <c r="K51" s="205"/>
      <c r="L51" s="224">
        <f t="shared" si="5"/>
        <v>0</v>
      </c>
      <c r="M51" s="81"/>
      <c r="N51" s="1"/>
      <c r="O51" s="1"/>
      <c r="P51" s="1"/>
      <c r="Q51" s="1"/>
      <c r="R51" s="1"/>
      <c r="S51" s="1"/>
      <c r="T51" s="43"/>
      <c r="U51" s="1"/>
      <c r="V51" s="1"/>
      <c r="W51" s="43"/>
      <c r="X51" s="46"/>
      <c r="Z51" s="253"/>
      <c r="AA51" s="317"/>
    </row>
    <row r="52" spans="1:27" hidden="1" x14ac:dyDescent="0.25">
      <c r="A52" s="140" t="s">
        <v>346</v>
      </c>
      <c r="B52" s="59" t="s">
        <v>929</v>
      </c>
      <c r="C52" s="604" t="s">
        <v>347</v>
      </c>
      <c r="D52" s="603"/>
      <c r="E52" s="603"/>
      <c r="F52" s="187"/>
      <c r="G52" s="486"/>
      <c r="H52" s="486"/>
      <c r="I52" s="415"/>
      <c r="J52" s="394"/>
      <c r="K52" s="205"/>
      <c r="L52" s="224">
        <f t="shared" si="5"/>
        <v>0</v>
      </c>
      <c r="M52" s="81"/>
      <c r="N52" s="1"/>
      <c r="O52" s="1"/>
      <c r="P52" s="1"/>
      <c r="Q52" s="1"/>
      <c r="R52" s="1"/>
      <c r="S52" s="1"/>
      <c r="T52" s="43"/>
      <c r="U52" s="1"/>
      <c r="V52" s="1"/>
      <c r="W52" s="43"/>
      <c r="X52" s="46"/>
      <c r="Z52" s="253"/>
      <c r="AA52" s="317"/>
    </row>
    <row r="53" spans="1:27" x14ac:dyDescent="0.25">
      <c r="B53" s="101" t="s">
        <v>930</v>
      </c>
      <c r="C53" s="613" t="s">
        <v>348</v>
      </c>
      <c r="D53" s="614"/>
      <c r="E53" s="614"/>
      <c r="F53" s="188">
        <f>F54+F55+F56+F57+F58</f>
        <v>0</v>
      </c>
      <c r="G53" s="487">
        <f>G54+G55+G56+G57+G58</f>
        <v>42612</v>
      </c>
      <c r="H53" s="487">
        <f>H54+H55+H56+H57+H58</f>
        <v>42612</v>
      </c>
      <c r="I53" s="416">
        <f>I54+I55+I56+I57+I58</f>
        <v>42612</v>
      </c>
      <c r="J53" s="395">
        <f t="shared" ref="J53:K53" si="42">J54+J55+J56+J57+J58</f>
        <v>42612</v>
      </c>
      <c r="K53" s="206">
        <f t="shared" si="42"/>
        <v>0</v>
      </c>
      <c r="L53" s="223">
        <f t="shared" si="5"/>
        <v>42612</v>
      </c>
      <c r="M53" s="104">
        <f t="shared" ref="M53:X53" si="43">M54+M55+M56+M57+M58</f>
        <v>15430</v>
      </c>
      <c r="N53" s="105">
        <f t="shared" si="43"/>
        <v>0</v>
      </c>
      <c r="O53" s="105">
        <f t="shared" si="43"/>
        <v>0</v>
      </c>
      <c r="P53" s="105">
        <f t="shared" si="43"/>
        <v>17281</v>
      </c>
      <c r="Q53" s="105">
        <f t="shared" si="43"/>
        <v>0</v>
      </c>
      <c r="R53" s="105">
        <f t="shared" ref="R53" si="44">R54+R55+R56+R57+R58</f>
        <v>0</v>
      </c>
      <c r="S53" s="105">
        <f t="shared" si="43"/>
        <v>9901</v>
      </c>
      <c r="T53" s="107">
        <f t="shared" si="43"/>
        <v>0</v>
      </c>
      <c r="U53" s="105">
        <f t="shared" si="43"/>
        <v>0</v>
      </c>
      <c r="V53" s="105">
        <f t="shared" ref="V53" si="45">V54+V55+V56+V57+V58</f>
        <v>0</v>
      </c>
      <c r="W53" s="107">
        <f t="shared" si="43"/>
        <v>0</v>
      </c>
      <c r="X53" s="109">
        <f t="shared" si="43"/>
        <v>0</v>
      </c>
      <c r="Z53" s="253"/>
      <c r="AA53" s="317"/>
    </row>
    <row r="54" spans="1:27" x14ac:dyDescent="0.25">
      <c r="A54" s="140" t="s">
        <v>349</v>
      </c>
      <c r="B54" s="59" t="s">
        <v>931</v>
      </c>
      <c r="C54" s="604" t="s">
        <v>350</v>
      </c>
      <c r="D54" s="603"/>
      <c r="E54" s="603"/>
      <c r="F54" s="187">
        <v>0</v>
      </c>
      <c r="G54" s="486">
        <v>42611</v>
      </c>
      <c r="H54" s="486">
        <v>42611</v>
      </c>
      <c r="I54" s="415">
        <v>42611</v>
      </c>
      <c r="J54" s="394">
        <f>SUM(M54:X54)</f>
        <v>42611</v>
      </c>
      <c r="K54" s="205"/>
      <c r="L54" s="224">
        <f t="shared" si="5"/>
        <v>42611</v>
      </c>
      <c r="M54" s="81">
        <v>15430</v>
      </c>
      <c r="N54" s="1"/>
      <c r="O54" s="1"/>
      <c r="P54" s="1">
        <v>17280</v>
      </c>
      <c r="Q54" s="1"/>
      <c r="R54" s="1"/>
      <c r="S54" s="1">
        <v>9901</v>
      </c>
      <c r="T54" s="43"/>
      <c r="U54" s="1"/>
      <c r="V54" s="1"/>
      <c r="W54" s="43"/>
      <c r="X54" s="46"/>
      <c r="Z54" s="253"/>
      <c r="AA54" s="317"/>
    </row>
    <row r="55" spans="1:27" hidden="1" x14ac:dyDescent="0.25">
      <c r="A55" s="140" t="s">
        <v>351</v>
      </c>
      <c r="B55" s="59" t="s">
        <v>932</v>
      </c>
      <c r="C55" s="604" t="s">
        <v>352</v>
      </c>
      <c r="D55" s="603"/>
      <c r="E55" s="603"/>
      <c r="F55" s="187"/>
      <c r="G55" s="486">
        <v>0</v>
      </c>
      <c r="H55" s="486">
        <v>0</v>
      </c>
      <c r="I55" s="415">
        <v>0</v>
      </c>
      <c r="J55" s="394">
        <f>SUM(S55:X55)</f>
        <v>0</v>
      </c>
      <c r="K55" s="205"/>
      <c r="L55" s="224">
        <f t="shared" si="5"/>
        <v>0</v>
      </c>
      <c r="M55" s="81"/>
      <c r="N55" s="1"/>
      <c r="O55" s="1"/>
      <c r="P55" s="1"/>
      <c r="Q55" s="1"/>
      <c r="R55" s="1"/>
      <c r="S55" s="1"/>
      <c r="T55" s="43"/>
      <c r="U55" s="1"/>
      <c r="V55" s="1"/>
      <c r="W55" s="43"/>
      <c r="X55" s="46"/>
      <c r="Z55" s="253"/>
      <c r="AA55" s="317"/>
    </row>
    <row r="56" spans="1:27" hidden="1" x14ac:dyDescent="0.25">
      <c r="A56" s="140" t="s">
        <v>353</v>
      </c>
      <c r="B56" s="59" t="s">
        <v>933</v>
      </c>
      <c r="C56" s="604" t="s">
        <v>354</v>
      </c>
      <c r="D56" s="603"/>
      <c r="E56" s="603"/>
      <c r="F56" s="187"/>
      <c r="G56" s="486">
        <v>0</v>
      </c>
      <c r="H56" s="486">
        <v>0</v>
      </c>
      <c r="I56" s="415">
        <v>0</v>
      </c>
      <c r="J56" s="394">
        <f>SUM(S56:X56)</f>
        <v>0</v>
      </c>
      <c r="K56" s="205"/>
      <c r="L56" s="224">
        <f t="shared" si="5"/>
        <v>0</v>
      </c>
      <c r="M56" s="81"/>
      <c r="N56" s="1"/>
      <c r="O56" s="1"/>
      <c r="P56" s="1"/>
      <c r="Q56" s="1"/>
      <c r="R56" s="1"/>
      <c r="S56" s="1"/>
      <c r="T56" s="43"/>
      <c r="U56" s="1"/>
      <c r="V56" s="1"/>
      <c r="W56" s="43"/>
      <c r="X56" s="46"/>
      <c r="Z56" s="253"/>
      <c r="AA56" s="317"/>
    </row>
    <row r="57" spans="1:27" hidden="1" x14ac:dyDescent="0.25">
      <c r="A57" s="140" t="s">
        <v>355</v>
      </c>
      <c r="B57" s="59" t="s">
        <v>934</v>
      </c>
      <c r="C57" s="604" t="s">
        <v>356</v>
      </c>
      <c r="D57" s="603"/>
      <c r="E57" s="603"/>
      <c r="F57" s="187"/>
      <c r="G57" s="486">
        <v>0</v>
      </c>
      <c r="H57" s="486">
        <v>0</v>
      </c>
      <c r="I57" s="415">
        <v>0</v>
      </c>
      <c r="J57" s="394">
        <f>SUM(S57:X57)</f>
        <v>0</v>
      </c>
      <c r="K57" s="205"/>
      <c r="L57" s="224">
        <f t="shared" si="5"/>
        <v>0</v>
      </c>
      <c r="M57" s="81"/>
      <c r="N57" s="1"/>
      <c r="O57" s="1"/>
      <c r="P57" s="1"/>
      <c r="Q57" s="1"/>
      <c r="R57" s="1"/>
      <c r="S57" s="1"/>
      <c r="T57" s="43"/>
      <c r="U57" s="1"/>
      <c r="V57" s="1"/>
      <c r="W57" s="43"/>
      <c r="X57" s="46"/>
      <c r="Z57" s="253"/>
      <c r="AA57" s="317"/>
    </row>
    <row r="58" spans="1:27" ht="15.75" thickBot="1" x14ac:dyDescent="0.3">
      <c r="A58" s="140" t="s">
        <v>357</v>
      </c>
      <c r="B58" s="61" t="s">
        <v>935</v>
      </c>
      <c r="C58" s="674" t="s">
        <v>358</v>
      </c>
      <c r="D58" s="608"/>
      <c r="E58" s="608"/>
      <c r="F58" s="189">
        <v>0</v>
      </c>
      <c r="G58" s="488">
        <v>1</v>
      </c>
      <c r="H58" s="488">
        <v>1</v>
      </c>
      <c r="I58" s="417">
        <v>1</v>
      </c>
      <c r="J58" s="396">
        <f>SUM(M58:X58)</f>
        <v>1</v>
      </c>
      <c r="K58" s="207"/>
      <c r="L58" s="224">
        <f t="shared" si="5"/>
        <v>1</v>
      </c>
      <c r="M58" s="81"/>
      <c r="N58" s="1"/>
      <c r="O58" s="1"/>
      <c r="P58" s="1">
        <v>1</v>
      </c>
      <c r="Q58" s="1"/>
      <c r="R58" s="1"/>
      <c r="S58" s="1"/>
      <c r="T58" s="43"/>
      <c r="U58" s="1"/>
      <c r="V58" s="1"/>
      <c r="W58" s="43"/>
      <c r="X58" s="46"/>
      <c r="Z58" s="253"/>
      <c r="AA58" s="317"/>
    </row>
    <row r="59" spans="1:27" ht="15.75" thickBot="1" x14ac:dyDescent="0.3">
      <c r="B59" s="92" t="s">
        <v>359</v>
      </c>
      <c r="C59" s="609" t="s">
        <v>360</v>
      </c>
      <c r="D59" s="610"/>
      <c r="E59" s="610"/>
      <c r="F59" s="190">
        <f>F60+F61+F62+F63+F64+F65+F69</f>
        <v>0</v>
      </c>
      <c r="G59" s="489">
        <f>G60+G61+G62+G63+G64+G65+G69</f>
        <v>0</v>
      </c>
      <c r="H59" s="489">
        <f>H60+H61+H62+H63+H64+H65+H69</f>
        <v>0</v>
      </c>
      <c r="I59" s="418">
        <f>I60+I61+I62+I63+I64+I65+I69</f>
        <v>0</v>
      </c>
      <c r="J59" s="397">
        <f t="shared" ref="J59:K59" si="46">J60+J61+J62+J63+J64+J65+J69</f>
        <v>0</v>
      </c>
      <c r="K59" s="208">
        <f t="shared" si="46"/>
        <v>0</v>
      </c>
      <c r="L59" s="221">
        <f t="shared" si="5"/>
        <v>0</v>
      </c>
      <c r="M59" s="95">
        <f t="shared" ref="M59:X59" si="47">M60+M61+M62+M63+M64+M65+M69</f>
        <v>0</v>
      </c>
      <c r="N59" s="96">
        <f t="shared" si="47"/>
        <v>0</v>
      </c>
      <c r="O59" s="96">
        <f t="shared" si="47"/>
        <v>0</v>
      </c>
      <c r="P59" s="96">
        <f t="shared" si="47"/>
        <v>0</v>
      </c>
      <c r="Q59" s="96">
        <f t="shared" si="47"/>
        <v>0</v>
      </c>
      <c r="R59" s="96">
        <f t="shared" ref="R59" si="48">R60+R61+R62+R63+R64+R65+R69</f>
        <v>0</v>
      </c>
      <c r="S59" s="96">
        <f t="shared" si="47"/>
        <v>0</v>
      </c>
      <c r="T59" s="98">
        <f t="shared" si="47"/>
        <v>0</v>
      </c>
      <c r="U59" s="96">
        <f t="shared" si="47"/>
        <v>0</v>
      </c>
      <c r="V59" s="96">
        <f t="shared" ref="V59" si="49">V60+V61+V62+V63+V64+V65+V69</f>
        <v>0</v>
      </c>
      <c r="W59" s="98">
        <f t="shared" si="47"/>
        <v>0</v>
      </c>
      <c r="X59" s="100">
        <f t="shared" si="47"/>
        <v>0</v>
      </c>
      <c r="Z59" s="253"/>
      <c r="AA59" s="317"/>
    </row>
    <row r="60" spans="1:27" s="19" customFormat="1" ht="15.75" hidden="1" thickBot="1" x14ac:dyDescent="0.3">
      <c r="A60" s="140" t="s">
        <v>361</v>
      </c>
      <c r="B60" s="128" t="s">
        <v>936</v>
      </c>
      <c r="C60" s="611" t="s">
        <v>362</v>
      </c>
      <c r="D60" s="612"/>
      <c r="E60" s="612"/>
      <c r="F60" s="186"/>
      <c r="G60" s="485"/>
      <c r="H60" s="485"/>
      <c r="I60" s="414"/>
      <c r="J60" s="393"/>
      <c r="K60" s="204"/>
      <c r="L60" s="223">
        <f t="shared" si="5"/>
        <v>0</v>
      </c>
      <c r="M60" s="104"/>
      <c r="N60" s="105"/>
      <c r="O60" s="105"/>
      <c r="P60" s="105"/>
      <c r="Q60" s="105"/>
      <c r="R60" s="105"/>
      <c r="S60" s="105"/>
      <c r="T60" s="107"/>
      <c r="U60" s="105"/>
      <c r="V60" s="105"/>
      <c r="W60" s="107"/>
      <c r="X60" s="109"/>
      <c r="Z60" s="253"/>
      <c r="AA60" s="317"/>
    </row>
    <row r="61" spans="1:27" s="19" customFormat="1" ht="15.75" hidden="1" thickBot="1" x14ac:dyDescent="0.3">
      <c r="A61" s="140" t="s">
        <v>363</v>
      </c>
      <c r="B61" s="101" t="s">
        <v>937</v>
      </c>
      <c r="C61" s="613" t="s">
        <v>623</v>
      </c>
      <c r="D61" s="614"/>
      <c r="E61" s="614"/>
      <c r="F61" s="188"/>
      <c r="G61" s="487"/>
      <c r="H61" s="487"/>
      <c r="I61" s="416"/>
      <c r="J61" s="395"/>
      <c r="K61" s="206"/>
      <c r="L61" s="223">
        <f t="shared" si="5"/>
        <v>0</v>
      </c>
      <c r="M61" s="104"/>
      <c r="N61" s="105"/>
      <c r="O61" s="105"/>
      <c r="P61" s="105"/>
      <c r="Q61" s="105"/>
      <c r="R61" s="105"/>
      <c r="S61" s="105"/>
      <c r="T61" s="107"/>
      <c r="U61" s="105"/>
      <c r="V61" s="105"/>
      <c r="W61" s="107"/>
      <c r="X61" s="109"/>
      <c r="Z61" s="253"/>
      <c r="AA61" s="317"/>
    </row>
    <row r="62" spans="1:27" s="19" customFormat="1" ht="15.75" hidden="1" thickBot="1" x14ac:dyDescent="0.3">
      <c r="A62" s="140" t="s">
        <v>364</v>
      </c>
      <c r="B62" s="128" t="s">
        <v>938</v>
      </c>
      <c r="C62" s="613" t="s">
        <v>365</v>
      </c>
      <c r="D62" s="614"/>
      <c r="E62" s="614"/>
      <c r="F62" s="188"/>
      <c r="G62" s="487"/>
      <c r="H62" s="487"/>
      <c r="I62" s="416"/>
      <c r="J62" s="395"/>
      <c r="K62" s="206"/>
      <c r="L62" s="223">
        <f t="shared" si="5"/>
        <v>0</v>
      </c>
      <c r="M62" s="104"/>
      <c r="N62" s="105"/>
      <c r="O62" s="105"/>
      <c r="P62" s="105"/>
      <c r="Q62" s="105"/>
      <c r="R62" s="105"/>
      <c r="S62" s="105"/>
      <c r="T62" s="107"/>
      <c r="U62" s="105"/>
      <c r="V62" s="105"/>
      <c r="W62" s="107"/>
      <c r="X62" s="109"/>
      <c r="Z62" s="253"/>
      <c r="AA62" s="317"/>
    </row>
    <row r="63" spans="1:27" s="19" customFormat="1" ht="15.75" hidden="1" thickBot="1" x14ac:dyDescent="0.3">
      <c r="A63" s="140" t="s">
        <v>366</v>
      </c>
      <c r="B63" s="101" t="s">
        <v>939</v>
      </c>
      <c r="C63" s="613" t="s">
        <v>367</v>
      </c>
      <c r="D63" s="614"/>
      <c r="E63" s="614"/>
      <c r="F63" s="188"/>
      <c r="G63" s="487"/>
      <c r="H63" s="487"/>
      <c r="I63" s="416"/>
      <c r="J63" s="395"/>
      <c r="K63" s="206"/>
      <c r="L63" s="223">
        <f t="shared" si="5"/>
        <v>0</v>
      </c>
      <c r="M63" s="104"/>
      <c r="N63" s="105"/>
      <c r="O63" s="105"/>
      <c r="P63" s="105"/>
      <c r="Q63" s="105"/>
      <c r="R63" s="105"/>
      <c r="S63" s="105"/>
      <c r="T63" s="107"/>
      <c r="U63" s="105"/>
      <c r="V63" s="105"/>
      <c r="W63" s="107"/>
      <c r="X63" s="109"/>
      <c r="Z63" s="253"/>
      <c r="AA63" s="317"/>
    </row>
    <row r="64" spans="1:27" s="19" customFormat="1" ht="15.75" hidden="1" thickBot="1" x14ac:dyDescent="0.3">
      <c r="A64" s="140" t="s">
        <v>368</v>
      </c>
      <c r="B64" s="128" t="s">
        <v>940</v>
      </c>
      <c r="C64" s="613" t="s">
        <v>369</v>
      </c>
      <c r="D64" s="614"/>
      <c r="E64" s="614"/>
      <c r="F64" s="188"/>
      <c r="G64" s="487"/>
      <c r="H64" s="487"/>
      <c r="I64" s="416"/>
      <c r="J64" s="395"/>
      <c r="K64" s="206"/>
      <c r="L64" s="223">
        <f t="shared" si="5"/>
        <v>0</v>
      </c>
      <c r="M64" s="104"/>
      <c r="N64" s="105"/>
      <c r="O64" s="105"/>
      <c r="P64" s="105"/>
      <c r="Q64" s="105"/>
      <c r="R64" s="105"/>
      <c r="S64" s="105"/>
      <c r="T64" s="107"/>
      <c r="U64" s="105"/>
      <c r="V64" s="105"/>
      <c r="W64" s="107"/>
      <c r="X64" s="109"/>
      <c r="Z64" s="253"/>
      <c r="AA64" s="317"/>
    </row>
    <row r="65" spans="1:27" s="19" customFormat="1" ht="15.75" hidden="1" thickBot="1" x14ac:dyDescent="0.3">
      <c r="A65" s="140" t="s">
        <v>370</v>
      </c>
      <c r="B65" s="101" t="s">
        <v>941</v>
      </c>
      <c r="C65" s="613" t="s">
        <v>371</v>
      </c>
      <c r="D65" s="614"/>
      <c r="E65" s="614"/>
      <c r="F65" s="188">
        <f>F66+F67+F68</f>
        <v>0</v>
      </c>
      <c r="G65" s="487">
        <f>G66+G67+G68</f>
        <v>0</v>
      </c>
      <c r="H65" s="487">
        <f>H66+H67+H68</f>
        <v>0</v>
      </c>
      <c r="I65" s="416">
        <f>I66+I67+I68</f>
        <v>0</v>
      </c>
      <c r="J65" s="395">
        <f t="shared" ref="J65:K65" si="50">J66+J67+J68</f>
        <v>0</v>
      </c>
      <c r="K65" s="206">
        <f t="shared" si="50"/>
        <v>0</v>
      </c>
      <c r="L65" s="223">
        <f t="shared" si="5"/>
        <v>0</v>
      </c>
      <c r="M65" s="104">
        <f t="shared" ref="M65:X65" si="51">M66+M67+M68</f>
        <v>0</v>
      </c>
      <c r="N65" s="105">
        <f t="shared" si="51"/>
        <v>0</v>
      </c>
      <c r="O65" s="105">
        <f t="shared" si="51"/>
        <v>0</v>
      </c>
      <c r="P65" s="105">
        <f t="shared" si="51"/>
        <v>0</v>
      </c>
      <c r="Q65" s="105">
        <f t="shared" si="51"/>
        <v>0</v>
      </c>
      <c r="R65" s="105">
        <f t="shared" ref="R65" si="52">R66+R67+R68</f>
        <v>0</v>
      </c>
      <c r="S65" s="105">
        <f t="shared" si="51"/>
        <v>0</v>
      </c>
      <c r="T65" s="107">
        <f t="shared" si="51"/>
        <v>0</v>
      </c>
      <c r="U65" s="105">
        <f t="shared" si="51"/>
        <v>0</v>
      </c>
      <c r="V65" s="105">
        <f t="shared" ref="V65" si="53">V66+V67+V68</f>
        <v>0</v>
      </c>
      <c r="W65" s="107">
        <f t="shared" si="51"/>
        <v>0</v>
      </c>
      <c r="X65" s="109">
        <f t="shared" si="51"/>
        <v>0</v>
      </c>
      <c r="Z65" s="253"/>
      <c r="AA65" s="317"/>
    </row>
    <row r="66" spans="1:27" ht="15.75" hidden="1" thickBot="1" x14ac:dyDescent="0.3">
      <c r="A66" s="140" t="s">
        <v>372</v>
      </c>
      <c r="B66" s="59"/>
      <c r="C66" s="2"/>
      <c r="D66" s="603" t="s">
        <v>614</v>
      </c>
      <c r="E66" s="603"/>
      <c r="F66" s="187"/>
      <c r="G66" s="486"/>
      <c r="H66" s="486"/>
      <c r="I66" s="415"/>
      <c r="J66" s="394"/>
      <c r="K66" s="205"/>
      <c r="L66" s="224">
        <f t="shared" si="5"/>
        <v>0</v>
      </c>
      <c r="M66" s="81"/>
      <c r="N66" s="1"/>
      <c r="O66" s="1"/>
      <c r="P66" s="1"/>
      <c r="Q66" s="1"/>
      <c r="R66" s="1"/>
      <c r="S66" s="1"/>
      <c r="T66" s="43"/>
      <c r="U66" s="1"/>
      <c r="V66" s="1"/>
      <c r="W66" s="43"/>
      <c r="X66" s="46"/>
      <c r="Y66" s="22"/>
      <c r="Z66" s="253"/>
      <c r="AA66" s="317"/>
    </row>
    <row r="67" spans="1:27" ht="15.75" hidden="1" thickBot="1" x14ac:dyDescent="0.3">
      <c r="A67" s="140" t="s">
        <v>373</v>
      </c>
      <c r="B67" s="59"/>
      <c r="C67" s="2"/>
      <c r="D67" s="603" t="s">
        <v>615</v>
      </c>
      <c r="E67" s="603"/>
      <c r="F67" s="187"/>
      <c r="G67" s="486"/>
      <c r="H67" s="486"/>
      <c r="I67" s="415"/>
      <c r="J67" s="394"/>
      <c r="K67" s="205"/>
      <c r="L67" s="224">
        <f t="shared" si="5"/>
        <v>0</v>
      </c>
      <c r="M67" s="81"/>
      <c r="N67" s="1"/>
      <c r="O67" s="1"/>
      <c r="P67" s="1"/>
      <c r="Q67" s="1"/>
      <c r="R67" s="1"/>
      <c r="S67" s="1"/>
      <c r="T67" s="43"/>
      <c r="U67" s="1"/>
      <c r="V67" s="1"/>
      <c r="W67" s="43"/>
      <c r="X67" s="46"/>
      <c r="Z67" s="253"/>
      <c r="AA67" s="317"/>
    </row>
    <row r="68" spans="1:27" ht="15.75" hidden="1" thickBot="1" x14ac:dyDescent="0.3">
      <c r="A68" s="140" t="s">
        <v>374</v>
      </c>
      <c r="B68" s="59"/>
      <c r="C68" s="2"/>
      <c r="D68" s="603" t="s">
        <v>616</v>
      </c>
      <c r="E68" s="603"/>
      <c r="F68" s="187"/>
      <c r="G68" s="486"/>
      <c r="H68" s="486"/>
      <c r="I68" s="415"/>
      <c r="J68" s="394"/>
      <c r="K68" s="205"/>
      <c r="L68" s="224">
        <f t="shared" si="5"/>
        <v>0</v>
      </c>
      <c r="M68" s="81"/>
      <c r="N68" s="1"/>
      <c r="O68" s="1"/>
      <c r="P68" s="1"/>
      <c r="Q68" s="1"/>
      <c r="R68" s="1"/>
      <c r="S68" s="1"/>
      <c r="T68" s="43"/>
      <c r="U68" s="1"/>
      <c r="V68" s="1"/>
      <c r="W68" s="43"/>
      <c r="X68" s="46"/>
      <c r="Z68" s="253"/>
      <c r="AA68" s="317"/>
    </row>
    <row r="69" spans="1:27" s="19" customFormat="1" ht="15.75" hidden="1" thickBot="1" x14ac:dyDescent="0.3">
      <c r="A69" s="140" t="s">
        <v>375</v>
      </c>
      <c r="B69" s="101" t="s">
        <v>942</v>
      </c>
      <c r="C69" s="613" t="s">
        <v>376</v>
      </c>
      <c r="D69" s="614"/>
      <c r="E69" s="614"/>
      <c r="F69" s="188">
        <f>F70+F71+F72+F73</f>
        <v>0</v>
      </c>
      <c r="G69" s="487">
        <f>G70+G71+G72+G73</f>
        <v>0</v>
      </c>
      <c r="H69" s="487">
        <f>H70+H71+H72+H73</f>
        <v>0</v>
      </c>
      <c r="I69" s="416">
        <f>I70+I71+I72+I73</f>
        <v>0</v>
      </c>
      <c r="J69" s="395">
        <f t="shared" ref="J69:K69" si="54">J70+J71+J72+J73</f>
        <v>0</v>
      </c>
      <c r="K69" s="206">
        <f t="shared" si="54"/>
        <v>0</v>
      </c>
      <c r="L69" s="223">
        <f t="shared" si="5"/>
        <v>0</v>
      </c>
      <c r="M69" s="104">
        <f t="shared" ref="M69:X69" si="55">M70+M71+M72+M73</f>
        <v>0</v>
      </c>
      <c r="N69" s="105">
        <f t="shared" si="55"/>
        <v>0</v>
      </c>
      <c r="O69" s="105">
        <f t="shared" si="55"/>
        <v>0</v>
      </c>
      <c r="P69" s="105">
        <f t="shared" si="55"/>
        <v>0</v>
      </c>
      <c r="Q69" s="105">
        <f t="shared" si="55"/>
        <v>0</v>
      </c>
      <c r="R69" s="105">
        <f t="shared" ref="R69" si="56">R70+R71+R72+R73</f>
        <v>0</v>
      </c>
      <c r="S69" s="105">
        <f t="shared" si="55"/>
        <v>0</v>
      </c>
      <c r="T69" s="107">
        <f t="shared" si="55"/>
        <v>0</v>
      </c>
      <c r="U69" s="105">
        <f t="shared" si="55"/>
        <v>0</v>
      </c>
      <c r="V69" s="105">
        <f t="shared" ref="V69" si="57">V70+V71+V72+V73</f>
        <v>0</v>
      </c>
      <c r="W69" s="107">
        <f t="shared" si="55"/>
        <v>0</v>
      </c>
      <c r="X69" s="109">
        <f t="shared" si="55"/>
        <v>0</v>
      </c>
      <c r="Z69" s="253"/>
      <c r="AA69" s="317"/>
    </row>
    <row r="70" spans="1:27" ht="15.75" hidden="1" thickBot="1" x14ac:dyDescent="0.3">
      <c r="A70" s="140" t="s">
        <v>1134</v>
      </c>
      <c r="B70" s="59"/>
      <c r="C70" s="2"/>
      <c r="D70" s="603" t="s">
        <v>1135</v>
      </c>
      <c r="E70" s="603"/>
      <c r="F70" s="187"/>
      <c r="G70" s="486"/>
      <c r="H70" s="486"/>
      <c r="I70" s="415"/>
      <c r="J70" s="394"/>
      <c r="K70" s="205"/>
      <c r="L70" s="224">
        <f t="shared" ref="L70:L133" si="58">SUM(J70:K70)</f>
        <v>0</v>
      </c>
      <c r="M70" s="81"/>
      <c r="N70" s="1"/>
      <c r="O70" s="1"/>
      <c r="P70" s="1"/>
      <c r="Q70" s="1"/>
      <c r="R70" s="1"/>
      <c r="S70" s="1"/>
      <c r="T70" s="43"/>
      <c r="U70" s="1"/>
      <c r="V70" s="1"/>
      <c r="W70" s="43"/>
      <c r="X70" s="46"/>
      <c r="Z70" s="253"/>
      <c r="AA70" s="317"/>
    </row>
    <row r="71" spans="1:27" ht="15.75" hidden="1" thickBot="1" x14ac:dyDescent="0.3">
      <c r="A71" s="140" t="s">
        <v>1136</v>
      </c>
      <c r="B71" s="59"/>
      <c r="C71" s="2"/>
      <c r="D71" s="603" t="s">
        <v>617</v>
      </c>
      <c r="E71" s="603"/>
      <c r="F71" s="187"/>
      <c r="G71" s="486"/>
      <c r="H71" s="486"/>
      <c r="I71" s="415"/>
      <c r="J71" s="394"/>
      <c r="K71" s="205"/>
      <c r="L71" s="224">
        <f t="shared" si="58"/>
        <v>0</v>
      </c>
      <c r="M71" s="81"/>
      <c r="N71" s="1"/>
      <c r="O71" s="1"/>
      <c r="P71" s="1"/>
      <c r="Q71" s="1"/>
      <c r="R71" s="1"/>
      <c r="S71" s="1"/>
      <c r="T71" s="43"/>
      <c r="U71" s="1"/>
      <c r="V71" s="1"/>
      <c r="W71" s="43"/>
      <c r="X71" s="46"/>
      <c r="Z71" s="253"/>
      <c r="AA71" s="317"/>
    </row>
    <row r="72" spans="1:27" ht="15.75" hidden="1" thickBot="1" x14ac:dyDescent="0.3">
      <c r="A72" s="140" t="s">
        <v>1137</v>
      </c>
      <c r="B72" s="59"/>
      <c r="C72" s="2"/>
      <c r="D72" s="603" t="s">
        <v>1138</v>
      </c>
      <c r="E72" s="603"/>
      <c r="F72" s="187"/>
      <c r="G72" s="486"/>
      <c r="H72" s="486"/>
      <c r="I72" s="415"/>
      <c r="J72" s="394"/>
      <c r="K72" s="205"/>
      <c r="L72" s="224">
        <f t="shared" si="58"/>
        <v>0</v>
      </c>
      <c r="M72" s="81"/>
      <c r="N72" s="1"/>
      <c r="O72" s="1"/>
      <c r="P72" s="1"/>
      <c r="Q72" s="1"/>
      <c r="R72" s="1"/>
      <c r="S72" s="1"/>
      <c r="T72" s="43"/>
      <c r="U72" s="1"/>
      <c r="V72" s="1"/>
      <c r="W72" s="43"/>
      <c r="X72" s="46"/>
      <c r="Z72" s="253"/>
      <c r="AA72" s="317"/>
    </row>
    <row r="73" spans="1:27" ht="15.75" hidden="1" thickBot="1" x14ac:dyDescent="0.3">
      <c r="A73" s="140" t="s">
        <v>1132</v>
      </c>
      <c r="B73" s="59"/>
      <c r="C73" s="2"/>
      <c r="D73" s="603" t="s">
        <v>1133</v>
      </c>
      <c r="E73" s="603"/>
      <c r="F73" s="187"/>
      <c r="G73" s="486"/>
      <c r="H73" s="486"/>
      <c r="I73" s="415"/>
      <c r="J73" s="394"/>
      <c r="K73" s="205"/>
      <c r="L73" s="224">
        <f t="shared" si="58"/>
        <v>0</v>
      </c>
      <c r="M73" s="81"/>
      <c r="N73" s="1"/>
      <c r="O73" s="1"/>
      <c r="P73" s="1"/>
      <c r="Q73" s="1"/>
      <c r="R73" s="1"/>
      <c r="S73" s="1"/>
      <c r="T73" s="43"/>
      <c r="U73" s="1"/>
      <c r="V73" s="1"/>
      <c r="W73" s="43"/>
      <c r="X73" s="46"/>
      <c r="Z73" s="253"/>
      <c r="AA73" s="317"/>
    </row>
    <row r="74" spans="1:27" ht="15.75" thickBot="1" x14ac:dyDescent="0.3">
      <c r="B74" s="110" t="s">
        <v>377</v>
      </c>
      <c r="C74" s="609" t="s">
        <v>378</v>
      </c>
      <c r="D74" s="610"/>
      <c r="E74" s="610"/>
      <c r="F74" s="190">
        <f t="shared" ref="F74:H74" si="59">F75+F79+F80+F81+F82+F93+F104+F115+F118+F130+F131+F132+F133+F144</f>
        <v>0</v>
      </c>
      <c r="G74" s="489">
        <f t="shared" si="59"/>
        <v>0</v>
      </c>
      <c r="H74" s="489">
        <f t="shared" si="59"/>
        <v>0</v>
      </c>
      <c r="I74" s="418">
        <f t="shared" ref="I74:X74" si="60">I75+I79+I80+I81+I82+I93+I104+I115+I118+I130+I131+I132+I133+I144</f>
        <v>0</v>
      </c>
      <c r="J74" s="397">
        <f t="shared" si="60"/>
        <v>0</v>
      </c>
      <c r="K74" s="208">
        <f t="shared" si="60"/>
        <v>0</v>
      </c>
      <c r="L74" s="221">
        <f t="shared" si="58"/>
        <v>0</v>
      </c>
      <c r="M74" s="95">
        <f t="shared" si="60"/>
        <v>0</v>
      </c>
      <c r="N74" s="96">
        <f t="shared" si="60"/>
        <v>0</v>
      </c>
      <c r="O74" s="96">
        <f t="shared" si="60"/>
        <v>0</v>
      </c>
      <c r="P74" s="96">
        <f t="shared" si="60"/>
        <v>0</v>
      </c>
      <c r="Q74" s="96">
        <f t="shared" si="60"/>
        <v>0</v>
      </c>
      <c r="R74" s="96">
        <f t="shared" ref="R74" si="61">R75+R79+R80+R81+R82+R93+R104+R115+R118+R130+R131+R132+R133+R144</f>
        <v>0</v>
      </c>
      <c r="S74" s="96">
        <f t="shared" si="60"/>
        <v>0</v>
      </c>
      <c r="T74" s="98">
        <f t="shared" si="60"/>
        <v>0</v>
      </c>
      <c r="U74" s="96">
        <f t="shared" si="60"/>
        <v>0</v>
      </c>
      <c r="V74" s="96">
        <f t="shared" ref="V74" si="62">V75+V79+V80+V81+V82+V93+V104+V115+V118+V130+V131+V132+V133+V144</f>
        <v>0</v>
      </c>
      <c r="W74" s="98">
        <f t="shared" si="60"/>
        <v>0</v>
      </c>
      <c r="X74" s="100">
        <f t="shared" si="60"/>
        <v>0</v>
      </c>
      <c r="Z74" s="253"/>
      <c r="AA74" s="317"/>
    </row>
    <row r="75" spans="1:27" s="42" customFormat="1" ht="15.75" hidden="1" thickBot="1" x14ac:dyDescent="0.3">
      <c r="A75" s="140" t="s">
        <v>379</v>
      </c>
      <c r="B75" s="138" t="s">
        <v>943</v>
      </c>
      <c r="C75" s="625" t="s">
        <v>380</v>
      </c>
      <c r="D75" s="626"/>
      <c r="E75" s="626"/>
      <c r="F75" s="195">
        <f>F76+F77</f>
        <v>0</v>
      </c>
      <c r="G75" s="495">
        <f>G76+G77</f>
        <v>0</v>
      </c>
      <c r="H75" s="495">
        <f>H76+H77</f>
        <v>0</v>
      </c>
      <c r="I75" s="424">
        <f>I76+I77</f>
        <v>0</v>
      </c>
      <c r="J75" s="403">
        <f t="shared" ref="J75:K75" si="63">J76+J77</f>
        <v>0</v>
      </c>
      <c r="K75" s="213">
        <f t="shared" si="63"/>
        <v>0</v>
      </c>
      <c r="L75" s="226">
        <f t="shared" si="58"/>
        <v>0</v>
      </c>
      <c r="M75" s="229">
        <f t="shared" ref="M75:X75" si="64">M76+M77</f>
        <v>0</v>
      </c>
      <c r="N75" s="161">
        <f t="shared" si="64"/>
        <v>0</v>
      </c>
      <c r="O75" s="161">
        <f t="shared" si="64"/>
        <v>0</v>
      </c>
      <c r="P75" s="161">
        <f t="shared" si="64"/>
        <v>0</v>
      </c>
      <c r="Q75" s="161">
        <f t="shared" si="64"/>
        <v>0</v>
      </c>
      <c r="R75" s="161">
        <f t="shared" ref="R75" si="65">R76+R77</f>
        <v>0</v>
      </c>
      <c r="S75" s="161">
        <f t="shared" si="64"/>
        <v>0</v>
      </c>
      <c r="T75" s="160">
        <f t="shared" si="64"/>
        <v>0</v>
      </c>
      <c r="U75" s="161">
        <f t="shared" si="64"/>
        <v>0</v>
      </c>
      <c r="V75" s="161">
        <f t="shared" ref="V75" si="66">V76+V77</f>
        <v>0</v>
      </c>
      <c r="W75" s="160">
        <f t="shared" si="64"/>
        <v>0</v>
      </c>
      <c r="X75" s="163">
        <f t="shared" si="64"/>
        <v>0</v>
      </c>
      <c r="Z75" s="253"/>
      <c r="AA75" s="317"/>
    </row>
    <row r="76" spans="1:27" ht="15.75" hidden="1" thickBot="1" x14ac:dyDescent="0.3">
      <c r="A76" s="140" t="s">
        <v>381</v>
      </c>
      <c r="B76" s="59"/>
      <c r="C76" s="2"/>
      <c r="D76" s="603" t="s">
        <v>618</v>
      </c>
      <c r="E76" s="603"/>
      <c r="F76" s="187"/>
      <c r="G76" s="486"/>
      <c r="H76" s="486"/>
      <c r="I76" s="415"/>
      <c r="J76" s="394"/>
      <c r="K76" s="205"/>
      <c r="L76" s="224">
        <f t="shared" si="58"/>
        <v>0</v>
      </c>
      <c r="M76" s="81"/>
      <c r="N76" s="1"/>
      <c r="O76" s="1"/>
      <c r="P76" s="1"/>
      <c r="Q76" s="1"/>
      <c r="R76" s="1"/>
      <c r="S76" s="1"/>
      <c r="T76" s="43"/>
      <c r="U76" s="1"/>
      <c r="V76" s="1"/>
      <c r="W76" s="43"/>
      <c r="X76" s="46"/>
      <c r="Z76" s="253"/>
      <c r="AA76" s="317"/>
    </row>
    <row r="77" spans="1:27" ht="15.75" hidden="1" thickBot="1" x14ac:dyDescent="0.3">
      <c r="A77" s="140" t="s">
        <v>382</v>
      </c>
      <c r="B77" s="59"/>
      <c r="C77" s="2"/>
      <c r="D77" s="603" t="s">
        <v>619</v>
      </c>
      <c r="E77" s="603"/>
      <c r="F77" s="187"/>
      <c r="G77" s="486"/>
      <c r="H77" s="486"/>
      <c r="I77" s="415"/>
      <c r="J77" s="394"/>
      <c r="K77" s="205"/>
      <c r="L77" s="224">
        <f t="shared" si="58"/>
        <v>0</v>
      </c>
      <c r="M77" s="81"/>
      <c r="N77" s="1"/>
      <c r="O77" s="1"/>
      <c r="P77" s="1"/>
      <c r="Q77" s="1"/>
      <c r="R77" s="1"/>
      <c r="S77" s="1"/>
      <c r="T77" s="43"/>
      <c r="U77" s="1"/>
      <c r="V77" s="1"/>
      <c r="W77" s="43"/>
      <c r="X77" s="46"/>
      <c r="Z77" s="253"/>
      <c r="AA77" s="317"/>
    </row>
    <row r="78" spans="1:27" ht="15.75" hidden="1" thickBot="1" x14ac:dyDescent="0.3">
      <c r="B78" s="138" t="s">
        <v>1139</v>
      </c>
      <c r="C78" s="625" t="s">
        <v>1140</v>
      </c>
      <c r="D78" s="626"/>
      <c r="E78" s="626"/>
      <c r="F78" s="195">
        <f>F79+F80</f>
        <v>0</v>
      </c>
      <c r="G78" s="495">
        <f>G79+G80</f>
        <v>0</v>
      </c>
      <c r="H78" s="495">
        <f>H79+H80</f>
        <v>0</v>
      </c>
      <c r="I78" s="424">
        <f>I79+I80</f>
        <v>0</v>
      </c>
      <c r="J78" s="403">
        <f t="shared" ref="J78:K78" si="67">J79+J80</f>
        <v>0</v>
      </c>
      <c r="K78" s="213">
        <f t="shared" si="67"/>
        <v>0</v>
      </c>
      <c r="L78" s="226">
        <f t="shared" si="58"/>
        <v>0</v>
      </c>
      <c r="M78" s="229">
        <f t="shared" ref="M78:X78" si="68">M79+M80</f>
        <v>0</v>
      </c>
      <c r="N78" s="161">
        <f t="shared" si="68"/>
        <v>0</v>
      </c>
      <c r="O78" s="161">
        <f t="shared" si="68"/>
        <v>0</v>
      </c>
      <c r="P78" s="161">
        <f t="shared" si="68"/>
        <v>0</v>
      </c>
      <c r="Q78" s="161">
        <f t="shared" si="68"/>
        <v>0</v>
      </c>
      <c r="R78" s="161">
        <f t="shared" ref="R78" si="69">R79+R80</f>
        <v>0</v>
      </c>
      <c r="S78" s="161">
        <f t="shared" si="68"/>
        <v>0</v>
      </c>
      <c r="T78" s="160">
        <f t="shared" si="68"/>
        <v>0</v>
      </c>
      <c r="U78" s="161">
        <f t="shared" si="68"/>
        <v>0</v>
      </c>
      <c r="V78" s="161">
        <f t="shared" ref="V78" si="70">V79+V80</f>
        <v>0</v>
      </c>
      <c r="W78" s="160">
        <f t="shared" si="68"/>
        <v>0</v>
      </c>
      <c r="X78" s="163">
        <f t="shared" si="68"/>
        <v>0</v>
      </c>
      <c r="Z78" s="253"/>
      <c r="AA78" s="317"/>
    </row>
    <row r="79" spans="1:27" ht="15.75" hidden="1" thickBot="1" x14ac:dyDescent="0.3">
      <c r="A79" s="140" t="s">
        <v>383</v>
      </c>
      <c r="B79" s="59" t="s">
        <v>944</v>
      </c>
      <c r="C79" s="604" t="s">
        <v>384</v>
      </c>
      <c r="D79" s="603"/>
      <c r="E79" s="603"/>
      <c r="F79" s="187"/>
      <c r="G79" s="486"/>
      <c r="H79" s="486"/>
      <c r="I79" s="415"/>
      <c r="J79" s="394"/>
      <c r="K79" s="205"/>
      <c r="L79" s="224">
        <f t="shared" si="58"/>
        <v>0</v>
      </c>
      <c r="M79" s="81"/>
      <c r="N79" s="1"/>
      <c r="O79" s="1"/>
      <c r="P79" s="1"/>
      <c r="Q79" s="1"/>
      <c r="R79" s="1"/>
      <c r="S79" s="1"/>
      <c r="T79" s="43"/>
      <c r="U79" s="1"/>
      <c r="V79" s="1"/>
      <c r="W79" s="43"/>
      <c r="X79" s="46"/>
      <c r="Z79" s="253"/>
      <c r="AA79" s="317"/>
    </row>
    <row r="80" spans="1:27" ht="15.75" hidden="1" thickBot="1" x14ac:dyDescent="0.3">
      <c r="A80" s="140" t="s">
        <v>385</v>
      </c>
      <c r="B80" s="59" t="s">
        <v>945</v>
      </c>
      <c r="C80" s="604" t="s">
        <v>386</v>
      </c>
      <c r="D80" s="603"/>
      <c r="E80" s="603"/>
      <c r="F80" s="187"/>
      <c r="G80" s="486"/>
      <c r="H80" s="486"/>
      <c r="I80" s="415"/>
      <c r="J80" s="394"/>
      <c r="K80" s="205"/>
      <c r="L80" s="224">
        <f t="shared" si="58"/>
        <v>0</v>
      </c>
      <c r="M80" s="81"/>
      <c r="N80" s="1"/>
      <c r="O80" s="1"/>
      <c r="P80" s="1"/>
      <c r="Q80" s="1"/>
      <c r="R80" s="1"/>
      <c r="S80" s="1"/>
      <c r="T80" s="43"/>
      <c r="U80" s="1"/>
      <c r="V80" s="1"/>
      <c r="W80" s="43"/>
      <c r="X80" s="46"/>
      <c r="Z80" s="253"/>
      <c r="AA80" s="317"/>
    </row>
    <row r="81" spans="1:27" s="42" customFormat="1" ht="27.75" hidden="1" customHeight="1" x14ac:dyDescent="0.25">
      <c r="A81" s="140" t="s">
        <v>387</v>
      </c>
      <c r="B81" s="119" t="s">
        <v>946</v>
      </c>
      <c r="C81" s="675" t="s">
        <v>624</v>
      </c>
      <c r="D81" s="676"/>
      <c r="E81" s="676"/>
      <c r="F81" s="196"/>
      <c r="G81" s="496"/>
      <c r="H81" s="496"/>
      <c r="I81" s="425"/>
      <c r="J81" s="404"/>
      <c r="K81" s="214"/>
      <c r="L81" s="227">
        <f t="shared" si="58"/>
        <v>0</v>
      </c>
      <c r="M81" s="122"/>
      <c r="N81" s="123"/>
      <c r="O81" s="123"/>
      <c r="P81" s="123"/>
      <c r="Q81" s="123"/>
      <c r="R81" s="123"/>
      <c r="S81" s="123"/>
      <c r="T81" s="125"/>
      <c r="U81" s="123"/>
      <c r="V81" s="123"/>
      <c r="W81" s="125"/>
      <c r="X81" s="127"/>
      <c r="Z81" s="253"/>
      <c r="AA81" s="317"/>
    </row>
    <row r="82" spans="1:27" s="42" customFormat="1" ht="15.75" hidden="1" thickBot="1" x14ac:dyDescent="0.3">
      <c r="A82" s="140" t="s">
        <v>388</v>
      </c>
      <c r="B82" s="119" t="s">
        <v>947</v>
      </c>
      <c r="C82" s="675" t="s">
        <v>1089</v>
      </c>
      <c r="D82" s="676"/>
      <c r="E82" s="676"/>
      <c r="F82" s="196">
        <f>F83+F84+F85+F86+F87+F88+F89+F90+F91+F92</f>
        <v>0</v>
      </c>
      <c r="G82" s="496">
        <f>G83+G84+G85+G86+G87+G88+G89+G90+G91+G92</f>
        <v>0</v>
      </c>
      <c r="H82" s="496">
        <f>H83+H84+H85+H86+H87+H88+H89+H90+H91+H92</f>
        <v>0</v>
      </c>
      <c r="I82" s="425">
        <f>I83+I84+I85+I86+I87+I88+I89+I90+I91+I92</f>
        <v>0</v>
      </c>
      <c r="J82" s="404">
        <f t="shared" ref="J82:K82" si="71">J83+J84+J85+J86+J87+J88+J89+J90+J91+J92</f>
        <v>0</v>
      </c>
      <c r="K82" s="214">
        <f t="shared" si="71"/>
        <v>0</v>
      </c>
      <c r="L82" s="227">
        <f t="shared" si="58"/>
        <v>0</v>
      </c>
      <c r="M82" s="122">
        <f t="shared" ref="M82:X82" si="72">M83+M84+M85+M86+M87+M88+M89+M90+M91+M92</f>
        <v>0</v>
      </c>
      <c r="N82" s="123">
        <f t="shared" si="72"/>
        <v>0</v>
      </c>
      <c r="O82" s="123">
        <f t="shared" si="72"/>
        <v>0</v>
      </c>
      <c r="P82" s="123">
        <f t="shared" si="72"/>
        <v>0</v>
      </c>
      <c r="Q82" s="123">
        <f t="shared" si="72"/>
        <v>0</v>
      </c>
      <c r="R82" s="123">
        <f t="shared" ref="R82" si="73">R83+R84+R85+R86+R87+R88+R89+R90+R91+R92</f>
        <v>0</v>
      </c>
      <c r="S82" s="123">
        <f t="shared" si="72"/>
        <v>0</v>
      </c>
      <c r="T82" s="125">
        <f t="shared" si="72"/>
        <v>0</v>
      </c>
      <c r="U82" s="123">
        <f t="shared" si="72"/>
        <v>0</v>
      </c>
      <c r="V82" s="123">
        <f t="shared" ref="V82" si="74">V83+V84+V85+V86+V87+V88+V89+V90+V91+V92</f>
        <v>0</v>
      </c>
      <c r="W82" s="125">
        <f t="shared" si="72"/>
        <v>0</v>
      </c>
      <c r="X82" s="127">
        <f t="shared" si="72"/>
        <v>0</v>
      </c>
      <c r="Z82" s="253"/>
      <c r="AA82" s="317"/>
    </row>
    <row r="83" spans="1:27" ht="15.75" hidden="1" thickBot="1" x14ac:dyDescent="0.3">
      <c r="A83" s="140" t="s">
        <v>389</v>
      </c>
      <c r="B83" s="59"/>
      <c r="C83" s="2"/>
      <c r="D83" s="603" t="s">
        <v>641</v>
      </c>
      <c r="E83" s="603"/>
      <c r="F83" s="187"/>
      <c r="G83" s="486"/>
      <c r="H83" s="486"/>
      <c r="I83" s="415"/>
      <c r="J83" s="394"/>
      <c r="K83" s="205"/>
      <c r="L83" s="224">
        <f t="shared" si="58"/>
        <v>0</v>
      </c>
      <c r="M83" s="81"/>
      <c r="N83" s="1"/>
      <c r="O83" s="1"/>
      <c r="P83" s="1"/>
      <c r="Q83" s="1"/>
      <c r="R83" s="1"/>
      <c r="S83" s="1"/>
      <c r="T83" s="43"/>
      <c r="U83" s="1"/>
      <c r="V83" s="1"/>
      <c r="W83" s="43"/>
      <c r="X83" s="46"/>
      <c r="Z83" s="253"/>
      <c r="AA83" s="317"/>
    </row>
    <row r="84" spans="1:27" ht="15.75" hidden="1" thickBot="1" x14ac:dyDescent="0.3">
      <c r="A84" s="140" t="s">
        <v>390</v>
      </c>
      <c r="B84" s="59"/>
      <c r="C84" s="2"/>
      <c r="D84" s="603" t="s">
        <v>791</v>
      </c>
      <c r="E84" s="603"/>
      <c r="F84" s="187"/>
      <c r="G84" s="486"/>
      <c r="H84" s="486"/>
      <c r="I84" s="415"/>
      <c r="J84" s="394"/>
      <c r="K84" s="205"/>
      <c r="L84" s="224">
        <f t="shared" si="58"/>
        <v>0</v>
      </c>
      <c r="M84" s="81"/>
      <c r="N84" s="1"/>
      <c r="O84" s="1"/>
      <c r="P84" s="1"/>
      <c r="Q84" s="1"/>
      <c r="R84" s="1"/>
      <c r="S84" s="1"/>
      <c r="T84" s="43"/>
      <c r="U84" s="1"/>
      <c r="V84" s="1"/>
      <c r="W84" s="43"/>
      <c r="X84" s="46"/>
      <c r="Z84" s="253"/>
      <c r="AA84" s="317"/>
    </row>
    <row r="85" spans="1:27" ht="15.75" hidden="1" thickBot="1" x14ac:dyDescent="0.3">
      <c r="A85" s="140" t="s">
        <v>391</v>
      </c>
      <c r="B85" s="59"/>
      <c r="C85" s="2"/>
      <c r="D85" s="603" t="s">
        <v>792</v>
      </c>
      <c r="E85" s="603"/>
      <c r="F85" s="187"/>
      <c r="G85" s="486"/>
      <c r="H85" s="486"/>
      <c r="I85" s="415"/>
      <c r="J85" s="394"/>
      <c r="K85" s="205"/>
      <c r="L85" s="224">
        <f t="shared" si="58"/>
        <v>0</v>
      </c>
      <c r="M85" s="81"/>
      <c r="N85" s="1"/>
      <c r="O85" s="1"/>
      <c r="P85" s="1"/>
      <c r="Q85" s="1"/>
      <c r="R85" s="1"/>
      <c r="S85" s="1"/>
      <c r="T85" s="43"/>
      <c r="U85" s="1"/>
      <c r="V85" s="1"/>
      <c r="W85" s="43"/>
      <c r="X85" s="46"/>
      <c r="Z85" s="253"/>
      <c r="AA85" s="317"/>
    </row>
    <row r="86" spans="1:27" ht="15.75" hidden="1" thickBot="1" x14ac:dyDescent="0.3">
      <c r="A86" s="140" t="s">
        <v>392</v>
      </c>
      <c r="B86" s="59"/>
      <c r="C86" s="2"/>
      <c r="D86" s="603" t="s">
        <v>793</v>
      </c>
      <c r="E86" s="603"/>
      <c r="F86" s="187"/>
      <c r="G86" s="486"/>
      <c r="H86" s="486"/>
      <c r="I86" s="415"/>
      <c r="J86" s="394"/>
      <c r="K86" s="205"/>
      <c r="L86" s="224">
        <f t="shared" si="58"/>
        <v>0</v>
      </c>
      <c r="M86" s="81"/>
      <c r="N86" s="1"/>
      <c r="O86" s="1"/>
      <c r="P86" s="1"/>
      <c r="Q86" s="1"/>
      <c r="R86" s="1"/>
      <c r="S86" s="1"/>
      <c r="T86" s="43"/>
      <c r="U86" s="1"/>
      <c r="V86" s="1"/>
      <c r="W86" s="43"/>
      <c r="X86" s="46"/>
      <c r="Z86" s="253"/>
      <c r="AA86" s="317"/>
    </row>
    <row r="87" spans="1:27" ht="15.75" hidden="1" thickBot="1" x14ac:dyDescent="0.3">
      <c r="A87" s="140" t="s">
        <v>393</v>
      </c>
      <c r="B87" s="59"/>
      <c r="C87" s="2"/>
      <c r="D87" s="603" t="s">
        <v>794</v>
      </c>
      <c r="E87" s="603"/>
      <c r="F87" s="187"/>
      <c r="G87" s="486"/>
      <c r="H87" s="486"/>
      <c r="I87" s="415"/>
      <c r="J87" s="394"/>
      <c r="K87" s="205"/>
      <c r="L87" s="224">
        <f t="shared" si="58"/>
        <v>0</v>
      </c>
      <c r="M87" s="81"/>
      <c r="N87" s="1"/>
      <c r="O87" s="1"/>
      <c r="P87" s="1"/>
      <c r="Q87" s="1"/>
      <c r="R87" s="1"/>
      <c r="S87" s="1"/>
      <c r="T87" s="43"/>
      <c r="U87" s="1"/>
      <c r="V87" s="1"/>
      <c r="W87" s="43"/>
      <c r="X87" s="46"/>
      <c r="Z87" s="253"/>
      <c r="AA87" s="317"/>
    </row>
    <row r="88" spans="1:27" ht="15.75" hidden="1" thickBot="1" x14ac:dyDescent="0.3">
      <c r="A88" s="140" t="s">
        <v>394</v>
      </c>
      <c r="B88" s="59"/>
      <c r="C88" s="2"/>
      <c r="D88" s="603" t="s">
        <v>795</v>
      </c>
      <c r="E88" s="603"/>
      <c r="F88" s="187"/>
      <c r="G88" s="486"/>
      <c r="H88" s="486"/>
      <c r="I88" s="415"/>
      <c r="J88" s="394"/>
      <c r="K88" s="205"/>
      <c r="L88" s="224">
        <f t="shared" si="58"/>
        <v>0</v>
      </c>
      <c r="M88" s="81"/>
      <c r="N88" s="1"/>
      <c r="O88" s="1"/>
      <c r="P88" s="1"/>
      <c r="Q88" s="1"/>
      <c r="R88" s="1"/>
      <c r="S88" s="1"/>
      <c r="T88" s="43"/>
      <c r="U88" s="1"/>
      <c r="V88" s="1"/>
      <c r="W88" s="43"/>
      <c r="X88" s="46"/>
      <c r="Z88" s="253"/>
      <c r="AA88" s="317"/>
    </row>
    <row r="89" spans="1:27" ht="25.5" hidden="1" customHeight="1" x14ac:dyDescent="0.25">
      <c r="A89" s="140" t="s">
        <v>395</v>
      </c>
      <c r="B89" s="59"/>
      <c r="C89" s="2"/>
      <c r="D89" s="607" t="s">
        <v>796</v>
      </c>
      <c r="E89" s="607"/>
      <c r="F89" s="197"/>
      <c r="G89" s="497"/>
      <c r="H89" s="497"/>
      <c r="I89" s="426"/>
      <c r="J89" s="406"/>
      <c r="K89" s="215"/>
      <c r="L89" s="224">
        <f t="shared" si="58"/>
        <v>0</v>
      </c>
      <c r="M89" s="81"/>
      <c r="N89" s="1"/>
      <c r="O89" s="1"/>
      <c r="P89" s="1"/>
      <c r="Q89" s="1"/>
      <c r="R89" s="1"/>
      <c r="S89" s="1"/>
      <c r="T89" s="43"/>
      <c r="U89" s="1"/>
      <c r="V89" s="1"/>
      <c r="W89" s="43"/>
      <c r="X89" s="46"/>
      <c r="Z89" s="253"/>
      <c r="AA89" s="317"/>
    </row>
    <row r="90" spans="1:27" ht="15.75" hidden="1" thickBot="1" x14ac:dyDescent="0.3">
      <c r="A90" s="140" t="s">
        <v>396</v>
      </c>
      <c r="B90" s="59"/>
      <c r="C90" s="2"/>
      <c r="D90" s="603" t="s">
        <v>1090</v>
      </c>
      <c r="E90" s="603"/>
      <c r="F90" s="187"/>
      <c r="G90" s="486"/>
      <c r="H90" s="486"/>
      <c r="I90" s="415"/>
      <c r="J90" s="394"/>
      <c r="K90" s="205"/>
      <c r="L90" s="224">
        <f t="shared" si="58"/>
        <v>0</v>
      </c>
      <c r="M90" s="81"/>
      <c r="N90" s="1"/>
      <c r="O90" s="1"/>
      <c r="P90" s="1"/>
      <c r="Q90" s="1"/>
      <c r="R90" s="1"/>
      <c r="S90" s="1"/>
      <c r="T90" s="43"/>
      <c r="U90" s="1"/>
      <c r="V90" s="1"/>
      <c r="W90" s="43"/>
      <c r="X90" s="46"/>
      <c r="Z90" s="253"/>
      <c r="AA90" s="317"/>
    </row>
    <row r="91" spans="1:27" ht="25.5" hidden="1" customHeight="1" x14ac:dyDescent="0.25">
      <c r="A91" s="140" t="s">
        <v>397</v>
      </c>
      <c r="B91" s="59"/>
      <c r="C91" s="2"/>
      <c r="D91" s="607" t="s">
        <v>797</v>
      </c>
      <c r="E91" s="607"/>
      <c r="F91" s="197"/>
      <c r="G91" s="497"/>
      <c r="H91" s="497"/>
      <c r="I91" s="426"/>
      <c r="J91" s="406"/>
      <c r="K91" s="215"/>
      <c r="L91" s="224">
        <f t="shared" si="58"/>
        <v>0</v>
      </c>
      <c r="M91" s="81"/>
      <c r="N91" s="1"/>
      <c r="O91" s="1"/>
      <c r="P91" s="1"/>
      <c r="Q91" s="1"/>
      <c r="R91" s="1"/>
      <c r="S91" s="1"/>
      <c r="T91" s="43"/>
      <c r="U91" s="1"/>
      <c r="V91" s="1"/>
      <c r="W91" s="43"/>
      <c r="X91" s="46"/>
      <c r="Z91" s="253"/>
      <c r="AA91" s="317"/>
    </row>
    <row r="92" spans="1:27" ht="25.5" hidden="1" customHeight="1" x14ac:dyDescent="0.25">
      <c r="A92" s="140" t="s">
        <v>398</v>
      </c>
      <c r="B92" s="59"/>
      <c r="C92" s="2"/>
      <c r="D92" s="607" t="s">
        <v>798</v>
      </c>
      <c r="E92" s="607"/>
      <c r="F92" s="197"/>
      <c r="G92" s="497"/>
      <c r="H92" s="497"/>
      <c r="I92" s="426"/>
      <c r="J92" s="406"/>
      <c r="K92" s="215"/>
      <c r="L92" s="224">
        <f t="shared" si="58"/>
        <v>0</v>
      </c>
      <c r="M92" s="81"/>
      <c r="N92" s="1"/>
      <c r="O92" s="1"/>
      <c r="P92" s="1"/>
      <c r="Q92" s="1"/>
      <c r="R92" s="1"/>
      <c r="S92" s="1"/>
      <c r="T92" s="43"/>
      <c r="U92" s="1"/>
      <c r="V92" s="1"/>
      <c r="W92" s="43"/>
      <c r="X92" s="46"/>
      <c r="Z92" s="253"/>
      <c r="AA92" s="317"/>
    </row>
    <row r="93" spans="1:27" s="42" customFormat="1" ht="15" hidden="1" customHeight="1" x14ac:dyDescent="0.25">
      <c r="A93" s="140" t="s">
        <v>399</v>
      </c>
      <c r="B93" s="119" t="s">
        <v>948</v>
      </c>
      <c r="C93" s="675" t="s">
        <v>1091</v>
      </c>
      <c r="D93" s="676"/>
      <c r="E93" s="676"/>
      <c r="F93" s="196">
        <f>F94+F95+F96+F97+F98+F99+F100+F101+F102+F103</f>
        <v>0</v>
      </c>
      <c r="G93" s="496">
        <f>G94+G95+G96+G97+G98+G99+G100+G101+G102+G103</f>
        <v>0</v>
      </c>
      <c r="H93" s="496">
        <f>H94+H95+H96+H97+H98+H99+H100+H101+H102+H103</f>
        <v>0</v>
      </c>
      <c r="I93" s="425">
        <f>I94+I95+I96+I97+I98+I99+I100+I101+I102+I103</f>
        <v>0</v>
      </c>
      <c r="J93" s="404">
        <f t="shared" ref="J93:K93" si="75">J94+J95+J96+J97+J98+J99+J100+J101+J102+J103</f>
        <v>0</v>
      </c>
      <c r="K93" s="214">
        <f t="shared" si="75"/>
        <v>0</v>
      </c>
      <c r="L93" s="227">
        <f t="shared" si="58"/>
        <v>0</v>
      </c>
      <c r="M93" s="122">
        <f t="shared" ref="M93:X93" si="76">M94+M95+M96+M97+M98+M99+M100+M101+M102+M103</f>
        <v>0</v>
      </c>
      <c r="N93" s="123">
        <f t="shared" si="76"/>
        <v>0</v>
      </c>
      <c r="O93" s="123">
        <f t="shared" si="76"/>
        <v>0</v>
      </c>
      <c r="P93" s="123">
        <f t="shared" si="76"/>
        <v>0</v>
      </c>
      <c r="Q93" s="123">
        <f t="shared" si="76"/>
        <v>0</v>
      </c>
      <c r="R93" s="123">
        <f t="shared" ref="R93" si="77">R94+R95+R96+R97+R98+R99+R100+R101+R102+R103</f>
        <v>0</v>
      </c>
      <c r="S93" s="123">
        <f t="shared" si="76"/>
        <v>0</v>
      </c>
      <c r="T93" s="125">
        <f t="shared" si="76"/>
        <v>0</v>
      </c>
      <c r="U93" s="123">
        <f t="shared" si="76"/>
        <v>0</v>
      </c>
      <c r="V93" s="123">
        <f t="shared" ref="V93" si="78">V94+V95+V96+V97+V98+V99+V100+V101+V102+V103</f>
        <v>0</v>
      </c>
      <c r="W93" s="125">
        <f t="shared" si="76"/>
        <v>0</v>
      </c>
      <c r="X93" s="127">
        <f t="shared" si="76"/>
        <v>0</v>
      </c>
      <c r="Z93" s="253"/>
      <c r="AA93" s="317"/>
    </row>
    <row r="94" spans="1:27" ht="15.75" hidden="1" thickBot="1" x14ac:dyDescent="0.3">
      <c r="A94" s="140" t="s">
        <v>400</v>
      </c>
      <c r="B94" s="59"/>
      <c r="C94" s="2"/>
      <c r="D94" s="603" t="s">
        <v>640</v>
      </c>
      <c r="E94" s="603"/>
      <c r="F94" s="187"/>
      <c r="G94" s="486"/>
      <c r="H94" s="486"/>
      <c r="I94" s="415"/>
      <c r="J94" s="394"/>
      <c r="K94" s="205"/>
      <c r="L94" s="224">
        <f t="shared" si="58"/>
        <v>0</v>
      </c>
      <c r="M94" s="81"/>
      <c r="N94" s="1"/>
      <c r="O94" s="1"/>
      <c r="P94" s="1"/>
      <c r="Q94" s="1"/>
      <c r="R94" s="1"/>
      <c r="S94" s="1"/>
      <c r="T94" s="43"/>
      <c r="U94" s="1"/>
      <c r="V94" s="1"/>
      <c r="W94" s="43"/>
      <c r="X94" s="46"/>
      <c r="Z94" s="253"/>
      <c r="AA94" s="317"/>
    </row>
    <row r="95" spans="1:27" ht="15.75" hidden="1" thickBot="1" x14ac:dyDescent="0.3">
      <c r="A95" s="140" t="s">
        <v>401</v>
      </c>
      <c r="B95" s="59"/>
      <c r="C95" s="2"/>
      <c r="D95" s="603" t="s">
        <v>799</v>
      </c>
      <c r="E95" s="603"/>
      <c r="F95" s="187"/>
      <c r="G95" s="486"/>
      <c r="H95" s="486"/>
      <c r="I95" s="415"/>
      <c r="J95" s="394"/>
      <c r="K95" s="205"/>
      <c r="L95" s="224">
        <f t="shared" si="58"/>
        <v>0</v>
      </c>
      <c r="M95" s="81"/>
      <c r="N95" s="1"/>
      <c r="O95" s="1"/>
      <c r="P95" s="1"/>
      <c r="Q95" s="1"/>
      <c r="R95" s="1"/>
      <c r="S95" s="1"/>
      <c r="T95" s="43"/>
      <c r="U95" s="1"/>
      <c r="V95" s="1"/>
      <c r="W95" s="43"/>
      <c r="X95" s="46"/>
      <c r="Z95" s="253"/>
      <c r="AA95" s="317"/>
    </row>
    <row r="96" spans="1:27" ht="15.75" hidden="1" thickBot="1" x14ac:dyDescent="0.3">
      <c r="A96" s="140" t="s">
        <v>402</v>
      </c>
      <c r="B96" s="59"/>
      <c r="C96" s="2"/>
      <c r="D96" s="603" t="s">
        <v>801</v>
      </c>
      <c r="E96" s="603"/>
      <c r="F96" s="187"/>
      <c r="G96" s="486"/>
      <c r="H96" s="486"/>
      <c r="I96" s="415"/>
      <c r="J96" s="394"/>
      <c r="K96" s="205"/>
      <c r="L96" s="224">
        <f t="shared" si="58"/>
        <v>0</v>
      </c>
      <c r="M96" s="81"/>
      <c r="N96" s="1"/>
      <c r="O96" s="1"/>
      <c r="P96" s="1"/>
      <c r="Q96" s="1"/>
      <c r="R96" s="1"/>
      <c r="S96" s="1"/>
      <c r="T96" s="43"/>
      <c r="U96" s="1"/>
      <c r="V96" s="1"/>
      <c r="W96" s="43"/>
      <c r="X96" s="46"/>
      <c r="Z96" s="253"/>
      <c r="AA96" s="317"/>
    </row>
    <row r="97" spans="1:27" ht="15.75" hidden="1" thickBot="1" x14ac:dyDescent="0.3">
      <c r="A97" s="140" t="s">
        <v>403</v>
      </c>
      <c r="B97" s="59"/>
      <c r="C97" s="2"/>
      <c r="D97" s="603" t="s">
        <v>1093</v>
      </c>
      <c r="E97" s="603"/>
      <c r="F97" s="187"/>
      <c r="G97" s="486"/>
      <c r="H97" s="486"/>
      <c r="I97" s="415"/>
      <c r="J97" s="394"/>
      <c r="K97" s="205"/>
      <c r="L97" s="224">
        <f t="shared" si="58"/>
        <v>0</v>
      </c>
      <c r="M97" s="81"/>
      <c r="N97" s="1"/>
      <c r="O97" s="1"/>
      <c r="P97" s="1"/>
      <c r="Q97" s="1"/>
      <c r="R97" s="1"/>
      <c r="S97" s="1"/>
      <c r="T97" s="43"/>
      <c r="U97" s="1"/>
      <c r="V97" s="1"/>
      <c r="W97" s="43"/>
      <c r="X97" s="46"/>
      <c r="Z97" s="253"/>
      <c r="AA97" s="317"/>
    </row>
    <row r="98" spans="1:27" ht="15.75" hidden="1" thickBot="1" x14ac:dyDescent="0.3">
      <c r="A98" s="140" t="s">
        <v>404</v>
      </c>
      <c r="B98" s="59"/>
      <c r="C98" s="2"/>
      <c r="D98" s="603" t="s">
        <v>806</v>
      </c>
      <c r="E98" s="603"/>
      <c r="F98" s="187"/>
      <c r="G98" s="486"/>
      <c r="H98" s="486"/>
      <c r="I98" s="415"/>
      <c r="J98" s="394"/>
      <c r="K98" s="205"/>
      <c r="L98" s="224">
        <f t="shared" si="58"/>
        <v>0</v>
      </c>
      <c r="M98" s="81"/>
      <c r="N98" s="1"/>
      <c r="O98" s="1"/>
      <c r="P98" s="1"/>
      <c r="Q98" s="1"/>
      <c r="R98" s="1"/>
      <c r="S98" s="1"/>
      <c r="T98" s="43"/>
      <c r="U98" s="1"/>
      <c r="V98" s="1"/>
      <c r="W98" s="43"/>
      <c r="X98" s="46"/>
      <c r="Z98" s="253"/>
      <c r="AA98" s="317"/>
    </row>
    <row r="99" spans="1:27" ht="15.75" hidden="1" thickBot="1" x14ac:dyDescent="0.3">
      <c r="A99" s="140" t="s">
        <v>405</v>
      </c>
      <c r="B99" s="59"/>
      <c r="C99" s="2"/>
      <c r="D99" s="603" t="s">
        <v>804</v>
      </c>
      <c r="E99" s="603"/>
      <c r="F99" s="187"/>
      <c r="G99" s="486"/>
      <c r="H99" s="486"/>
      <c r="I99" s="415"/>
      <c r="J99" s="394"/>
      <c r="K99" s="205"/>
      <c r="L99" s="224">
        <f t="shared" si="58"/>
        <v>0</v>
      </c>
      <c r="M99" s="81"/>
      <c r="N99" s="1"/>
      <c r="O99" s="1"/>
      <c r="P99" s="1"/>
      <c r="Q99" s="1"/>
      <c r="R99" s="1"/>
      <c r="S99" s="1"/>
      <c r="T99" s="43"/>
      <c r="U99" s="1"/>
      <c r="V99" s="1"/>
      <c r="W99" s="43"/>
      <c r="X99" s="46"/>
      <c r="Z99" s="253"/>
      <c r="AA99" s="317"/>
    </row>
    <row r="100" spans="1:27" ht="25.5" hidden="1" customHeight="1" x14ac:dyDescent="0.25">
      <c r="A100" s="140" t="s">
        <v>406</v>
      </c>
      <c r="B100" s="59"/>
      <c r="C100" s="2"/>
      <c r="D100" s="607" t="s">
        <v>808</v>
      </c>
      <c r="E100" s="607"/>
      <c r="F100" s="197"/>
      <c r="G100" s="497"/>
      <c r="H100" s="497"/>
      <c r="I100" s="426"/>
      <c r="J100" s="406"/>
      <c r="K100" s="215"/>
      <c r="L100" s="224">
        <f t="shared" si="58"/>
        <v>0</v>
      </c>
      <c r="M100" s="81"/>
      <c r="N100" s="1"/>
      <c r="O100" s="1"/>
      <c r="P100" s="1"/>
      <c r="Q100" s="1"/>
      <c r="R100" s="1"/>
      <c r="S100" s="1"/>
      <c r="T100" s="43"/>
      <c r="U100" s="1"/>
      <c r="V100" s="1"/>
      <c r="W100" s="43"/>
      <c r="X100" s="46"/>
      <c r="Z100" s="253"/>
      <c r="AA100" s="317"/>
    </row>
    <row r="101" spans="1:27" ht="15.75" hidden="1" thickBot="1" x14ac:dyDescent="0.3">
      <c r="A101" s="140" t="s">
        <v>407</v>
      </c>
      <c r="B101" s="59"/>
      <c r="C101" s="2"/>
      <c r="D101" s="603" t="s">
        <v>1092</v>
      </c>
      <c r="E101" s="603"/>
      <c r="F101" s="187"/>
      <c r="G101" s="486"/>
      <c r="H101" s="486"/>
      <c r="I101" s="415"/>
      <c r="J101" s="394"/>
      <c r="K101" s="205"/>
      <c r="L101" s="224">
        <f t="shared" si="58"/>
        <v>0</v>
      </c>
      <c r="M101" s="81"/>
      <c r="N101" s="1"/>
      <c r="O101" s="1"/>
      <c r="P101" s="1"/>
      <c r="Q101" s="1"/>
      <c r="R101" s="1"/>
      <c r="S101" s="1"/>
      <c r="T101" s="43"/>
      <c r="U101" s="1"/>
      <c r="V101" s="1"/>
      <c r="W101" s="43"/>
      <c r="X101" s="46"/>
      <c r="Z101" s="253"/>
      <c r="AA101" s="317"/>
    </row>
    <row r="102" spans="1:27" ht="25.5" hidden="1" customHeight="1" x14ac:dyDescent="0.25">
      <c r="A102" s="140" t="s">
        <v>408</v>
      </c>
      <c r="B102" s="59"/>
      <c r="C102" s="2"/>
      <c r="D102" s="607" t="s">
        <v>811</v>
      </c>
      <c r="E102" s="607"/>
      <c r="F102" s="197"/>
      <c r="G102" s="497"/>
      <c r="H102" s="497"/>
      <c r="I102" s="426"/>
      <c r="J102" s="406"/>
      <c r="K102" s="215"/>
      <c r="L102" s="224">
        <f t="shared" si="58"/>
        <v>0</v>
      </c>
      <c r="M102" s="81"/>
      <c r="N102" s="1"/>
      <c r="O102" s="1"/>
      <c r="P102" s="1"/>
      <c r="Q102" s="1"/>
      <c r="R102" s="1"/>
      <c r="S102" s="1"/>
      <c r="T102" s="43"/>
      <c r="U102" s="1"/>
      <c r="V102" s="1"/>
      <c r="W102" s="43"/>
      <c r="X102" s="46"/>
      <c r="Z102" s="253"/>
      <c r="AA102" s="317"/>
    </row>
    <row r="103" spans="1:27" ht="25.5" hidden="1" customHeight="1" x14ac:dyDescent="0.25">
      <c r="A103" s="140" t="s">
        <v>409</v>
      </c>
      <c r="B103" s="59"/>
      <c r="C103" s="2"/>
      <c r="D103" s="607" t="s">
        <v>813</v>
      </c>
      <c r="E103" s="607"/>
      <c r="F103" s="197"/>
      <c r="G103" s="497"/>
      <c r="H103" s="497"/>
      <c r="I103" s="426"/>
      <c r="J103" s="406"/>
      <c r="K103" s="215"/>
      <c r="L103" s="224">
        <f t="shared" si="58"/>
        <v>0</v>
      </c>
      <c r="M103" s="81"/>
      <c r="N103" s="1"/>
      <c r="O103" s="1"/>
      <c r="P103" s="1"/>
      <c r="Q103" s="1"/>
      <c r="R103" s="1"/>
      <c r="S103" s="1"/>
      <c r="T103" s="43"/>
      <c r="U103" s="1"/>
      <c r="V103" s="1"/>
      <c r="W103" s="43"/>
      <c r="X103" s="46"/>
      <c r="Z103" s="253"/>
      <c r="AA103" s="317"/>
    </row>
    <row r="104" spans="1:27" s="42" customFormat="1" ht="15.75" hidden="1" thickBot="1" x14ac:dyDescent="0.3">
      <c r="A104" s="140" t="s">
        <v>410</v>
      </c>
      <c r="B104" s="119" t="s">
        <v>949</v>
      </c>
      <c r="C104" s="623" t="s">
        <v>411</v>
      </c>
      <c r="D104" s="624"/>
      <c r="E104" s="624"/>
      <c r="F104" s="198">
        <f>F105+F106+F107+F108+F109+F110+F111+F112+F113+F114</f>
        <v>0</v>
      </c>
      <c r="G104" s="498">
        <f>G105+G106+G107+G108+G109+G110+G111+G112+G113+G114</f>
        <v>0</v>
      </c>
      <c r="H104" s="498">
        <f>H105+H106+H107+H108+H109+H110+H111+H112+H113+H114</f>
        <v>0</v>
      </c>
      <c r="I104" s="427">
        <f>I105+I106+I107+I108+I109+I110+I111+I112+I113+I114</f>
        <v>0</v>
      </c>
      <c r="J104" s="407">
        <f t="shared" ref="J104:K104" si="79">J105+J106+J107+J108+J109+J110+J111+J112+J113+J114</f>
        <v>0</v>
      </c>
      <c r="K104" s="216">
        <f t="shared" si="79"/>
        <v>0</v>
      </c>
      <c r="L104" s="227">
        <f t="shared" si="58"/>
        <v>0</v>
      </c>
      <c r="M104" s="122">
        <f t="shared" ref="M104:X104" si="80">M105+M106+M107+M108+M109+M110+M111+M112+M113+M114</f>
        <v>0</v>
      </c>
      <c r="N104" s="123">
        <f t="shared" si="80"/>
        <v>0</v>
      </c>
      <c r="O104" s="123">
        <f t="shared" si="80"/>
        <v>0</v>
      </c>
      <c r="P104" s="123">
        <f t="shared" si="80"/>
        <v>0</v>
      </c>
      <c r="Q104" s="123">
        <f t="shared" si="80"/>
        <v>0</v>
      </c>
      <c r="R104" s="123">
        <f t="shared" ref="R104" si="81">R105+R106+R107+R108+R109+R110+R111+R112+R113+R114</f>
        <v>0</v>
      </c>
      <c r="S104" s="123">
        <f t="shared" si="80"/>
        <v>0</v>
      </c>
      <c r="T104" s="125">
        <f t="shared" si="80"/>
        <v>0</v>
      </c>
      <c r="U104" s="123">
        <f t="shared" si="80"/>
        <v>0</v>
      </c>
      <c r="V104" s="123">
        <f t="shared" ref="V104" si="82">V105+V106+V107+V108+V109+V110+V111+V112+V113+V114</f>
        <v>0</v>
      </c>
      <c r="W104" s="125">
        <f t="shared" si="80"/>
        <v>0</v>
      </c>
      <c r="X104" s="127">
        <f t="shared" si="80"/>
        <v>0</v>
      </c>
      <c r="Z104" s="253"/>
      <c r="AA104" s="317"/>
    </row>
    <row r="105" spans="1:27" ht="15.75" hidden="1" thickBot="1" x14ac:dyDescent="0.3">
      <c r="A105" s="140" t="s">
        <v>412</v>
      </c>
      <c r="B105" s="59"/>
      <c r="C105" s="2"/>
      <c r="D105" s="603" t="s">
        <v>639</v>
      </c>
      <c r="E105" s="603"/>
      <c r="F105" s="187"/>
      <c r="G105" s="486"/>
      <c r="H105" s="486"/>
      <c r="I105" s="415"/>
      <c r="J105" s="394"/>
      <c r="K105" s="205"/>
      <c r="L105" s="224">
        <f t="shared" si="58"/>
        <v>0</v>
      </c>
      <c r="M105" s="81"/>
      <c r="N105" s="1"/>
      <c r="O105" s="1"/>
      <c r="P105" s="1"/>
      <c r="Q105" s="1"/>
      <c r="R105" s="1"/>
      <c r="S105" s="1"/>
      <c r="T105" s="43"/>
      <c r="U105" s="1"/>
      <c r="V105" s="1"/>
      <c r="W105" s="43"/>
      <c r="X105" s="46"/>
      <c r="Z105" s="253"/>
      <c r="AA105" s="317"/>
    </row>
    <row r="106" spans="1:27" ht="15.75" hidden="1" thickBot="1" x14ac:dyDescent="0.3">
      <c r="A106" s="140" t="s">
        <v>413</v>
      </c>
      <c r="B106" s="59"/>
      <c r="C106" s="2"/>
      <c r="D106" s="603" t="s">
        <v>800</v>
      </c>
      <c r="E106" s="603"/>
      <c r="F106" s="187"/>
      <c r="G106" s="486"/>
      <c r="H106" s="486"/>
      <c r="I106" s="415"/>
      <c r="J106" s="394"/>
      <c r="K106" s="205"/>
      <c r="L106" s="224">
        <f t="shared" si="58"/>
        <v>0</v>
      </c>
      <c r="M106" s="81"/>
      <c r="N106" s="1"/>
      <c r="O106" s="1"/>
      <c r="P106" s="1"/>
      <c r="Q106" s="1"/>
      <c r="R106" s="1"/>
      <c r="S106" s="1"/>
      <c r="T106" s="43"/>
      <c r="U106" s="1"/>
      <c r="V106" s="1"/>
      <c r="W106" s="43"/>
      <c r="X106" s="46"/>
      <c r="Z106" s="253"/>
      <c r="AA106" s="317"/>
    </row>
    <row r="107" spans="1:27" ht="15.75" hidden="1" thickBot="1" x14ac:dyDescent="0.3">
      <c r="A107" s="140" t="s">
        <v>414</v>
      </c>
      <c r="B107" s="59"/>
      <c r="C107" s="2"/>
      <c r="D107" s="603" t="s">
        <v>802</v>
      </c>
      <c r="E107" s="603"/>
      <c r="F107" s="187"/>
      <c r="G107" s="486"/>
      <c r="H107" s="486"/>
      <c r="I107" s="415"/>
      <c r="J107" s="394"/>
      <c r="K107" s="205"/>
      <c r="L107" s="224">
        <f t="shared" si="58"/>
        <v>0</v>
      </c>
      <c r="M107" s="81"/>
      <c r="N107" s="1"/>
      <c r="O107" s="1"/>
      <c r="P107" s="1"/>
      <c r="Q107" s="1"/>
      <c r="R107" s="1"/>
      <c r="S107" s="1"/>
      <c r="T107" s="43"/>
      <c r="U107" s="1"/>
      <c r="V107" s="1"/>
      <c r="W107" s="43"/>
      <c r="X107" s="46"/>
      <c r="Z107" s="253"/>
      <c r="AA107" s="317"/>
    </row>
    <row r="108" spans="1:27" ht="15.75" hidden="1" thickBot="1" x14ac:dyDescent="0.3">
      <c r="A108" s="140" t="s">
        <v>415</v>
      </c>
      <c r="B108" s="59"/>
      <c r="C108" s="2"/>
      <c r="D108" s="603" t="s">
        <v>803</v>
      </c>
      <c r="E108" s="603"/>
      <c r="F108" s="187"/>
      <c r="G108" s="486"/>
      <c r="H108" s="486"/>
      <c r="I108" s="415"/>
      <c r="J108" s="394"/>
      <c r="K108" s="205"/>
      <c r="L108" s="224">
        <f t="shared" si="58"/>
        <v>0</v>
      </c>
      <c r="M108" s="81"/>
      <c r="N108" s="1"/>
      <c r="O108" s="1"/>
      <c r="P108" s="1"/>
      <c r="Q108" s="1"/>
      <c r="R108" s="1"/>
      <c r="S108" s="1"/>
      <c r="T108" s="43"/>
      <c r="U108" s="1"/>
      <c r="V108" s="1"/>
      <c r="W108" s="43"/>
      <c r="X108" s="46"/>
      <c r="Z108" s="253"/>
      <c r="AA108" s="317"/>
    </row>
    <row r="109" spans="1:27" ht="15.75" hidden="1" thickBot="1" x14ac:dyDescent="0.3">
      <c r="A109" s="140" t="s">
        <v>416</v>
      </c>
      <c r="B109" s="59"/>
      <c r="C109" s="2"/>
      <c r="D109" s="603" t="s">
        <v>807</v>
      </c>
      <c r="E109" s="603"/>
      <c r="F109" s="187"/>
      <c r="G109" s="486"/>
      <c r="H109" s="486"/>
      <c r="I109" s="415"/>
      <c r="J109" s="394"/>
      <c r="K109" s="205"/>
      <c r="L109" s="224">
        <f t="shared" si="58"/>
        <v>0</v>
      </c>
      <c r="M109" s="81"/>
      <c r="N109" s="1"/>
      <c r="O109" s="1"/>
      <c r="P109" s="1"/>
      <c r="Q109" s="1"/>
      <c r="R109" s="1"/>
      <c r="S109" s="1"/>
      <c r="T109" s="43"/>
      <c r="U109" s="1"/>
      <c r="V109" s="1"/>
      <c r="W109" s="43"/>
      <c r="X109" s="46"/>
      <c r="Z109" s="253"/>
      <c r="AA109" s="317"/>
    </row>
    <row r="110" spans="1:27" ht="15.75" hidden="1" thickBot="1" x14ac:dyDescent="0.3">
      <c r="A110" s="140" t="s">
        <v>417</v>
      </c>
      <c r="B110" s="59"/>
      <c r="C110" s="2"/>
      <c r="D110" s="603" t="s">
        <v>805</v>
      </c>
      <c r="E110" s="603"/>
      <c r="F110" s="187"/>
      <c r="G110" s="486"/>
      <c r="H110" s="486"/>
      <c r="I110" s="415"/>
      <c r="J110" s="394"/>
      <c r="K110" s="205"/>
      <c r="L110" s="224">
        <f t="shared" si="58"/>
        <v>0</v>
      </c>
      <c r="M110" s="81"/>
      <c r="N110" s="1"/>
      <c r="O110" s="1"/>
      <c r="P110" s="1"/>
      <c r="Q110" s="1"/>
      <c r="R110" s="1"/>
      <c r="S110" s="1"/>
      <c r="T110" s="43"/>
      <c r="U110" s="1"/>
      <c r="V110" s="1"/>
      <c r="W110" s="43"/>
      <c r="X110" s="46"/>
      <c r="Z110" s="253"/>
      <c r="AA110" s="317"/>
    </row>
    <row r="111" spans="1:27" ht="25.5" hidden="1" customHeight="1" x14ac:dyDescent="0.25">
      <c r="A111" s="140" t="s">
        <v>418</v>
      </c>
      <c r="B111" s="59"/>
      <c r="C111" s="2"/>
      <c r="D111" s="607" t="s">
        <v>809</v>
      </c>
      <c r="E111" s="607"/>
      <c r="F111" s="197"/>
      <c r="G111" s="497"/>
      <c r="H111" s="497"/>
      <c r="I111" s="426"/>
      <c r="J111" s="406"/>
      <c r="K111" s="215"/>
      <c r="L111" s="224">
        <f t="shared" si="58"/>
        <v>0</v>
      </c>
      <c r="M111" s="81"/>
      <c r="N111" s="1"/>
      <c r="O111" s="1"/>
      <c r="P111" s="1"/>
      <c r="Q111" s="1"/>
      <c r="R111" s="1"/>
      <c r="S111" s="1"/>
      <c r="T111" s="43"/>
      <c r="U111" s="1"/>
      <c r="V111" s="1"/>
      <c r="W111" s="43"/>
      <c r="X111" s="46"/>
      <c r="Z111" s="253"/>
      <c r="AA111" s="317"/>
    </row>
    <row r="112" spans="1:27" ht="15.75" hidden="1" thickBot="1" x14ac:dyDescent="0.3">
      <c r="A112" s="140" t="s">
        <v>419</v>
      </c>
      <c r="B112" s="59"/>
      <c r="C112" s="2"/>
      <c r="D112" s="603" t="s">
        <v>810</v>
      </c>
      <c r="E112" s="603"/>
      <c r="F112" s="187"/>
      <c r="G112" s="486"/>
      <c r="H112" s="486"/>
      <c r="I112" s="415"/>
      <c r="J112" s="394"/>
      <c r="K112" s="205"/>
      <c r="L112" s="224">
        <f t="shared" si="58"/>
        <v>0</v>
      </c>
      <c r="M112" s="81"/>
      <c r="N112" s="1"/>
      <c r="O112" s="1"/>
      <c r="P112" s="1"/>
      <c r="Q112" s="1"/>
      <c r="R112" s="1"/>
      <c r="S112" s="1"/>
      <c r="T112" s="43"/>
      <c r="U112" s="1"/>
      <c r="V112" s="1"/>
      <c r="W112" s="43"/>
      <c r="X112" s="46"/>
      <c r="Z112" s="253"/>
      <c r="AA112" s="317"/>
    </row>
    <row r="113" spans="1:27" ht="25.5" hidden="1" customHeight="1" x14ac:dyDescent="0.25">
      <c r="A113" s="140" t="s">
        <v>420</v>
      </c>
      <c r="B113" s="59"/>
      <c r="C113" s="2"/>
      <c r="D113" s="607" t="s">
        <v>812</v>
      </c>
      <c r="E113" s="607"/>
      <c r="F113" s="197"/>
      <c r="G113" s="497"/>
      <c r="H113" s="497"/>
      <c r="I113" s="426"/>
      <c r="J113" s="406"/>
      <c r="K113" s="215"/>
      <c r="L113" s="224">
        <f t="shared" si="58"/>
        <v>0</v>
      </c>
      <c r="M113" s="81"/>
      <c r="N113" s="1"/>
      <c r="O113" s="1"/>
      <c r="P113" s="1"/>
      <c r="Q113" s="1"/>
      <c r="R113" s="1"/>
      <c r="S113" s="1"/>
      <c r="T113" s="43"/>
      <c r="U113" s="1"/>
      <c r="V113" s="1"/>
      <c r="W113" s="43"/>
      <c r="X113" s="46"/>
      <c r="Z113" s="253"/>
      <c r="AA113" s="317"/>
    </row>
    <row r="114" spans="1:27" ht="25.5" hidden="1" customHeight="1" x14ac:dyDescent="0.25">
      <c r="A114" s="140" t="s">
        <v>421</v>
      </c>
      <c r="B114" s="59"/>
      <c r="C114" s="2"/>
      <c r="D114" s="607" t="s">
        <v>814</v>
      </c>
      <c r="E114" s="607"/>
      <c r="F114" s="197"/>
      <c r="G114" s="497"/>
      <c r="H114" s="497"/>
      <c r="I114" s="426"/>
      <c r="J114" s="406"/>
      <c r="K114" s="215"/>
      <c r="L114" s="224">
        <f t="shared" si="58"/>
        <v>0</v>
      </c>
      <c r="M114" s="81"/>
      <c r="N114" s="1"/>
      <c r="O114" s="1"/>
      <c r="P114" s="1"/>
      <c r="Q114" s="1"/>
      <c r="R114" s="1"/>
      <c r="S114" s="1"/>
      <c r="T114" s="43"/>
      <c r="U114" s="1"/>
      <c r="V114" s="1"/>
      <c r="W114" s="43"/>
      <c r="X114" s="46"/>
      <c r="Z114" s="253"/>
      <c r="AA114" s="317"/>
    </row>
    <row r="115" spans="1:27" s="42" customFormat="1" ht="27.75" hidden="1" customHeight="1" x14ac:dyDescent="0.25">
      <c r="A115" s="140" t="s">
        <v>422</v>
      </c>
      <c r="B115" s="119" t="s">
        <v>950</v>
      </c>
      <c r="C115" s="675" t="s">
        <v>1094</v>
      </c>
      <c r="D115" s="676"/>
      <c r="E115" s="676"/>
      <c r="F115" s="196">
        <f>F116+F117</f>
        <v>0</v>
      </c>
      <c r="G115" s="496">
        <f>G116+G117</f>
        <v>0</v>
      </c>
      <c r="H115" s="496">
        <f>H116+H117</f>
        <v>0</v>
      </c>
      <c r="I115" s="425">
        <f>I116+I117</f>
        <v>0</v>
      </c>
      <c r="J115" s="404">
        <f t="shared" ref="J115:K115" si="83">J116+J117</f>
        <v>0</v>
      </c>
      <c r="K115" s="214">
        <f t="shared" si="83"/>
        <v>0</v>
      </c>
      <c r="L115" s="227">
        <f t="shared" si="58"/>
        <v>0</v>
      </c>
      <c r="M115" s="122">
        <f t="shared" ref="M115:X115" si="84">M116+M117</f>
        <v>0</v>
      </c>
      <c r="N115" s="123">
        <f t="shared" si="84"/>
        <v>0</v>
      </c>
      <c r="O115" s="123">
        <f t="shared" si="84"/>
        <v>0</v>
      </c>
      <c r="P115" s="123">
        <f t="shared" si="84"/>
        <v>0</v>
      </c>
      <c r="Q115" s="123">
        <f t="shared" si="84"/>
        <v>0</v>
      </c>
      <c r="R115" s="123">
        <f t="shared" ref="R115" si="85">R116+R117</f>
        <v>0</v>
      </c>
      <c r="S115" s="123">
        <f t="shared" si="84"/>
        <v>0</v>
      </c>
      <c r="T115" s="125">
        <f t="shared" si="84"/>
        <v>0</v>
      </c>
      <c r="U115" s="123">
        <f t="shared" si="84"/>
        <v>0</v>
      </c>
      <c r="V115" s="123">
        <f t="shared" ref="V115" si="86">V116+V117</f>
        <v>0</v>
      </c>
      <c r="W115" s="125">
        <f t="shared" si="84"/>
        <v>0</v>
      </c>
      <c r="X115" s="127">
        <f t="shared" si="84"/>
        <v>0</v>
      </c>
      <c r="Z115" s="253"/>
      <c r="AA115" s="317"/>
    </row>
    <row r="116" spans="1:27" ht="15.75" hidden="1" thickBot="1" x14ac:dyDescent="0.3">
      <c r="A116" s="140" t="s">
        <v>423</v>
      </c>
      <c r="B116" s="59"/>
      <c r="C116" s="2"/>
      <c r="D116" s="603" t="s">
        <v>816</v>
      </c>
      <c r="E116" s="603"/>
      <c r="F116" s="187"/>
      <c r="G116" s="486"/>
      <c r="H116" s="486"/>
      <c r="I116" s="415"/>
      <c r="J116" s="394"/>
      <c r="K116" s="205"/>
      <c r="L116" s="224">
        <f t="shared" si="58"/>
        <v>0</v>
      </c>
      <c r="M116" s="81"/>
      <c r="N116" s="1"/>
      <c r="O116" s="1"/>
      <c r="P116" s="1"/>
      <c r="Q116" s="1"/>
      <c r="R116" s="1"/>
      <c r="S116" s="1"/>
      <c r="T116" s="43"/>
      <c r="U116" s="1"/>
      <c r="V116" s="1"/>
      <c r="W116" s="43"/>
      <c r="X116" s="46"/>
      <c r="Z116" s="253"/>
      <c r="AA116" s="317"/>
    </row>
    <row r="117" spans="1:27" ht="25.5" hidden="1" customHeight="1" x14ac:dyDescent="0.25">
      <c r="A117" s="140" t="s">
        <v>424</v>
      </c>
      <c r="B117" s="59"/>
      <c r="C117" s="2"/>
      <c r="D117" s="607" t="s">
        <v>815</v>
      </c>
      <c r="E117" s="607"/>
      <c r="F117" s="197"/>
      <c r="G117" s="497"/>
      <c r="H117" s="497"/>
      <c r="I117" s="426"/>
      <c r="J117" s="406"/>
      <c r="K117" s="215"/>
      <c r="L117" s="224">
        <f t="shared" si="58"/>
        <v>0</v>
      </c>
      <c r="M117" s="81"/>
      <c r="N117" s="1"/>
      <c r="O117" s="1"/>
      <c r="P117" s="1"/>
      <c r="Q117" s="1"/>
      <c r="R117" s="1"/>
      <c r="S117" s="1"/>
      <c r="T117" s="43"/>
      <c r="U117" s="1"/>
      <c r="V117" s="1"/>
      <c r="W117" s="43"/>
      <c r="X117" s="46"/>
      <c r="Z117" s="253"/>
      <c r="AA117" s="317"/>
    </row>
    <row r="118" spans="1:27" s="42" customFormat="1" ht="15.75" hidden="1" thickBot="1" x14ac:dyDescent="0.3">
      <c r="A118" s="140" t="s">
        <v>425</v>
      </c>
      <c r="B118" s="119" t="s">
        <v>952</v>
      </c>
      <c r="C118" s="675" t="s">
        <v>1095</v>
      </c>
      <c r="D118" s="676"/>
      <c r="E118" s="676"/>
      <c r="F118" s="196">
        <f>F119+F120+F121+F122+F123+F124+F125+F126+F127+F128+F129</f>
        <v>0</v>
      </c>
      <c r="G118" s="496">
        <f>G119+G120+G121+G122+G123+G124+G125+G126+G127+G128+G129</f>
        <v>0</v>
      </c>
      <c r="H118" s="496">
        <f>H119+H120+H121+H122+H123+H124+H125+H126+H127+H128+H129</f>
        <v>0</v>
      </c>
      <c r="I118" s="425">
        <f>I119+I120+I121+I122+I123+I124+I125+I126+I127+I128+I129</f>
        <v>0</v>
      </c>
      <c r="J118" s="404">
        <f t="shared" ref="J118:K118" si="87">J119+J120+J121+J122+J123+J124+J125+J126+J127+J128+J129</f>
        <v>0</v>
      </c>
      <c r="K118" s="214">
        <f t="shared" si="87"/>
        <v>0</v>
      </c>
      <c r="L118" s="227">
        <f t="shared" si="58"/>
        <v>0</v>
      </c>
      <c r="M118" s="122">
        <f t="shared" ref="M118:X118" si="88">M119+M120+M121+M122+M123+M124+M125+M126+M127+M128+M129</f>
        <v>0</v>
      </c>
      <c r="N118" s="123">
        <f t="shared" si="88"/>
        <v>0</v>
      </c>
      <c r="O118" s="123">
        <f t="shared" si="88"/>
        <v>0</v>
      </c>
      <c r="P118" s="123">
        <f t="shared" si="88"/>
        <v>0</v>
      </c>
      <c r="Q118" s="123">
        <f t="shared" si="88"/>
        <v>0</v>
      </c>
      <c r="R118" s="123">
        <f t="shared" ref="R118" si="89">R119+R120+R121+R122+R123+R124+R125+R126+R127+R128+R129</f>
        <v>0</v>
      </c>
      <c r="S118" s="123">
        <f t="shared" si="88"/>
        <v>0</v>
      </c>
      <c r="T118" s="125">
        <f t="shared" si="88"/>
        <v>0</v>
      </c>
      <c r="U118" s="123">
        <f t="shared" si="88"/>
        <v>0</v>
      </c>
      <c r="V118" s="123">
        <f t="shared" ref="V118" si="90">V119+V120+V121+V122+V123+V124+V125+V126+V127+V128+V129</f>
        <v>0</v>
      </c>
      <c r="W118" s="125">
        <f t="shared" si="88"/>
        <v>0</v>
      </c>
      <c r="X118" s="127">
        <f t="shared" si="88"/>
        <v>0</v>
      </c>
      <c r="Z118" s="253"/>
      <c r="AA118" s="317"/>
    </row>
    <row r="119" spans="1:27" ht="15.75" hidden="1" thickBot="1" x14ac:dyDescent="0.3">
      <c r="A119" s="140" t="s">
        <v>426</v>
      </c>
      <c r="B119" s="59"/>
      <c r="C119" s="2"/>
      <c r="D119" s="603" t="s">
        <v>625</v>
      </c>
      <c r="E119" s="603"/>
      <c r="F119" s="187"/>
      <c r="G119" s="486"/>
      <c r="H119" s="486"/>
      <c r="I119" s="415"/>
      <c r="J119" s="394"/>
      <c r="K119" s="205"/>
      <c r="L119" s="224">
        <f t="shared" si="58"/>
        <v>0</v>
      </c>
      <c r="M119" s="81"/>
      <c r="N119" s="1"/>
      <c r="O119" s="1"/>
      <c r="P119" s="1"/>
      <c r="Q119" s="1"/>
      <c r="R119" s="1"/>
      <c r="S119" s="1"/>
      <c r="T119" s="43"/>
      <c r="U119" s="1"/>
      <c r="V119" s="1"/>
      <c r="W119" s="43"/>
      <c r="X119" s="46"/>
      <c r="Z119" s="253"/>
      <c r="AA119" s="317"/>
    </row>
    <row r="120" spans="1:27" ht="15.75" hidden="1" thickBot="1" x14ac:dyDescent="0.3">
      <c r="A120" s="140" t="s">
        <v>427</v>
      </c>
      <c r="B120" s="59"/>
      <c r="C120" s="2"/>
      <c r="D120" s="603" t="s">
        <v>628</v>
      </c>
      <c r="E120" s="603"/>
      <c r="F120" s="187"/>
      <c r="G120" s="486"/>
      <c r="H120" s="486"/>
      <c r="I120" s="415"/>
      <c r="J120" s="394"/>
      <c r="K120" s="205"/>
      <c r="L120" s="224">
        <f t="shared" si="58"/>
        <v>0</v>
      </c>
      <c r="M120" s="81"/>
      <c r="N120" s="1"/>
      <c r="O120" s="1"/>
      <c r="P120" s="1"/>
      <c r="Q120" s="1"/>
      <c r="R120" s="1"/>
      <c r="S120" s="1"/>
      <c r="T120" s="43"/>
      <c r="U120" s="1"/>
      <c r="V120" s="1"/>
      <c r="W120" s="43"/>
      <c r="X120" s="46"/>
      <c r="Z120" s="253"/>
      <c r="AA120" s="317"/>
    </row>
    <row r="121" spans="1:27" ht="15.75" hidden="1" thickBot="1" x14ac:dyDescent="0.3">
      <c r="A121" s="140" t="s">
        <v>428</v>
      </c>
      <c r="B121" s="59"/>
      <c r="C121" s="2"/>
      <c r="D121" s="603" t="s">
        <v>629</v>
      </c>
      <c r="E121" s="603"/>
      <c r="F121" s="187"/>
      <c r="G121" s="486"/>
      <c r="H121" s="486"/>
      <c r="I121" s="415"/>
      <c r="J121" s="394"/>
      <c r="K121" s="205"/>
      <c r="L121" s="224">
        <f t="shared" si="58"/>
        <v>0</v>
      </c>
      <c r="M121" s="81"/>
      <c r="N121" s="1"/>
      <c r="O121" s="1"/>
      <c r="P121" s="1"/>
      <c r="Q121" s="1"/>
      <c r="R121" s="1"/>
      <c r="S121" s="1"/>
      <c r="T121" s="43"/>
      <c r="U121" s="1"/>
      <c r="V121" s="1"/>
      <c r="W121" s="43"/>
      <c r="X121" s="46"/>
      <c r="Z121" s="253"/>
      <c r="AA121" s="317"/>
    </row>
    <row r="122" spans="1:27" ht="15.75" hidden="1" thickBot="1" x14ac:dyDescent="0.3">
      <c r="A122" s="140" t="s">
        <v>429</v>
      </c>
      <c r="B122" s="59"/>
      <c r="C122" s="2"/>
      <c r="D122" s="603" t="s">
        <v>626</v>
      </c>
      <c r="E122" s="603"/>
      <c r="F122" s="187"/>
      <c r="G122" s="486"/>
      <c r="H122" s="486"/>
      <c r="I122" s="415"/>
      <c r="J122" s="394"/>
      <c r="K122" s="205"/>
      <c r="L122" s="224">
        <f t="shared" si="58"/>
        <v>0</v>
      </c>
      <c r="M122" s="81"/>
      <c r="N122" s="1"/>
      <c r="O122" s="1"/>
      <c r="P122" s="1"/>
      <c r="Q122" s="1"/>
      <c r="R122" s="1"/>
      <c r="S122" s="1"/>
      <c r="T122" s="43"/>
      <c r="U122" s="1"/>
      <c r="V122" s="1"/>
      <c r="W122" s="43"/>
      <c r="X122" s="46"/>
      <c r="Z122" s="253"/>
      <c r="AA122" s="317"/>
    </row>
    <row r="123" spans="1:27" ht="15.75" hidden="1" thickBot="1" x14ac:dyDescent="0.3">
      <c r="A123" s="140" t="s">
        <v>430</v>
      </c>
      <c r="B123" s="59"/>
      <c r="C123" s="2"/>
      <c r="D123" s="603" t="s">
        <v>1096</v>
      </c>
      <c r="E123" s="603"/>
      <c r="F123" s="187"/>
      <c r="G123" s="486"/>
      <c r="H123" s="486"/>
      <c r="I123" s="415"/>
      <c r="J123" s="394"/>
      <c r="K123" s="205"/>
      <c r="L123" s="224">
        <f t="shared" si="58"/>
        <v>0</v>
      </c>
      <c r="M123" s="81"/>
      <c r="N123" s="1"/>
      <c r="O123" s="1"/>
      <c r="P123" s="1"/>
      <c r="Q123" s="1"/>
      <c r="R123" s="1"/>
      <c r="S123" s="1"/>
      <c r="T123" s="43"/>
      <c r="U123" s="1"/>
      <c r="V123" s="1"/>
      <c r="W123" s="43"/>
      <c r="X123" s="46"/>
      <c r="Z123" s="253"/>
      <c r="AA123" s="317"/>
    </row>
    <row r="124" spans="1:27" ht="25.5" hidden="1" customHeight="1" x14ac:dyDescent="0.25">
      <c r="A124" s="140" t="s">
        <v>431</v>
      </c>
      <c r="B124" s="59"/>
      <c r="C124" s="2"/>
      <c r="D124" s="607" t="s">
        <v>817</v>
      </c>
      <c r="E124" s="607"/>
      <c r="F124" s="197"/>
      <c r="G124" s="497"/>
      <c r="H124" s="497"/>
      <c r="I124" s="426"/>
      <c r="J124" s="406"/>
      <c r="K124" s="215"/>
      <c r="L124" s="224">
        <f t="shared" si="58"/>
        <v>0</v>
      </c>
      <c r="M124" s="81"/>
      <c r="N124" s="1"/>
      <c r="O124" s="1"/>
      <c r="P124" s="1"/>
      <c r="Q124" s="1"/>
      <c r="R124" s="1"/>
      <c r="S124" s="1"/>
      <c r="T124" s="43"/>
      <c r="U124" s="1"/>
      <c r="V124" s="1"/>
      <c r="W124" s="43"/>
      <c r="X124" s="46"/>
      <c r="Z124" s="253"/>
      <c r="AA124" s="317"/>
    </row>
    <row r="125" spans="1:27" ht="25.5" hidden="1" customHeight="1" x14ac:dyDescent="0.25">
      <c r="A125" s="140" t="s">
        <v>432</v>
      </c>
      <c r="B125" s="59"/>
      <c r="C125" s="2"/>
      <c r="D125" s="607" t="s">
        <v>818</v>
      </c>
      <c r="E125" s="607"/>
      <c r="F125" s="197"/>
      <c r="G125" s="497"/>
      <c r="H125" s="497"/>
      <c r="I125" s="426"/>
      <c r="J125" s="406"/>
      <c r="K125" s="215"/>
      <c r="L125" s="224">
        <f t="shared" si="58"/>
        <v>0</v>
      </c>
      <c r="M125" s="81"/>
      <c r="N125" s="1"/>
      <c r="O125" s="1"/>
      <c r="P125" s="1"/>
      <c r="Q125" s="1"/>
      <c r="R125" s="1"/>
      <c r="S125" s="1"/>
      <c r="T125" s="43"/>
      <c r="U125" s="1"/>
      <c r="V125" s="1"/>
      <c r="W125" s="43"/>
      <c r="X125" s="46"/>
      <c r="Z125" s="253"/>
      <c r="AA125" s="317"/>
    </row>
    <row r="126" spans="1:27" ht="15.75" hidden="1" thickBot="1" x14ac:dyDescent="0.3">
      <c r="A126" s="140" t="s">
        <v>433</v>
      </c>
      <c r="B126" s="59"/>
      <c r="C126" s="2"/>
      <c r="D126" s="603" t="s">
        <v>635</v>
      </c>
      <c r="E126" s="603"/>
      <c r="F126" s="187"/>
      <c r="G126" s="486"/>
      <c r="H126" s="486"/>
      <c r="I126" s="415"/>
      <c r="J126" s="394"/>
      <c r="K126" s="205"/>
      <c r="L126" s="224">
        <f t="shared" si="58"/>
        <v>0</v>
      </c>
      <c r="M126" s="81"/>
      <c r="N126" s="1"/>
      <c r="O126" s="1"/>
      <c r="P126" s="1"/>
      <c r="Q126" s="1"/>
      <c r="R126" s="1"/>
      <c r="S126" s="1"/>
      <c r="T126" s="43"/>
      <c r="U126" s="1"/>
      <c r="V126" s="1"/>
      <c r="W126" s="43"/>
      <c r="X126" s="46"/>
      <c r="Z126" s="253"/>
      <c r="AA126" s="317"/>
    </row>
    <row r="127" spans="1:27" ht="15.75" hidden="1" thickBot="1" x14ac:dyDescent="0.3">
      <c r="A127" s="140" t="s">
        <v>434</v>
      </c>
      <c r="B127" s="59"/>
      <c r="C127" s="2"/>
      <c r="D127" s="603" t="s">
        <v>627</v>
      </c>
      <c r="E127" s="603"/>
      <c r="F127" s="187"/>
      <c r="G127" s="486"/>
      <c r="H127" s="486"/>
      <c r="I127" s="415"/>
      <c r="J127" s="394"/>
      <c r="K127" s="205"/>
      <c r="L127" s="224">
        <f t="shared" si="58"/>
        <v>0</v>
      </c>
      <c r="M127" s="81"/>
      <c r="N127" s="1"/>
      <c r="O127" s="1"/>
      <c r="P127" s="1"/>
      <c r="Q127" s="1"/>
      <c r="R127" s="1"/>
      <c r="S127" s="1"/>
      <c r="T127" s="43"/>
      <c r="U127" s="1"/>
      <c r="V127" s="1"/>
      <c r="W127" s="43"/>
      <c r="X127" s="46"/>
      <c r="Z127" s="253"/>
      <c r="AA127" s="317"/>
    </row>
    <row r="128" spans="1:27" ht="25.5" hidden="1" customHeight="1" x14ac:dyDescent="0.25">
      <c r="A128" s="140" t="s">
        <v>435</v>
      </c>
      <c r="B128" s="59"/>
      <c r="C128" s="2"/>
      <c r="D128" s="607" t="s">
        <v>819</v>
      </c>
      <c r="E128" s="607"/>
      <c r="F128" s="197"/>
      <c r="G128" s="497"/>
      <c r="H128" s="497"/>
      <c r="I128" s="426"/>
      <c r="J128" s="406"/>
      <c r="K128" s="215"/>
      <c r="L128" s="224">
        <f t="shared" si="58"/>
        <v>0</v>
      </c>
      <c r="M128" s="81"/>
      <c r="N128" s="1"/>
      <c r="O128" s="1"/>
      <c r="P128" s="1"/>
      <c r="Q128" s="1"/>
      <c r="R128" s="1"/>
      <c r="S128" s="1"/>
      <c r="T128" s="43"/>
      <c r="U128" s="1"/>
      <c r="V128" s="1"/>
      <c r="W128" s="43"/>
      <c r="X128" s="46"/>
      <c r="Z128" s="253"/>
      <c r="AA128" s="317"/>
    </row>
    <row r="129" spans="1:27" ht="15.75" hidden="1" thickBot="1" x14ac:dyDescent="0.3">
      <c r="A129" s="140" t="s">
        <v>436</v>
      </c>
      <c r="B129" s="59"/>
      <c r="C129" s="2"/>
      <c r="D129" s="603" t="s">
        <v>820</v>
      </c>
      <c r="E129" s="603"/>
      <c r="F129" s="187"/>
      <c r="G129" s="486"/>
      <c r="H129" s="486"/>
      <c r="I129" s="415"/>
      <c r="J129" s="394"/>
      <c r="K129" s="205"/>
      <c r="L129" s="224">
        <f t="shared" si="58"/>
        <v>0</v>
      </c>
      <c r="M129" s="81"/>
      <c r="N129" s="1"/>
      <c r="O129" s="1"/>
      <c r="P129" s="1"/>
      <c r="Q129" s="1"/>
      <c r="R129" s="1"/>
      <c r="S129" s="1"/>
      <c r="T129" s="43"/>
      <c r="U129" s="1"/>
      <c r="V129" s="1"/>
      <c r="W129" s="43"/>
      <c r="X129" s="46"/>
      <c r="Z129" s="253"/>
      <c r="AA129" s="317"/>
    </row>
    <row r="130" spans="1:27" s="42" customFormat="1" ht="15.75" hidden="1" thickBot="1" x14ac:dyDescent="0.3">
      <c r="A130" s="140" t="s">
        <v>437</v>
      </c>
      <c r="B130" s="119" t="s">
        <v>951</v>
      </c>
      <c r="C130" s="623" t="s">
        <v>438</v>
      </c>
      <c r="D130" s="624"/>
      <c r="E130" s="624"/>
      <c r="F130" s="198"/>
      <c r="G130" s="498"/>
      <c r="H130" s="498"/>
      <c r="I130" s="427"/>
      <c r="J130" s="407"/>
      <c r="K130" s="216"/>
      <c r="L130" s="227">
        <f t="shared" si="58"/>
        <v>0</v>
      </c>
      <c r="M130" s="122"/>
      <c r="N130" s="123"/>
      <c r="O130" s="123"/>
      <c r="P130" s="123"/>
      <c r="Q130" s="123"/>
      <c r="R130" s="123"/>
      <c r="S130" s="123"/>
      <c r="T130" s="125"/>
      <c r="U130" s="123"/>
      <c r="V130" s="123"/>
      <c r="W130" s="125"/>
      <c r="X130" s="127"/>
      <c r="Z130" s="253"/>
      <c r="AA130" s="317"/>
    </row>
    <row r="131" spans="1:27" s="42" customFormat="1" ht="15.75" hidden="1" thickBot="1" x14ac:dyDescent="0.3">
      <c r="A131" s="140" t="s">
        <v>439</v>
      </c>
      <c r="B131" s="119" t="s">
        <v>953</v>
      </c>
      <c r="C131" s="623" t="s">
        <v>440</v>
      </c>
      <c r="D131" s="624"/>
      <c r="E131" s="624"/>
      <c r="F131" s="198"/>
      <c r="G131" s="498"/>
      <c r="H131" s="498"/>
      <c r="I131" s="427"/>
      <c r="J131" s="407"/>
      <c r="K131" s="216"/>
      <c r="L131" s="227">
        <f t="shared" si="58"/>
        <v>0</v>
      </c>
      <c r="M131" s="122"/>
      <c r="N131" s="123"/>
      <c r="O131" s="123"/>
      <c r="P131" s="123"/>
      <c r="Q131" s="123"/>
      <c r="R131" s="123"/>
      <c r="S131" s="123"/>
      <c r="T131" s="125"/>
      <c r="U131" s="123"/>
      <c r="V131" s="123"/>
      <c r="W131" s="125"/>
      <c r="X131" s="127"/>
      <c r="Z131" s="253"/>
      <c r="AA131" s="317"/>
    </row>
    <row r="132" spans="1:27" s="42" customFormat="1" ht="15.75" hidden="1" thickBot="1" x14ac:dyDescent="0.3">
      <c r="A132" s="140" t="s">
        <v>441</v>
      </c>
      <c r="B132" s="119" t="s">
        <v>954</v>
      </c>
      <c r="C132" s="623" t="s">
        <v>442</v>
      </c>
      <c r="D132" s="624"/>
      <c r="E132" s="624"/>
      <c r="F132" s="198"/>
      <c r="G132" s="498"/>
      <c r="H132" s="498"/>
      <c r="I132" s="427"/>
      <c r="J132" s="407"/>
      <c r="K132" s="216"/>
      <c r="L132" s="227">
        <f t="shared" si="58"/>
        <v>0</v>
      </c>
      <c r="M132" s="122"/>
      <c r="N132" s="123"/>
      <c r="O132" s="123"/>
      <c r="P132" s="123"/>
      <c r="Q132" s="123"/>
      <c r="R132" s="123"/>
      <c r="S132" s="123"/>
      <c r="T132" s="125"/>
      <c r="U132" s="123"/>
      <c r="V132" s="123"/>
      <c r="W132" s="125"/>
      <c r="X132" s="127"/>
      <c r="Z132" s="253"/>
      <c r="AA132" s="317"/>
    </row>
    <row r="133" spans="1:27" s="42" customFormat="1" ht="15.75" hidden="1" thickBot="1" x14ac:dyDescent="0.3">
      <c r="A133" s="140" t="s">
        <v>443</v>
      </c>
      <c r="B133" s="119" t="s">
        <v>955</v>
      </c>
      <c r="C133" s="623" t="s">
        <v>444</v>
      </c>
      <c r="D133" s="624"/>
      <c r="E133" s="624"/>
      <c r="F133" s="198">
        <f t="shared" ref="F133:H133" si="91">F134+F135+F136+F137+F138+F139+F140+F141+F142+F143</f>
        <v>0</v>
      </c>
      <c r="G133" s="498">
        <f t="shared" si="91"/>
        <v>0</v>
      </c>
      <c r="H133" s="498">
        <f t="shared" si="91"/>
        <v>0</v>
      </c>
      <c r="I133" s="427">
        <f t="shared" ref="I133:X133" si="92">I134+I135+I136+I137+I138+I139+I140+I141+I142+I143</f>
        <v>0</v>
      </c>
      <c r="J133" s="407">
        <f t="shared" si="92"/>
        <v>0</v>
      </c>
      <c r="K133" s="216">
        <f t="shared" si="92"/>
        <v>0</v>
      </c>
      <c r="L133" s="227">
        <f t="shared" si="58"/>
        <v>0</v>
      </c>
      <c r="M133" s="122">
        <f t="shared" si="92"/>
        <v>0</v>
      </c>
      <c r="N133" s="123">
        <f t="shared" si="92"/>
        <v>0</v>
      </c>
      <c r="O133" s="123">
        <f t="shared" si="92"/>
        <v>0</v>
      </c>
      <c r="P133" s="123">
        <f t="shared" si="92"/>
        <v>0</v>
      </c>
      <c r="Q133" s="123">
        <f t="shared" si="92"/>
        <v>0</v>
      </c>
      <c r="R133" s="123">
        <f t="shared" ref="R133" si="93">R134+R135+R136+R137+R138+R139+R140+R141+R142+R143</f>
        <v>0</v>
      </c>
      <c r="S133" s="123">
        <f t="shared" si="92"/>
        <v>0</v>
      </c>
      <c r="T133" s="125">
        <f t="shared" si="92"/>
        <v>0</v>
      </c>
      <c r="U133" s="123">
        <f t="shared" si="92"/>
        <v>0</v>
      </c>
      <c r="V133" s="123">
        <f t="shared" ref="V133" si="94">V134+V135+V136+V137+V138+V139+V140+V141+V142+V143</f>
        <v>0</v>
      </c>
      <c r="W133" s="125">
        <f t="shared" si="92"/>
        <v>0</v>
      </c>
      <c r="X133" s="127">
        <f t="shared" si="92"/>
        <v>0</v>
      </c>
      <c r="Z133" s="253"/>
      <c r="AA133" s="317"/>
    </row>
    <row r="134" spans="1:27" ht="15.75" hidden="1" thickBot="1" x14ac:dyDescent="0.3">
      <c r="A134" s="140" t="s">
        <v>445</v>
      </c>
      <c r="B134" s="59"/>
      <c r="C134" s="2"/>
      <c r="D134" s="603" t="s">
        <v>630</v>
      </c>
      <c r="E134" s="603"/>
      <c r="F134" s="187"/>
      <c r="G134" s="486"/>
      <c r="H134" s="486"/>
      <c r="I134" s="415"/>
      <c r="J134" s="394"/>
      <c r="K134" s="205"/>
      <c r="L134" s="224">
        <f t="shared" ref="L134:L197" si="95">SUM(J134:K134)</f>
        <v>0</v>
      </c>
      <c r="M134" s="81"/>
      <c r="N134" s="1"/>
      <c r="O134" s="1"/>
      <c r="P134" s="1"/>
      <c r="Q134" s="1"/>
      <c r="R134" s="1"/>
      <c r="S134" s="1"/>
      <c r="T134" s="43"/>
      <c r="U134" s="1"/>
      <c r="V134" s="1"/>
      <c r="W134" s="43"/>
      <c r="X134" s="46"/>
      <c r="Z134" s="253"/>
      <c r="AA134" s="317"/>
    </row>
    <row r="135" spans="1:27" ht="15.75" hidden="1" thickBot="1" x14ac:dyDescent="0.3">
      <c r="A135" s="140" t="s">
        <v>446</v>
      </c>
      <c r="B135" s="59"/>
      <c r="C135" s="2"/>
      <c r="D135" s="603" t="s">
        <v>631</v>
      </c>
      <c r="E135" s="603"/>
      <c r="F135" s="187"/>
      <c r="G135" s="486"/>
      <c r="H135" s="486"/>
      <c r="I135" s="415"/>
      <c r="J135" s="394"/>
      <c r="K135" s="205"/>
      <c r="L135" s="224">
        <f t="shared" si="95"/>
        <v>0</v>
      </c>
      <c r="M135" s="81"/>
      <c r="N135" s="1"/>
      <c r="O135" s="1"/>
      <c r="P135" s="1"/>
      <c r="Q135" s="1"/>
      <c r="R135" s="1"/>
      <c r="S135" s="1"/>
      <c r="T135" s="43"/>
      <c r="U135" s="1"/>
      <c r="V135" s="1"/>
      <c r="W135" s="43"/>
      <c r="X135" s="46"/>
      <c r="Z135" s="253"/>
      <c r="AA135" s="317"/>
    </row>
    <row r="136" spans="1:27" ht="15.75" hidden="1" thickBot="1" x14ac:dyDescent="0.3">
      <c r="A136" s="140" t="s">
        <v>447</v>
      </c>
      <c r="B136" s="59"/>
      <c r="C136" s="2"/>
      <c r="D136" s="603" t="s">
        <v>632</v>
      </c>
      <c r="E136" s="603"/>
      <c r="F136" s="187"/>
      <c r="G136" s="486"/>
      <c r="H136" s="486"/>
      <c r="I136" s="415"/>
      <c r="J136" s="394"/>
      <c r="K136" s="205"/>
      <c r="L136" s="224">
        <f t="shared" si="95"/>
        <v>0</v>
      </c>
      <c r="M136" s="81"/>
      <c r="N136" s="1"/>
      <c r="O136" s="1"/>
      <c r="P136" s="1"/>
      <c r="Q136" s="1"/>
      <c r="R136" s="1"/>
      <c r="S136" s="1"/>
      <c r="T136" s="43"/>
      <c r="U136" s="1"/>
      <c r="V136" s="1"/>
      <c r="W136" s="43"/>
      <c r="X136" s="46"/>
      <c r="Z136" s="253"/>
      <c r="AA136" s="317"/>
    </row>
    <row r="137" spans="1:27" ht="15.75" hidden="1" thickBot="1" x14ac:dyDescent="0.3">
      <c r="A137" s="140" t="s">
        <v>448</v>
      </c>
      <c r="B137" s="59"/>
      <c r="C137" s="2"/>
      <c r="D137" s="603" t="s">
        <v>633</v>
      </c>
      <c r="E137" s="603"/>
      <c r="F137" s="187"/>
      <c r="G137" s="486"/>
      <c r="H137" s="486"/>
      <c r="I137" s="415"/>
      <c r="J137" s="394"/>
      <c r="K137" s="205"/>
      <c r="L137" s="224">
        <f t="shared" si="95"/>
        <v>0</v>
      </c>
      <c r="M137" s="81"/>
      <c r="N137" s="1"/>
      <c r="O137" s="1"/>
      <c r="P137" s="1"/>
      <c r="Q137" s="1"/>
      <c r="R137" s="1"/>
      <c r="S137" s="1"/>
      <c r="T137" s="43"/>
      <c r="U137" s="1"/>
      <c r="V137" s="1"/>
      <c r="W137" s="43"/>
      <c r="X137" s="46"/>
      <c r="Z137" s="253"/>
      <c r="AA137" s="317"/>
    </row>
    <row r="138" spans="1:27" ht="15.75" hidden="1" thickBot="1" x14ac:dyDescent="0.3">
      <c r="A138" s="140" t="s">
        <v>449</v>
      </c>
      <c r="B138" s="59"/>
      <c r="C138" s="2"/>
      <c r="D138" s="603" t="s">
        <v>634</v>
      </c>
      <c r="E138" s="603"/>
      <c r="F138" s="187"/>
      <c r="G138" s="486"/>
      <c r="H138" s="486"/>
      <c r="I138" s="415"/>
      <c r="J138" s="394"/>
      <c r="K138" s="205"/>
      <c r="L138" s="224">
        <f t="shared" si="95"/>
        <v>0</v>
      </c>
      <c r="M138" s="81"/>
      <c r="N138" s="1"/>
      <c r="O138" s="1"/>
      <c r="P138" s="1"/>
      <c r="Q138" s="1"/>
      <c r="R138" s="1"/>
      <c r="S138" s="1"/>
      <c r="T138" s="43"/>
      <c r="U138" s="1"/>
      <c r="V138" s="1"/>
      <c r="W138" s="43"/>
      <c r="X138" s="46"/>
      <c r="Z138" s="253"/>
      <c r="AA138" s="317"/>
    </row>
    <row r="139" spans="1:27" ht="25.5" hidden="1" customHeight="1" x14ac:dyDescent="0.25">
      <c r="A139" s="140" t="s">
        <v>450</v>
      </c>
      <c r="B139" s="59"/>
      <c r="C139" s="2"/>
      <c r="D139" s="607" t="s">
        <v>821</v>
      </c>
      <c r="E139" s="607"/>
      <c r="F139" s="197"/>
      <c r="G139" s="497"/>
      <c r="H139" s="497"/>
      <c r="I139" s="426"/>
      <c r="J139" s="406"/>
      <c r="K139" s="215"/>
      <c r="L139" s="224">
        <f t="shared" si="95"/>
        <v>0</v>
      </c>
      <c r="M139" s="81"/>
      <c r="N139" s="1"/>
      <c r="O139" s="1"/>
      <c r="P139" s="1"/>
      <c r="Q139" s="1"/>
      <c r="R139" s="1"/>
      <c r="S139" s="1"/>
      <c r="T139" s="43"/>
      <c r="U139" s="1"/>
      <c r="V139" s="1"/>
      <c r="W139" s="43"/>
      <c r="X139" s="46"/>
      <c r="Z139" s="253"/>
      <c r="AA139" s="317"/>
    </row>
    <row r="140" spans="1:27" ht="25.5" hidden="1" customHeight="1" x14ac:dyDescent="0.25">
      <c r="A140" s="140" t="s">
        <v>451</v>
      </c>
      <c r="B140" s="59"/>
      <c r="C140" s="2"/>
      <c r="D140" s="607" t="s">
        <v>824</v>
      </c>
      <c r="E140" s="607"/>
      <c r="F140" s="197"/>
      <c r="G140" s="497"/>
      <c r="H140" s="497"/>
      <c r="I140" s="426"/>
      <c r="J140" s="406"/>
      <c r="K140" s="215"/>
      <c r="L140" s="224">
        <f t="shared" si="95"/>
        <v>0</v>
      </c>
      <c r="M140" s="81"/>
      <c r="N140" s="1"/>
      <c r="O140" s="1"/>
      <c r="P140" s="1"/>
      <c r="Q140" s="1"/>
      <c r="R140" s="1"/>
      <c r="S140" s="1"/>
      <c r="T140" s="43"/>
      <c r="U140" s="1"/>
      <c r="V140" s="1"/>
      <c r="W140" s="43"/>
      <c r="X140" s="46"/>
      <c r="Z140" s="253"/>
      <c r="AA140" s="317"/>
    </row>
    <row r="141" spans="1:27" ht="15.75" hidden="1" thickBot="1" x14ac:dyDescent="0.3">
      <c r="A141" s="140" t="s">
        <v>452</v>
      </c>
      <c r="B141" s="59"/>
      <c r="C141" s="2"/>
      <c r="D141" s="603" t="s">
        <v>636</v>
      </c>
      <c r="E141" s="603"/>
      <c r="F141" s="187"/>
      <c r="G141" s="486"/>
      <c r="H141" s="486"/>
      <c r="I141" s="415"/>
      <c r="J141" s="394"/>
      <c r="K141" s="205"/>
      <c r="L141" s="224">
        <f t="shared" si="95"/>
        <v>0</v>
      </c>
      <c r="M141" s="81"/>
      <c r="N141" s="1"/>
      <c r="O141" s="1"/>
      <c r="P141" s="1"/>
      <c r="Q141" s="1"/>
      <c r="R141" s="1"/>
      <c r="S141" s="1"/>
      <c r="T141" s="43"/>
      <c r="U141" s="1"/>
      <c r="V141" s="1"/>
      <c r="W141" s="43"/>
      <c r="X141" s="46"/>
      <c r="Z141" s="253"/>
      <c r="AA141" s="317"/>
    </row>
    <row r="142" spans="1:27" ht="25.5" hidden="1" customHeight="1" x14ac:dyDescent="0.25">
      <c r="A142" s="140" t="s">
        <v>453</v>
      </c>
      <c r="B142" s="59"/>
      <c r="C142" s="2"/>
      <c r="D142" s="607" t="s">
        <v>827</v>
      </c>
      <c r="E142" s="607"/>
      <c r="F142" s="197"/>
      <c r="G142" s="497"/>
      <c r="H142" s="497"/>
      <c r="I142" s="426"/>
      <c r="J142" s="406"/>
      <c r="K142" s="215"/>
      <c r="L142" s="224">
        <f t="shared" si="95"/>
        <v>0</v>
      </c>
      <c r="M142" s="81"/>
      <c r="N142" s="1"/>
      <c r="O142" s="1"/>
      <c r="P142" s="1"/>
      <c r="Q142" s="1"/>
      <c r="R142" s="1"/>
      <c r="S142" s="1"/>
      <c r="T142" s="43"/>
      <c r="U142" s="1"/>
      <c r="V142" s="1"/>
      <c r="W142" s="43"/>
      <c r="X142" s="46"/>
      <c r="Z142" s="253"/>
      <c r="AA142" s="317"/>
    </row>
    <row r="143" spans="1:27" ht="15.75" hidden="1" thickBot="1" x14ac:dyDescent="0.3">
      <c r="A143" s="140" t="s">
        <v>454</v>
      </c>
      <c r="B143" s="59"/>
      <c r="C143" s="2"/>
      <c r="D143" s="603" t="s">
        <v>828</v>
      </c>
      <c r="E143" s="603"/>
      <c r="F143" s="187"/>
      <c r="G143" s="486"/>
      <c r="H143" s="486"/>
      <c r="I143" s="415"/>
      <c r="J143" s="394"/>
      <c r="K143" s="205"/>
      <c r="L143" s="224">
        <f t="shared" si="95"/>
        <v>0</v>
      </c>
      <c r="M143" s="81"/>
      <c r="N143" s="1"/>
      <c r="O143" s="1"/>
      <c r="P143" s="1"/>
      <c r="Q143" s="1"/>
      <c r="R143" s="1"/>
      <c r="S143" s="1"/>
      <c r="T143" s="43"/>
      <c r="U143" s="1"/>
      <c r="V143" s="1"/>
      <c r="W143" s="43"/>
      <c r="X143" s="46"/>
      <c r="Z143" s="253"/>
      <c r="AA143" s="317"/>
    </row>
    <row r="144" spans="1:27" s="42" customFormat="1" ht="15.75" hidden="1" thickBot="1" x14ac:dyDescent="0.3">
      <c r="A144" s="140" t="s">
        <v>455</v>
      </c>
      <c r="B144" s="166" t="s">
        <v>956</v>
      </c>
      <c r="C144" s="677" t="s">
        <v>456</v>
      </c>
      <c r="D144" s="678"/>
      <c r="E144" s="678"/>
      <c r="F144" s="199"/>
      <c r="G144" s="499"/>
      <c r="H144" s="499"/>
      <c r="I144" s="435"/>
      <c r="J144" s="433"/>
      <c r="K144" s="217"/>
      <c r="L144" s="227">
        <f t="shared" si="95"/>
        <v>0</v>
      </c>
      <c r="M144" s="122"/>
      <c r="N144" s="123"/>
      <c r="O144" s="123"/>
      <c r="P144" s="123"/>
      <c r="Q144" s="123"/>
      <c r="R144" s="123"/>
      <c r="S144" s="123"/>
      <c r="T144" s="125"/>
      <c r="U144" s="123"/>
      <c r="V144" s="123"/>
      <c r="W144" s="125"/>
      <c r="X144" s="127"/>
      <c r="Z144" s="253"/>
      <c r="AA144" s="317"/>
    </row>
    <row r="145" spans="1:27" ht="15.75" thickBot="1" x14ac:dyDescent="0.3">
      <c r="B145" s="110" t="s">
        <v>457</v>
      </c>
      <c r="C145" s="609" t="s">
        <v>458</v>
      </c>
      <c r="D145" s="610"/>
      <c r="E145" s="610"/>
      <c r="F145" s="190">
        <f>F146+F147+F150+F151+F152+F153+F154</f>
        <v>0</v>
      </c>
      <c r="G145" s="489">
        <f>G146+G147+G150+G151+G152+G153+G154</f>
        <v>0</v>
      </c>
      <c r="H145" s="489">
        <f>H146+H147+H150+H151+H152+H153+H154</f>
        <v>0</v>
      </c>
      <c r="I145" s="418">
        <f>I146+I147+I150+I151+I152+I153+I154</f>
        <v>0</v>
      </c>
      <c r="J145" s="397">
        <f t="shared" ref="J145:K145" si="96">J146+J147+J150+J151+J152+J153+J154</f>
        <v>0</v>
      </c>
      <c r="K145" s="208">
        <f t="shared" si="96"/>
        <v>0</v>
      </c>
      <c r="L145" s="221">
        <f t="shared" si="95"/>
        <v>0</v>
      </c>
      <c r="M145" s="95">
        <f t="shared" ref="M145:X145" si="97">M146+M147+M150+M151+M152+M153+M154</f>
        <v>0</v>
      </c>
      <c r="N145" s="96">
        <f t="shared" si="97"/>
        <v>0</v>
      </c>
      <c r="O145" s="96">
        <f t="shared" si="97"/>
        <v>0</v>
      </c>
      <c r="P145" s="96">
        <f t="shared" si="97"/>
        <v>0</v>
      </c>
      <c r="Q145" s="96">
        <f t="shared" si="97"/>
        <v>0</v>
      </c>
      <c r="R145" s="96">
        <f t="shared" ref="R145" si="98">R146+R147+R150+R151+R152+R153+R154</f>
        <v>0</v>
      </c>
      <c r="S145" s="96">
        <f t="shared" si="97"/>
        <v>0</v>
      </c>
      <c r="T145" s="98">
        <f t="shared" si="97"/>
        <v>0</v>
      </c>
      <c r="U145" s="96">
        <f t="shared" si="97"/>
        <v>0</v>
      </c>
      <c r="V145" s="96">
        <f t="shared" ref="V145" si="99">V146+V147+V150+V151+V152+V153+V154</f>
        <v>0</v>
      </c>
      <c r="W145" s="98">
        <f t="shared" si="97"/>
        <v>0</v>
      </c>
      <c r="X145" s="100">
        <f t="shared" si="97"/>
        <v>0</v>
      </c>
      <c r="Z145" s="253"/>
      <c r="AA145" s="317"/>
    </row>
    <row r="146" spans="1:27" s="19" customFormat="1" ht="15.75" hidden="1" thickBot="1" x14ac:dyDescent="0.3">
      <c r="A146" s="140" t="s">
        <v>459</v>
      </c>
      <c r="B146" s="128" t="s">
        <v>957</v>
      </c>
      <c r="C146" s="611" t="s">
        <v>460</v>
      </c>
      <c r="D146" s="612"/>
      <c r="E146" s="612"/>
      <c r="F146" s="186"/>
      <c r="G146" s="485"/>
      <c r="H146" s="485"/>
      <c r="I146" s="414"/>
      <c r="J146" s="393"/>
      <c r="K146" s="204"/>
      <c r="L146" s="223">
        <f t="shared" si="95"/>
        <v>0</v>
      </c>
      <c r="M146" s="104"/>
      <c r="N146" s="105"/>
      <c r="O146" s="105"/>
      <c r="P146" s="105"/>
      <c r="Q146" s="105"/>
      <c r="R146" s="105"/>
      <c r="S146" s="105"/>
      <c r="T146" s="107"/>
      <c r="U146" s="105"/>
      <c r="V146" s="105"/>
      <c r="W146" s="107"/>
      <c r="X146" s="109"/>
      <c r="Z146" s="253"/>
      <c r="AA146" s="317"/>
    </row>
    <row r="147" spans="1:27" s="19" customFormat="1" ht="15.75" hidden="1" thickBot="1" x14ac:dyDescent="0.3">
      <c r="A147" s="140" t="s">
        <v>461</v>
      </c>
      <c r="B147" s="101" t="s">
        <v>958</v>
      </c>
      <c r="C147" s="613" t="s">
        <v>462</v>
      </c>
      <c r="D147" s="614"/>
      <c r="E147" s="614"/>
      <c r="F147" s="188">
        <f>F148+F149</f>
        <v>0</v>
      </c>
      <c r="G147" s="487">
        <f>G148+G149</f>
        <v>0</v>
      </c>
      <c r="H147" s="487">
        <f>H148+H149</f>
        <v>0</v>
      </c>
      <c r="I147" s="416">
        <f>I148+I149</f>
        <v>0</v>
      </c>
      <c r="J147" s="395">
        <f t="shared" ref="J147:K147" si="100">J148+J149</f>
        <v>0</v>
      </c>
      <c r="K147" s="206">
        <f t="shared" si="100"/>
        <v>0</v>
      </c>
      <c r="L147" s="223">
        <f t="shared" si="95"/>
        <v>0</v>
      </c>
      <c r="M147" s="104">
        <f t="shared" ref="M147:X147" si="101">M148+M149</f>
        <v>0</v>
      </c>
      <c r="N147" s="105">
        <f t="shared" si="101"/>
        <v>0</v>
      </c>
      <c r="O147" s="105">
        <f t="shared" si="101"/>
        <v>0</v>
      </c>
      <c r="P147" s="105">
        <f t="shared" si="101"/>
        <v>0</v>
      </c>
      <c r="Q147" s="105">
        <f t="shared" si="101"/>
        <v>0</v>
      </c>
      <c r="R147" s="105">
        <f t="shared" ref="R147" si="102">R148+R149</f>
        <v>0</v>
      </c>
      <c r="S147" s="105">
        <f t="shared" si="101"/>
        <v>0</v>
      </c>
      <c r="T147" s="107">
        <f t="shared" si="101"/>
        <v>0</v>
      </c>
      <c r="U147" s="105">
        <f t="shared" si="101"/>
        <v>0</v>
      </c>
      <c r="V147" s="105">
        <f t="shared" ref="V147" si="103">V148+V149</f>
        <v>0</v>
      </c>
      <c r="W147" s="107">
        <f t="shared" si="101"/>
        <v>0</v>
      </c>
      <c r="X147" s="109">
        <f t="shared" si="101"/>
        <v>0</v>
      </c>
      <c r="Z147" s="253"/>
      <c r="AA147" s="317"/>
    </row>
    <row r="148" spans="1:27" ht="15.75" hidden="1" thickBot="1" x14ac:dyDescent="0.3">
      <c r="A148" s="140" t="s">
        <v>463</v>
      </c>
      <c r="B148" s="59"/>
      <c r="C148" s="2"/>
      <c r="D148" s="603" t="s">
        <v>462</v>
      </c>
      <c r="E148" s="603"/>
      <c r="F148" s="187"/>
      <c r="G148" s="486"/>
      <c r="H148" s="486"/>
      <c r="I148" s="415"/>
      <c r="J148" s="394"/>
      <c r="K148" s="205"/>
      <c r="L148" s="224">
        <f t="shared" si="95"/>
        <v>0</v>
      </c>
      <c r="M148" s="81"/>
      <c r="N148" s="1"/>
      <c r="O148" s="1"/>
      <c r="P148" s="1"/>
      <c r="Q148" s="1"/>
      <c r="R148" s="1"/>
      <c r="S148" s="1"/>
      <c r="T148" s="43"/>
      <c r="U148" s="1"/>
      <c r="V148" s="1"/>
      <c r="W148" s="43"/>
      <c r="X148" s="46"/>
      <c r="Z148" s="253"/>
      <c r="AA148" s="317"/>
    </row>
    <row r="149" spans="1:27" ht="15.75" hidden="1" thickBot="1" x14ac:dyDescent="0.3">
      <c r="A149" s="140" t="s">
        <v>464</v>
      </c>
      <c r="B149" s="59"/>
      <c r="C149" s="2"/>
      <c r="D149" s="603" t="s">
        <v>620</v>
      </c>
      <c r="E149" s="603"/>
      <c r="F149" s="187"/>
      <c r="G149" s="486"/>
      <c r="H149" s="486"/>
      <c r="I149" s="415"/>
      <c r="J149" s="394"/>
      <c r="K149" s="205"/>
      <c r="L149" s="224">
        <f t="shared" si="95"/>
        <v>0</v>
      </c>
      <c r="M149" s="81"/>
      <c r="N149" s="1"/>
      <c r="O149" s="1"/>
      <c r="P149" s="1"/>
      <c r="Q149" s="1"/>
      <c r="R149" s="1"/>
      <c r="S149" s="1"/>
      <c r="T149" s="43"/>
      <c r="U149" s="1"/>
      <c r="V149" s="1"/>
      <c r="W149" s="43"/>
      <c r="X149" s="46"/>
      <c r="Z149" s="253"/>
      <c r="AA149" s="317"/>
    </row>
    <row r="150" spans="1:27" s="19" customFormat="1" ht="15.75" hidden="1" thickBot="1" x14ac:dyDescent="0.3">
      <c r="A150" s="140" t="s">
        <v>465</v>
      </c>
      <c r="B150" s="101" t="s">
        <v>959</v>
      </c>
      <c r="C150" s="613" t="s">
        <v>466</v>
      </c>
      <c r="D150" s="614"/>
      <c r="E150" s="614"/>
      <c r="F150" s="188"/>
      <c r="G150" s="487"/>
      <c r="H150" s="487"/>
      <c r="I150" s="416"/>
      <c r="J150" s="395"/>
      <c r="K150" s="206"/>
      <c r="L150" s="223">
        <f t="shared" si="95"/>
        <v>0</v>
      </c>
      <c r="M150" s="104"/>
      <c r="N150" s="105"/>
      <c r="O150" s="105"/>
      <c r="P150" s="105"/>
      <c r="Q150" s="105"/>
      <c r="R150" s="105"/>
      <c r="S150" s="105"/>
      <c r="T150" s="107"/>
      <c r="U150" s="105"/>
      <c r="V150" s="105"/>
      <c r="W150" s="107"/>
      <c r="X150" s="109"/>
      <c r="Z150" s="253"/>
      <c r="AA150" s="317"/>
    </row>
    <row r="151" spans="1:27" s="19" customFormat="1" ht="15.75" hidden="1" thickBot="1" x14ac:dyDescent="0.3">
      <c r="A151" s="140" t="s">
        <v>467</v>
      </c>
      <c r="B151" s="101" t="s">
        <v>960</v>
      </c>
      <c r="C151" s="613" t="s">
        <v>468</v>
      </c>
      <c r="D151" s="614"/>
      <c r="E151" s="614"/>
      <c r="F151" s="188"/>
      <c r="G151" s="487"/>
      <c r="H151" s="487"/>
      <c r="I151" s="416"/>
      <c r="J151" s="395"/>
      <c r="K151" s="206"/>
      <c r="L151" s="223">
        <f t="shared" si="95"/>
        <v>0</v>
      </c>
      <c r="M151" s="104"/>
      <c r="N151" s="105"/>
      <c r="O151" s="105"/>
      <c r="P151" s="105"/>
      <c r="Q151" s="105"/>
      <c r="R151" s="105"/>
      <c r="S151" s="105"/>
      <c r="T151" s="107"/>
      <c r="U151" s="105"/>
      <c r="V151" s="105"/>
      <c r="W151" s="107"/>
      <c r="X151" s="109"/>
      <c r="Z151" s="253"/>
      <c r="AA151" s="317"/>
    </row>
    <row r="152" spans="1:27" s="19" customFormat="1" ht="15.75" hidden="1" thickBot="1" x14ac:dyDescent="0.3">
      <c r="A152" s="140" t="s">
        <v>469</v>
      </c>
      <c r="B152" s="101" t="s">
        <v>961</v>
      </c>
      <c r="C152" s="613" t="s">
        <v>470</v>
      </c>
      <c r="D152" s="614"/>
      <c r="E152" s="614"/>
      <c r="F152" s="188"/>
      <c r="G152" s="487"/>
      <c r="H152" s="487"/>
      <c r="I152" s="416"/>
      <c r="J152" s="395"/>
      <c r="K152" s="206"/>
      <c r="L152" s="223">
        <f t="shared" si="95"/>
        <v>0</v>
      </c>
      <c r="M152" s="104"/>
      <c r="N152" s="105"/>
      <c r="O152" s="105"/>
      <c r="P152" s="105"/>
      <c r="Q152" s="105"/>
      <c r="R152" s="105"/>
      <c r="S152" s="105"/>
      <c r="T152" s="107"/>
      <c r="U152" s="105"/>
      <c r="V152" s="105"/>
      <c r="W152" s="107"/>
      <c r="X152" s="109"/>
      <c r="Z152" s="253"/>
      <c r="AA152" s="317"/>
    </row>
    <row r="153" spans="1:27" s="19" customFormat="1" ht="15.75" hidden="1" thickBot="1" x14ac:dyDescent="0.3">
      <c r="A153" s="140" t="s">
        <v>471</v>
      </c>
      <c r="B153" s="101" t="s">
        <v>962</v>
      </c>
      <c r="C153" s="613" t="s">
        <v>472</v>
      </c>
      <c r="D153" s="614"/>
      <c r="E153" s="614"/>
      <c r="F153" s="188"/>
      <c r="G153" s="487"/>
      <c r="H153" s="487"/>
      <c r="I153" s="416"/>
      <c r="J153" s="395"/>
      <c r="K153" s="206"/>
      <c r="L153" s="223">
        <f t="shared" si="95"/>
        <v>0</v>
      </c>
      <c r="M153" s="104"/>
      <c r="N153" s="105"/>
      <c r="O153" s="105"/>
      <c r="P153" s="105"/>
      <c r="Q153" s="105"/>
      <c r="R153" s="105"/>
      <c r="S153" s="105"/>
      <c r="T153" s="107"/>
      <c r="U153" s="105"/>
      <c r="V153" s="105"/>
      <c r="W153" s="107"/>
      <c r="X153" s="109"/>
      <c r="Z153" s="253"/>
      <c r="AA153" s="317"/>
    </row>
    <row r="154" spans="1:27" s="19" customFormat="1" ht="15.75" hidden="1" thickBot="1" x14ac:dyDescent="0.3">
      <c r="A154" s="140" t="s">
        <v>473</v>
      </c>
      <c r="B154" s="139" t="s">
        <v>963</v>
      </c>
      <c r="C154" s="681" t="s">
        <v>474</v>
      </c>
      <c r="D154" s="682"/>
      <c r="E154" s="682"/>
      <c r="F154" s="200"/>
      <c r="G154" s="500"/>
      <c r="H154" s="500"/>
      <c r="I154" s="430"/>
      <c r="J154" s="410"/>
      <c r="K154" s="218"/>
      <c r="L154" s="223">
        <f t="shared" si="95"/>
        <v>0</v>
      </c>
      <c r="M154" s="104"/>
      <c r="N154" s="105"/>
      <c r="O154" s="105"/>
      <c r="P154" s="105"/>
      <c r="Q154" s="105"/>
      <c r="R154" s="105"/>
      <c r="S154" s="105"/>
      <c r="T154" s="107"/>
      <c r="U154" s="105"/>
      <c r="V154" s="105"/>
      <c r="W154" s="107"/>
      <c r="X154" s="109"/>
      <c r="Z154" s="253"/>
      <c r="AA154" s="317"/>
    </row>
    <row r="155" spans="1:27" ht="15.75" thickBot="1" x14ac:dyDescent="0.3">
      <c r="B155" s="110" t="s">
        <v>475</v>
      </c>
      <c r="C155" s="609" t="s">
        <v>476</v>
      </c>
      <c r="D155" s="610"/>
      <c r="E155" s="610"/>
      <c r="F155" s="190">
        <f>F156+F157+F158+F159</f>
        <v>50000</v>
      </c>
      <c r="G155" s="489">
        <f>G156+G157+G158+G159</f>
        <v>254000</v>
      </c>
      <c r="H155" s="489">
        <f>H156+H157+H158+H159</f>
        <v>254000</v>
      </c>
      <c r="I155" s="418">
        <f>I156+I157+I158+I159</f>
        <v>254000</v>
      </c>
      <c r="J155" s="397">
        <f t="shared" ref="J155:K155" si="104">J156+J157+J158+J159</f>
        <v>254000</v>
      </c>
      <c r="K155" s="208">
        <f t="shared" si="104"/>
        <v>0</v>
      </c>
      <c r="L155" s="221">
        <f t="shared" si="95"/>
        <v>254000</v>
      </c>
      <c r="M155" s="95">
        <f t="shared" ref="M155:X155" si="105">M156+M157+M158+M159</f>
        <v>0</v>
      </c>
      <c r="N155" s="96">
        <f t="shared" si="105"/>
        <v>0</v>
      </c>
      <c r="O155" s="96">
        <f t="shared" si="105"/>
        <v>254000</v>
      </c>
      <c r="P155" s="96">
        <f t="shared" si="105"/>
        <v>0</v>
      </c>
      <c r="Q155" s="96">
        <f t="shared" si="105"/>
        <v>0</v>
      </c>
      <c r="R155" s="96">
        <f t="shared" ref="R155" si="106">R156+R157+R158+R159</f>
        <v>0</v>
      </c>
      <c r="S155" s="96">
        <f t="shared" si="105"/>
        <v>0</v>
      </c>
      <c r="T155" s="98">
        <f t="shared" si="105"/>
        <v>0</v>
      </c>
      <c r="U155" s="96">
        <f t="shared" si="105"/>
        <v>0</v>
      </c>
      <c r="V155" s="96">
        <f t="shared" ref="V155" si="107">V156+V157+V158+V159</f>
        <v>0</v>
      </c>
      <c r="W155" s="98">
        <f t="shared" si="105"/>
        <v>0</v>
      </c>
      <c r="X155" s="100">
        <f t="shared" si="105"/>
        <v>0</v>
      </c>
      <c r="Z155" s="253"/>
      <c r="AA155" s="317"/>
    </row>
    <row r="156" spans="1:27" x14ac:dyDescent="0.25">
      <c r="A156" s="140" t="s">
        <v>477</v>
      </c>
      <c r="B156" s="68" t="s">
        <v>964</v>
      </c>
      <c r="C156" s="683" t="s">
        <v>478</v>
      </c>
      <c r="D156" s="684"/>
      <c r="E156" s="684"/>
      <c r="F156" s="201">
        <v>50000</v>
      </c>
      <c r="G156" s="501">
        <v>200000</v>
      </c>
      <c r="H156" s="501">
        <v>200000</v>
      </c>
      <c r="I156" s="431">
        <v>200000</v>
      </c>
      <c r="J156" s="411">
        <f>SUM(M156:X156)</f>
        <v>200000</v>
      </c>
      <c r="K156" s="219"/>
      <c r="L156" s="224">
        <f t="shared" si="95"/>
        <v>200000</v>
      </c>
      <c r="M156" s="81"/>
      <c r="N156" s="1"/>
      <c r="O156" s="1">
        <v>200000</v>
      </c>
      <c r="P156" s="1"/>
      <c r="Q156" s="1"/>
      <c r="R156" s="1"/>
      <c r="S156" s="1"/>
      <c r="T156" s="43"/>
      <c r="U156" s="1"/>
      <c r="V156" s="1"/>
      <c r="W156" s="43"/>
      <c r="X156" s="46"/>
      <c r="Z156" s="253"/>
      <c r="AA156" s="317"/>
    </row>
    <row r="157" spans="1:27" hidden="1" x14ac:dyDescent="0.25">
      <c r="A157" s="140" t="s">
        <v>479</v>
      </c>
      <c r="B157" s="59" t="s">
        <v>965</v>
      </c>
      <c r="C157" s="604" t="s">
        <v>480</v>
      </c>
      <c r="D157" s="603"/>
      <c r="E157" s="603"/>
      <c r="F157" s="187"/>
      <c r="G157" s="486">
        <v>0</v>
      </c>
      <c r="H157" s="486">
        <v>0</v>
      </c>
      <c r="I157" s="415">
        <v>0</v>
      </c>
      <c r="J157" s="394">
        <f>SUM(S157:X157)</f>
        <v>0</v>
      </c>
      <c r="K157" s="205"/>
      <c r="L157" s="224">
        <f t="shared" si="95"/>
        <v>0</v>
      </c>
      <c r="M157" s="81"/>
      <c r="N157" s="1"/>
      <c r="O157" s="1"/>
      <c r="P157" s="1"/>
      <c r="Q157" s="1"/>
      <c r="R157" s="1"/>
      <c r="S157" s="1"/>
      <c r="T157" s="43"/>
      <c r="U157" s="1"/>
      <c r="V157" s="1"/>
      <c r="W157" s="43"/>
      <c r="X157" s="46"/>
      <c r="Z157" s="253"/>
      <c r="AA157" s="317"/>
    </row>
    <row r="158" spans="1:27" hidden="1" x14ac:dyDescent="0.25">
      <c r="A158" s="140" t="s">
        <v>481</v>
      </c>
      <c r="B158" s="59" t="s">
        <v>966</v>
      </c>
      <c r="C158" s="604" t="s">
        <v>482</v>
      </c>
      <c r="D158" s="603"/>
      <c r="E158" s="603"/>
      <c r="F158" s="187"/>
      <c r="G158" s="486">
        <v>0</v>
      </c>
      <c r="H158" s="486">
        <v>0</v>
      </c>
      <c r="I158" s="415">
        <v>0</v>
      </c>
      <c r="J158" s="394">
        <f>SUM(S158:X158)</f>
        <v>0</v>
      </c>
      <c r="K158" s="205"/>
      <c r="L158" s="224">
        <f t="shared" si="95"/>
        <v>0</v>
      </c>
      <c r="M158" s="81"/>
      <c r="N158" s="1"/>
      <c r="O158" s="1"/>
      <c r="P158" s="1"/>
      <c r="Q158" s="1"/>
      <c r="R158" s="1"/>
      <c r="S158" s="1"/>
      <c r="T158" s="43"/>
      <c r="U158" s="1"/>
      <c r="V158" s="1"/>
      <c r="W158" s="43"/>
      <c r="X158" s="46"/>
      <c r="Z158" s="253"/>
      <c r="AA158" s="317"/>
    </row>
    <row r="159" spans="1:27" ht="15.75" thickBot="1" x14ac:dyDescent="0.3">
      <c r="A159" s="140" t="s">
        <v>483</v>
      </c>
      <c r="B159" s="61" t="s">
        <v>967</v>
      </c>
      <c r="C159" s="674" t="s">
        <v>637</v>
      </c>
      <c r="D159" s="608"/>
      <c r="E159" s="608"/>
      <c r="F159" s="189">
        <v>0</v>
      </c>
      <c r="G159" s="488">
        <v>54000</v>
      </c>
      <c r="H159" s="488">
        <v>54000</v>
      </c>
      <c r="I159" s="417">
        <v>54000</v>
      </c>
      <c r="J159" s="396">
        <f>SUM(M159:X159)</f>
        <v>54000</v>
      </c>
      <c r="K159" s="207"/>
      <c r="L159" s="224">
        <f t="shared" si="95"/>
        <v>54000</v>
      </c>
      <c r="M159" s="81"/>
      <c r="N159" s="1"/>
      <c r="O159" s="1">
        <v>54000</v>
      </c>
      <c r="P159" s="1"/>
      <c r="Q159" s="1"/>
      <c r="R159" s="1"/>
      <c r="S159" s="1"/>
      <c r="T159" s="43"/>
      <c r="U159" s="1"/>
      <c r="V159" s="1"/>
      <c r="W159" s="43"/>
      <c r="X159" s="46"/>
      <c r="Z159" s="253"/>
      <c r="AA159" s="317"/>
    </row>
    <row r="160" spans="1:27" ht="15.75" thickBot="1" x14ac:dyDescent="0.3">
      <c r="B160" s="110" t="s">
        <v>484</v>
      </c>
      <c r="C160" s="609" t="s">
        <v>485</v>
      </c>
      <c r="D160" s="610"/>
      <c r="E160" s="610"/>
      <c r="F160" s="190">
        <f>F161+F162+F173+F184+F195+F198+F210+F211+F212</f>
        <v>0</v>
      </c>
      <c r="G160" s="489">
        <f>G161+G162+G173+G184+G195+G198+G210+G211+G212</f>
        <v>0</v>
      </c>
      <c r="H160" s="489">
        <f>H161+H162+H173+H184+H195+H198+H210+H211+H212</f>
        <v>0</v>
      </c>
      <c r="I160" s="418">
        <f>I161+I162+I173+I184+I195+I198+I210+I211+I212</f>
        <v>0</v>
      </c>
      <c r="J160" s="397">
        <f t="shared" ref="J160:K160" si="108">J161+J162+J173+J184+J195+J198+J210+J211+J212</f>
        <v>0</v>
      </c>
      <c r="K160" s="208">
        <f t="shared" si="108"/>
        <v>0</v>
      </c>
      <c r="L160" s="221">
        <f t="shared" si="95"/>
        <v>0</v>
      </c>
      <c r="M160" s="95">
        <f t="shared" ref="M160:X160" si="109">M161+M162+M173+M184+M195+M198+M210+M211+M212</f>
        <v>0</v>
      </c>
      <c r="N160" s="96">
        <f t="shared" si="109"/>
        <v>0</v>
      </c>
      <c r="O160" s="96">
        <f t="shared" si="109"/>
        <v>0</v>
      </c>
      <c r="P160" s="96">
        <f t="shared" si="109"/>
        <v>0</v>
      </c>
      <c r="Q160" s="96">
        <f t="shared" si="109"/>
        <v>0</v>
      </c>
      <c r="R160" s="96">
        <f t="shared" ref="R160" si="110">R161+R162+R173+R184+R195+R198+R210+R211+R212</f>
        <v>0</v>
      </c>
      <c r="S160" s="96">
        <f t="shared" si="109"/>
        <v>0</v>
      </c>
      <c r="T160" s="98">
        <f t="shared" si="109"/>
        <v>0</v>
      </c>
      <c r="U160" s="96">
        <f t="shared" si="109"/>
        <v>0</v>
      </c>
      <c r="V160" s="96">
        <f t="shared" ref="V160" si="111">V161+V162+V173+V184+V195+V198+V210+V211+V212</f>
        <v>0</v>
      </c>
      <c r="W160" s="98">
        <f t="shared" si="109"/>
        <v>0</v>
      </c>
      <c r="X160" s="100">
        <f t="shared" si="109"/>
        <v>0</v>
      </c>
      <c r="Z160" s="253"/>
    </row>
    <row r="161" spans="1:24" s="19" customFormat="1" ht="25.5" hidden="1" customHeight="1" x14ac:dyDescent="0.25">
      <c r="A161" s="140" t="s">
        <v>486</v>
      </c>
      <c r="B161" s="101" t="s">
        <v>968</v>
      </c>
      <c r="C161" s="615" t="s">
        <v>638</v>
      </c>
      <c r="D161" s="616"/>
      <c r="E161" s="616"/>
      <c r="F161" s="202"/>
      <c r="G161" s="502"/>
      <c r="H161" s="502"/>
      <c r="I161" s="432"/>
      <c r="J161" s="412"/>
      <c r="K161" s="220"/>
      <c r="L161" s="223">
        <f t="shared" si="95"/>
        <v>0</v>
      </c>
      <c r="M161" s="104"/>
      <c r="N161" s="105"/>
      <c r="O161" s="105"/>
      <c r="P161" s="105"/>
      <c r="Q161" s="105"/>
      <c r="R161" s="105"/>
      <c r="S161" s="105"/>
      <c r="T161" s="107"/>
      <c r="U161" s="105"/>
      <c r="V161" s="105"/>
      <c r="W161" s="107"/>
      <c r="X161" s="109"/>
    </row>
    <row r="162" spans="1:24" s="19" customFormat="1" ht="16.350000000000001" hidden="1" customHeight="1" x14ac:dyDescent="0.25">
      <c r="A162" s="140" t="s">
        <v>487</v>
      </c>
      <c r="B162" s="101" t="s">
        <v>969</v>
      </c>
      <c r="C162" s="679" t="s">
        <v>1097</v>
      </c>
      <c r="D162" s="680"/>
      <c r="E162" s="680"/>
      <c r="F162" s="202">
        <f>F163+F164+F165+F166+F167+F168+F169+F170+F171+F172</f>
        <v>0</v>
      </c>
      <c r="G162" s="502">
        <f>G163+G164+G165+G166+G167+G168+G169+G170+G171+G172</f>
        <v>0</v>
      </c>
      <c r="H162" s="502">
        <f>H163+H164+H165+H166+H167+H168+H169+H170+H171+H172</f>
        <v>0</v>
      </c>
      <c r="I162" s="432">
        <f>I163+I164+I165+I166+I167+I168+I169+I170+I171+I172</f>
        <v>0</v>
      </c>
      <c r="J162" s="412">
        <f t="shared" ref="J162:K162" si="112">J163+J164+J165+J166+J167+J168+J169+J170+J171+J172</f>
        <v>0</v>
      </c>
      <c r="K162" s="220">
        <f t="shared" si="112"/>
        <v>0</v>
      </c>
      <c r="L162" s="223">
        <f t="shared" si="95"/>
        <v>0</v>
      </c>
      <c r="M162" s="104">
        <f t="shared" ref="M162:X162" si="113">M163+M164+M165+M166+M167+M168+M169+M170+M171+M172</f>
        <v>0</v>
      </c>
      <c r="N162" s="105">
        <f t="shared" si="113"/>
        <v>0</v>
      </c>
      <c r="O162" s="105">
        <f t="shared" si="113"/>
        <v>0</v>
      </c>
      <c r="P162" s="105">
        <f t="shared" si="113"/>
        <v>0</v>
      </c>
      <c r="Q162" s="105">
        <f t="shared" si="113"/>
        <v>0</v>
      </c>
      <c r="R162" s="105">
        <f t="shared" ref="R162" si="114">R163+R164+R165+R166+R167+R168+R169+R170+R171+R172</f>
        <v>0</v>
      </c>
      <c r="S162" s="105">
        <f t="shared" si="113"/>
        <v>0</v>
      </c>
      <c r="T162" s="107">
        <f t="shared" si="113"/>
        <v>0</v>
      </c>
      <c r="U162" s="105">
        <f t="shared" si="113"/>
        <v>0</v>
      </c>
      <c r="V162" s="105">
        <f t="shared" ref="V162" si="115">V163+V164+V165+V166+V167+V168+V169+V170+V171+V172</f>
        <v>0</v>
      </c>
      <c r="W162" s="107">
        <f t="shared" si="113"/>
        <v>0</v>
      </c>
      <c r="X162" s="109">
        <f t="shared" si="113"/>
        <v>0</v>
      </c>
    </row>
    <row r="163" spans="1:24" ht="15.75" hidden="1" thickBot="1" x14ac:dyDescent="0.3">
      <c r="A163" s="140" t="s">
        <v>488</v>
      </c>
      <c r="B163" s="59"/>
      <c r="C163" s="2"/>
      <c r="D163" s="603" t="s">
        <v>1098</v>
      </c>
      <c r="E163" s="603"/>
      <c r="F163" s="187"/>
      <c r="G163" s="486"/>
      <c r="H163" s="486"/>
      <c r="I163" s="415"/>
      <c r="J163" s="394"/>
      <c r="K163" s="205"/>
      <c r="L163" s="224">
        <f t="shared" si="95"/>
        <v>0</v>
      </c>
      <c r="M163" s="81"/>
      <c r="N163" s="1"/>
      <c r="O163" s="1"/>
      <c r="P163" s="1"/>
      <c r="Q163" s="1"/>
      <c r="R163" s="1"/>
      <c r="S163" s="1"/>
      <c r="T163" s="43"/>
      <c r="U163" s="1"/>
      <c r="V163" s="1"/>
      <c r="W163" s="43"/>
      <c r="X163" s="46"/>
    </row>
    <row r="164" spans="1:24" ht="15.75" hidden="1" thickBot="1" x14ac:dyDescent="0.3">
      <c r="A164" s="140" t="s">
        <v>489</v>
      </c>
      <c r="B164" s="59"/>
      <c r="C164" s="2"/>
      <c r="D164" s="603" t="s">
        <v>1099</v>
      </c>
      <c r="E164" s="603"/>
      <c r="F164" s="187"/>
      <c r="G164" s="486"/>
      <c r="H164" s="486"/>
      <c r="I164" s="415"/>
      <c r="J164" s="394"/>
      <c r="K164" s="205"/>
      <c r="L164" s="224">
        <f t="shared" si="95"/>
        <v>0</v>
      </c>
      <c r="M164" s="81"/>
      <c r="N164" s="1"/>
      <c r="O164" s="1"/>
      <c r="P164" s="1"/>
      <c r="Q164" s="1"/>
      <c r="R164" s="1"/>
      <c r="S164" s="1"/>
      <c r="T164" s="43"/>
      <c r="U164" s="1"/>
      <c r="V164" s="1"/>
      <c r="W164" s="43"/>
      <c r="X164" s="46"/>
    </row>
    <row r="165" spans="1:24" ht="15.75" hidden="1" thickBot="1" x14ac:dyDescent="0.3">
      <c r="A165" s="140" t="s">
        <v>490</v>
      </c>
      <c r="B165" s="59"/>
      <c r="C165" s="2"/>
      <c r="D165" s="603" t="s">
        <v>830</v>
      </c>
      <c r="E165" s="603"/>
      <c r="F165" s="187"/>
      <c r="G165" s="486"/>
      <c r="H165" s="486"/>
      <c r="I165" s="415"/>
      <c r="J165" s="394"/>
      <c r="K165" s="205"/>
      <c r="L165" s="224">
        <f t="shared" si="95"/>
        <v>0</v>
      </c>
      <c r="M165" s="81"/>
      <c r="N165" s="1"/>
      <c r="O165" s="1"/>
      <c r="P165" s="1"/>
      <c r="Q165" s="1"/>
      <c r="R165" s="1"/>
      <c r="S165" s="1"/>
      <c r="T165" s="43"/>
      <c r="U165" s="1"/>
      <c r="V165" s="1"/>
      <c r="W165" s="43"/>
      <c r="X165" s="46"/>
    </row>
    <row r="166" spans="1:24" ht="25.5" hidden="1" customHeight="1" x14ac:dyDescent="0.25">
      <c r="A166" s="140" t="s">
        <v>491</v>
      </c>
      <c r="B166" s="59"/>
      <c r="C166" s="2"/>
      <c r="D166" s="607" t="s">
        <v>833</v>
      </c>
      <c r="E166" s="607"/>
      <c r="F166" s="197"/>
      <c r="G166" s="497"/>
      <c r="H166" s="497"/>
      <c r="I166" s="426"/>
      <c r="J166" s="406"/>
      <c r="K166" s="215"/>
      <c r="L166" s="224">
        <f t="shared" si="95"/>
        <v>0</v>
      </c>
      <c r="M166" s="81"/>
      <c r="N166" s="1"/>
      <c r="O166" s="1"/>
      <c r="P166" s="1"/>
      <c r="Q166" s="1"/>
      <c r="R166" s="1"/>
      <c r="S166" s="1"/>
      <c r="T166" s="43"/>
      <c r="U166" s="1"/>
      <c r="V166" s="1"/>
      <c r="W166" s="43"/>
      <c r="X166" s="46"/>
    </row>
    <row r="167" spans="1:24" ht="15.75" hidden="1" thickBot="1" x14ac:dyDescent="0.3">
      <c r="A167" s="140" t="s">
        <v>492</v>
      </c>
      <c r="B167" s="59"/>
      <c r="C167" s="2"/>
      <c r="D167" s="603" t="s">
        <v>835</v>
      </c>
      <c r="E167" s="603"/>
      <c r="F167" s="187"/>
      <c r="G167" s="486"/>
      <c r="H167" s="486"/>
      <c r="I167" s="415"/>
      <c r="J167" s="394"/>
      <c r="K167" s="205"/>
      <c r="L167" s="224">
        <f t="shared" si="95"/>
        <v>0</v>
      </c>
      <c r="M167" s="81"/>
      <c r="N167" s="1"/>
      <c r="O167" s="1"/>
      <c r="P167" s="1"/>
      <c r="Q167" s="1"/>
      <c r="R167" s="1"/>
      <c r="S167" s="1"/>
      <c r="T167" s="43"/>
      <c r="U167" s="1"/>
      <c r="V167" s="1"/>
      <c r="W167" s="43"/>
      <c r="X167" s="46"/>
    </row>
    <row r="168" spans="1:24" ht="15.75" hidden="1" thickBot="1" x14ac:dyDescent="0.3">
      <c r="A168" s="140" t="s">
        <v>493</v>
      </c>
      <c r="B168" s="59"/>
      <c r="C168" s="2"/>
      <c r="D168" s="603" t="s">
        <v>836</v>
      </c>
      <c r="E168" s="603"/>
      <c r="F168" s="187"/>
      <c r="G168" s="486"/>
      <c r="H168" s="486"/>
      <c r="I168" s="415"/>
      <c r="J168" s="394"/>
      <c r="K168" s="205"/>
      <c r="L168" s="224">
        <f t="shared" si="95"/>
        <v>0</v>
      </c>
      <c r="M168" s="81"/>
      <c r="N168" s="1"/>
      <c r="O168" s="1"/>
      <c r="P168" s="1"/>
      <c r="Q168" s="1"/>
      <c r="R168" s="1"/>
      <c r="S168" s="1"/>
      <c r="T168" s="43"/>
      <c r="U168" s="1"/>
      <c r="V168" s="1"/>
      <c r="W168" s="43"/>
      <c r="X168" s="46"/>
    </row>
    <row r="169" spans="1:24" ht="25.5" hidden="1" customHeight="1" x14ac:dyDescent="0.25">
      <c r="A169" s="140" t="s">
        <v>494</v>
      </c>
      <c r="B169" s="59"/>
      <c r="C169" s="2"/>
      <c r="D169" s="607" t="s">
        <v>840</v>
      </c>
      <c r="E169" s="607"/>
      <c r="F169" s="197"/>
      <c r="G169" s="497"/>
      <c r="H169" s="497"/>
      <c r="I169" s="426"/>
      <c r="J169" s="406"/>
      <c r="K169" s="215"/>
      <c r="L169" s="224">
        <f t="shared" si="95"/>
        <v>0</v>
      </c>
      <c r="M169" s="81"/>
      <c r="N169" s="1"/>
      <c r="O169" s="1"/>
      <c r="P169" s="1"/>
      <c r="Q169" s="1"/>
      <c r="R169" s="1"/>
      <c r="S169" s="1"/>
      <c r="T169" s="43"/>
      <c r="U169" s="1"/>
      <c r="V169" s="1"/>
      <c r="W169" s="43"/>
      <c r="X169" s="46"/>
    </row>
    <row r="170" spans="1:24" ht="25.5" hidden="1" customHeight="1" x14ac:dyDescent="0.25">
      <c r="A170" s="140" t="s">
        <v>495</v>
      </c>
      <c r="B170" s="59"/>
      <c r="C170" s="2"/>
      <c r="D170" s="607" t="s">
        <v>843</v>
      </c>
      <c r="E170" s="607"/>
      <c r="F170" s="197"/>
      <c r="G170" s="497"/>
      <c r="H170" s="497"/>
      <c r="I170" s="426"/>
      <c r="J170" s="406"/>
      <c r="K170" s="215"/>
      <c r="L170" s="224">
        <f t="shared" si="95"/>
        <v>0</v>
      </c>
      <c r="M170" s="81"/>
      <c r="N170" s="1"/>
      <c r="O170" s="1"/>
      <c r="P170" s="1"/>
      <c r="Q170" s="1"/>
      <c r="R170" s="1"/>
      <c r="S170" s="1"/>
      <c r="T170" s="43"/>
      <c r="U170" s="1"/>
      <c r="V170" s="1"/>
      <c r="W170" s="43"/>
      <c r="X170" s="46"/>
    </row>
    <row r="171" spans="1:24" ht="25.5" hidden="1" customHeight="1" x14ac:dyDescent="0.25">
      <c r="A171" s="140" t="s">
        <v>496</v>
      </c>
      <c r="B171" s="59"/>
      <c r="C171" s="2"/>
      <c r="D171" s="607" t="s">
        <v>845</v>
      </c>
      <c r="E171" s="607"/>
      <c r="F171" s="197"/>
      <c r="G171" s="497"/>
      <c r="H171" s="497"/>
      <c r="I171" s="426"/>
      <c r="J171" s="406"/>
      <c r="K171" s="215"/>
      <c r="L171" s="224">
        <f t="shared" si="95"/>
        <v>0</v>
      </c>
      <c r="M171" s="81"/>
      <c r="N171" s="1"/>
      <c r="O171" s="1"/>
      <c r="P171" s="1"/>
      <c r="Q171" s="1"/>
      <c r="R171" s="1"/>
      <c r="S171" s="1"/>
      <c r="T171" s="43"/>
      <c r="U171" s="1"/>
      <c r="V171" s="1"/>
      <c r="W171" s="43"/>
      <c r="X171" s="46"/>
    </row>
    <row r="172" spans="1:24" ht="25.5" hidden="1" customHeight="1" x14ac:dyDescent="0.25">
      <c r="A172" s="140" t="s">
        <v>497</v>
      </c>
      <c r="B172" s="59"/>
      <c r="C172" s="2"/>
      <c r="D172" s="607" t="s">
        <v>848</v>
      </c>
      <c r="E172" s="607"/>
      <c r="F172" s="197"/>
      <c r="G172" s="497"/>
      <c r="H172" s="497"/>
      <c r="I172" s="426"/>
      <c r="J172" s="406"/>
      <c r="K172" s="215"/>
      <c r="L172" s="224">
        <f t="shared" si="95"/>
        <v>0</v>
      </c>
      <c r="M172" s="81"/>
      <c r="N172" s="1"/>
      <c r="O172" s="1"/>
      <c r="P172" s="1"/>
      <c r="Q172" s="1"/>
      <c r="R172" s="1"/>
      <c r="S172" s="1"/>
      <c r="T172" s="43"/>
      <c r="U172" s="1"/>
      <c r="V172" s="1"/>
      <c r="W172" s="43"/>
      <c r="X172" s="46"/>
    </row>
    <row r="173" spans="1:24" s="19" customFormat="1" ht="25.5" hidden="1" customHeight="1" x14ac:dyDescent="0.25">
      <c r="A173" s="140" t="s">
        <v>498</v>
      </c>
      <c r="B173" s="101" t="s">
        <v>970</v>
      </c>
      <c r="C173" s="679" t="s">
        <v>891</v>
      </c>
      <c r="D173" s="680"/>
      <c r="E173" s="680"/>
      <c r="F173" s="202">
        <f>F174+F175+F176+F177+F178+F179+F180+F181+F182+F183</f>
        <v>0</v>
      </c>
      <c r="G173" s="502">
        <f>G174+G175+G176+G177+G178+G179+G180+G181+G182+G183</f>
        <v>0</v>
      </c>
      <c r="H173" s="502">
        <f>H174+H175+H176+H177+H178+H179+H180+H181+H182+H183</f>
        <v>0</v>
      </c>
      <c r="I173" s="432">
        <f>I174+I175+I176+I177+I178+I179+I180+I181+I182+I183</f>
        <v>0</v>
      </c>
      <c r="J173" s="412">
        <f t="shared" ref="J173:K173" si="116">J174+J175+J176+J177+J178+J179+J180+J181+J182+J183</f>
        <v>0</v>
      </c>
      <c r="K173" s="220">
        <f t="shared" si="116"/>
        <v>0</v>
      </c>
      <c r="L173" s="223">
        <f t="shared" si="95"/>
        <v>0</v>
      </c>
      <c r="M173" s="104">
        <f t="shared" ref="M173:X173" si="117">M174+M175+M176+M177+M178+M179+M180+M181+M182+M183</f>
        <v>0</v>
      </c>
      <c r="N173" s="105">
        <f t="shared" si="117"/>
        <v>0</v>
      </c>
      <c r="O173" s="105">
        <f t="shared" si="117"/>
        <v>0</v>
      </c>
      <c r="P173" s="105">
        <f t="shared" si="117"/>
        <v>0</v>
      </c>
      <c r="Q173" s="105">
        <f t="shared" si="117"/>
        <v>0</v>
      </c>
      <c r="R173" s="105">
        <f t="shared" ref="R173" si="118">R174+R175+R176+R177+R178+R179+R180+R181+R182+R183</f>
        <v>0</v>
      </c>
      <c r="S173" s="105">
        <f t="shared" si="117"/>
        <v>0</v>
      </c>
      <c r="T173" s="107">
        <f t="shared" si="117"/>
        <v>0</v>
      </c>
      <c r="U173" s="105">
        <f t="shared" si="117"/>
        <v>0</v>
      </c>
      <c r="V173" s="105">
        <f t="shared" ref="V173" si="119">V174+V175+V176+V177+V178+V179+V180+V181+V182+V183</f>
        <v>0</v>
      </c>
      <c r="W173" s="107">
        <f t="shared" si="117"/>
        <v>0</v>
      </c>
      <c r="X173" s="109">
        <f t="shared" si="117"/>
        <v>0</v>
      </c>
    </row>
    <row r="174" spans="1:24" ht="15.75" hidden="1" thickBot="1" x14ac:dyDescent="0.3">
      <c r="A174" s="140" t="s">
        <v>499</v>
      </c>
      <c r="B174" s="59"/>
      <c r="C174" s="2"/>
      <c r="D174" s="603" t="s">
        <v>1100</v>
      </c>
      <c r="E174" s="603"/>
      <c r="F174" s="187"/>
      <c r="G174" s="486"/>
      <c r="H174" s="486"/>
      <c r="I174" s="415"/>
      <c r="J174" s="394"/>
      <c r="K174" s="205"/>
      <c r="L174" s="224">
        <f t="shared" si="95"/>
        <v>0</v>
      </c>
      <c r="M174" s="81"/>
      <c r="N174" s="1"/>
      <c r="O174" s="1"/>
      <c r="P174" s="1"/>
      <c r="Q174" s="1"/>
      <c r="R174" s="1"/>
      <c r="S174" s="1"/>
      <c r="T174" s="43"/>
      <c r="U174" s="1"/>
      <c r="V174" s="1"/>
      <c r="W174" s="43"/>
      <c r="X174" s="46"/>
    </row>
    <row r="175" spans="1:24" ht="15.75" hidden="1" thickBot="1" x14ac:dyDescent="0.3">
      <c r="A175" s="140" t="s">
        <v>500</v>
      </c>
      <c r="B175" s="59"/>
      <c r="C175" s="2"/>
      <c r="D175" s="603" t="s">
        <v>1101</v>
      </c>
      <c r="E175" s="603"/>
      <c r="F175" s="187"/>
      <c r="G175" s="486"/>
      <c r="H175" s="486"/>
      <c r="I175" s="415"/>
      <c r="J175" s="394"/>
      <c r="K175" s="205"/>
      <c r="L175" s="224">
        <f t="shared" si="95"/>
        <v>0</v>
      </c>
      <c r="M175" s="81"/>
      <c r="N175" s="1"/>
      <c r="O175" s="1"/>
      <c r="P175" s="1"/>
      <c r="Q175" s="1"/>
      <c r="R175" s="1"/>
      <c r="S175" s="1"/>
      <c r="T175" s="43"/>
      <c r="U175" s="1"/>
      <c r="V175" s="1"/>
      <c r="W175" s="43"/>
      <c r="X175" s="46"/>
    </row>
    <row r="176" spans="1:24" ht="15.75" hidden="1" thickBot="1" x14ac:dyDescent="0.3">
      <c r="A176" s="140" t="s">
        <v>501</v>
      </c>
      <c r="B176" s="59"/>
      <c r="C176" s="2"/>
      <c r="D176" s="603" t="s">
        <v>831</v>
      </c>
      <c r="E176" s="603"/>
      <c r="F176" s="187"/>
      <c r="G176" s="486"/>
      <c r="H176" s="486"/>
      <c r="I176" s="415"/>
      <c r="J176" s="394"/>
      <c r="K176" s="205"/>
      <c r="L176" s="224">
        <f t="shared" si="95"/>
        <v>0</v>
      </c>
      <c r="M176" s="81"/>
      <c r="N176" s="1"/>
      <c r="O176" s="1"/>
      <c r="P176" s="1"/>
      <c r="Q176" s="1"/>
      <c r="R176" s="1"/>
      <c r="S176" s="1"/>
      <c r="T176" s="43"/>
      <c r="U176" s="1"/>
      <c r="V176" s="1"/>
      <c r="W176" s="43"/>
      <c r="X176" s="46"/>
    </row>
    <row r="177" spans="1:24" ht="25.5" hidden="1" customHeight="1" x14ac:dyDescent="0.25">
      <c r="A177" s="140" t="s">
        <v>502</v>
      </c>
      <c r="B177" s="59"/>
      <c r="C177" s="2"/>
      <c r="D177" s="607" t="s">
        <v>834</v>
      </c>
      <c r="E177" s="607"/>
      <c r="F177" s="197"/>
      <c r="G177" s="497"/>
      <c r="H177" s="497"/>
      <c r="I177" s="426"/>
      <c r="J177" s="406"/>
      <c r="K177" s="215"/>
      <c r="L177" s="224">
        <f t="shared" si="95"/>
        <v>0</v>
      </c>
      <c r="M177" s="81"/>
      <c r="N177" s="1"/>
      <c r="O177" s="1"/>
      <c r="P177" s="1"/>
      <c r="Q177" s="1"/>
      <c r="R177" s="1"/>
      <c r="S177" s="1"/>
      <c r="T177" s="43"/>
      <c r="U177" s="1"/>
      <c r="V177" s="1"/>
      <c r="W177" s="43"/>
      <c r="X177" s="46"/>
    </row>
    <row r="178" spans="1:24" ht="15.75" hidden="1" thickBot="1" x14ac:dyDescent="0.3">
      <c r="A178" s="140" t="s">
        <v>503</v>
      </c>
      <c r="B178" s="59"/>
      <c r="C178" s="2"/>
      <c r="D178" s="603" t="s">
        <v>837</v>
      </c>
      <c r="E178" s="603"/>
      <c r="F178" s="187"/>
      <c r="G178" s="486"/>
      <c r="H178" s="486"/>
      <c r="I178" s="415"/>
      <c r="J178" s="394"/>
      <c r="K178" s="205"/>
      <c r="L178" s="224">
        <f t="shared" si="95"/>
        <v>0</v>
      </c>
      <c r="M178" s="81"/>
      <c r="N178" s="1"/>
      <c r="O178" s="1"/>
      <c r="P178" s="1"/>
      <c r="Q178" s="1"/>
      <c r="R178" s="1"/>
      <c r="S178" s="1"/>
      <c r="T178" s="43"/>
      <c r="U178" s="1"/>
      <c r="V178" s="1"/>
      <c r="W178" s="43"/>
      <c r="X178" s="46"/>
    </row>
    <row r="179" spans="1:24" ht="15.75" hidden="1" thickBot="1" x14ac:dyDescent="0.3">
      <c r="A179" s="140" t="s">
        <v>504</v>
      </c>
      <c r="B179" s="59"/>
      <c r="C179" s="2"/>
      <c r="D179" s="603" t="s">
        <v>1102</v>
      </c>
      <c r="E179" s="603"/>
      <c r="F179" s="187"/>
      <c r="G179" s="486"/>
      <c r="H179" s="486"/>
      <c r="I179" s="415"/>
      <c r="J179" s="394"/>
      <c r="K179" s="205"/>
      <c r="L179" s="224">
        <f t="shared" si="95"/>
        <v>0</v>
      </c>
      <c r="M179" s="81"/>
      <c r="N179" s="1"/>
      <c r="O179" s="1"/>
      <c r="P179" s="1"/>
      <c r="Q179" s="1"/>
      <c r="R179" s="1"/>
      <c r="S179" s="1"/>
      <c r="T179" s="43"/>
      <c r="U179" s="1"/>
      <c r="V179" s="1"/>
      <c r="W179" s="43"/>
      <c r="X179" s="46"/>
    </row>
    <row r="180" spans="1:24" ht="25.5" hidden="1" customHeight="1" x14ac:dyDescent="0.25">
      <c r="A180" s="140" t="s">
        <v>505</v>
      </c>
      <c r="B180" s="59"/>
      <c r="C180" s="2"/>
      <c r="D180" s="607" t="s">
        <v>841</v>
      </c>
      <c r="E180" s="607"/>
      <c r="F180" s="197"/>
      <c r="G180" s="497"/>
      <c r="H180" s="497"/>
      <c r="I180" s="426"/>
      <c r="J180" s="406"/>
      <c r="K180" s="215"/>
      <c r="L180" s="224">
        <f t="shared" si="95"/>
        <v>0</v>
      </c>
      <c r="M180" s="81"/>
      <c r="N180" s="1"/>
      <c r="O180" s="1"/>
      <c r="P180" s="1"/>
      <c r="Q180" s="1"/>
      <c r="R180" s="1"/>
      <c r="S180" s="1"/>
      <c r="T180" s="43"/>
      <c r="U180" s="1"/>
      <c r="V180" s="1"/>
      <c r="W180" s="43"/>
      <c r="X180" s="46"/>
    </row>
    <row r="181" spans="1:24" ht="25.5" hidden="1" customHeight="1" x14ac:dyDescent="0.25">
      <c r="A181" s="140" t="s">
        <v>506</v>
      </c>
      <c r="B181" s="59"/>
      <c r="C181" s="2"/>
      <c r="D181" s="607" t="s">
        <v>844</v>
      </c>
      <c r="E181" s="607"/>
      <c r="F181" s="197"/>
      <c r="G181" s="497"/>
      <c r="H181" s="497"/>
      <c r="I181" s="426"/>
      <c r="J181" s="406"/>
      <c r="K181" s="215"/>
      <c r="L181" s="224">
        <f t="shared" si="95"/>
        <v>0</v>
      </c>
      <c r="M181" s="81"/>
      <c r="N181" s="1"/>
      <c r="O181" s="1"/>
      <c r="P181" s="1"/>
      <c r="Q181" s="1"/>
      <c r="R181" s="1"/>
      <c r="S181" s="1"/>
      <c r="T181" s="43"/>
      <c r="U181" s="1"/>
      <c r="V181" s="1"/>
      <c r="W181" s="43"/>
      <c r="X181" s="46"/>
    </row>
    <row r="182" spans="1:24" ht="25.5" hidden="1" customHeight="1" x14ac:dyDescent="0.25">
      <c r="A182" s="140" t="s">
        <v>507</v>
      </c>
      <c r="B182" s="59"/>
      <c r="C182" s="2"/>
      <c r="D182" s="607" t="s">
        <v>846</v>
      </c>
      <c r="E182" s="607"/>
      <c r="F182" s="197"/>
      <c r="G182" s="497"/>
      <c r="H182" s="497"/>
      <c r="I182" s="426"/>
      <c r="J182" s="406"/>
      <c r="K182" s="215"/>
      <c r="L182" s="224">
        <f t="shared" si="95"/>
        <v>0</v>
      </c>
      <c r="M182" s="81"/>
      <c r="N182" s="1"/>
      <c r="O182" s="1"/>
      <c r="P182" s="1"/>
      <c r="Q182" s="1"/>
      <c r="R182" s="1"/>
      <c r="S182" s="1"/>
      <c r="T182" s="43"/>
      <c r="U182" s="1"/>
      <c r="V182" s="1"/>
      <c r="W182" s="43"/>
      <c r="X182" s="46"/>
    </row>
    <row r="183" spans="1:24" ht="25.5" hidden="1" customHeight="1" x14ac:dyDescent="0.25">
      <c r="A183" s="140" t="s">
        <v>508</v>
      </c>
      <c r="B183" s="59"/>
      <c r="C183" s="2"/>
      <c r="D183" s="607" t="s">
        <v>849</v>
      </c>
      <c r="E183" s="607"/>
      <c r="F183" s="197"/>
      <c r="G183" s="497"/>
      <c r="H183" s="497"/>
      <c r="I183" s="426"/>
      <c r="J183" s="406"/>
      <c r="K183" s="215"/>
      <c r="L183" s="224">
        <f t="shared" si="95"/>
        <v>0</v>
      </c>
      <c r="M183" s="81"/>
      <c r="N183" s="1"/>
      <c r="O183" s="1"/>
      <c r="P183" s="1"/>
      <c r="Q183" s="1"/>
      <c r="R183" s="1"/>
      <c r="S183" s="1"/>
      <c r="T183" s="43"/>
      <c r="U183" s="1"/>
      <c r="V183" s="1"/>
      <c r="W183" s="43"/>
      <c r="X183" s="46"/>
    </row>
    <row r="184" spans="1:24" s="19" customFormat="1" ht="15.75" hidden="1" thickBot="1" x14ac:dyDescent="0.3">
      <c r="A184" s="140" t="s">
        <v>509</v>
      </c>
      <c r="B184" s="101" t="s">
        <v>971</v>
      </c>
      <c r="C184" s="613" t="s">
        <v>510</v>
      </c>
      <c r="D184" s="614"/>
      <c r="E184" s="614"/>
      <c r="F184" s="188">
        <f>F185+F186+F187+F188+F189+F190+F191+F192+F193+F194</f>
        <v>0</v>
      </c>
      <c r="G184" s="487">
        <f>G185+G186+G187+G188+G189+G190+G191+G192+G193+G194</f>
        <v>0</v>
      </c>
      <c r="H184" s="487">
        <f>H185+H186+H187+H188+H189+H190+H191+H192+H193+H194</f>
        <v>0</v>
      </c>
      <c r="I184" s="416">
        <f>I185+I186+I187+I188+I189+I190+I191+I192+I193+I194</f>
        <v>0</v>
      </c>
      <c r="J184" s="395">
        <f t="shared" ref="J184:K184" si="120">J185+J186+J187+J188+J189+J190+J191+J192+J193+J194</f>
        <v>0</v>
      </c>
      <c r="K184" s="206">
        <f t="shared" si="120"/>
        <v>0</v>
      </c>
      <c r="L184" s="223">
        <f t="shared" si="95"/>
        <v>0</v>
      </c>
      <c r="M184" s="104">
        <f t="shared" ref="M184:X184" si="121">M185+M186+M187+M188+M189+M190+M191+M192+M193+M194</f>
        <v>0</v>
      </c>
      <c r="N184" s="105">
        <f t="shared" si="121"/>
        <v>0</v>
      </c>
      <c r="O184" s="105">
        <f t="shared" si="121"/>
        <v>0</v>
      </c>
      <c r="P184" s="105">
        <f t="shared" si="121"/>
        <v>0</v>
      </c>
      <c r="Q184" s="105">
        <f t="shared" si="121"/>
        <v>0</v>
      </c>
      <c r="R184" s="105">
        <f t="shared" ref="R184" si="122">R185+R186+R187+R188+R189+R190+R191+R192+R193+R194</f>
        <v>0</v>
      </c>
      <c r="S184" s="105">
        <f t="shared" si="121"/>
        <v>0</v>
      </c>
      <c r="T184" s="107">
        <f t="shared" si="121"/>
        <v>0</v>
      </c>
      <c r="U184" s="105">
        <f t="shared" si="121"/>
        <v>0</v>
      </c>
      <c r="V184" s="105">
        <f t="shared" ref="V184" si="123">V185+V186+V187+V188+V189+V190+V191+V192+V193+V194</f>
        <v>0</v>
      </c>
      <c r="W184" s="107">
        <f t="shared" si="121"/>
        <v>0</v>
      </c>
      <c r="X184" s="109">
        <f t="shared" si="121"/>
        <v>0</v>
      </c>
    </row>
    <row r="185" spans="1:24" ht="15.75" hidden="1" thickBot="1" x14ac:dyDescent="0.3">
      <c r="A185" s="140" t="s">
        <v>511</v>
      </c>
      <c r="B185" s="59"/>
      <c r="C185" s="2"/>
      <c r="D185" s="603" t="s">
        <v>642</v>
      </c>
      <c r="E185" s="603"/>
      <c r="F185" s="187"/>
      <c r="G185" s="486"/>
      <c r="H185" s="486"/>
      <c r="I185" s="415"/>
      <c r="J185" s="394"/>
      <c r="K185" s="205"/>
      <c r="L185" s="224">
        <f t="shared" si="95"/>
        <v>0</v>
      </c>
      <c r="M185" s="81"/>
      <c r="N185" s="1"/>
      <c r="O185" s="1"/>
      <c r="P185" s="1"/>
      <c r="Q185" s="1"/>
      <c r="R185" s="1"/>
      <c r="S185" s="1"/>
      <c r="T185" s="43"/>
      <c r="U185" s="1"/>
      <c r="V185" s="1"/>
      <c r="W185" s="43"/>
      <c r="X185" s="46"/>
    </row>
    <row r="186" spans="1:24" ht="15.75" hidden="1" thickBot="1" x14ac:dyDescent="0.3">
      <c r="A186" s="140" t="s">
        <v>512</v>
      </c>
      <c r="B186" s="59"/>
      <c r="C186" s="2"/>
      <c r="D186" s="603" t="s">
        <v>829</v>
      </c>
      <c r="E186" s="603"/>
      <c r="F186" s="187"/>
      <c r="G186" s="486"/>
      <c r="H186" s="486"/>
      <c r="I186" s="415"/>
      <c r="J186" s="394"/>
      <c r="K186" s="205"/>
      <c r="L186" s="224">
        <f t="shared" si="95"/>
        <v>0</v>
      </c>
      <c r="M186" s="81"/>
      <c r="N186" s="1"/>
      <c r="O186" s="1"/>
      <c r="P186" s="1"/>
      <c r="Q186" s="1"/>
      <c r="R186" s="1"/>
      <c r="S186" s="1"/>
      <c r="T186" s="43"/>
      <c r="U186" s="1"/>
      <c r="V186" s="1"/>
      <c r="W186" s="43"/>
      <c r="X186" s="46"/>
    </row>
    <row r="187" spans="1:24" ht="15.75" hidden="1" thickBot="1" x14ac:dyDescent="0.3">
      <c r="A187" s="140" t="s">
        <v>513</v>
      </c>
      <c r="B187" s="59"/>
      <c r="C187" s="2"/>
      <c r="D187" s="603" t="s">
        <v>832</v>
      </c>
      <c r="E187" s="603"/>
      <c r="F187" s="187"/>
      <c r="G187" s="486"/>
      <c r="H187" s="486"/>
      <c r="I187" s="415"/>
      <c r="J187" s="394"/>
      <c r="K187" s="205"/>
      <c r="L187" s="224">
        <f t="shared" si="95"/>
        <v>0</v>
      </c>
      <c r="M187" s="81"/>
      <c r="N187" s="1"/>
      <c r="O187" s="1"/>
      <c r="P187" s="1"/>
      <c r="Q187" s="1"/>
      <c r="R187" s="1"/>
      <c r="S187" s="1"/>
      <c r="T187" s="43"/>
      <c r="U187" s="1"/>
      <c r="V187" s="1"/>
      <c r="W187" s="43"/>
      <c r="X187" s="46"/>
    </row>
    <row r="188" spans="1:24" ht="15.75" hidden="1" thickBot="1" x14ac:dyDescent="0.3">
      <c r="A188" s="140" t="s">
        <v>514</v>
      </c>
      <c r="B188" s="59"/>
      <c r="C188" s="2"/>
      <c r="D188" s="607" t="s">
        <v>1103</v>
      </c>
      <c r="E188" s="607"/>
      <c r="F188" s="197"/>
      <c r="G188" s="497"/>
      <c r="H188" s="497"/>
      <c r="I188" s="426"/>
      <c r="J188" s="406"/>
      <c r="K188" s="215"/>
      <c r="L188" s="224">
        <f t="shared" si="95"/>
        <v>0</v>
      </c>
      <c r="M188" s="81"/>
      <c r="N188" s="1"/>
      <c r="O188" s="1"/>
      <c r="P188" s="1"/>
      <c r="Q188" s="1"/>
      <c r="R188" s="1"/>
      <c r="S188" s="1"/>
      <c r="T188" s="43"/>
      <c r="U188" s="1"/>
      <c r="V188" s="1"/>
      <c r="W188" s="43"/>
      <c r="X188" s="46"/>
    </row>
    <row r="189" spans="1:24" ht="15.75" hidden="1" thickBot="1" x14ac:dyDescent="0.3">
      <c r="A189" s="140" t="s">
        <v>515</v>
      </c>
      <c r="B189" s="59"/>
      <c r="C189" s="2"/>
      <c r="D189" s="603" t="s">
        <v>839</v>
      </c>
      <c r="E189" s="603"/>
      <c r="F189" s="187"/>
      <c r="G189" s="486"/>
      <c r="H189" s="486"/>
      <c r="I189" s="415"/>
      <c r="J189" s="394"/>
      <c r="K189" s="205"/>
      <c r="L189" s="224">
        <f t="shared" si="95"/>
        <v>0</v>
      </c>
      <c r="M189" s="81"/>
      <c r="N189" s="1"/>
      <c r="O189" s="1"/>
      <c r="P189" s="1"/>
      <c r="Q189" s="1"/>
      <c r="R189" s="1"/>
      <c r="S189" s="1"/>
      <c r="T189" s="43"/>
      <c r="U189" s="1"/>
      <c r="V189" s="1"/>
      <c r="W189" s="43"/>
      <c r="X189" s="46"/>
    </row>
    <row r="190" spans="1:24" ht="15.75" hidden="1" thickBot="1" x14ac:dyDescent="0.3">
      <c r="A190" s="140" t="s">
        <v>516</v>
      </c>
      <c r="B190" s="59"/>
      <c r="C190" s="2"/>
      <c r="D190" s="603" t="s">
        <v>838</v>
      </c>
      <c r="E190" s="603"/>
      <c r="F190" s="187"/>
      <c r="G190" s="486"/>
      <c r="H190" s="486"/>
      <c r="I190" s="415"/>
      <c r="J190" s="394"/>
      <c r="K190" s="205"/>
      <c r="L190" s="224">
        <f t="shared" si="95"/>
        <v>0</v>
      </c>
      <c r="M190" s="81"/>
      <c r="N190" s="1"/>
      <c r="O190" s="1"/>
      <c r="P190" s="1"/>
      <c r="Q190" s="1"/>
      <c r="R190" s="1"/>
      <c r="S190" s="1"/>
      <c r="T190" s="43"/>
      <c r="U190" s="1"/>
      <c r="V190" s="1"/>
      <c r="W190" s="43"/>
      <c r="X190" s="46"/>
    </row>
    <row r="191" spans="1:24" ht="25.5" hidden="1" customHeight="1" x14ac:dyDescent="0.25">
      <c r="A191" s="140" t="s">
        <v>517</v>
      </c>
      <c r="B191" s="59"/>
      <c r="C191" s="2"/>
      <c r="D191" s="607" t="s">
        <v>842</v>
      </c>
      <c r="E191" s="607"/>
      <c r="F191" s="197"/>
      <c r="G191" s="497"/>
      <c r="H191" s="497"/>
      <c r="I191" s="426"/>
      <c r="J191" s="406"/>
      <c r="K191" s="215"/>
      <c r="L191" s="224">
        <f t="shared" si="95"/>
        <v>0</v>
      </c>
      <c r="M191" s="81"/>
      <c r="N191" s="1"/>
      <c r="O191" s="1"/>
      <c r="P191" s="1"/>
      <c r="Q191" s="1"/>
      <c r="R191" s="1"/>
      <c r="S191" s="1"/>
      <c r="T191" s="43"/>
      <c r="U191" s="1"/>
      <c r="V191" s="1"/>
      <c r="W191" s="43"/>
      <c r="X191" s="46"/>
    </row>
    <row r="192" spans="1:24" ht="15.75" hidden="1" thickBot="1" x14ac:dyDescent="0.3">
      <c r="A192" s="140" t="s">
        <v>518</v>
      </c>
      <c r="B192" s="59"/>
      <c r="C192" s="2"/>
      <c r="D192" s="603" t="s">
        <v>1104</v>
      </c>
      <c r="E192" s="603"/>
      <c r="F192" s="187"/>
      <c r="G192" s="486"/>
      <c r="H192" s="486"/>
      <c r="I192" s="415"/>
      <c r="J192" s="394"/>
      <c r="K192" s="205"/>
      <c r="L192" s="224">
        <f t="shared" si="95"/>
        <v>0</v>
      </c>
      <c r="M192" s="81"/>
      <c r="N192" s="1"/>
      <c r="O192" s="1"/>
      <c r="P192" s="1"/>
      <c r="Q192" s="1"/>
      <c r="R192" s="1"/>
      <c r="S192" s="1"/>
      <c r="T192" s="43"/>
      <c r="U192" s="1"/>
      <c r="V192" s="1"/>
      <c r="W192" s="43"/>
      <c r="X192" s="46"/>
    </row>
    <row r="193" spans="1:24" ht="25.5" hidden="1" customHeight="1" x14ac:dyDescent="0.25">
      <c r="A193" s="140" t="s">
        <v>519</v>
      </c>
      <c r="B193" s="59"/>
      <c r="C193" s="2"/>
      <c r="D193" s="607" t="s">
        <v>847</v>
      </c>
      <c r="E193" s="607"/>
      <c r="F193" s="197"/>
      <c r="G193" s="497"/>
      <c r="H193" s="497"/>
      <c r="I193" s="426"/>
      <c r="J193" s="406"/>
      <c r="K193" s="215"/>
      <c r="L193" s="224">
        <f t="shared" si="95"/>
        <v>0</v>
      </c>
      <c r="M193" s="81"/>
      <c r="N193" s="1"/>
      <c r="O193" s="1"/>
      <c r="P193" s="1"/>
      <c r="Q193" s="1"/>
      <c r="R193" s="1"/>
      <c r="S193" s="1"/>
      <c r="T193" s="43"/>
      <c r="U193" s="1"/>
      <c r="V193" s="1"/>
      <c r="W193" s="43"/>
      <c r="X193" s="46"/>
    </row>
    <row r="194" spans="1:24" ht="25.5" hidden="1" customHeight="1" x14ac:dyDescent="0.25">
      <c r="A194" s="140" t="s">
        <v>520</v>
      </c>
      <c r="B194" s="59"/>
      <c r="C194" s="2"/>
      <c r="D194" s="607" t="s">
        <v>850</v>
      </c>
      <c r="E194" s="607"/>
      <c r="F194" s="197"/>
      <c r="G194" s="497"/>
      <c r="H194" s="497"/>
      <c r="I194" s="426"/>
      <c r="J194" s="406"/>
      <c r="K194" s="215"/>
      <c r="L194" s="224">
        <f t="shared" si="95"/>
        <v>0</v>
      </c>
      <c r="M194" s="81"/>
      <c r="N194" s="1"/>
      <c r="O194" s="1"/>
      <c r="P194" s="1"/>
      <c r="Q194" s="1"/>
      <c r="R194" s="1"/>
      <c r="S194" s="1"/>
      <c r="T194" s="43"/>
      <c r="U194" s="1"/>
      <c r="V194" s="1"/>
      <c r="W194" s="43"/>
      <c r="X194" s="46"/>
    </row>
    <row r="195" spans="1:24" s="19" customFormat="1" ht="25.5" hidden="1" customHeight="1" x14ac:dyDescent="0.25">
      <c r="A195" s="140" t="s">
        <v>521</v>
      </c>
      <c r="B195" s="101" t="s">
        <v>972</v>
      </c>
      <c r="C195" s="679" t="s">
        <v>892</v>
      </c>
      <c r="D195" s="680"/>
      <c r="E195" s="680"/>
      <c r="F195" s="202">
        <f>F196+F197</f>
        <v>0</v>
      </c>
      <c r="G195" s="502">
        <f>G196+G197</f>
        <v>0</v>
      </c>
      <c r="H195" s="502">
        <f>H196+H197</f>
        <v>0</v>
      </c>
      <c r="I195" s="432">
        <f>I196+I197</f>
        <v>0</v>
      </c>
      <c r="J195" s="412">
        <f t="shared" ref="J195:K195" si="124">J196+J197</f>
        <v>0</v>
      </c>
      <c r="K195" s="220">
        <f t="shared" si="124"/>
        <v>0</v>
      </c>
      <c r="L195" s="223">
        <f t="shared" si="95"/>
        <v>0</v>
      </c>
      <c r="M195" s="104">
        <f t="shared" ref="M195:X195" si="125">M196+M197</f>
        <v>0</v>
      </c>
      <c r="N195" s="105">
        <f t="shared" si="125"/>
        <v>0</v>
      </c>
      <c r="O195" s="105">
        <f t="shared" si="125"/>
        <v>0</v>
      </c>
      <c r="P195" s="105">
        <f t="shared" si="125"/>
        <v>0</v>
      </c>
      <c r="Q195" s="105">
        <f t="shared" si="125"/>
        <v>0</v>
      </c>
      <c r="R195" s="105">
        <f t="shared" ref="R195" si="126">R196+R197</f>
        <v>0</v>
      </c>
      <c r="S195" s="105">
        <f t="shared" si="125"/>
        <v>0</v>
      </c>
      <c r="T195" s="107">
        <f t="shared" si="125"/>
        <v>0</v>
      </c>
      <c r="U195" s="105">
        <f t="shared" si="125"/>
        <v>0</v>
      </c>
      <c r="V195" s="105">
        <f t="shared" ref="V195" si="127">V196+V197</f>
        <v>0</v>
      </c>
      <c r="W195" s="107">
        <f t="shared" si="125"/>
        <v>0</v>
      </c>
      <c r="X195" s="109">
        <f t="shared" si="125"/>
        <v>0</v>
      </c>
    </row>
    <row r="196" spans="1:24" ht="25.5" hidden="1" customHeight="1" x14ac:dyDescent="0.25">
      <c r="A196" s="140" t="s">
        <v>522</v>
      </c>
      <c r="B196" s="59"/>
      <c r="C196" s="2"/>
      <c r="D196" s="607" t="s">
        <v>853</v>
      </c>
      <c r="E196" s="607"/>
      <c r="F196" s="197"/>
      <c r="G196" s="497"/>
      <c r="H196" s="497"/>
      <c r="I196" s="426"/>
      <c r="J196" s="406"/>
      <c r="K196" s="215"/>
      <c r="L196" s="224">
        <f t="shared" si="95"/>
        <v>0</v>
      </c>
      <c r="M196" s="81"/>
      <c r="N196" s="1"/>
      <c r="O196" s="1"/>
      <c r="P196" s="1"/>
      <c r="Q196" s="1"/>
      <c r="R196" s="1"/>
      <c r="S196" s="1"/>
      <c r="T196" s="43"/>
      <c r="U196" s="1"/>
      <c r="V196" s="1"/>
      <c r="W196" s="43"/>
      <c r="X196" s="46"/>
    </row>
    <row r="197" spans="1:24" ht="25.5" hidden="1" customHeight="1" x14ac:dyDescent="0.25">
      <c r="A197" s="140" t="s">
        <v>523</v>
      </c>
      <c r="B197" s="59"/>
      <c r="C197" s="2"/>
      <c r="D197" s="607" t="s">
        <v>854</v>
      </c>
      <c r="E197" s="607"/>
      <c r="F197" s="197"/>
      <c r="G197" s="497"/>
      <c r="H197" s="497"/>
      <c r="I197" s="426"/>
      <c r="J197" s="406"/>
      <c r="K197" s="215"/>
      <c r="L197" s="224">
        <f t="shared" si="95"/>
        <v>0</v>
      </c>
      <c r="M197" s="81"/>
      <c r="N197" s="1"/>
      <c r="O197" s="1"/>
      <c r="P197" s="1"/>
      <c r="Q197" s="1"/>
      <c r="R197" s="1"/>
      <c r="S197" s="1"/>
      <c r="T197" s="43"/>
      <c r="U197" s="1"/>
      <c r="V197" s="1"/>
      <c r="W197" s="43"/>
      <c r="X197" s="46"/>
    </row>
    <row r="198" spans="1:24" s="19" customFormat="1" ht="15" hidden="1" customHeight="1" x14ac:dyDescent="0.25">
      <c r="A198" s="140" t="s">
        <v>524</v>
      </c>
      <c r="B198" s="101" t="s">
        <v>973</v>
      </c>
      <c r="C198" s="679" t="s">
        <v>1105</v>
      </c>
      <c r="D198" s="680"/>
      <c r="E198" s="680"/>
      <c r="F198" s="202">
        <f>F199+F200+F201+F202+F203+F204+F205+F206+F207+F208+F209</f>
        <v>0</v>
      </c>
      <c r="G198" s="502">
        <f>G199+G200+G201+G202+G203+G204+G205+G206+G207+G208+G209</f>
        <v>0</v>
      </c>
      <c r="H198" s="502">
        <f>H199+H200+H201+H202+H203+H204+H205+H206+H207+H208+H209</f>
        <v>0</v>
      </c>
      <c r="I198" s="432">
        <f>I199+I200+I201+I202+I203+I204+I205+I206+I207+I208+I209</f>
        <v>0</v>
      </c>
      <c r="J198" s="412">
        <f t="shared" ref="J198:K198" si="128">J199+J200+J201+J202+J203+J204+J205+J206+J207+J208+J209</f>
        <v>0</v>
      </c>
      <c r="K198" s="220">
        <f t="shared" si="128"/>
        <v>0</v>
      </c>
      <c r="L198" s="223">
        <f t="shared" ref="L198:L246" si="129">SUM(J198:K198)</f>
        <v>0</v>
      </c>
      <c r="M198" s="104">
        <f t="shared" ref="M198:X198" si="130">M199+M200+M201+M202+M203+M204+M205+M206+M207+M208+M209</f>
        <v>0</v>
      </c>
      <c r="N198" s="105">
        <f t="shared" si="130"/>
        <v>0</v>
      </c>
      <c r="O198" s="105">
        <f t="shared" si="130"/>
        <v>0</v>
      </c>
      <c r="P198" s="105">
        <f t="shared" si="130"/>
        <v>0</v>
      </c>
      <c r="Q198" s="105">
        <f t="shared" si="130"/>
        <v>0</v>
      </c>
      <c r="R198" s="105">
        <f t="shared" ref="R198" si="131">R199+R200+R201+R202+R203+R204+R205+R206+R207+R208+R209</f>
        <v>0</v>
      </c>
      <c r="S198" s="105">
        <f t="shared" si="130"/>
        <v>0</v>
      </c>
      <c r="T198" s="107">
        <f t="shared" si="130"/>
        <v>0</v>
      </c>
      <c r="U198" s="105">
        <f t="shared" si="130"/>
        <v>0</v>
      </c>
      <c r="V198" s="105">
        <f t="shared" ref="V198" si="132">V199+V200+V201+V202+V203+V204+V205+V206+V207+V208+V209</f>
        <v>0</v>
      </c>
      <c r="W198" s="107">
        <f t="shared" si="130"/>
        <v>0</v>
      </c>
      <c r="X198" s="109">
        <f t="shared" si="130"/>
        <v>0</v>
      </c>
    </row>
    <row r="199" spans="1:24" ht="15.75" hidden="1" thickBot="1" x14ac:dyDescent="0.3">
      <c r="A199" s="140" t="s">
        <v>525</v>
      </c>
      <c r="B199" s="59"/>
      <c r="C199" s="2"/>
      <c r="D199" s="603" t="s">
        <v>643</v>
      </c>
      <c r="E199" s="603"/>
      <c r="F199" s="187"/>
      <c r="G199" s="486"/>
      <c r="H199" s="486"/>
      <c r="I199" s="415"/>
      <c r="J199" s="394"/>
      <c r="K199" s="205"/>
      <c r="L199" s="224">
        <f t="shared" si="129"/>
        <v>0</v>
      </c>
      <c r="M199" s="81"/>
      <c r="N199" s="1"/>
      <c r="O199" s="1"/>
      <c r="P199" s="1"/>
      <c r="Q199" s="1"/>
      <c r="R199" s="1"/>
      <c r="S199" s="1"/>
      <c r="T199" s="43"/>
      <c r="U199" s="1"/>
      <c r="V199" s="1"/>
      <c r="W199" s="43"/>
      <c r="X199" s="46"/>
    </row>
    <row r="200" spans="1:24" ht="15.75" hidden="1" thickBot="1" x14ac:dyDescent="0.3">
      <c r="A200" s="140" t="s">
        <v>526</v>
      </c>
      <c r="B200" s="59"/>
      <c r="C200" s="2"/>
      <c r="D200" s="603" t="s">
        <v>1106</v>
      </c>
      <c r="E200" s="603"/>
      <c r="F200" s="187"/>
      <c r="G200" s="486"/>
      <c r="H200" s="486"/>
      <c r="I200" s="415"/>
      <c r="J200" s="394"/>
      <c r="K200" s="205"/>
      <c r="L200" s="224">
        <f t="shared" si="129"/>
        <v>0</v>
      </c>
      <c r="M200" s="81"/>
      <c r="N200" s="1"/>
      <c r="O200" s="1"/>
      <c r="P200" s="1"/>
      <c r="Q200" s="1"/>
      <c r="R200" s="1"/>
      <c r="S200" s="1"/>
      <c r="T200" s="43"/>
      <c r="U200" s="1"/>
      <c r="V200" s="1"/>
      <c r="W200" s="43"/>
      <c r="X200" s="46"/>
    </row>
    <row r="201" spans="1:24" ht="15.75" hidden="1" thickBot="1" x14ac:dyDescent="0.3">
      <c r="A201" s="140" t="s">
        <v>527</v>
      </c>
      <c r="B201" s="59"/>
      <c r="C201" s="2"/>
      <c r="D201" s="603" t="s">
        <v>646</v>
      </c>
      <c r="E201" s="603"/>
      <c r="F201" s="187"/>
      <c r="G201" s="486"/>
      <c r="H201" s="486"/>
      <c r="I201" s="415"/>
      <c r="J201" s="394"/>
      <c r="K201" s="205"/>
      <c r="L201" s="224">
        <f t="shared" si="129"/>
        <v>0</v>
      </c>
      <c r="M201" s="81"/>
      <c r="N201" s="1"/>
      <c r="O201" s="1"/>
      <c r="P201" s="1"/>
      <c r="Q201" s="1"/>
      <c r="R201" s="1"/>
      <c r="S201" s="1"/>
      <c r="T201" s="43"/>
      <c r="U201" s="1"/>
      <c r="V201" s="1"/>
      <c r="W201" s="43"/>
      <c r="X201" s="46"/>
    </row>
    <row r="202" spans="1:24" ht="15.75" hidden="1" thickBot="1" x14ac:dyDescent="0.3">
      <c r="A202" s="140" t="s">
        <v>528</v>
      </c>
      <c r="B202" s="59"/>
      <c r="C202" s="2"/>
      <c r="D202" s="603" t="s">
        <v>644</v>
      </c>
      <c r="E202" s="603"/>
      <c r="F202" s="187"/>
      <c r="G202" s="486"/>
      <c r="H202" s="486"/>
      <c r="I202" s="415"/>
      <c r="J202" s="394"/>
      <c r="K202" s="205"/>
      <c r="L202" s="224">
        <f t="shared" si="129"/>
        <v>0</v>
      </c>
      <c r="M202" s="81"/>
      <c r="N202" s="1"/>
      <c r="O202" s="1"/>
      <c r="P202" s="1"/>
      <c r="Q202" s="1"/>
      <c r="R202" s="1"/>
      <c r="S202" s="1"/>
      <c r="T202" s="43"/>
      <c r="U202" s="1"/>
      <c r="V202" s="1"/>
      <c r="W202" s="43"/>
      <c r="X202" s="46"/>
    </row>
    <row r="203" spans="1:24" ht="15.75" hidden="1" thickBot="1" x14ac:dyDescent="0.3">
      <c r="A203" s="140" t="s">
        <v>529</v>
      </c>
      <c r="B203" s="59"/>
      <c r="C203" s="2"/>
      <c r="D203" s="603" t="s">
        <v>1107</v>
      </c>
      <c r="E203" s="603"/>
      <c r="F203" s="187"/>
      <c r="G203" s="486"/>
      <c r="H203" s="486"/>
      <c r="I203" s="415"/>
      <c r="J203" s="394"/>
      <c r="K203" s="205"/>
      <c r="L203" s="224">
        <f t="shared" si="129"/>
        <v>0</v>
      </c>
      <c r="M203" s="81"/>
      <c r="N203" s="1"/>
      <c r="O203" s="1"/>
      <c r="P203" s="1"/>
      <c r="Q203" s="1"/>
      <c r="R203" s="1"/>
      <c r="S203" s="1"/>
      <c r="T203" s="43"/>
      <c r="U203" s="1"/>
      <c r="V203" s="1"/>
      <c r="W203" s="43"/>
      <c r="X203" s="46"/>
    </row>
    <row r="204" spans="1:24" ht="25.5" hidden="1" customHeight="1" x14ac:dyDescent="0.25">
      <c r="A204" s="140" t="s">
        <v>530</v>
      </c>
      <c r="B204" s="59"/>
      <c r="C204" s="2"/>
      <c r="D204" s="607" t="s">
        <v>822</v>
      </c>
      <c r="E204" s="607"/>
      <c r="F204" s="197"/>
      <c r="G204" s="497"/>
      <c r="H204" s="497"/>
      <c r="I204" s="426"/>
      <c r="J204" s="406"/>
      <c r="K204" s="215"/>
      <c r="L204" s="224">
        <f t="shared" si="129"/>
        <v>0</v>
      </c>
      <c r="M204" s="81"/>
      <c r="N204" s="1"/>
      <c r="O204" s="1"/>
      <c r="P204" s="1"/>
      <c r="Q204" s="1"/>
      <c r="R204" s="1"/>
      <c r="S204" s="1"/>
      <c r="T204" s="43"/>
      <c r="U204" s="1"/>
      <c r="V204" s="1"/>
      <c r="W204" s="43"/>
      <c r="X204" s="46"/>
    </row>
    <row r="205" spans="1:24" ht="25.5" hidden="1" customHeight="1" x14ac:dyDescent="0.25">
      <c r="A205" s="140" t="s">
        <v>531</v>
      </c>
      <c r="B205" s="59"/>
      <c r="C205" s="2"/>
      <c r="D205" s="607" t="s">
        <v>825</v>
      </c>
      <c r="E205" s="607"/>
      <c r="F205" s="197"/>
      <c r="G205" s="497"/>
      <c r="H205" s="497"/>
      <c r="I205" s="426"/>
      <c r="J205" s="406"/>
      <c r="K205" s="215"/>
      <c r="L205" s="224">
        <f t="shared" si="129"/>
        <v>0</v>
      </c>
      <c r="M205" s="81"/>
      <c r="N205" s="1"/>
      <c r="O205" s="1"/>
      <c r="P205" s="1"/>
      <c r="Q205" s="1"/>
      <c r="R205" s="1"/>
      <c r="S205" s="1"/>
      <c r="T205" s="43"/>
      <c r="U205" s="1"/>
      <c r="V205" s="1"/>
      <c r="W205" s="43"/>
      <c r="X205" s="46"/>
    </row>
    <row r="206" spans="1:24" ht="15.75" hidden="1" thickBot="1" x14ac:dyDescent="0.3">
      <c r="A206" s="140" t="s">
        <v>532</v>
      </c>
      <c r="B206" s="59"/>
      <c r="C206" s="2"/>
      <c r="D206" s="603" t="s">
        <v>1108</v>
      </c>
      <c r="E206" s="603"/>
      <c r="F206" s="187"/>
      <c r="G206" s="486"/>
      <c r="H206" s="486"/>
      <c r="I206" s="415"/>
      <c r="J206" s="394"/>
      <c r="K206" s="205"/>
      <c r="L206" s="224">
        <f t="shared" si="129"/>
        <v>0</v>
      </c>
      <c r="M206" s="81"/>
      <c r="N206" s="1"/>
      <c r="O206" s="1"/>
      <c r="P206" s="1"/>
      <c r="Q206" s="1"/>
      <c r="R206" s="1"/>
      <c r="S206" s="1"/>
      <c r="T206" s="43"/>
      <c r="U206" s="1"/>
      <c r="V206" s="1"/>
      <c r="W206" s="43"/>
      <c r="X206" s="46"/>
    </row>
    <row r="207" spans="1:24" ht="15.75" hidden="1" thickBot="1" x14ac:dyDescent="0.3">
      <c r="A207" s="140" t="s">
        <v>533</v>
      </c>
      <c r="B207" s="59"/>
      <c r="C207" s="2"/>
      <c r="D207" s="603" t="s">
        <v>645</v>
      </c>
      <c r="E207" s="603"/>
      <c r="F207" s="187"/>
      <c r="G207" s="486"/>
      <c r="H207" s="486"/>
      <c r="I207" s="415"/>
      <c r="J207" s="394"/>
      <c r="K207" s="205"/>
      <c r="L207" s="224">
        <f t="shared" si="129"/>
        <v>0</v>
      </c>
      <c r="M207" s="81"/>
      <c r="N207" s="1"/>
      <c r="O207" s="1"/>
      <c r="P207" s="1"/>
      <c r="Q207" s="1"/>
      <c r="R207" s="1"/>
      <c r="S207" s="1"/>
      <c r="T207" s="43"/>
      <c r="U207" s="1"/>
      <c r="V207" s="1"/>
      <c r="W207" s="43"/>
      <c r="X207" s="46"/>
    </row>
    <row r="208" spans="1:24" ht="15.75" hidden="1" thickBot="1" x14ac:dyDescent="0.3">
      <c r="A208" s="140" t="s">
        <v>534</v>
      </c>
      <c r="B208" s="59"/>
      <c r="C208" s="2"/>
      <c r="D208" s="603" t="s">
        <v>1109</v>
      </c>
      <c r="E208" s="603"/>
      <c r="F208" s="187"/>
      <c r="G208" s="486"/>
      <c r="H208" s="486"/>
      <c r="I208" s="415"/>
      <c r="J208" s="394"/>
      <c r="K208" s="205"/>
      <c r="L208" s="224">
        <f t="shared" si="129"/>
        <v>0</v>
      </c>
      <c r="M208" s="81"/>
      <c r="N208" s="1"/>
      <c r="O208" s="1"/>
      <c r="P208" s="1"/>
      <c r="Q208" s="1"/>
      <c r="R208" s="1"/>
      <c r="S208" s="1"/>
      <c r="T208" s="43"/>
      <c r="U208" s="1"/>
      <c r="V208" s="1"/>
      <c r="W208" s="43"/>
      <c r="X208" s="46"/>
    </row>
    <row r="209" spans="1:24" ht="15.75" hidden="1" thickBot="1" x14ac:dyDescent="0.3">
      <c r="A209" s="140" t="s">
        <v>535</v>
      </c>
      <c r="B209" s="59"/>
      <c r="C209" s="2"/>
      <c r="D209" s="603" t="s">
        <v>851</v>
      </c>
      <c r="E209" s="603"/>
      <c r="F209" s="187"/>
      <c r="G209" s="486"/>
      <c r="H209" s="486"/>
      <c r="I209" s="415"/>
      <c r="J209" s="394"/>
      <c r="K209" s="205"/>
      <c r="L209" s="224">
        <f t="shared" si="129"/>
        <v>0</v>
      </c>
      <c r="M209" s="81"/>
      <c r="N209" s="1"/>
      <c r="O209" s="1"/>
      <c r="P209" s="1"/>
      <c r="Q209" s="1"/>
      <c r="R209" s="1"/>
      <c r="S209" s="1"/>
      <c r="T209" s="43"/>
      <c r="U209" s="1"/>
      <c r="V209" s="1"/>
      <c r="W209" s="43"/>
      <c r="X209" s="46"/>
    </row>
    <row r="210" spans="1:24" s="19" customFormat="1" ht="15.75" hidden="1" thickBot="1" x14ac:dyDescent="0.3">
      <c r="A210" s="140" t="s">
        <v>536</v>
      </c>
      <c r="B210" s="101" t="s">
        <v>974</v>
      </c>
      <c r="C210" s="613" t="s">
        <v>537</v>
      </c>
      <c r="D210" s="614"/>
      <c r="E210" s="614"/>
      <c r="F210" s="188"/>
      <c r="G210" s="487"/>
      <c r="H210" s="487"/>
      <c r="I210" s="416"/>
      <c r="J210" s="395"/>
      <c r="K210" s="206"/>
      <c r="L210" s="223">
        <f t="shared" si="129"/>
        <v>0</v>
      </c>
      <c r="M210" s="104"/>
      <c r="N210" s="105"/>
      <c r="O210" s="105"/>
      <c r="P210" s="105"/>
      <c r="Q210" s="105"/>
      <c r="R210" s="105"/>
      <c r="S210" s="105"/>
      <c r="T210" s="107"/>
      <c r="U210" s="105"/>
      <c r="V210" s="105"/>
      <c r="W210" s="107"/>
      <c r="X210" s="109"/>
    </row>
    <row r="211" spans="1:24" s="19" customFormat="1" ht="15.75" hidden="1" thickBot="1" x14ac:dyDescent="0.3">
      <c r="A211" s="140" t="s">
        <v>538</v>
      </c>
      <c r="B211" s="101" t="s">
        <v>975</v>
      </c>
      <c r="C211" s="613" t="s">
        <v>539</v>
      </c>
      <c r="D211" s="614"/>
      <c r="E211" s="614"/>
      <c r="F211" s="188"/>
      <c r="G211" s="487"/>
      <c r="H211" s="487"/>
      <c r="I211" s="416"/>
      <c r="J211" s="395"/>
      <c r="K211" s="206"/>
      <c r="L211" s="223">
        <f t="shared" si="129"/>
        <v>0</v>
      </c>
      <c r="M211" s="104"/>
      <c r="N211" s="105"/>
      <c r="O211" s="105"/>
      <c r="P211" s="105"/>
      <c r="Q211" s="105"/>
      <c r="R211" s="105"/>
      <c r="S211" s="105"/>
      <c r="T211" s="107"/>
      <c r="U211" s="105"/>
      <c r="V211" s="105"/>
      <c r="W211" s="107"/>
      <c r="X211" s="109"/>
    </row>
    <row r="212" spans="1:24" s="19" customFormat="1" ht="15.75" hidden="1" thickBot="1" x14ac:dyDescent="0.3">
      <c r="A212" s="140" t="s">
        <v>540</v>
      </c>
      <c r="B212" s="101" t="s">
        <v>976</v>
      </c>
      <c r="C212" s="613" t="s">
        <v>541</v>
      </c>
      <c r="D212" s="614"/>
      <c r="E212" s="614"/>
      <c r="F212" s="188">
        <f>F213+F214+F215+F216+F217+F218+F219+F220+F221+F222</f>
        <v>0</v>
      </c>
      <c r="G212" s="487">
        <f>G213+G214+G215+G216+G217+G218+G219+G220+G221+G222</f>
        <v>0</v>
      </c>
      <c r="H212" s="487">
        <f>H213+H214+H215+H216+H217+H218+H219+H220+H221+H222</f>
        <v>0</v>
      </c>
      <c r="I212" s="416">
        <f>I213+I214+I215+I216+I217+I218+I219+I220+I221+I222</f>
        <v>0</v>
      </c>
      <c r="J212" s="395">
        <f t="shared" ref="J212:K212" si="133">J213+J214+J215+J216+J217+J218+J219+J220+J221+J222</f>
        <v>0</v>
      </c>
      <c r="K212" s="206">
        <f t="shared" si="133"/>
        <v>0</v>
      </c>
      <c r="L212" s="223">
        <f t="shared" si="129"/>
        <v>0</v>
      </c>
      <c r="M212" s="104">
        <f t="shared" ref="M212:X212" si="134">M213+M214+M215+M216+M217+M218+M219+M220+M221+M222</f>
        <v>0</v>
      </c>
      <c r="N212" s="105">
        <f t="shared" si="134"/>
        <v>0</v>
      </c>
      <c r="O212" s="105">
        <f t="shared" si="134"/>
        <v>0</v>
      </c>
      <c r="P212" s="105">
        <f t="shared" si="134"/>
        <v>0</v>
      </c>
      <c r="Q212" s="105">
        <f t="shared" si="134"/>
        <v>0</v>
      </c>
      <c r="R212" s="105">
        <f t="shared" ref="R212" si="135">R213+R214+R215+R216+R217+R218+R219+R220+R221+R222</f>
        <v>0</v>
      </c>
      <c r="S212" s="105">
        <f t="shared" si="134"/>
        <v>0</v>
      </c>
      <c r="T212" s="107">
        <f t="shared" si="134"/>
        <v>0</v>
      </c>
      <c r="U212" s="105">
        <f t="shared" si="134"/>
        <v>0</v>
      </c>
      <c r="V212" s="105">
        <f t="shared" ref="V212" si="136">V213+V214+V215+V216+V217+V218+V219+V220+V221+V222</f>
        <v>0</v>
      </c>
      <c r="W212" s="107">
        <f t="shared" si="134"/>
        <v>0</v>
      </c>
      <c r="X212" s="109">
        <f t="shared" si="134"/>
        <v>0</v>
      </c>
    </row>
    <row r="213" spans="1:24" ht="15.75" hidden="1" thickBot="1" x14ac:dyDescent="0.3">
      <c r="A213" s="140" t="s">
        <v>542</v>
      </c>
      <c r="B213" s="59"/>
      <c r="C213" s="2"/>
      <c r="D213" s="603" t="s">
        <v>647</v>
      </c>
      <c r="E213" s="603"/>
      <c r="F213" s="187"/>
      <c r="G213" s="486"/>
      <c r="H213" s="486"/>
      <c r="I213" s="415"/>
      <c r="J213" s="394"/>
      <c r="K213" s="205"/>
      <c r="L213" s="224">
        <f t="shared" si="129"/>
        <v>0</v>
      </c>
      <c r="M213" s="81"/>
      <c r="N213" s="1"/>
      <c r="O213" s="1"/>
      <c r="P213" s="1"/>
      <c r="Q213" s="1"/>
      <c r="R213" s="1"/>
      <c r="S213" s="1"/>
      <c r="T213" s="43"/>
      <c r="U213" s="1"/>
      <c r="V213" s="1"/>
      <c r="W213" s="43"/>
      <c r="X213" s="46"/>
    </row>
    <row r="214" spans="1:24" ht="15.75" hidden="1" thickBot="1" x14ac:dyDescent="0.3">
      <c r="A214" s="140" t="s">
        <v>543</v>
      </c>
      <c r="B214" s="59"/>
      <c r="C214" s="2"/>
      <c r="D214" s="603" t="s">
        <v>648</v>
      </c>
      <c r="E214" s="603"/>
      <c r="F214" s="187"/>
      <c r="G214" s="486"/>
      <c r="H214" s="486"/>
      <c r="I214" s="415"/>
      <c r="J214" s="394"/>
      <c r="K214" s="205"/>
      <c r="L214" s="224">
        <f t="shared" si="129"/>
        <v>0</v>
      </c>
      <c r="M214" s="81"/>
      <c r="N214" s="1"/>
      <c r="O214" s="1"/>
      <c r="P214" s="1"/>
      <c r="Q214" s="1"/>
      <c r="R214" s="1"/>
      <c r="S214" s="1"/>
      <c r="T214" s="43"/>
      <c r="U214" s="1"/>
      <c r="V214" s="1"/>
      <c r="W214" s="43"/>
      <c r="X214" s="46"/>
    </row>
    <row r="215" spans="1:24" ht="15.75" hidden="1" thickBot="1" x14ac:dyDescent="0.3">
      <c r="A215" s="140" t="s">
        <v>544</v>
      </c>
      <c r="B215" s="59"/>
      <c r="C215" s="2"/>
      <c r="D215" s="603" t="s">
        <v>649</v>
      </c>
      <c r="E215" s="603"/>
      <c r="F215" s="187"/>
      <c r="G215" s="486"/>
      <c r="H215" s="486"/>
      <c r="I215" s="415"/>
      <c r="J215" s="394"/>
      <c r="K215" s="205"/>
      <c r="L215" s="224">
        <f t="shared" si="129"/>
        <v>0</v>
      </c>
      <c r="M215" s="81"/>
      <c r="N215" s="1"/>
      <c r="O215" s="1"/>
      <c r="P215" s="1"/>
      <c r="Q215" s="1"/>
      <c r="R215" s="1"/>
      <c r="S215" s="1"/>
      <c r="T215" s="43"/>
      <c r="U215" s="1"/>
      <c r="V215" s="1"/>
      <c r="W215" s="43"/>
      <c r="X215" s="46"/>
    </row>
    <row r="216" spans="1:24" ht="15.75" hidden="1" thickBot="1" x14ac:dyDescent="0.3">
      <c r="A216" s="140" t="s">
        <v>545</v>
      </c>
      <c r="B216" s="59"/>
      <c r="C216" s="2"/>
      <c r="D216" s="603" t="s">
        <v>650</v>
      </c>
      <c r="E216" s="603"/>
      <c r="F216" s="187"/>
      <c r="G216" s="486"/>
      <c r="H216" s="486"/>
      <c r="I216" s="415"/>
      <c r="J216" s="394"/>
      <c r="K216" s="205"/>
      <c r="L216" s="224">
        <f t="shared" si="129"/>
        <v>0</v>
      </c>
      <c r="M216" s="81"/>
      <c r="N216" s="1"/>
      <c r="O216" s="1"/>
      <c r="P216" s="1"/>
      <c r="Q216" s="1"/>
      <c r="R216" s="1"/>
      <c r="S216" s="1"/>
      <c r="T216" s="43"/>
      <c r="U216" s="1"/>
      <c r="V216" s="1"/>
      <c r="W216" s="43"/>
      <c r="X216" s="46"/>
    </row>
    <row r="217" spans="1:24" ht="15.75" hidden="1" thickBot="1" x14ac:dyDescent="0.3">
      <c r="A217" s="140" t="s">
        <v>546</v>
      </c>
      <c r="B217" s="59"/>
      <c r="C217" s="2"/>
      <c r="D217" s="603" t="s">
        <v>651</v>
      </c>
      <c r="E217" s="603"/>
      <c r="F217" s="187"/>
      <c r="G217" s="486"/>
      <c r="H217" s="486"/>
      <c r="I217" s="415"/>
      <c r="J217" s="394"/>
      <c r="K217" s="205"/>
      <c r="L217" s="224">
        <f t="shared" si="129"/>
        <v>0</v>
      </c>
      <c r="M217" s="81"/>
      <c r="N217" s="1"/>
      <c r="O217" s="1"/>
      <c r="P217" s="1"/>
      <c r="Q217" s="1"/>
      <c r="R217" s="1"/>
      <c r="S217" s="1"/>
      <c r="T217" s="43"/>
      <c r="U217" s="1"/>
      <c r="V217" s="1"/>
      <c r="W217" s="43"/>
      <c r="X217" s="46"/>
    </row>
    <row r="218" spans="1:24" ht="25.5" hidden="1" customHeight="1" x14ac:dyDescent="0.25">
      <c r="A218" s="140" t="s">
        <v>547</v>
      </c>
      <c r="B218" s="59"/>
      <c r="C218" s="2"/>
      <c r="D218" s="607" t="s">
        <v>823</v>
      </c>
      <c r="E218" s="607"/>
      <c r="F218" s="197"/>
      <c r="G218" s="497"/>
      <c r="H218" s="497"/>
      <c r="I218" s="426"/>
      <c r="J218" s="406"/>
      <c r="K218" s="215"/>
      <c r="L218" s="224">
        <f t="shared" si="129"/>
        <v>0</v>
      </c>
      <c r="M218" s="81"/>
      <c r="N218" s="1"/>
      <c r="O218" s="1"/>
      <c r="P218" s="1"/>
      <c r="Q218" s="1"/>
      <c r="R218" s="1"/>
      <c r="S218" s="1"/>
      <c r="T218" s="43"/>
      <c r="U218" s="1"/>
      <c r="V218" s="1"/>
      <c r="W218" s="43"/>
      <c r="X218" s="46"/>
    </row>
    <row r="219" spans="1:24" ht="25.5" hidden="1" customHeight="1" x14ac:dyDescent="0.25">
      <c r="A219" s="140" t="s">
        <v>548</v>
      </c>
      <c r="B219" s="59"/>
      <c r="C219" s="2"/>
      <c r="D219" s="607" t="s">
        <v>826</v>
      </c>
      <c r="E219" s="607"/>
      <c r="F219" s="197"/>
      <c r="G219" s="497"/>
      <c r="H219" s="497"/>
      <c r="I219" s="426"/>
      <c r="J219" s="406"/>
      <c r="K219" s="215"/>
      <c r="L219" s="224">
        <f t="shared" si="129"/>
        <v>0</v>
      </c>
      <c r="M219" s="81"/>
      <c r="N219" s="1"/>
      <c r="O219" s="1"/>
      <c r="P219" s="1"/>
      <c r="Q219" s="1"/>
      <c r="R219" s="1"/>
      <c r="S219" s="1"/>
      <c r="T219" s="43"/>
      <c r="U219" s="1"/>
      <c r="V219" s="1"/>
      <c r="W219" s="43"/>
      <c r="X219" s="46"/>
    </row>
    <row r="220" spans="1:24" ht="15.75" hidden="1" thickBot="1" x14ac:dyDescent="0.3">
      <c r="A220" s="140" t="s">
        <v>549</v>
      </c>
      <c r="B220" s="59"/>
      <c r="C220" s="2"/>
      <c r="D220" s="603" t="s">
        <v>652</v>
      </c>
      <c r="E220" s="603"/>
      <c r="F220" s="187"/>
      <c r="G220" s="486"/>
      <c r="H220" s="486"/>
      <c r="I220" s="415"/>
      <c r="J220" s="394"/>
      <c r="K220" s="205"/>
      <c r="L220" s="224">
        <f t="shared" si="129"/>
        <v>0</v>
      </c>
      <c r="M220" s="81"/>
      <c r="N220" s="1"/>
      <c r="O220" s="1"/>
      <c r="P220" s="1"/>
      <c r="Q220" s="1"/>
      <c r="R220" s="1"/>
      <c r="S220" s="1"/>
      <c r="T220" s="43"/>
      <c r="U220" s="1"/>
      <c r="V220" s="1"/>
      <c r="W220" s="43"/>
      <c r="X220" s="46"/>
    </row>
    <row r="221" spans="1:24" ht="15.75" hidden="1" thickBot="1" x14ac:dyDescent="0.3">
      <c r="A221" s="140" t="s">
        <v>550</v>
      </c>
      <c r="B221" s="59"/>
      <c r="C221" s="2"/>
      <c r="D221" s="603" t="s">
        <v>653</v>
      </c>
      <c r="E221" s="603"/>
      <c r="F221" s="187"/>
      <c r="G221" s="486"/>
      <c r="H221" s="486"/>
      <c r="I221" s="415"/>
      <c r="J221" s="394"/>
      <c r="K221" s="205"/>
      <c r="L221" s="224">
        <f t="shared" si="129"/>
        <v>0</v>
      </c>
      <c r="M221" s="81"/>
      <c r="N221" s="1"/>
      <c r="O221" s="1"/>
      <c r="P221" s="1"/>
      <c r="Q221" s="1"/>
      <c r="R221" s="1"/>
      <c r="S221" s="1"/>
      <c r="T221" s="43"/>
      <c r="U221" s="1"/>
      <c r="V221" s="1"/>
      <c r="W221" s="43"/>
      <c r="X221" s="46"/>
    </row>
    <row r="222" spans="1:24" ht="15.75" hidden="1" thickBot="1" x14ac:dyDescent="0.3">
      <c r="A222" s="140" t="s">
        <v>551</v>
      </c>
      <c r="B222" s="61"/>
      <c r="C222" s="21"/>
      <c r="D222" s="608" t="s">
        <v>852</v>
      </c>
      <c r="E222" s="608"/>
      <c r="F222" s="189"/>
      <c r="G222" s="488"/>
      <c r="H222" s="488"/>
      <c r="I222" s="417"/>
      <c r="J222" s="396"/>
      <c r="K222" s="207"/>
      <c r="L222" s="224">
        <f t="shared" si="129"/>
        <v>0</v>
      </c>
      <c r="M222" s="81"/>
      <c r="N222" s="1"/>
      <c r="O222" s="1"/>
      <c r="P222" s="1"/>
      <c r="Q222" s="1"/>
      <c r="R222" s="1"/>
      <c r="S222" s="1"/>
      <c r="T222" s="43"/>
      <c r="U222" s="1"/>
      <c r="V222" s="1"/>
      <c r="W222" s="43"/>
      <c r="X222" s="46"/>
    </row>
    <row r="223" spans="1:24" ht="15.75" thickBot="1" x14ac:dyDescent="0.3">
      <c r="B223" s="110" t="s">
        <v>552</v>
      </c>
      <c r="C223" s="609" t="s">
        <v>553</v>
      </c>
      <c r="D223" s="610"/>
      <c r="E223" s="610"/>
      <c r="F223" s="190">
        <f>F224+F238+F244</f>
        <v>0</v>
      </c>
      <c r="G223" s="489">
        <f>G224+G238+G244</f>
        <v>0</v>
      </c>
      <c r="H223" s="489">
        <f>H224+H238+H244</f>
        <v>0</v>
      </c>
      <c r="I223" s="418">
        <f>I224+I238+I244</f>
        <v>0</v>
      </c>
      <c r="J223" s="397">
        <f t="shared" ref="J223:K223" si="137">J224+J238+J244</f>
        <v>0</v>
      </c>
      <c r="K223" s="208">
        <f t="shared" si="137"/>
        <v>0</v>
      </c>
      <c r="L223" s="221">
        <f t="shared" si="129"/>
        <v>0</v>
      </c>
      <c r="M223" s="95">
        <f t="shared" ref="M223:X223" si="138">M224+M238+M244</f>
        <v>0</v>
      </c>
      <c r="N223" s="96">
        <f t="shared" si="138"/>
        <v>0</v>
      </c>
      <c r="O223" s="96">
        <f t="shared" si="138"/>
        <v>0</v>
      </c>
      <c r="P223" s="96">
        <f t="shared" si="138"/>
        <v>0</v>
      </c>
      <c r="Q223" s="96">
        <f t="shared" si="138"/>
        <v>0</v>
      </c>
      <c r="R223" s="96">
        <f t="shared" ref="R223" si="139">R224+R238+R244</f>
        <v>0</v>
      </c>
      <c r="S223" s="96">
        <f t="shared" si="138"/>
        <v>0</v>
      </c>
      <c r="T223" s="98">
        <f t="shared" si="138"/>
        <v>0</v>
      </c>
      <c r="U223" s="96">
        <f t="shared" si="138"/>
        <v>0</v>
      </c>
      <c r="V223" s="96">
        <f t="shared" ref="V223" si="140">V224+V238+V244</f>
        <v>0</v>
      </c>
      <c r="W223" s="98">
        <f t="shared" si="138"/>
        <v>0</v>
      </c>
      <c r="X223" s="100">
        <f t="shared" si="138"/>
        <v>0</v>
      </c>
    </row>
    <row r="224" spans="1:24" ht="15.75" hidden="1" thickBot="1" x14ac:dyDescent="0.3">
      <c r="B224" s="128" t="s">
        <v>977</v>
      </c>
      <c r="C224" s="611" t="s">
        <v>554</v>
      </c>
      <c r="D224" s="612"/>
      <c r="E224" s="612"/>
      <c r="F224" s="186">
        <f>F225+F229+F234+F235+F236+F237</f>
        <v>0</v>
      </c>
      <c r="G224" s="485">
        <f>G225+G229+G234+G235+G236+G237</f>
        <v>0</v>
      </c>
      <c r="H224" s="485">
        <f>H225+H229+H234+H235+H236+H237</f>
        <v>0</v>
      </c>
      <c r="I224" s="414">
        <f>I225+I229+I234+I235+I236+I237</f>
        <v>0</v>
      </c>
      <c r="J224" s="393">
        <f t="shared" ref="J224:K224" si="141">J225+J229+J234+J235+J236+J237</f>
        <v>0</v>
      </c>
      <c r="K224" s="204">
        <f t="shared" si="141"/>
        <v>0</v>
      </c>
      <c r="L224" s="222">
        <f t="shared" si="129"/>
        <v>0</v>
      </c>
      <c r="M224" s="131">
        <f t="shared" ref="M224:X224" si="142">M225+M229+M234+M235+M236+M237</f>
        <v>0</v>
      </c>
      <c r="N224" s="132">
        <f t="shared" si="142"/>
        <v>0</v>
      </c>
      <c r="O224" s="132">
        <f t="shared" si="142"/>
        <v>0</v>
      </c>
      <c r="P224" s="132">
        <f t="shared" si="142"/>
        <v>0</v>
      </c>
      <c r="Q224" s="132">
        <f t="shared" si="142"/>
        <v>0</v>
      </c>
      <c r="R224" s="132">
        <f t="shared" ref="R224" si="143">R225+R229+R234+R235+R236+R237</f>
        <v>0</v>
      </c>
      <c r="S224" s="132">
        <f t="shared" si="142"/>
        <v>0</v>
      </c>
      <c r="T224" s="134">
        <f t="shared" si="142"/>
        <v>0</v>
      </c>
      <c r="U224" s="132">
        <f t="shared" si="142"/>
        <v>0</v>
      </c>
      <c r="V224" s="132">
        <f t="shared" ref="V224" si="144">V225+V229+V234+V235+V236+V237</f>
        <v>0</v>
      </c>
      <c r="W224" s="134">
        <f t="shared" si="142"/>
        <v>0</v>
      </c>
      <c r="X224" s="136">
        <f t="shared" si="142"/>
        <v>0</v>
      </c>
    </row>
    <row r="225" spans="1:24" s="19" customFormat="1" ht="15.75" hidden="1" thickBot="1" x14ac:dyDescent="0.3">
      <c r="A225" s="140"/>
      <c r="B225" s="57" t="s">
        <v>978</v>
      </c>
      <c r="C225" s="605" t="s">
        <v>555</v>
      </c>
      <c r="D225" s="606"/>
      <c r="E225" s="606"/>
      <c r="F225" s="194">
        <f>F226+F227+F228</f>
        <v>0</v>
      </c>
      <c r="G225" s="493">
        <f>G226+G227+G228</f>
        <v>0</v>
      </c>
      <c r="H225" s="493">
        <f>H226+H227+H228</f>
        <v>0</v>
      </c>
      <c r="I225" s="422">
        <f>I226+I227+I228</f>
        <v>0</v>
      </c>
      <c r="J225" s="401">
        <f t="shared" ref="J225:K225" si="145">J226+J227+J228</f>
        <v>0</v>
      </c>
      <c r="K225" s="212">
        <f t="shared" si="145"/>
        <v>0</v>
      </c>
      <c r="L225" s="225">
        <f t="shared" si="129"/>
        <v>0</v>
      </c>
      <c r="M225" s="83">
        <f t="shared" ref="M225:X225" si="146">M226+M227+M228</f>
        <v>0</v>
      </c>
      <c r="N225" s="13">
        <f t="shared" si="146"/>
        <v>0</v>
      </c>
      <c r="O225" s="13">
        <f t="shared" si="146"/>
        <v>0</v>
      </c>
      <c r="P225" s="13">
        <f t="shared" si="146"/>
        <v>0</v>
      </c>
      <c r="Q225" s="13">
        <f t="shared" si="146"/>
        <v>0</v>
      </c>
      <c r="R225" s="13">
        <f t="shared" ref="R225" si="147">R226+R227+R228</f>
        <v>0</v>
      </c>
      <c r="S225" s="13">
        <f t="shared" si="146"/>
        <v>0</v>
      </c>
      <c r="T225" s="44">
        <f t="shared" si="146"/>
        <v>0</v>
      </c>
      <c r="U225" s="13">
        <f t="shared" si="146"/>
        <v>0</v>
      </c>
      <c r="V225" s="13">
        <f t="shared" ref="V225" si="148">V226+V227+V228</f>
        <v>0</v>
      </c>
      <c r="W225" s="44">
        <f t="shared" si="146"/>
        <v>0</v>
      </c>
      <c r="X225" s="47">
        <f t="shared" si="146"/>
        <v>0</v>
      </c>
    </row>
    <row r="226" spans="1:24" ht="15.75" hidden="1" thickBot="1" x14ac:dyDescent="0.3">
      <c r="A226" s="140" t="s">
        <v>556</v>
      </c>
      <c r="B226" s="59" t="s">
        <v>979</v>
      </c>
      <c r="C226" s="171"/>
      <c r="D226" s="687" t="s">
        <v>991</v>
      </c>
      <c r="E226" s="687"/>
      <c r="F226" s="192"/>
      <c r="G226" s="491"/>
      <c r="H226" s="491"/>
      <c r="I226" s="420"/>
      <c r="J226" s="399"/>
      <c r="K226" s="210"/>
      <c r="L226" s="224">
        <f t="shared" si="129"/>
        <v>0</v>
      </c>
      <c r="M226" s="81"/>
      <c r="N226" s="1"/>
      <c r="O226" s="1"/>
      <c r="P226" s="1"/>
      <c r="Q226" s="1"/>
      <c r="R226" s="1"/>
      <c r="S226" s="1"/>
      <c r="T226" s="43"/>
      <c r="U226" s="1"/>
      <c r="V226" s="1"/>
      <c r="W226" s="43"/>
      <c r="X226" s="46"/>
    </row>
    <row r="227" spans="1:24" ht="15.75" hidden="1" thickBot="1" x14ac:dyDescent="0.3">
      <c r="A227" s="140" t="s">
        <v>557</v>
      </c>
      <c r="B227" s="59" t="s">
        <v>980</v>
      </c>
      <c r="C227" s="2"/>
      <c r="D227" s="603" t="s">
        <v>992</v>
      </c>
      <c r="E227" s="603"/>
      <c r="F227" s="187"/>
      <c r="G227" s="486"/>
      <c r="H227" s="486"/>
      <c r="I227" s="415"/>
      <c r="J227" s="394"/>
      <c r="K227" s="205"/>
      <c r="L227" s="224">
        <f t="shared" si="129"/>
        <v>0</v>
      </c>
      <c r="M227" s="81"/>
      <c r="N227" s="1"/>
      <c r="O227" s="1"/>
      <c r="P227" s="1"/>
      <c r="Q227" s="1"/>
      <c r="R227" s="1"/>
      <c r="S227" s="1"/>
      <c r="T227" s="43"/>
      <c r="U227" s="1"/>
      <c r="V227" s="1"/>
      <c r="W227" s="43"/>
      <c r="X227" s="46"/>
    </row>
    <row r="228" spans="1:24" ht="15.75" hidden="1" thickBot="1" x14ac:dyDescent="0.3">
      <c r="A228" s="140" t="s">
        <v>558</v>
      </c>
      <c r="B228" s="59" t="s">
        <v>981</v>
      </c>
      <c r="C228" s="2"/>
      <c r="D228" s="603" t="s">
        <v>993</v>
      </c>
      <c r="E228" s="603"/>
      <c r="F228" s="187"/>
      <c r="G228" s="486"/>
      <c r="H228" s="486"/>
      <c r="I228" s="415"/>
      <c r="J228" s="394"/>
      <c r="K228" s="205"/>
      <c r="L228" s="224">
        <f t="shared" si="129"/>
        <v>0</v>
      </c>
      <c r="M228" s="81"/>
      <c r="N228" s="1"/>
      <c r="O228" s="1"/>
      <c r="P228" s="1"/>
      <c r="Q228" s="1"/>
      <c r="R228" s="1"/>
      <c r="S228" s="1"/>
      <c r="T228" s="43"/>
      <c r="U228" s="1"/>
      <c r="V228" s="1"/>
      <c r="W228" s="43"/>
      <c r="X228" s="46"/>
    </row>
    <row r="229" spans="1:24" s="19" customFormat="1" ht="15.75" hidden="1" thickBot="1" x14ac:dyDescent="0.3">
      <c r="A229" s="140"/>
      <c r="B229" s="57" t="s">
        <v>982</v>
      </c>
      <c r="C229" s="605" t="s">
        <v>559</v>
      </c>
      <c r="D229" s="606"/>
      <c r="E229" s="606"/>
      <c r="F229" s="194">
        <f>F230+F231+F232+F233</f>
        <v>0</v>
      </c>
      <c r="G229" s="493">
        <f>G230+G231+G232+G233</f>
        <v>0</v>
      </c>
      <c r="H229" s="493">
        <f>H230+H231+H232+H233</f>
        <v>0</v>
      </c>
      <c r="I229" s="422">
        <f>I230+I231+I232+I233</f>
        <v>0</v>
      </c>
      <c r="J229" s="401">
        <f t="shared" ref="J229:K229" si="149">J230+J231+J232+J233</f>
        <v>0</v>
      </c>
      <c r="K229" s="212">
        <f t="shared" si="149"/>
        <v>0</v>
      </c>
      <c r="L229" s="225">
        <f t="shared" si="129"/>
        <v>0</v>
      </c>
      <c r="M229" s="83">
        <f t="shared" ref="M229:X229" si="150">M230+M231+M232+M233</f>
        <v>0</v>
      </c>
      <c r="N229" s="13">
        <f t="shared" si="150"/>
        <v>0</v>
      </c>
      <c r="O229" s="13">
        <f t="shared" si="150"/>
        <v>0</v>
      </c>
      <c r="P229" s="13">
        <f t="shared" si="150"/>
        <v>0</v>
      </c>
      <c r="Q229" s="13">
        <f t="shared" si="150"/>
        <v>0</v>
      </c>
      <c r="R229" s="13">
        <f t="shared" ref="R229" si="151">R230+R231+R232+R233</f>
        <v>0</v>
      </c>
      <c r="S229" s="13">
        <f t="shared" si="150"/>
        <v>0</v>
      </c>
      <c r="T229" s="44">
        <f t="shared" si="150"/>
        <v>0</v>
      </c>
      <c r="U229" s="13">
        <f t="shared" si="150"/>
        <v>0</v>
      </c>
      <c r="V229" s="13">
        <f t="shared" ref="V229" si="152">V230+V231+V232+V233</f>
        <v>0</v>
      </c>
      <c r="W229" s="44">
        <f t="shared" si="150"/>
        <v>0</v>
      </c>
      <c r="X229" s="47">
        <f t="shared" si="150"/>
        <v>0</v>
      </c>
    </row>
    <row r="230" spans="1:24" ht="15.75" hidden="1" thickBot="1" x14ac:dyDescent="0.3">
      <c r="A230" s="140" t="s">
        <v>560</v>
      </c>
      <c r="B230" s="59" t="s">
        <v>983</v>
      </c>
      <c r="C230" s="2"/>
      <c r="D230" s="603" t="s">
        <v>654</v>
      </c>
      <c r="E230" s="603"/>
      <c r="F230" s="187"/>
      <c r="G230" s="486"/>
      <c r="H230" s="486"/>
      <c r="I230" s="415"/>
      <c r="J230" s="394"/>
      <c r="K230" s="205"/>
      <c r="L230" s="224">
        <f t="shared" si="129"/>
        <v>0</v>
      </c>
      <c r="M230" s="81"/>
      <c r="N230" s="1"/>
      <c r="O230" s="1"/>
      <c r="P230" s="1"/>
      <c r="Q230" s="1"/>
      <c r="R230" s="1"/>
      <c r="S230" s="1"/>
      <c r="T230" s="43"/>
      <c r="U230" s="1"/>
      <c r="V230" s="1"/>
      <c r="W230" s="43"/>
      <c r="X230" s="46"/>
    </row>
    <row r="231" spans="1:24" ht="15.75" hidden="1" thickBot="1" x14ac:dyDescent="0.3">
      <c r="A231" s="140" t="s">
        <v>561</v>
      </c>
      <c r="B231" s="59" t="s">
        <v>984</v>
      </c>
      <c r="C231" s="2"/>
      <c r="D231" s="603" t="s">
        <v>655</v>
      </c>
      <c r="E231" s="603"/>
      <c r="F231" s="187"/>
      <c r="G231" s="486"/>
      <c r="H231" s="486"/>
      <c r="I231" s="415"/>
      <c r="J231" s="394"/>
      <c r="K231" s="205"/>
      <c r="L231" s="224">
        <f t="shared" si="129"/>
        <v>0</v>
      </c>
      <c r="M231" s="81"/>
      <c r="N231" s="1"/>
      <c r="O231" s="1"/>
      <c r="P231" s="1"/>
      <c r="Q231" s="1"/>
      <c r="R231" s="1"/>
      <c r="S231" s="1"/>
      <c r="T231" s="43"/>
      <c r="U231" s="1"/>
      <c r="V231" s="1"/>
      <c r="W231" s="43"/>
      <c r="X231" s="46"/>
    </row>
    <row r="232" spans="1:24" ht="15.75" hidden="1" thickBot="1" x14ac:dyDescent="0.3">
      <c r="A232" s="140" t="s">
        <v>562</v>
      </c>
      <c r="B232" s="59" t="s">
        <v>985</v>
      </c>
      <c r="C232" s="2"/>
      <c r="D232" s="603" t="s">
        <v>563</v>
      </c>
      <c r="E232" s="603"/>
      <c r="F232" s="187"/>
      <c r="G232" s="486"/>
      <c r="H232" s="486"/>
      <c r="I232" s="415"/>
      <c r="J232" s="394"/>
      <c r="K232" s="205"/>
      <c r="L232" s="224">
        <f t="shared" si="129"/>
        <v>0</v>
      </c>
      <c r="M232" s="81"/>
      <c r="N232" s="1"/>
      <c r="O232" s="1"/>
      <c r="P232" s="1"/>
      <c r="Q232" s="1"/>
      <c r="R232" s="1"/>
      <c r="S232" s="1"/>
      <c r="T232" s="43"/>
      <c r="U232" s="1"/>
      <c r="V232" s="1"/>
      <c r="W232" s="43"/>
      <c r="X232" s="46"/>
    </row>
    <row r="233" spans="1:24" ht="15.75" hidden="1" thickBot="1" x14ac:dyDescent="0.3">
      <c r="A233" s="140" t="s">
        <v>564</v>
      </c>
      <c r="B233" s="59" t="s">
        <v>986</v>
      </c>
      <c r="C233" s="2"/>
      <c r="D233" s="603" t="s">
        <v>565</v>
      </c>
      <c r="E233" s="603"/>
      <c r="F233" s="187"/>
      <c r="G233" s="486"/>
      <c r="H233" s="486"/>
      <c r="I233" s="415"/>
      <c r="J233" s="394"/>
      <c r="K233" s="205"/>
      <c r="L233" s="224">
        <f t="shared" si="129"/>
        <v>0</v>
      </c>
      <c r="M233" s="81"/>
      <c r="N233" s="1"/>
      <c r="O233" s="1"/>
      <c r="P233" s="1"/>
      <c r="Q233" s="1"/>
      <c r="R233" s="1"/>
      <c r="S233" s="1"/>
      <c r="T233" s="43"/>
      <c r="U233" s="1"/>
      <c r="V233" s="1"/>
      <c r="W233" s="43"/>
      <c r="X233" s="46"/>
    </row>
    <row r="234" spans="1:24" s="42" customFormat="1" ht="15.75" hidden="1" thickBot="1" x14ac:dyDescent="0.3">
      <c r="A234" s="140" t="s">
        <v>566</v>
      </c>
      <c r="B234" s="57" t="s">
        <v>987</v>
      </c>
      <c r="C234" s="605" t="s">
        <v>567</v>
      </c>
      <c r="D234" s="606"/>
      <c r="E234" s="606"/>
      <c r="F234" s="194"/>
      <c r="G234" s="493"/>
      <c r="H234" s="493"/>
      <c r="I234" s="422"/>
      <c r="J234" s="401"/>
      <c r="K234" s="212"/>
      <c r="L234" s="225">
        <f t="shared" si="129"/>
        <v>0</v>
      </c>
      <c r="M234" s="83"/>
      <c r="N234" s="13"/>
      <c r="O234" s="13"/>
      <c r="P234" s="13"/>
      <c r="Q234" s="13"/>
      <c r="R234" s="13"/>
      <c r="S234" s="13"/>
      <c r="T234" s="44"/>
      <c r="U234" s="13"/>
      <c r="V234" s="13"/>
      <c r="W234" s="44"/>
      <c r="X234" s="47"/>
    </row>
    <row r="235" spans="1:24" s="42" customFormat="1" ht="15.75" hidden="1" thickBot="1" x14ac:dyDescent="0.3">
      <c r="A235" s="140" t="s">
        <v>568</v>
      </c>
      <c r="B235" s="57" t="s">
        <v>988</v>
      </c>
      <c r="C235" s="605" t="s">
        <v>569</v>
      </c>
      <c r="D235" s="606"/>
      <c r="E235" s="606"/>
      <c r="F235" s="194"/>
      <c r="G235" s="493"/>
      <c r="H235" s="493"/>
      <c r="I235" s="422"/>
      <c r="J235" s="401"/>
      <c r="K235" s="212"/>
      <c r="L235" s="225">
        <f t="shared" si="129"/>
        <v>0</v>
      </c>
      <c r="M235" s="83"/>
      <c r="N235" s="13"/>
      <c r="O235" s="13"/>
      <c r="P235" s="13"/>
      <c r="Q235" s="13"/>
      <c r="R235" s="13"/>
      <c r="S235" s="13"/>
      <c r="T235" s="44"/>
      <c r="U235" s="13"/>
      <c r="V235" s="13"/>
      <c r="W235" s="44"/>
      <c r="X235" s="47"/>
    </row>
    <row r="236" spans="1:24" s="42" customFormat="1" ht="15.75" hidden="1" thickBot="1" x14ac:dyDescent="0.3">
      <c r="A236" s="140" t="s">
        <v>570</v>
      </c>
      <c r="B236" s="57" t="s">
        <v>989</v>
      </c>
      <c r="C236" s="605" t="s">
        <v>571</v>
      </c>
      <c r="D236" s="606"/>
      <c r="E236" s="606"/>
      <c r="F236" s="194"/>
      <c r="G236" s="493"/>
      <c r="H236" s="493"/>
      <c r="I236" s="422"/>
      <c r="J236" s="401"/>
      <c r="K236" s="212"/>
      <c r="L236" s="225">
        <f t="shared" si="129"/>
        <v>0</v>
      </c>
      <c r="M236" s="83"/>
      <c r="N236" s="13"/>
      <c r="O236" s="13"/>
      <c r="P236" s="13"/>
      <c r="Q236" s="13"/>
      <c r="R236" s="13"/>
      <c r="S236" s="13"/>
      <c r="T236" s="44"/>
      <c r="U236" s="13"/>
      <c r="V236" s="13"/>
      <c r="W236" s="44"/>
      <c r="X236" s="47"/>
    </row>
    <row r="237" spans="1:24" s="42" customFormat="1" ht="15.75" hidden="1" thickBot="1" x14ac:dyDescent="0.3">
      <c r="A237" s="140" t="s">
        <v>572</v>
      </c>
      <c r="B237" s="57" t="s">
        <v>990</v>
      </c>
      <c r="C237" s="605" t="s">
        <v>573</v>
      </c>
      <c r="D237" s="606"/>
      <c r="E237" s="606"/>
      <c r="F237" s="194"/>
      <c r="G237" s="493"/>
      <c r="H237" s="493"/>
      <c r="I237" s="422"/>
      <c r="J237" s="401"/>
      <c r="K237" s="212"/>
      <c r="L237" s="225">
        <f t="shared" si="129"/>
        <v>0</v>
      </c>
      <c r="M237" s="83"/>
      <c r="N237" s="13"/>
      <c r="O237" s="13"/>
      <c r="P237" s="13"/>
      <c r="Q237" s="13"/>
      <c r="R237" s="13"/>
      <c r="S237" s="13"/>
      <c r="T237" s="44"/>
      <c r="U237" s="13"/>
      <c r="V237" s="13"/>
      <c r="W237" s="44"/>
      <c r="X237" s="47"/>
    </row>
    <row r="238" spans="1:24" ht="15.75" hidden="1" thickBot="1" x14ac:dyDescent="0.3">
      <c r="B238" s="101" t="s">
        <v>994</v>
      </c>
      <c r="C238" s="613" t="s">
        <v>574</v>
      </c>
      <c r="D238" s="614"/>
      <c r="E238" s="614"/>
      <c r="F238" s="188">
        <f>F239+F240+F241+F242+F243</f>
        <v>0</v>
      </c>
      <c r="G238" s="487">
        <f>G239+G240+G241+G242+G243</f>
        <v>0</v>
      </c>
      <c r="H238" s="487">
        <f>H239+H240+H241+H242+H243</f>
        <v>0</v>
      </c>
      <c r="I238" s="416">
        <f>I239+I240+I241+I242+I243</f>
        <v>0</v>
      </c>
      <c r="J238" s="395">
        <f t="shared" ref="J238:K238" si="153">J239+J240+J241+J242+J243</f>
        <v>0</v>
      </c>
      <c r="K238" s="206">
        <f t="shared" si="153"/>
        <v>0</v>
      </c>
      <c r="L238" s="223">
        <f t="shared" si="129"/>
        <v>0</v>
      </c>
      <c r="M238" s="104">
        <f t="shared" ref="M238:X238" si="154">M239+M240+M241+M242+M243</f>
        <v>0</v>
      </c>
      <c r="N238" s="105">
        <f t="shared" si="154"/>
        <v>0</v>
      </c>
      <c r="O238" s="105">
        <f t="shared" si="154"/>
        <v>0</v>
      </c>
      <c r="P238" s="105">
        <f t="shared" si="154"/>
        <v>0</v>
      </c>
      <c r="Q238" s="105">
        <f t="shared" si="154"/>
        <v>0</v>
      </c>
      <c r="R238" s="105">
        <f t="shared" ref="R238" si="155">R239+R240+R241+R242+R243</f>
        <v>0</v>
      </c>
      <c r="S238" s="105">
        <f t="shared" si="154"/>
        <v>0</v>
      </c>
      <c r="T238" s="107">
        <f t="shared" si="154"/>
        <v>0</v>
      </c>
      <c r="U238" s="105">
        <f t="shared" si="154"/>
        <v>0</v>
      </c>
      <c r="V238" s="105">
        <f t="shared" ref="V238" si="156">V239+V240+V241+V242+V243</f>
        <v>0</v>
      </c>
      <c r="W238" s="107">
        <f t="shared" si="154"/>
        <v>0</v>
      </c>
      <c r="X238" s="109">
        <f t="shared" si="154"/>
        <v>0</v>
      </c>
    </row>
    <row r="239" spans="1:24" ht="15.75" hidden="1" thickBot="1" x14ac:dyDescent="0.3">
      <c r="A239" s="140" t="s">
        <v>575</v>
      </c>
      <c r="B239" s="61" t="s">
        <v>995</v>
      </c>
      <c r="C239" s="674" t="s">
        <v>656</v>
      </c>
      <c r="D239" s="608"/>
      <c r="E239" s="608"/>
      <c r="F239" s="189"/>
      <c r="G239" s="488"/>
      <c r="H239" s="488"/>
      <c r="I239" s="417"/>
      <c r="J239" s="396"/>
      <c r="K239" s="207"/>
      <c r="L239" s="228">
        <f t="shared" si="129"/>
        <v>0</v>
      </c>
      <c r="M239" s="230"/>
      <c r="N239" s="15"/>
      <c r="O239" s="15"/>
      <c r="P239" s="15"/>
      <c r="Q239" s="15"/>
      <c r="R239" s="15"/>
      <c r="S239" s="15"/>
      <c r="T239" s="45"/>
      <c r="U239" s="15"/>
      <c r="V239" s="15"/>
      <c r="W239" s="45"/>
      <c r="X239" s="48"/>
    </row>
    <row r="240" spans="1:24" ht="15.75" hidden="1" thickBot="1" x14ac:dyDescent="0.3">
      <c r="A240" s="140" t="s">
        <v>576</v>
      </c>
      <c r="B240" s="61" t="s">
        <v>996</v>
      </c>
      <c r="C240" s="674" t="s">
        <v>657</v>
      </c>
      <c r="D240" s="608"/>
      <c r="E240" s="608"/>
      <c r="F240" s="189"/>
      <c r="G240" s="488"/>
      <c r="H240" s="488"/>
      <c r="I240" s="417"/>
      <c r="J240" s="396"/>
      <c r="K240" s="207"/>
      <c r="L240" s="228">
        <f t="shared" si="129"/>
        <v>0</v>
      </c>
      <c r="M240" s="230"/>
      <c r="N240" s="15"/>
      <c r="O240" s="15"/>
      <c r="P240" s="15"/>
      <c r="Q240" s="15"/>
      <c r="R240" s="15"/>
      <c r="S240" s="15"/>
      <c r="T240" s="45"/>
      <c r="U240" s="15"/>
      <c r="V240" s="15"/>
      <c r="W240" s="45"/>
      <c r="X240" s="48"/>
    </row>
    <row r="241" spans="1:24" ht="15.75" hidden="1" thickBot="1" x14ac:dyDescent="0.3">
      <c r="A241" s="140" t="s">
        <v>577</v>
      </c>
      <c r="B241" s="61" t="s">
        <v>997</v>
      </c>
      <c r="C241" s="674" t="s">
        <v>578</v>
      </c>
      <c r="D241" s="608"/>
      <c r="E241" s="608"/>
      <c r="F241" s="189"/>
      <c r="G241" s="488"/>
      <c r="H241" s="488"/>
      <c r="I241" s="417"/>
      <c r="J241" s="396"/>
      <c r="K241" s="207"/>
      <c r="L241" s="228">
        <f t="shared" si="129"/>
        <v>0</v>
      </c>
      <c r="M241" s="230"/>
      <c r="N241" s="15"/>
      <c r="O241" s="15"/>
      <c r="P241" s="15"/>
      <c r="Q241" s="15"/>
      <c r="R241" s="15"/>
      <c r="S241" s="15"/>
      <c r="T241" s="45"/>
      <c r="U241" s="15"/>
      <c r="V241" s="15"/>
      <c r="W241" s="45"/>
      <c r="X241" s="48"/>
    </row>
    <row r="242" spans="1:24" ht="15.75" hidden="1" thickBot="1" x14ac:dyDescent="0.3">
      <c r="A242" s="140" t="s">
        <v>579</v>
      </c>
      <c r="B242" s="61" t="s">
        <v>998</v>
      </c>
      <c r="C242" s="674" t="s">
        <v>580</v>
      </c>
      <c r="D242" s="608"/>
      <c r="E242" s="608"/>
      <c r="F242" s="189"/>
      <c r="G242" s="488"/>
      <c r="H242" s="488"/>
      <c r="I242" s="417"/>
      <c r="J242" s="396"/>
      <c r="K242" s="207"/>
      <c r="L242" s="228">
        <f t="shared" si="129"/>
        <v>0</v>
      </c>
      <c r="M242" s="230"/>
      <c r="N242" s="15"/>
      <c r="O242" s="15"/>
      <c r="P242" s="15"/>
      <c r="Q242" s="15"/>
      <c r="R242" s="15"/>
      <c r="S242" s="15"/>
      <c r="T242" s="45"/>
      <c r="U242" s="15"/>
      <c r="V242" s="15"/>
      <c r="W242" s="45"/>
      <c r="X242" s="48"/>
    </row>
    <row r="243" spans="1:24" ht="15.75" hidden="1" thickBot="1" x14ac:dyDescent="0.3">
      <c r="A243" s="140" t="s">
        <v>581</v>
      </c>
      <c r="B243" s="61" t="s">
        <v>999</v>
      </c>
      <c r="C243" s="674" t="s">
        <v>658</v>
      </c>
      <c r="D243" s="608"/>
      <c r="E243" s="608"/>
      <c r="F243" s="189"/>
      <c r="G243" s="488"/>
      <c r="H243" s="488"/>
      <c r="I243" s="417"/>
      <c r="J243" s="396"/>
      <c r="K243" s="207"/>
      <c r="L243" s="228">
        <f t="shared" si="129"/>
        <v>0</v>
      </c>
      <c r="M243" s="230"/>
      <c r="N243" s="15"/>
      <c r="O243" s="15"/>
      <c r="P243" s="15"/>
      <c r="Q243" s="15"/>
      <c r="R243" s="15"/>
      <c r="S243" s="15"/>
      <c r="T243" s="45"/>
      <c r="U243" s="15"/>
      <c r="V243" s="15"/>
      <c r="W243" s="45"/>
      <c r="X243" s="48"/>
    </row>
    <row r="244" spans="1:24" ht="15.75" hidden="1" thickBot="1" x14ac:dyDescent="0.3">
      <c r="B244" s="101" t="s">
        <v>1000</v>
      </c>
      <c r="C244" s="613" t="s">
        <v>582</v>
      </c>
      <c r="D244" s="614"/>
      <c r="E244" s="614"/>
      <c r="F244" s="188">
        <f>F245</f>
        <v>0</v>
      </c>
      <c r="G244" s="487">
        <f>G245</f>
        <v>0</v>
      </c>
      <c r="H244" s="487">
        <f>H245</f>
        <v>0</v>
      </c>
      <c r="I244" s="416">
        <f>I245</f>
        <v>0</v>
      </c>
      <c r="J244" s="395">
        <f t="shared" ref="J244:K244" si="157">J245</f>
        <v>0</v>
      </c>
      <c r="K244" s="206">
        <f t="shared" si="157"/>
        <v>0</v>
      </c>
      <c r="L244" s="223">
        <f t="shared" si="129"/>
        <v>0</v>
      </c>
      <c r="M244" s="104">
        <f t="shared" ref="M244:X244" si="158">M245</f>
        <v>0</v>
      </c>
      <c r="N244" s="105">
        <f t="shared" si="158"/>
        <v>0</v>
      </c>
      <c r="O244" s="105">
        <f t="shared" si="158"/>
        <v>0</v>
      </c>
      <c r="P244" s="105">
        <f t="shared" si="158"/>
        <v>0</v>
      </c>
      <c r="Q244" s="105">
        <f t="shared" si="158"/>
        <v>0</v>
      </c>
      <c r="R244" s="105">
        <f t="shared" si="158"/>
        <v>0</v>
      </c>
      <c r="S244" s="105">
        <f t="shared" si="158"/>
        <v>0</v>
      </c>
      <c r="T244" s="107">
        <f t="shared" si="158"/>
        <v>0</v>
      </c>
      <c r="U244" s="105">
        <f t="shared" si="158"/>
        <v>0</v>
      </c>
      <c r="V244" s="105">
        <f t="shared" si="158"/>
        <v>0</v>
      </c>
      <c r="W244" s="107">
        <f t="shared" si="158"/>
        <v>0</v>
      </c>
      <c r="X244" s="109">
        <f t="shared" si="158"/>
        <v>0</v>
      </c>
    </row>
    <row r="245" spans="1:24" ht="15.75" hidden="1" thickBot="1" x14ac:dyDescent="0.3">
      <c r="A245" s="140" t="s">
        <v>583</v>
      </c>
      <c r="B245" s="61"/>
      <c r="C245" s="674" t="s">
        <v>584</v>
      </c>
      <c r="D245" s="608"/>
      <c r="E245" s="608"/>
      <c r="F245" s="189"/>
      <c r="G245" s="488"/>
      <c r="H245" s="488"/>
      <c r="I245" s="417"/>
      <c r="J245" s="396"/>
      <c r="K245" s="207"/>
      <c r="L245" s="228">
        <f t="shared" si="129"/>
        <v>0</v>
      </c>
      <c r="M245" s="230"/>
      <c r="N245" s="15"/>
      <c r="O245" s="15"/>
      <c r="P245" s="15"/>
      <c r="Q245" s="15"/>
      <c r="R245" s="15"/>
      <c r="S245" s="15"/>
      <c r="T245" s="45"/>
      <c r="U245" s="15"/>
      <c r="V245" s="15"/>
      <c r="W245" s="45"/>
      <c r="X245" s="48"/>
    </row>
    <row r="246" spans="1:24" ht="15.75" thickBot="1" x14ac:dyDescent="0.3">
      <c r="B246" s="685" t="s">
        <v>585</v>
      </c>
      <c r="C246" s="686"/>
      <c r="D246" s="686"/>
      <c r="E246" s="686"/>
      <c r="F246" s="185">
        <f t="shared" ref="F246:H246" si="159">F5+F24+F32+F59+F74+F145+F155+F160+F223</f>
        <v>150000</v>
      </c>
      <c r="G246" s="484">
        <f t="shared" si="159"/>
        <v>454428</v>
      </c>
      <c r="H246" s="484">
        <f t="shared" si="159"/>
        <v>454428</v>
      </c>
      <c r="I246" s="413">
        <f t="shared" ref="I246:X246" si="160">I5+I24+I32+I59+I74+I145+I155+I160+I223</f>
        <v>454428</v>
      </c>
      <c r="J246" s="392">
        <f t="shared" si="160"/>
        <v>454428</v>
      </c>
      <c r="K246" s="203">
        <f t="shared" si="160"/>
        <v>0</v>
      </c>
      <c r="L246" s="221">
        <f t="shared" si="129"/>
        <v>454428</v>
      </c>
      <c r="M246" s="95">
        <f t="shared" si="160"/>
        <v>72577</v>
      </c>
      <c r="N246" s="96">
        <f t="shared" si="160"/>
        <v>0</v>
      </c>
      <c r="O246" s="96">
        <f t="shared" si="160"/>
        <v>254000</v>
      </c>
      <c r="P246" s="96">
        <f t="shared" si="160"/>
        <v>81281</v>
      </c>
      <c r="Q246" s="96">
        <f t="shared" si="160"/>
        <v>0</v>
      </c>
      <c r="R246" s="96">
        <f t="shared" ref="R246" si="161">R5+R24+R32+R59+R74+R145+R155+R160+R223</f>
        <v>0</v>
      </c>
      <c r="S246" s="96">
        <f t="shared" si="160"/>
        <v>46570</v>
      </c>
      <c r="T246" s="98">
        <f t="shared" si="160"/>
        <v>0</v>
      </c>
      <c r="U246" s="96">
        <f t="shared" si="160"/>
        <v>0</v>
      </c>
      <c r="V246" s="96">
        <f t="shared" ref="V246" si="162">V5+V24+V32+V59+V74+V145+V155+V160+V223</f>
        <v>0</v>
      </c>
      <c r="W246" s="98">
        <f t="shared" si="160"/>
        <v>0</v>
      </c>
      <c r="X246" s="100">
        <f t="shared" si="160"/>
        <v>0</v>
      </c>
    </row>
    <row r="247" spans="1:24" x14ac:dyDescent="0.25">
      <c r="B247" s="23"/>
      <c r="C247" s="24"/>
      <c r="D247" s="24"/>
      <c r="E247" s="25"/>
      <c r="F247" s="25"/>
      <c r="G247" s="25"/>
      <c r="H247" s="25"/>
      <c r="I247" s="25"/>
      <c r="J247" s="25"/>
      <c r="K247" s="25"/>
      <c r="L247" s="6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</row>
    <row r="248" spans="1:24" x14ac:dyDescent="0.25">
      <c r="B248" s="26"/>
      <c r="C248" s="27"/>
      <c r="D248" s="27"/>
      <c r="E248" s="25"/>
      <c r="F248" s="25"/>
      <c r="G248" s="25"/>
      <c r="H248" s="25"/>
      <c r="I248" s="25"/>
      <c r="J248" s="25"/>
      <c r="K248" s="25"/>
      <c r="L248" s="6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</row>
    <row r="249" spans="1:24" x14ac:dyDescent="0.25">
      <c r="B249" s="28"/>
      <c r="C249" s="25"/>
      <c r="D249" s="25"/>
      <c r="E249" s="29"/>
      <c r="F249" s="29"/>
      <c r="G249" s="29"/>
      <c r="H249" s="29"/>
      <c r="I249" s="29"/>
      <c r="J249" s="29"/>
      <c r="K249" s="29"/>
      <c r="L249" s="6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x14ac:dyDescent="0.25">
      <c r="B250" s="28"/>
      <c r="C250" s="25"/>
      <c r="D250" s="25"/>
      <c r="E250" s="29"/>
      <c r="F250" s="29"/>
      <c r="G250" s="29"/>
      <c r="H250" s="29"/>
      <c r="I250" s="29"/>
      <c r="J250" s="29"/>
      <c r="K250" s="29"/>
      <c r="L250" s="6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29"/>
      <c r="L251" s="6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29"/>
      <c r="L252" s="6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29"/>
      <c r="L253" s="6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29"/>
      <c r="L254" s="6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x14ac:dyDescent="0.25">
      <c r="B255" s="28"/>
      <c r="C255" s="29"/>
      <c r="D255" s="29"/>
      <c r="E255" s="25"/>
      <c r="F255" s="25"/>
      <c r="G255" s="25"/>
      <c r="H255" s="25"/>
      <c r="I255" s="25"/>
      <c r="J255" s="25"/>
      <c r="K255" s="25"/>
      <c r="L255" s="6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x14ac:dyDescent="0.25">
      <c r="B256" s="28"/>
      <c r="C256" s="29"/>
      <c r="D256" s="29"/>
      <c r="E256" s="25"/>
      <c r="F256" s="25"/>
      <c r="G256" s="25"/>
      <c r="H256" s="25"/>
      <c r="I256" s="25"/>
      <c r="J256" s="25"/>
      <c r="K256" s="25"/>
      <c r="L256" s="6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25"/>
      <c r="L257" s="6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8"/>
      <c r="C258" s="25"/>
      <c r="D258" s="25"/>
      <c r="E258" s="29"/>
      <c r="F258" s="29"/>
      <c r="G258" s="29"/>
      <c r="H258" s="29"/>
      <c r="I258" s="29"/>
      <c r="J258" s="29"/>
      <c r="K258" s="29"/>
      <c r="L258" s="6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8"/>
      <c r="C259" s="25"/>
      <c r="D259" s="25"/>
      <c r="E259" s="29"/>
      <c r="F259" s="29"/>
      <c r="G259" s="29"/>
      <c r="H259" s="29"/>
      <c r="I259" s="29"/>
      <c r="J259" s="29"/>
      <c r="K259" s="29"/>
      <c r="L259" s="6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29"/>
      <c r="L260" s="6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A261" s="142"/>
      <c r="B261" s="28"/>
      <c r="C261" s="25"/>
      <c r="D261" s="25"/>
      <c r="E261" s="29"/>
      <c r="F261" s="29"/>
      <c r="G261" s="29"/>
      <c r="H261" s="29"/>
      <c r="I261" s="29"/>
      <c r="J261" s="29"/>
      <c r="K261" s="29"/>
      <c r="L261" s="6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29"/>
      <c r="K262" s="29"/>
      <c r="L262" s="6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29"/>
      <c r="K263" s="29"/>
      <c r="L263" s="6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29"/>
      <c r="K264" s="29"/>
      <c r="L264" s="6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29"/>
      <c r="K265" s="29"/>
      <c r="L265" s="6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29"/>
      <c r="K266" s="29"/>
      <c r="L266" s="6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29"/>
      <c r="K267" s="29"/>
      <c r="L267" s="6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A268" s="142"/>
      <c r="B268" s="28"/>
      <c r="C268" s="29"/>
      <c r="D268" s="29"/>
      <c r="E268" s="25"/>
      <c r="F268" s="25"/>
      <c r="G268" s="25"/>
      <c r="H268" s="25"/>
      <c r="I268" s="25"/>
      <c r="J268" s="25"/>
      <c r="K268" s="25"/>
      <c r="L268" s="6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A269" s="142"/>
      <c r="B269" s="28"/>
      <c r="C269" s="25"/>
      <c r="D269" s="25"/>
      <c r="E269" s="29"/>
      <c r="F269" s="29"/>
      <c r="G269" s="29"/>
      <c r="H269" s="29"/>
      <c r="I269" s="29"/>
      <c r="J269" s="29"/>
      <c r="K269" s="29"/>
      <c r="L269" s="6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29"/>
      <c r="K270" s="29"/>
      <c r="L270" s="6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29"/>
      <c r="K271" s="29"/>
      <c r="L271" s="6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29"/>
      <c r="K272" s="29"/>
      <c r="L272" s="6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29"/>
      <c r="K273" s="29"/>
      <c r="L273" s="6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29"/>
      <c r="K274" s="29"/>
      <c r="L274" s="6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29"/>
      <c r="K275" s="29"/>
      <c r="L275" s="6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29"/>
      <c r="K276" s="29"/>
      <c r="L276" s="6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29"/>
      <c r="K277" s="29"/>
      <c r="L277" s="6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29"/>
      <c r="K278" s="29"/>
      <c r="L278" s="6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42"/>
      <c r="B279" s="28"/>
      <c r="C279" s="29"/>
      <c r="D279" s="29"/>
      <c r="E279" s="25"/>
      <c r="F279" s="25"/>
      <c r="G279" s="25"/>
      <c r="H279" s="25"/>
      <c r="I279" s="25"/>
      <c r="J279" s="25"/>
      <c r="K279" s="25"/>
      <c r="L279" s="6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29"/>
      <c r="K280" s="29"/>
      <c r="L280" s="6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29"/>
      <c r="K281" s="29"/>
      <c r="L281" s="6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29"/>
      <c r="K282" s="29"/>
      <c r="L282" s="6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29"/>
      <c r="K283" s="29"/>
      <c r="L283" s="6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29"/>
      <c r="K284" s="29"/>
      <c r="L284" s="6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29"/>
      <c r="K285" s="29"/>
      <c r="L285" s="6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29"/>
      <c r="K286" s="29"/>
      <c r="L286" s="6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29"/>
      <c r="K287" s="29"/>
      <c r="L287" s="6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29"/>
      <c r="K288" s="29"/>
      <c r="L288" s="6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29"/>
      <c r="K289" s="29"/>
      <c r="L289" s="6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42"/>
      <c r="B290" s="30"/>
      <c r="C290" s="24"/>
      <c r="D290" s="24"/>
      <c r="E290" s="25"/>
      <c r="F290" s="25"/>
      <c r="G290" s="25"/>
      <c r="H290" s="25"/>
      <c r="I290" s="25"/>
      <c r="J290" s="25"/>
      <c r="K290" s="25"/>
      <c r="L290" s="6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42"/>
      <c r="B291" s="28"/>
      <c r="C291" s="29"/>
      <c r="D291" s="29"/>
      <c r="E291" s="25"/>
      <c r="F291" s="25"/>
      <c r="G291" s="25"/>
      <c r="H291" s="25"/>
      <c r="I291" s="25"/>
      <c r="J291" s="25"/>
      <c r="K291" s="25"/>
      <c r="L291" s="6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25"/>
      <c r="K292" s="25"/>
      <c r="L292" s="6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25"/>
      <c r="K293" s="25"/>
      <c r="L293" s="6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42"/>
      <c r="B294" s="28"/>
      <c r="C294" s="25"/>
      <c r="D294" s="25"/>
      <c r="E294" s="29"/>
      <c r="F294" s="29"/>
      <c r="G294" s="29"/>
      <c r="H294" s="29"/>
      <c r="I294" s="29"/>
      <c r="J294" s="29"/>
      <c r="K294" s="29"/>
      <c r="L294" s="6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29"/>
      <c r="K295" s="29"/>
      <c r="L295" s="6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29"/>
      <c r="K296" s="29"/>
      <c r="L296" s="6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29"/>
      <c r="K297" s="29"/>
      <c r="L297" s="6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29"/>
      <c r="K298" s="29"/>
      <c r="L298" s="6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29"/>
      <c r="K299" s="29"/>
      <c r="L299" s="6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29"/>
      <c r="K301" s="29"/>
      <c r="L301" s="6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29"/>
      <c r="K302" s="29"/>
      <c r="L302" s="6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29"/>
      <c r="K303" s="29"/>
      <c r="L303" s="6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42"/>
      <c r="B304" s="28"/>
      <c r="C304" s="29"/>
      <c r="D304" s="29"/>
      <c r="E304" s="25"/>
      <c r="F304" s="25"/>
      <c r="G304" s="25"/>
      <c r="H304" s="25"/>
      <c r="I304" s="25"/>
      <c r="J304" s="25"/>
      <c r="K304" s="25"/>
      <c r="L304" s="6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29"/>
      <c r="K305" s="29"/>
      <c r="L305" s="6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29"/>
      <c r="K306" s="29"/>
      <c r="L306" s="6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29"/>
      <c r="K308" s="29"/>
    </row>
    <row r="309" spans="1:24" x14ac:dyDescent="0.25">
      <c r="B309" s="28"/>
      <c r="C309" s="25"/>
      <c r="D309" s="25"/>
      <c r="E309" s="29"/>
      <c r="F309" s="29"/>
      <c r="G309" s="29"/>
      <c r="H309" s="29"/>
      <c r="I309" s="29"/>
      <c r="J309" s="29"/>
      <c r="K309" s="29"/>
      <c r="L309" s="19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s="12" customFormat="1" x14ac:dyDescent="0.25">
      <c r="A310" s="143"/>
      <c r="B310" s="28"/>
      <c r="C310" s="25"/>
      <c r="D310" s="25"/>
      <c r="E310" s="29"/>
      <c r="F310" s="29"/>
      <c r="G310" s="29"/>
      <c r="H310" s="29"/>
      <c r="I310" s="29"/>
      <c r="J310" s="29"/>
      <c r="K310" s="29"/>
      <c r="L310" s="53"/>
    </row>
    <row r="311" spans="1:24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53"/>
    </row>
    <row r="312" spans="1:24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53"/>
    </row>
    <row r="313" spans="1:24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53"/>
    </row>
    <row r="314" spans="1:24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53"/>
    </row>
    <row r="315" spans="1:24" s="12" customFormat="1" x14ac:dyDescent="0.25">
      <c r="A315" s="143"/>
      <c r="B315" s="28"/>
      <c r="C315" s="29"/>
      <c r="D315" s="29"/>
      <c r="E315" s="25"/>
      <c r="F315" s="25"/>
      <c r="G315" s="25"/>
      <c r="H315" s="25"/>
      <c r="I315" s="25"/>
      <c r="J315" s="25"/>
      <c r="K315" s="25"/>
      <c r="L315" s="53"/>
    </row>
    <row r="316" spans="1:24" s="12" customFormat="1" x14ac:dyDescent="0.25">
      <c r="A316" s="143"/>
      <c r="B316" s="28"/>
      <c r="C316" s="25"/>
      <c r="D316" s="25"/>
      <c r="E316" s="29"/>
      <c r="F316" s="29"/>
      <c r="G316" s="29"/>
      <c r="H316" s="29"/>
      <c r="I316" s="29"/>
      <c r="J316" s="29"/>
      <c r="K316" s="29"/>
      <c r="L316" s="53"/>
    </row>
    <row r="317" spans="1:24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29"/>
      <c r="K317" s="29"/>
      <c r="L317" s="53"/>
    </row>
    <row r="318" spans="1:24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53"/>
    </row>
    <row r="319" spans="1:24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29"/>
      <c r="K319" s="29"/>
      <c r="L319" s="53"/>
    </row>
    <row r="320" spans="1:24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53"/>
    </row>
    <row r="321" spans="1:24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29"/>
      <c r="K321" s="29"/>
      <c r="L321" s="53"/>
    </row>
    <row r="322" spans="1:24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53"/>
    </row>
    <row r="323" spans="1:24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53"/>
    </row>
    <row r="324" spans="1:24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53"/>
    </row>
    <row r="325" spans="1:24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53"/>
    </row>
    <row r="326" spans="1:24" x14ac:dyDescent="0.25">
      <c r="B326" s="30"/>
      <c r="C326" s="24"/>
      <c r="D326" s="24"/>
      <c r="E326" s="29"/>
      <c r="F326" s="29"/>
      <c r="G326" s="29"/>
      <c r="H326" s="29"/>
      <c r="I326" s="29"/>
      <c r="J326" s="29"/>
      <c r="K326" s="29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</row>
    <row r="327" spans="1:24" x14ac:dyDescent="0.25">
      <c r="B327" s="31"/>
      <c r="C327" s="27"/>
      <c r="D327" s="27"/>
      <c r="E327" s="25"/>
      <c r="F327" s="25"/>
      <c r="G327" s="25"/>
      <c r="H327" s="25"/>
      <c r="I327" s="25"/>
      <c r="J327" s="25"/>
      <c r="K327" s="25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</row>
    <row r="328" spans="1:24" x14ac:dyDescent="0.25">
      <c r="B328" s="28"/>
      <c r="C328" s="25"/>
      <c r="D328" s="25"/>
      <c r="E328" s="29"/>
      <c r="F328" s="29"/>
      <c r="G328" s="29"/>
      <c r="H328" s="29"/>
      <c r="I328" s="29"/>
      <c r="J328" s="29"/>
      <c r="K328" s="29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x14ac:dyDescent="0.25">
      <c r="B329" s="28"/>
      <c r="C329" s="29"/>
      <c r="D329" s="29"/>
      <c r="E329" s="25"/>
      <c r="F329" s="25"/>
      <c r="G329" s="25"/>
      <c r="H329" s="25"/>
      <c r="I329" s="25"/>
      <c r="J329" s="25"/>
      <c r="K329" s="25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x14ac:dyDescent="0.25">
      <c r="B330" s="28"/>
      <c r="C330" s="25"/>
      <c r="D330" s="25"/>
      <c r="E330" s="29"/>
      <c r="F330" s="29"/>
      <c r="G330" s="29"/>
      <c r="H330" s="29"/>
      <c r="I330" s="29"/>
      <c r="J330" s="29"/>
      <c r="K330" s="29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x14ac:dyDescent="0.25">
      <c r="B331" s="28"/>
      <c r="C331" s="25"/>
      <c r="D331" s="25"/>
      <c r="E331" s="29"/>
      <c r="F331" s="29"/>
      <c r="G331" s="29"/>
      <c r="H331" s="29"/>
      <c r="I331" s="29"/>
      <c r="J331" s="29"/>
      <c r="K331" s="29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K332" s="29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K333" s="29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x14ac:dyDescent="0.25">
      <c r="B334" s="28"/>
      <c r="C334" s="29"/>
      <c r="D334" s="29"/>
      <c r="E334" s="25"/>
      <c r="F334" s="25"/>
      <c r="G334" s="25"/>
      <c r="H334" s="25"/>
      <c r="I334" s="25"/>
      <c r="J334" s="25"/>
      <c r="K334" s="25"/>
      <c r="L334" s="6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25">
      <c r="B335" s="28"/>
      <c r="C335" s="25"/>
      <c r="D335" s="25"/>
      <c r="E335" s="29"/>
      <c r="F335" s="29"/>
      <c r="G335" s="29"/>
      <c r="H335" s="29"/>
      <c r="I335" s="29"/>
      <c r="J335" s="29"/>
      <c r="K335" s="29"/>
      <c r="L335" s="6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B336" s="28"/>
      <c r="C336" s="25"/>
      <c r="D336" s="25"/>
      <c r="E336" s="29"/>
      <c r="F336" s="29"/>
      <c r="G336" s="29"/>
      <c r="H336" s="29"/>
      <c r="I336" s="29"/>
      <c r="J336" s="29"/>
      <c r="K336" s="29"/>
      <c r="L336" s="6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B337" s="28"/>
      <c r="C337" s="29"/>
      <c r="D337" s="29"/>
      <c r="E337" s="25"/>
      <c r="F337" s="25"/>
      <c r="G337" s="25"/>
      <c r="H337" s="25"/>
      <c r="I337" s="25"/>
      <c r="J337" s="25"/>
      <c r="K337" s="25"/>
      <c r="L337" s="6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B338" s="28"/>
      <c r="C338" s="29"/>
      <c r="D338" s="29"/>
      <c r="E338" s="25"/>
      <c r="F338" s="25"/>
      <c r="G338" s="25"/>
      <c r="H338" s="25"/>
      <c r="I338" s="25"/>
      <c r="J338" s="25"/>
      <c r="K338" s="25"/>
      <c r="L338" s="6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B339" s="28"/>
      <c r="C339" s="25"/>
      <c r="D339" s="25"/>
      <c r="E339" s="29"/>
      <c r="F339" s="29"/>
      <c r="G339" s="29"/>
      <c r="H339" s="29"/>
      <c r="I339" s="29"/>
      <c r="J339" s="29"/>
      <c r="K339" s="29"/>
      <c r="L339" s="6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B340" s="28"/>
      <c r="C340" s="25"/>
      <c r="D340" s="25"/>
      <c r="E340" s="29"/>
      <c r="F340" s="29"/>
      <c r="G340" s="29"/>
      <c r="H340" s="29"/>
      <c r="I340" s="29"/>
      <c r="J340" s="29"/>
      <c r="K340" s="29"/>
      <c r="L340" s="6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42"/>
      <c r="B341" s="28"/>
      <c r="C341" s="25"/>
      <c r="D341" s="25"/>
      <c r="E341" s="29"/>
      <c r="F341" s="29"/>
      <c r="G341" s="29"/>
      <c r="H341" s="29"/>
      <c r="I341" s="29"/>
      <c r="J341" s="29"/>
      <c r="K341" s="29"/>
      <c r="L341" s="6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42"/>
      <c r="B342" s="28"/>
      <c r="C342" s="29"/>
      <c r="D342" s="29"/>
      <c r="E342" s="25"/>
      <c r="F342" s="25"/>
      <c r="G342" s="25"/>
      <c r="H342" s="25"/>
      <c r="I342" s="25"/>
      <c r="J342" s="25"/>
      <c r="K342" s="25"/>
      <c r="L342" s="6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29"/>
      <c r="K343" s="29"/>
      <c r="L343" s="6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29"/>
      <c r="K344" s="29"/>
      <c r="L344" s="6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29"/>
      <c r="K345" s="29"/>
      <c r="L345" s="6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29"/>
      <c r="K346" s="29"/>
      <c r="L346" s="6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29"/>
      <c r="K348" s="29"/>
      <c r="L348" s="6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29"/>
      <c r="K349" s="29"/>
      <c r="L349" s="6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29"/>
      <c r="K350" s="29"/>
      <c r="L350" s="6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6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29"/>
      <c r="K352" s="29"/>
      <c r="L352" s="6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42"/>
      <c r="B353" s="30"/>
      <c r="C353" s="24"/>
      <c r="D353" s="24"/>
      <c r="E353" s="25"/>
      <c r="F353" s="25"/>
      <c r="G353" s="25"/>
      <c r="H353" s="25"/>
      <c r="I353" s="25"/>
      <c r="J353" s="25"/>
      <c r="K353" s="25"/>
      <c r="L353" s="6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42"/>
      <c r="B354" s="28"/>
      <c r="C354" s="29"/>
      <c r="D354" s="29"/>
      <c r="E354" s="25"/>
      <c r="F354" s="25"/>
      <c r="G354" s="25"/>
      <c r="H354" s="25"/>
      <c r="I354" s="25"/>
      <c r="J354" s="25"/>
      <c r="K354" s="25"/>
      <c r="L354" s="6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25"/>
      <c r="K355" s="25"/>
      <c r="L355" s="6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42"/>
      <c r="B356" s="28"/>
      <c r="C356" s="25"/>
      <c r="D356" s="25"/>
      <c r="E356" s="29"/>
      <c r="F356" s="29"/>
      <c r="G356" s="29"/>
      <c r="H356" s="29"/>
      <c r="I356" s="29"/>
      <c r="J356" s="29"/>
      <c r="K356" s="29"/>
      <c r="L356" s="6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29"/>
      <c r="K357" s="29"/>
      <c r="L357" s="6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6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42"/>
      <c r="B359" s="28"/>
      <c r="C359" s="29"/>
      <c r="D359" s="29"/>
      <c r="E359" s="25"/>
      <c r="F359" s="25"/>
      <c r="G359" s="25"/>
      <c r="H359" s="25"/>
      <c r="I359" s="25"/>
      <c r="J359" s="25"/>
      <c r="K359" s="25"/>
      <c r="L359" s="6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29"/>
      <c r="K360" s="29"/>
      <c r="L360" s="6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29"/>
      <c r="K361" s="29"/>
      <c r="L361" s="6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42"/>
      <c r="B362" s="28"/>
      <c r="C362" s="29"/>
      <c r="D362" s="29"/>
      <c r="E362" s="25"/>
      <c r="F362" s="25"/>
      <c r="G362" s="25"/>
      <c r="H362" s="25"/>
      <c r="I362" s="25"/>
      <c r="J362" s="25"/>
      <c r="K362" s="25"/>
      <c r="L362" s="6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29"/>
      <c r="K363" s="29"/>
      <c r="L363" s="6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29"/>
      <c r="K364" s="29"/>
      <c r="L364" s="6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29"/>
      <c r="K365" s="29"/>
      <c r="L365" s="6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29"/>
      <c r="K366" s="29"/>
      <c r="L366" s="6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6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29"/>
      <c r="K368" s="29"/>
      <c r="L368" s="6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29"/>
      <c r="K369" s="29"/>
      <c r="L369" s="6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42"/>
      <c r="B370" s="28"/>
      <c r="C370" s="29"/>
      <c r="D370" s="29"/>
      <c r="E370" s="25"/>
      <c r="F370" s="25"/>
      <c r="G370" s="25"/>
      <c r="H370" s="25"/>
      <c r="I370" s="25"/>
      <c r="J370" s="25"/>
      <c r="K370" s="25"/>
      <c r="L370" s="6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25"/>
      <c r="K371" s="25"/>
      <c r="L371" s="6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25"/>
      <c r="K372" s="25"/>
      <c r="L372" s="6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25"/>
      <c r="K373" s="25"/>
      <c r="L373" s="6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42"/>
      <c r="B374" s="28"/>
      <c r="C374" s="25"/>
      <c r="D374" s="25"/>
      <c r="E374" s="29"/>
      <c r="F374" s="29"/>
      <c r="G374" s="29"/>
      <c r="H374" s="29"/>
      <c r="I374" s="29"/>
      <c r="J374" s="29"/>
      <c r="K374" s="29"/>
      <c r="L374" s="6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29"/>
      <c r="K375" s="29"/>
      <c r="L375" s="6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29"/>
      <c r="K376" s="29"/>
      <c r="L376" s="6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29"/>
      <c r="K377" s="29"/>
      <c r="L377" s="6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42"/>
      <c r="B378" s="28"/>
      <c r="C378" s="29"/>
      <c r="D378" s="29"/>
      <c r="E378" s="25"/>
      <c r="F378" s="25"/>
      <c r="G378" s="25"/>
      <c r="H378" s="25"/>
      <c r="I378" s="25"/>
      <c r="J378" s="25"/>
      <c r="K378" s="25"/>
      <c r="L378" s="6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29"/>
      <c r="K379" s="29"/>
      <c r="L379" s="6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29"/>
      <c r="K380" s="29"/>
      <c r="L380" s="6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29"/>
      <c r="K381" s="29"/>
      <c r="L381" s="6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29"/>
      <c r="K382" s="29"/>
      <c r="L382" s="6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29"/>
      <c r="K383" s="29"/>
      <c r="L383" s="6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25"/>
      <c r="K384" s="25"/>
      <c r="L384" s="6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25"/>
      <c r="K385" s="25"/>
      <c r="L385" s="6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29"/>
      <c r="K386" s="29"/>
      <c r="L386" s="6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29"/>
      <c r="K387" s="29"/>
      <c r="L387" s="6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42"/>
      <c r="B389" s="30"/>
      <c r="C389" s="24"/>
      <c r="D389" s="24"/>
      <c r="E389" s="25"/>
      <c r="F389" s="25"/>
      <c r="G389" s="25"/>
      <c r="H389" s="25"/>
      <c r="I389" s="25"/>
      <c r="J389" s="25"/>
      <c r="K389" s="25"/>
      <c r="L389" s="6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42"/>
      <c r="B390" s="28"/>
      <c r="C390" s="29"/>
      <c r="D390" s="29"/>
      <c r="E390" s="25"/>
      <c r="F390" s="25"/>
      <c r="G390" s="25"/>
      <c r="H390" s="25"/>
      <c r="I390" s="25"/>
      <c r="J390" s="25"/>
      <c r="K390" s="25"/>
      <c r="L390" s="6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25"/>
      <c r="K391" s="25"/>
      <c r="L391" s="6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29"/>
      <c r="K392" s="29"/>
      <c r="L392" s="6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29"/>
      <c r="K393" s="29"/>
      <c r="L393" s="6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42"/>
      <c r="B394" s="28"/>
      <c r="C394" s="29"/>
      <c r="D394" s="29"/>
      <c r="E394" s="25"/>
      <c r="F394" s="25"/>
      <c r="G394" s="25"/>
      <c r="H394" s="25"/>
      <c r="I394" s="25"/>
      <c r="J394" s="25"/>
      <c r="K394" s="25"/>
      <c r="L394" s="6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25"/>
      <c r="K395" s="25"/>
      <c r="L395" s="6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42"/>
      <c r="B396" s="28"/>
      <c r="C396" s="25"/>
      <c r="D396" s="25"/>
      <c r="E396" s="29"/>
      <c r="F396" s="29"/>
      <c r="G396" s="29"/>
      <c r="H396" s="29"/>
      <c r="I396" s="29"/>
      <c r="J396" s="29"/>
      <c r="K396" s="29"/>
      <c r="L396" s="6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29"/>
      <c r="K397" s="29"/>
      <c r="L397" s="6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42"/>
      <c r="B398" s="28"/>
      <c r="C398" s="29"/>
      <c r="D398" s="29"/>
      <c r="E398" s="25"/>
      <c r="F398" s="25"/>
      <c r="G398" s="25"/>
      <c r="H398" s="25"/>
      <c r="I398" s="25"/>
      <c r="J398" s="25"/>
      <c r="K398" s="25"/>
      <c r="L398" s="6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42"/>
      <c r="B399" s="30"/>
      <c r="C399" s="24"/>
      <c r="D399" s="24"/>
      <c r="E399" s="25"/>
      <c r="F399" s="25"/>
      <c r="G399" s="25"/>
      <c r="H399" s="25"/>
      <c r="I399" s="25"/>
      <c r="J399" s="25"/>
      <c r="K399" s="25"/>
      <c r="L399" s="6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42"/>
      <c r="B400" s="28"/>
      <c r="C400" s="29"/>
      <c r="D400" s="29"/>
      <c r="E400" s="25"/>
      <c r="F400" s="25"/>
      <c r="G400" s="25"/>
      <c r="H400" s="25"/>
      <c r="I400" s="25"/>
      <c r="J400" s="25"/>
      <c r="K400" s="25"/>
      <c r="L400" s="6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25"/>
      <c r="K401" s="25"/>
      <c r="L401" s="6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25"/>
      <c r="K402" s="25"/>
      <c r="L402" s="6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25"/>
      <c r="K403" s="25"/>
      <c r="L403" s="6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29"/>
      <c r="K404" s="29"/>
      <c r="L404" s="6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29"/>
      <c r="K405" s="29"/>
      <c r="L405" s="6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29"/>
      <c r="K406" s="29"/>
      <c r="L406" s="6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29"/>
      <c r="K407" s="29"/>
      <c r="L407" s="6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29"/>
      <c r="K409" s="29"/>
      <c r="L409" s="6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29"/>
      <c r="K410" s="29"/>
      <c r="L410" s="6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29"/>
      <c r="K411" s="29"/>
      <c r="L411" s="6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29"/>
      <c r="K412" s="29"/>
      <c r="L412" s="6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25"/>
      <c r="K413" s="25"/>
      <c r="L413" s="6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29"/>
      <c r="K414" s="29"/>
      <c r="L414" s="6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29"/>
      <c r="K415" s="29"/>
      <c r="L415" s="6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29"/>
      <c r="K418" s="29"/>
      <c r="L418" s="6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29"/>
      <c r="K419" s="29"/>
      <c r="L419" s="6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29"/>
      <c r="K420" s="29"/>
      <c r="L420" s="6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29"/>
      <c r="K421" s="29"/>
      <c r="L421" s="6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29"/>
      <c r="K424" s="29"/>
      <c r="L424" s="6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42"/>
      <c r="B425" s="30"/>
      <c r="C425" s="24"/>
      <c r="D425" s="24"/>
      <c r="E425" s="25"/>
      <c r="F425" s="25"/>
      <c r="G425" s="25"/>
      <c r="H425" s="25"/>
      <c r="I425" s="25"/>
      <c r="J425" s="25"/>
      <c r="K425" s="25"/>
      <c r="L425" s="6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42"/>
      <c r="B426" s="28"/>
      <c r="C426" s="29"/>
      <c r="D426" s="29"/>
      <c r="E426" s="25"/>
      <c r="F426" s="25"/>
      <c r="G426" s="25"/>
      <c r="H426" s="25"/>
      <c r="I426" s="25"/>
      <c r="J426" s="25"/>
      <c r="K426" s="25"/>
      <c r="L426" s="6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25"/>
      <c r="K427" s="25"/>
      <c r="L427" s="6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25"/>
      <c r="K428" s="25"/>
      <c r="L428" s="6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25"/>
      <c r="K429" s="25"/>
      <c r="L429" s="6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29"/>
      <c r="K430" s="29"/>
      <c r="L430" s="6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29"/>
      <c r="K431" s="29"/>
      <c r="L431" s="6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29"/>
      <c r="K432" s="29"/>
      <c r="L432" s="6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29"/>
      <c r="K433" s="29"/>
      <c r="L433" s="6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29"/>
      <c r="K436" s="29"/>
      <c r="L436" s="6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29"/>
      <c r="K437" s="29"/>
      <c r="L437" s="6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29"/>
      <c r="K438" s="29"/>
      <c r="L438" s="6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42"/>
      <c r="B439" s="28"/>
      <c r="C439" s="29"/>
      <c r="D439" s="29"/>
      <c r="E439" s="25"/>
      <c r="F439" s="25"/>
      <c r="G439" s="25"/>
      <c r="H439" s="25"/>
      <c r="I439" s="25"/>
      <c r="J439" s="25"/>
      <c r="K439" s="25"/>
      <c r="L439" s="6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29"/>
      <c r="K440" s="29"/>
      <c r="L440" s="6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29"/>
      <c r="K441" s="29"/>
      <c r="L441" s="6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29"/>
      <c r="K442" s="29"/>
      <c r="L442" s="6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29"/>
      <c r="K443" s="29"/>
      <c r="L443" s="6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29"/>
      <c r="K444" s="29"/>
      <c r="L444" s="6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29"/>
      <c r="K445" s="29"/>
      <c r="L445" s="6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29"/>
      <c r="K446" s="29"/>
      <c r="L446" s="6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29"/>
      <c r="K447" s="29"/>
      <c r="L447" s="6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29"/>
      <c r="K448" s="29"/>
      <c r="L448" s="6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29"/>
      <c r="K449" s="29"/>
      <c r="L449" s="6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29"/>
      <c r="K450" s="29"/>
      <c r="L450" s="6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42"/>
      <c r="B451" s="30"/>
      <c r="C451" s="24"/>
      <c r="D451" s="24"/>
      <c r="E451" s="25"/>
      <c r="F451" s="25"/>
      <c r="G451" s="25"/>
      <c r="H451" s="25"/>
      <c r="I451" s="25"/>
      <c r="J451" s="25"/>
      <c r="K451" s="25"/>
      <c r="L451" s="6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42"/>
      <c r="B452" s="33"/>
      <c r="C452" s="34"/>
      <c r="D452" s="34"/>
      <c r="E452" s="25"/>
      <c r="F452" s="25"/>
      <c r="G452" s="25"/>
      <c r="H452" s="25"/>
      <c r="I452" s="25"/>
      <c r="J452" s="25"/>
      <c r="K452" s="25"/>
      <c r="L452" s="6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42"/>
      <c r="B453" s="35"/>
      <c r="C453" s="36"/>
      <c r="D453" s="36"/>
      <c r="E453" s="37"/>
      <c r="F453" s="37"/>
      <c r="G453" s="37"/>
      <c r="H453" s="37"/>
      <c r="I453" s="37"/>
      <c r="J453" s="37"/>
      <c r="K453" s="37"/>
      <c r="L453" s="6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42"/>
      <c r="B454" s="20"/>
      <c r="C454" s="38"/>
      <c r="D454" s="38"/>
      <c r="E454" s="25"/>
      <c r="F454" s="25"/>
      <c r="G454" s="25"/>
      <c r="H454" s="25"/>
      <c r="I454" s="25"/>
      <c r="J454" s="25"/>
      <c r="K454" s="25"/>
      <c r="L454" s="6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25"/>
      <c r="K455" s="25"/>
      <c r="L455" s="6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25"/>
      <c r="K456" s="25"/>
      <c r="L456" s="6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42"/>
      <c r="B457" s="35"/>
      <c r="C457" s="36"/>
      <c r="D457" s="36"/>
      <c r="E457" s="37"/>
      <c r="F457" s="37"/>
      <c r="G457" s="37"/>
      <c r="H457" s="37"/>
      <c r="I457" s="37"/>
      <c r="J457" s="37"/>
      <c r="K457" s="37"/>
      <c r="L457" s="6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42"/>
      <c r="B458" s="20"/>
      <c r="C458" s="38"/>
      <c r="D458" s="38"/>
      <c r="E458" s="25"/>
      <c r="F458" s="25"/>
      <c r="G458" s="25"/>
      <c r="H458" s="25"/>
      <c r="I458" s="25"/>
      <c r="J458" s="25"/>
      <c r="K458" s="25"/>
      <c r="L458" s="6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42"/>
      <c r="B459" s="20"/>
      <c r="C459" s="25"/>
      <c r="D459" s="25"/>
      <c r="E459" s="38"/>
      <c r="F459" s="38"/>
      <c r="G459" s="38"/>
      <c r="H459" s="38"/>
      <c r="I459" s="38"/>
      <c r="J459" s="38"/>
      <c r="K459" s="38"/>
    </row>
    <row r="460" spans="1:24" x14ac:dyDescent="0.25">
      <c r="A460" s="142"/>
      <c r="B460" s="20"/>
      <c r="C460" s="25"/>
      <c r="D460" s="25"/>
      <c r="E460" s="38"/>
      <c r="F460" s="38"/>
      <c r="G460" s="38"/>
      <c r="H460" s="38"/>
      <c r="I460" s="38"/>
      <c r="J460" s="38"/>
      <c r="K460" s="38"/>
    </row>
    <row r="461" spans="1:24" x14ac:dyDescent="0.25">
      <c r="A461" s="142"/>
      <c r="B461" s="20"/>
      <c r="C461" s="25"/>
      <c r="D461" s="25"/>
      <c r="E461" s="38"/>
      <c r="F461" s="38"/>
      <c r="G461" s="38"/>
      <c r="H461" s="38"/>
      <c r="I461" s="38"/>
      <c r="J461" s="38"/>
      <c r="K461" s="38"/>
    </row>
    <row r="462" spans="1:24" x14ac:dyDescent="0.25">
      <c r="A462" s="142"/>
      <c r="B462" s="20"/>
      <c r="C462" s="25"/>
      <c r="D462" s="25"/>
      <c r="E462" s="38"/>
      <c r="F462" s="38"/>
      <c r="G462" s="38"/>
      <c r="H462" s="38"/>
      <c r="I462" s="38"/>
      <c r="J462" s="38"/>
      <c r="K462" s="38"/>
    </row>
    <row r="463" spans="1:24" x14ac:dyDescent="0.25">
      <c r="A463" s="142"/>
      <c r="B463" s="20"/>
      <c r="C463" s="25"/>
      <c r="D463" s="25"/>
      <c r="E463" s="38"/>
      <c r="F463" s="38"/>
      <c r="G463" s="38"/>
      <c r="H463" s="38"/>
      <c r="I463" s="38"/>
      <c r="J463" s="38"/>
      <c r="K463" s="38"/>
    </row>
    <row r="464" spans="1:24" x14ac:dyDescent="0.25">
      <c r="A464" s="142"/>
      <c r="B464" s="20"/>
      <c r="C464" s="25"/>
      <c r="D464" s="25"/>
      <c r="E464" s="38"/>
      <c r="F464" s="38"/>
      <c r="G464" s="38"/>
      <c r="H464" s="38"/>
      <c r="I464" s="38"/>
      <c r="J464" s="38"/>
      <c r="K464" s="38"/>
    </row>
    <row r="465" spans="1:24" x14ac:dyDescent="0.25">
      <c r="A465" s="142"/>
      <c r="B465" s="35"/>
      <c r="C465" s="36"/>
      <c r="D465" s="36"/>
      <c r="E465" s="37"/>
      <c r="F465" s="37"/>
      <c r="G465" s="37"/>
      <c r="H465" s="37"/>
      <c r="I465" s="37"/>
      <c r="J465" s="37"/>
      <c r="K465" s="37"/>
    </row>
    <row r="466" spans="1:24" x14ac:dyDescent="0.25">
      <c r="A466" s="142"/>
      <c r="B466" s="20"/>
      <c r="C466" s="38"/>
      <c r="D466" s="38"/>
      <c r="E466" s="25"/>
      <c r="F466" s="25"/>
      <c r="G466" s="25"/>
      <c r="H466" s="25"/>
      <c r="I466" s="25"/>
      <c r="J466" s="25"/>
      <c r="K466" s="25"/>
    </row>
    <row r="467" spans="1:24" x14ac:dyDescent="0.25">
      <c r="A467" s="142"/>
      <c r="B467" s="20"/>
      <c r="C467" s="38"/>
      <c r="D467" s="38"/>
      <c r="E467" s="25"/>
      <c r="F467" s="25"/>
      <c r="G467" s="25"/>
      <c r="H467" s="25"/>
      <c r="I467" s="25"/>
      <c r="J467" s="25"/>
      <c r="K467" s="25"/>
    </row>
    <row r="468" spans="1:24" x14ac:dyDescent="0.25">
      <c r="A468" s="142"/>
      <c r="B468" s="20"/>
      <c r="C468" s="38"/>
      <c r="D468" s="38"/>
      <c r="E468" s="25"/>
      <c r="F468" s="25"/>
      <c r="G468" s="25"/>
      <c r="H468" s="25"/>
      <c r="I468" s="25"/>
      <c r="J468" s="25"/>
      <c r="K468" s="25"/>
    </row>
    <row r="469" spans="1:24" x14ac:dyDescent="0.25">
      <c r="B469" s="20"/>
      <c r="C469" s="38"/>
      <c r="D469" s="38"/>
      <c r="E469" s="25"/>
      <c r="F469" s="25"/>
      <c r="G469" s="25"/>
      <c r="H469" s="25"/>
      <c r="I469" s="25"/>
      <c r="J469" s="25"/>
      <c r="K469" s="25"/>
      <c r="L469" s="19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</row>
    <row r="470" spans="1:24" s="12" customFormat="1" x14ac:dyDescent="0.25">
      <c r="A470" s="143"/>
      <c r="B470" s="20"/>
      <c r="C470" s="38"/>
      <c r="D470" s="38"/>
      <c r="E470" s="25"/>
      <c r="F470" s="25"/>
      <c r="G470" s="25"/>
      <c r="H470" s="25"/>
      <c r="I470" s="25"/>
      <c r="J470" s="25"/>
      <c r="K470" s="25"/>
      <c r="L470" s="53"/>
    </row>
    <row r="471" spans="1:24" s="12" customFormat="1" x14ac:dyDescent="0.25">
      <c r="A471" s="143"/>
      <c r="B471" s="33"/>
      <c r="C471" s="34"/>
      <c r="D471" s="34"/>
      <c r="E471" s="25"/>
      <c r="F471" s="25"/>
      <c r="G471" s="25"/>
      <c r="H471" s="25"/>
      <c r="I471" s="25"/>
      <c r="J471" s="25"/>
      <c r="K471" s="25"/>
      <c r="L471" s="53"/>
    </row>
    <row r="472" spans="1:24" s="12" customFormat="1" x14ac:dyDescent="0.25">
      <c r="A472" s="143"/>
      <c r="B472" s="20"/>
      <c r="C472" s="38"/>
      <c r="D472" s="38"/>
      <c r="E472" s="25"/>
      <c r="F472" s="25"/>
      <c r="G472" s="25"/>
      <c r="H472" s="25"/>
      <c r="I472" s="25"/>
      <c r="J472" s="25"/>
      <c r="K472" s="25"/>
      <c r="L472" s="53"/>
    </row>
    <row r="473" spans="1:24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25"/>
      <c r="K473" s="25"/>
      <c r="L473" s="53"/>
    </row>
    <row r="474" spans="1:24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25"/>
      <c r="K474" s="25"/>
      <c r="L474" s="53"/>
    </row>
    <row r="475" spans="1:24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25"/>
      <c r="K475" s="25"/>
      <c r="L475" s="53"/>
    </row>
    <row r="476" spans="1:24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25"/>
      <c r="K476" s="25"/>
      <c r="L476" s="53"/>
    </row>
    <row r="477" spans="1:24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25"/>
      <c r="K477" s="25"/>
      <c r="L477" s="53"/>
    </row>
    <row r="478" spans="1:24" x14ac:dyDescent="0.25">
      <c r="A478" s="142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9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</row>
    <row r="479" spans="1:24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9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</row>
    <row r="480" spans="1:24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9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9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9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9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9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9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9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9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9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9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9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9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9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9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9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9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9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9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9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9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9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9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9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9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9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9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</sheetData>
  <mergeCells count="252">
    <mergeCell ref="M2:X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B2:E4"/>
    <mergeCell ref="I2:I4"/>
    <mergeCell ref="J2:L2"/>
    <mergeCell ref="J3:J4"/>
    <mergeCell ref="K3:K4"/>
    <mergeCell ref="L3:L4"/>
    <mergeCell ref="F2:F4"/>
    <mergeCell ref="G2:G4"/>
    <mergeCell ref="H2:H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D149:E149"/>
    <mergeCell ref="C150:E150"/>
    <mergeCell ref="C151:E151"/>
    <mergeCell ref="C152:E152"/>
    <mergeCell ref="C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D163:E163"/>
    <mergeCell ref="D164:E164"/>
    <mergeCell ref="D165:E165"/>
    <mergeCell ref="D166:E166"/>
    <mergeCell ref="D179:E179"/>
    <mergeCell ref="D180:E180"/>
    <mergeCell ref="D181:E181"/>
    <mergeCell ref="D182:E182"/>
    <mergeCell ref="D183:E183"/>
    <mergeCell ref="C184:E184"/>
    <mergeCell ref="C173:E173"/>
    <mergeCell ref="D174:E174"/>
    <mergeCell ref="D175:E175"/>
    <mergeCell ref="D176:E176"/>
    <mergeCell ref="D177:E177"/>
    <mergeCell ref="D178:E178"/>
    <mergeCell ref="D191:E191"/>
    <mergeCell ref="D192:E192"/>
    <mergeCell ref="D193:E193"/>
    <mergeCell ref="D194:E194"/>
    <mergeCell ref="C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C198:E198"/>
    <mergeCell ref="D199:E199"/>
    <mergeCell ref="D200:E200"/>
    <mergeCell ref="D201:E201"/>
    <mergeCell ref="D202:E202"/>
    <mergeCell ref="D215:E215"/>
    <mergeCell ref="D216:E216"/>
    <mergeCell ref="D217:E217"/>
    <mergeCell ref="D218:E218"/>
    <mergeCell ref="D219:E219"/>
    <mergeCell ref="D220:E220"/>
    <mergeCell ref="D209:E209"/>
    <mergeCell ref="C210:E210"/>
    <mergeCell ref="C211:E211"/>
    <mergeCell ref="C212:E212"/>
    <mergeCell ref="D213:E213"/>
    <mergeCell ref="D214:E214"/>
    <mergeCell ref="D227:E227"/>
    <mergeCell ref="D228:E228"/>
    <mergeCell ref="C229:E229"/>
    <mergeCell ref="D230:E230"/>
    <mergeCell ref="D231:E231"/>
    <mergeCell ref="D232:E232"/>
    <mergeCell ref="D221:E221"/>
    <mergeCell ref="D222:E222"/>
    <mergeCell ref="C223:E223"/>
    <mergeCell ref="C224:E224"/>
    <mergeCell ref="C225:E225"/>
    <mergeCell ref="D226:E226"/>
    <mergeCell ref="C245:E245"/>
    <mergeCell ref="B246:E246"/>
    <mergeCell ref="C239:E239"/>
    <mergeCell ref="C240:E240"/>
    <mergeCell ref="C241:E241"/>
    <mergeCell ref="C242:E242"/>
    <mergeCell ref="C243:E243"/>
    <mergeCell ref="C244:E244"/>
    <mergeCell ref="D233:E233"/>
    <mergeCell ref="C234:E234"/>
    <mergeCell ref="C235:E235"/>
    <mergeCell ref="C236:E236"/>
    <mergeCell ref="C237:E237"/>
    <mergeCell ref="C238:E238"/>
  </mergeCells>
  <pageMargins left="0.25" right="0.25" top="0.75" bottom="0.75" header="0.3" footer="0.3"/>
  <pageSetup paperSize="9" scale="66" orientation="landscape" r:id="rId1"/>
  <headerFooter>
    <oddHeader>&amp;C&amp;"Times New Roman,Félkövér"&amp;12 045160 - Közutak, hidak, alagutak üzemeltetése, fenntartása
Kiadások - 2016.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2"/>
  <sheetViews>
    <sheetView view="pageBreakPreview" zoomScale="6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S1" sqref="S1:X1048576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8" width="10" style="12" customWidth="1"/>
    <col min="9" max="9" width="11.42578125" style="12" bestFit="1" customWidth="1"/>
    <col min="10" max="11" width="10" style="12" customWidth="1"/>
    <col min="12" max="12" width="10.85546875" style="53" bestFit="1" customWidth="1"/>
    <col min="13" max="15" width="6.7109375" style="12" bestFit="1" customWidth="1"/>
    <col min="16" max="16" width="7.85546875" style="12" bestFit="1" customWidth="1"/>
    <col min="17" max="17" width="6.7109375" style="12" bestFit="1" customWidth="1"/>
    <col min="18" max="18" width="7.85546875" style="12" bestFit="1" customWidth="1"/>
    <col min="19" max="24" width="8.28515625" style="12" customWidth="1"/>
    <col min="25" max="16384" width="9.140625" style="18"/>
  </cols>
  <sheetData>
    <row r="1" spans="1:24" ht="15.75" thickBot="1" x14ac:dyDescent="0.3">
      <c r="X1" s="11" t="s">
        <v>1113</v>
      </c>
    </row>
    <row r="2" spans="1:24" ht="15" customHeight="1" x14ac:dyDescent="0.25">
      <c r="B2" s="637" t="s">
        <v>0</v>
      </c>
      <c r="C2" s="641"/>
      <c r="D2" s="641"/>
      <c r="E2" s="641"/>
      <c r="F2" s="640" t="s">
        <v>1154</v>
      </c>
      <c r="G2" s="637" t="s">
        <v>1237</v>
      </c>
      <c r="H2" s="637" t="s">
        <v>1240</v>
      </c>
      <c r="I2" s="650" t="s">
        <v>1250</v>
      </c>
      <c r="J2" s="654" t="s">
        <v>1243</v>
      </c>
      <c r="K2" s="654"/>
      <c r="L2" s="655"/>
      <c r="M2" s="640" t="s">
        <v>1248</v>
      </c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2"/>
    </row>
    <row r="3" spans="1:24" ht="22.5" customHeight="1" x14ac:dyDescent="0.25">
      <c r="B3" s="638"/>
      <c r="C3" s="646"/>
      <c r="D3" s="646"/>
      <c r="E3" s="646"/>
      <c r="F3" s="648"/>
      <c r="G3" s="638"/>
      <c r="H3" s="638"/>
      <c r="I3" s="651"/>
      <c r="J3" s="658" t="s">
        <v>1156</v>
      </c>
      <c r="K3" s="660" t="s">
        <v>1157</v>
      </c>
      <c r="L3" s="662" t="s">
        <v>856</v>
      </c>
      <c r="M3" s="643"/>
      <c r="N3" s="644"/>
      <c r="O3" s="644"/>
      <c r="P3" s="644"/>
      <c r="Q3" s="644"/>
      <c r="R3" s="644"/>
      <c r="S3" s="644"/>
      <c r="T3" s="644"/>
      <c r="U3" s="644"/>
      <c r="V3" s="644"/>
      <c r="W3" s="644"/>
      <c r="X3" s="645"/>
    </row>
    <row r="4" spans="1:24" ht="24.75" customHeight="1" thickBot="1" x14ac:dyDescent="0.3">
      <c r="B4" s="639"/>
      <c r="C4" s="647"/>
      <c r="D4" s="647"/>
      <c r="E4" s="647"/>
      <c r="F4" s="649"/>
      <c r="G4" s="639"/>
      <c r="H4" s="639"/>
      <c r="I4" s="652"/>
      <c r="J4" s="659"/>
      <c r="K4" s="661"/>
      <c r="L4" s="663"/>
      <c r="M4" s="144" t="s">
        <v>878</v>
      </c>
      <c r="N4" s="71" t="s">
        <v>879</v>
      </c>
      <c r="O4" s="71" t="s">
        <v>880</v>
      </c>
      <c r="P4" s="71" t="s">
        <v>881</v>
      </c>
      <c r="Q4" s="71" t="s">
        <v>882</v>
      </c>
      <c r="R4" s="355" t="s">
        <v>883</v>
      </c>
      <c r="S4" s="91" t="s">
        <v>884</v>
      </c>
      <c r="T4" s="70" t="s">
        <v>885</v>
      </c>
      <c r="U4" s="71" t="s">
        <v>886</v>
      </c>
      <c r="V4" s="91" t="s">
        <v>887</v>
      </c>
      <c r="W4" s="454" t="s">
        <v>888</v>
      </c>
      <c r="X4" s="72" t="s">
        <v>889</v>
      </c>
    </row>
    <row r="5" spans="1:24" ht="15.75" thickBot="1" x14ac:dyDescent="0.3">
      <c r="B5" s="92" t="s">
        <v>259</v>
      </c>
      <c r="C5" s="664" t="s">
        <v>260</v>
      </c>
      <c r="D5" s="665"/>
      <c r="E5" s="665"/>
      <c r="F5" s="185">
        <f>F6+F20</f>
        <v>0</v>
      </c>
      <c r="G5" s="484">
        <f>G6+G20</f>
        <v>0</v>
      </c>
      <c r="H5" s="484">
        <f>H6+H20</f>
        <v>0</v>
      </c>
      <c r="I5" s="413">
        <f>I6+I20</f>
        <v>0</v>
      </c>
      <c r="J5" s="392">
        <f t="shared" ref="J5:K5" si="0">J6+J20</f>
        <v>0</v>
      </c>
      <c r="K5" s="203">
        <f t="shared" si="0"/>
        <v>0</v>
      </c>
      <c r="L5" s="221">
        <f>SUM(J5:K5)</f>
        <v>0</v>
      </c>
      <c r="M5" s="95">
        <f t="shared" ref="M5:X5" si="1">M6+M20</f>
        <v>0</v>
      </c>
      <c r="N5" s="96">
        <f t="shared" si="1"/>
        <v>0</v>
      </c>
      <c r="O5" s="96">
        <f t="shared" si="1"/>
        <v>0</v>
      </c>
      <c r="P5" s="96">
        <f t="shared" si="1"/>
        <v>0</v>
      </c>
      <c r="Q5" s="96">
        <f t="shared" si="1"/>
        <v>0</v>
      </c>
      <c r="R5" s="99">
        <f t="shared" ref="R5" si="2">R6+R20</f>
        <v>0</v>
      </c>
      <c r="S5" s="96">
        <f t="shared" si="1"/>
        <v>0</v>
      </c>
      <c r="T5" s="98">
        <f t="shared" si="1"/>
        <v>0</v>
      </c>
      <c r="U5" s="96">
        <f t="shared" si="1"/>
        <v>0</v>
      </c>
      <c r="V5" s="96">
        <f t="shared" si="1"/>
        <v>0</v>
      </c>
      <c r="W5" s="98">
        <f t="shared" si="1"/>
        <v>0</v>
      </c>
      <c r="X5" s="100">
        <f t="shared" si="1"/>
        <v>0</v>
      </c>
    </row>
    <row r="6" spans="1:24" ht="15.75" hidden="1" thickBot="1" x14ac:dyDescent="0.3">
      <c r="B6" s="137" t="s">
        <v>894</v>
      </c>
      <c r="C6" s="621" t="s">
        <v>261</v>
      </c>
      <c r="D6" s="622"/>
      <c r="E6" s="622"/>
      <c r="F6" s="186">
        <f>F7+F8+F9+F10+F11+F12+F13+F14+F15+F16+F17+F18+F19</f>
        <v>0</v>
      </c>
      <c r="G6" s="485">
        <f>G7+G8+G9+G10+G11+G12+G13+G14+G15+G16+G17+G18+G19</f>
        <v>0</v>
      </c>
      <c r="H6" s="485">
        <f>H7+H8+H9+H10+H11+H12+H13+H14+H15+H16+H17+H18+H19</f>
        <v>0</v>
      </c>
      <c r="I6" s="414">
        <f>I7+I8+I9+I10+I11+I12+I13+I14+I15+I16+I17+I18+I19</f>
        <v>0</v>
      </c>
      <c r="J6" s="393">
        <f t="shared" ref="J6:K6" si="3">J7+J8+J9+J10+J11+J12+J13+J14+J15+J16+J17+J18+J19</f>
        <v>0</v>
      </c>
      <c r="K6" s="204">
        <f t="shared" si="3"/>
        <v>0</v>
      </c>
      <c r="L6" s="222">
        <f t="shared" ref="L6:L71" si="4">SUM(J6:K6)</f>
        <v>0</v>
      </c>
      <c r="M6" s="131">
        <f t="shared" ref="M6:X6" si="5">M7+M8+M9+M10+M11+M12+M13+M14+M15+M16+M17+M18+M19</f>
        <v>0</v>
      </c>
      <c r="N6" s="132">
        <f t="shared" si="5"/>
        <v>0</v>
      </c>
      <c r="O6" s="132">
        <f t="shared" si="5"/>
        <v>0</v>
      </c>
      <c r="P6" s="132">
        <f t="shared" si="5"/>
        <v>0</v>
      </c>
      <c r="Q6" s="132">
        <f t="shared" si="5"/>
        <v>0</v>
      </c>
      <c r="R6" s="135">
        <f t="shared" ref="R6" si="6">R7+R8+R9+R10+R11+R12+R13+R14+R15+R16+R17+R18+R19</f>
        <v>0</v>
      </c>
      <c r="S6" s="132">
        <f t="shared" si="5"/>
        <v>0</v>
      </c>
      <c r="T6" s="134">
        <f t="shared" si="5"/>
        <v>0</v>
      </c>
      <c r="U6" s="132">
        <f t="shared" si="5"/>
        <v>0</v>
      </c>
      <c r="V6" s="132">
        <f t="shared" si="5"/>
        <v>0</v>
      </c>
      <c r="W6" s="134">
        <f t="shared" si="5"/>
        <v>0</v>
      </c>
      <c r="X6" s="136">
        <f t="shared" si="5"/>
        <v>0</v>
      </c>
    </row>
    <row r="7" spans="1:24" ht="15.75" hidden="1" thickBot="1" x14ac:dyDescent="0.3">
      <c r="A7" s="140" t="s">
        <v>262</v>
      </c>
      <c r="B7" s="59" t="s">
        <v>895</v>
      </c>
      <c r="C7" s="599" t="s">
        <v>263</v>
      </c>
      <c r="D7" s="600"/>
      <c r="E7" s="600"/>
      <c r="F7" s="187"/>
      <c r="G7" s="486"/>
      <c r="H7" s="486"/>
      <c r="I7" s="415"/>
      <c r="J7" s="394"/>
      <c r="K7" s="205"/>
      <c r="L7" s="224">
        <f t="shared" si="4"/>
        <v>0</v>
      </c>
      <c r="M7" s="81"/>
      <c r="N7" s="1"/>
      <c r="O7" s="1"/>
      <c r="P7" s="1"/>
      <c r="Q7" s="1"/>
      <c r="R7" s="89"/>
      <c r="S7" s="1"/>
      <c r="T7" s="43"/>
      <c r="U7" s="1"/>
      <c r="V7" s="1"/>
      <c r="W7" s="43"/>
      <c r="X7" s="46"/>
    </row>
    <row r="8" spans="1:24" ht="15.75" hidden="1" thickBot="1" x14ac:dyDescent="0.3">
      <c r="A8" s="140" t="s">
        <v>264</v>
      </c>
      <c r="B8" s="59" t="s">
        <v>896</v>
      </c>
      <c r="C8" s="599" t="s">
        <v>265</v>
      </c>
      <c r="D8" s="600"/>
      <c r="E8" s="600"/>
      <c r="F8" s="187"/>
      <c r="G8" s="486"/>
      <c r="H8" s="486"/>
      <c r="I8" s="415"/>
      <c r="J8" s="394"/>
      <c r="K8" s="205"/>
      <c r="L8" s="224">
        <f t="shared" si="4"/>
        <v>0</v>
      </c>
      <c r="M8" s="81"/>
      <c r="N8" s="1"/>
      <c r="O8" s="1"/>
      <c r="P8" s="1"/>
      <c r="Q8" s="1"/>
      <c r="R8" s="89"/>
      <c r="S8" s="1"/>
      <c r="T8" s="43"/>
      <c r="U8" s="1"/>
      <c r="V8" s="1"/>
      <c r="W8" s="43"/>
      <c r="X8" s="46"/>
    </row>
    <row r="9" spans="1:24" ht="15.75" hidden="1" thickBot="1" x14ac:dyDescent="0.3">
      <c r="A9" s="140" t="s">
        <v>266</v>
      </c>
      <c r="B9" s="59" t="s">
        <v>897</v>
      </c>
      <c r="C9" s="599" t="s">
        <v>267</v>
      </c>
      <c r="D9" s="600"/>
      <c r="E9" s="600"/>
      <c r="F9" s="187"/>
      <c r="G9" s="486"/>
      <c r="H9" s="486"/>
      <c r="I9" s="415"/>
      <c r="J9" s="394"/>
      <c r="K9" s="205"/>
      <c r="L9" s="224">
        <f t="shared" si="4"/>
        <v>0</v>
      </c>
      <c r="M9" s="81"/>
      <c r="N9" s="1"/>
      <c r="O9" s="1"/>
      <c r="P9" s="1"/>
      <c r="Q9" s="1"/>
      <c r="R9" s="89"/>
      <c r="S9" s="1"/>
      <c r="T9" s="43"/>
      <c r="U9" s="1"/>
      <c r="V9" s="1"/>
      <c r="W9" s="43"/>
      <c r="X9" s="46"/>
    </row>
    <row r="10" spans="1:24" ht="15.75" hidden="1" thickBot="1" x14ac:dyDescent="0.3">
      <c r="A10" s="140" t="s">
        <v>268</v>
      </c>
      <c r="B10" s="59" t="s">
        <v>898</v>
      </c>
      <c r="C10" s="599" t="s">
        <v>622</v>
      </c>
      <c r="D10" s="600"/>
      <c r="E10" s="600"/>
      <c r="F10" s="187"/>
      <c r="G10" s="486"/>
      <c r="H10" s="486"/>
      <c r="I10" s="415"/>
      <c r="J10" s="394"/>
      <c r="K10" s="205"/>
      <c r="L10" s="224">
        <f t="shared" si="4"/>
        <v>0</v>
      </c>
      <c r="M10" s="81"/>
      <c r="N10" s="1"/>
      <c r="O10" s="1"/>
      <c r="P10" s="1"/>
      <c r="Q10" s="1"/>
      <c r="R10" s="89"/>
      <c r="S10" s="1"/>
      <c r="T10" s="43"/>
      <c r="U10" s="1"/>
      <c r="V10" s="1"/>
      <c r="W10" s="43"/>
      <c r="X10" s="46"/>
    </row>
    <row r="11" spans="1:24" ht="15.75" hidden="1" thickBot="1" x14ac:dyDescent="0.3">
      <c r="A11" s="140" t="s">
        <v>269</v>
      </c>
      <c r="B11" s="59" t="s">
        <v>899</v>
      </c>
      <c r="C11" s="599" t="s">
        <v>270</v>
      </c>
      <c r="D11" s="600"/>
      <c r="E11" s="600"/>
      <c r="F11" s="187"/>
      <c r="G11" s="486"/>
      <c r="H11" s="486"/>
      <c r="I11" s="415"/>
      <c r="J11" s="394"/>
      <c r="K11" s="205"/>
      <c r="L11" s="224">
        <f t="shared" si="4"/>
        <v>0</v>
      </c>
      <c r="M11" s="81"/>
      <c r="N11" s="1"/>
      <c r="O11" s="1"/>
      <c r="P11" s="1"/>
      <c r="Q11" s="1"/>
      <c r="R11" s="89"/>
      <c r="S11" s="1"/>
      <c r="T11" s="43"/>
      <c r="U11" s="1"/>
      <c r="V11" s="1"/>
      <c r="W11" s="43"/>
      <c r="X11" s="46"/>
    </row>
    <row r="12" spans="1:24" ht="15.75" hidden="1" thickBot="1" x14ac:dyDescent="0.3">
      <c r="A12" s="140" t="s">
        <v>271</v>
      </c>
      <c r="B12" s="59" t="s">
        <v>900</v>
      </c>
      <c r="C12" s="599" t="s">
        <v>272</v>
      </c>
      <c r="D12" s="600"/>
      <c r="E12" s="600"/>
      <c r="F12" s="187"/>
      <c r="G12" s="486"/>
      <c r="H12" s="486"/>
      <c r="I12" s="415"/>
      <c r="J12" s="394"/>
      <c r="K12" s="205"/>
      <c r="L12" s="224">
        <f t="shared" si="4"/>
        <v>0</v>
      </c>
      <c r="M12" s="81"/>
      <c r="N12" s="1"/>
      <c r="O12" s="1"/>
      <c r="P12" s="1"/>
      <c r="Q12" s="1"/>
      <c r="R12" s="89"/>
      <c r="S12" s="1"/>
      <c r="T12" s="43"/>
      <c r="U12" s="1"/>
      <c r="V12" s="1"/>
      <c r="W12" s="43"/>
      <c r="X12" s="46"/>
    </row>
    <row r="13" spans="1:24" ht="15.75" hidden="1" thickBot="1" x14ac:dyDescent="0.3">
      <c r="A13" s="140" t="s">
        <v>273</v>
      </c>
      <c r="B13" s="59" t="s">
        <v>901</v>
      </c>
      <c r="C13" s="599" t="s">
        <v>274</v>
      </c>
      <c r="D13" s="600"/>
      <c r="E13" s="600"/>
      <c r="F13" s="187"/>
      <c r="G13" s="486"/>
      <c r="H13" s="486"/>
      <c r="I13" s="415"/>
      <c r="J13" s="394"/>
      <c r="K13" s="205"/>
      <c r="L13" s="224">
        <f t="shared" si="4"/>
        <v>0</v>
      </c>
      <c r="M13" s="81"/>
      <c r="N13" s="1"/>
      <c r="O13" s="1"/>
      <c r="P13" s="1"/>
      <c r="Q13" s="1"/>
      <c r="R13" s="89"/>
      <c r="S13" s="1"/>
      <c r="T13" s="43"/>
      <c r="U13" s="1"/>
      <c r="V13" s="1"/>
      <c r="W13" s="43"/>
      <c r="X13" s="46"/>
    </row>
    <row r="14" spans="1:24" ht="15.75" hidden="1" thickBot="1" x14ac:dyDescent="0.3">
      <c r="A14" s="140" t="s">
        <v>275</v>
      </c>
      <c r="B14" s="59" t="s">
        <v>902</v>
      </c>
      <c r="C14" s="599" t="s">
        <v>276</v>
      </c>
      <c r="D14" s="600"/>
      <c r="E14" s="600"/>
      <c r="F14" s="187"/>
      <c r="G14" s="486"/>
      <c r="H14" s="486"/>
      <c r="I14" s="415"/>
      <c r="J14" s="394"/>
      <c r="K14" s="205"/>
      <c r="L14" s="224">
        <f t="shared" si="4"/>
        <v>0</v>
      </c>
      <c r="M14" s="81"/>
      <c r="N14" s="1"/>
      <c r="O14" s="1"/>
      <c r="P14" s="1"/>
      <c r="Q14" s="1"/>
      <c r="R14" s="89"/>
      <c r="S14" s="1"/>
      <c r="T14" s="43"/>
      <c r="U14" s="1"/>
      <c r="V14" s="1"/>
      <c r="W14" s="43"/>
      <c r="X14" s="46"/>
    </row>
    <row r="15" spans="1:24" ht="15.75" hidden="1" thickBot="1" x14ac:dyDescent="0.3">
      <c r="A15" s="140" t="s">
        <v>277</v>
      </c>
      <c r="B15" s="59" t="s">
        <v>903</v>
      </c>
      <c r="C15" s="599" t="s">
        <v>278</v>
      </c>
      <c r="D15" s="600"/>
      <c r="E15" s="600"/>
      <c r="F15" s="187"/>
      <c r="G15" s="486"/>
      <c r="H15" s="486"/>
      <c r="I15" s="415"/>
      <c r="J15" s="394"/>
      <c r="K15" s="205"/>
      <c r="L15" s="224">
        <f t="shared" si="4"/>
        <v>0</v>
      </c>
      <c r="M15" s="81"/>
      <c r="N15" s="1"/>
      <c r="O15" s="1"/>
      <c r="P15" s="1"/>
      <c r="Q15" s="1"/>
      <c r="R15" s="89"/>
      <c r="S15" s="1"/>
      <c r="T15" s="43"/>
      <c r="U15" s="1"/>
      <c r="V15" s="1"/>
      <c r="W15" s="43"/>
      <c r="X15" s="46"/>
    </row>
    <row r="16" spans="1:24" ht="15.75" hidden="1" thickBot="1" x14ac:dyDescent="0.3">
      <c r="A16" s="140" t="s">
        <v>279</v>
      </c>
      <c r="B16" s="59" t="s">
        <v>904</v>
      </c>
      <c r="C16" s="599" t="s">
        <v>280</v>
      </c>
      <c r="D16" s="600"/>
      <c r="E16" s="600"/>
      <c r="F16" s="187"/>
      <c r="G16" s="486"/>
      <c r="H16" s="486"/>
      <c r="I16" s="415"/>
      <c r="J16" s="394"/>
      <c r="K16" s="205"/>
      <c r="L16" s="224">
        <f t="shared" si="4"/>
        <v>0</v>
      </c>
      <c r="M16" s="81"/>
      <c r="N16" s="1"/>
      <c r="O16" s="1"/>
      <c r="P16" s="1"/>
      <c r="Q16" s="1"/>
      <c r="R16" s="89"/>
      <c r="S16" s="1"/>
      <c r="T16" s="43"/>
      <c r="U16" s="1"/>
      <c r="V16" s="1"/>
      <c r="W16" s="43"/>
      <c r="X16" s="46"/>
    </row>
    <row r="17" spans="1:24" ht="15.75" hidden="1" thickBot="1" x14ac:dyDescent="0.3">
      <c r="A17" s="140" t="s">
        <v>281</v>
      </c>
      <c r="B17" s="59" t="s">
        <v>905</v>
      </c>
      <c r="C17" s="599" t="s">
        <v>282</v>
      </c>
      <c r="D17" s="600"/>
      <c r="E17" s="600"/>
      <c r="F17" s="187"/>
      <c r="G17" s="486"/>
      <c r="H17" s="486"/>
      <c r="I17" s="415"/>
      <c r="J17" s="394"/>
      <c r="K17" s="205"/>
      <c r="L17" s="224">
        <f t="shared" si="4"/>
        <v>0</v>
      </c>
      <c r="M17" s="81"/>
      <c r="N17" s="1"/>
      <c r="O17" s="1"/>
      <c r="P17" s="1"/>
      <c r="Q17" s="1"/>
      <c r="R17" s="89"/>
      <c r="S17" s="1"/>
      <c r="T17" s="43"/>
      <c r="U17" s="1"/>
      <c r="V17" s="1"/>
      <c r="W17" s="43"/>
      <c r="X17" s="46"/>
    </row>
    <row r="18" spans="1:24" ht="15.75" hidden="1" thickBot="1" x14ac:dyDescent="0.3">
      <c r="A18" s="140" t="s">
        <v>283</v>
      </c>
      <c r="B18" s="59" t="s">
        <v>906</v>
      </c>
      <c r="C18" s="599" t="s">
        <v>284</v>
      </c>
      <c r="D18" s="600"/>
      <c r="E18" s="600"/>
      <c r="F18" s="187"/>
      <c r="G18" s="486"/>
      <c r="H18" s="486"/>
      <c r="I18" s="415"/>
      <c r="J18" s="394"/>
      <c r="K18" s="205"/>
      <c r="L18" s="224">
        <f t="shared" si="4"/>
        <v>0</v>
      </c>
      <c r="M18" s="81"/>
      <c r="N18" s="1"/>
      <c r="O18" s="1"/>
      <c r="P18" s="1"/>
      <c r="Q18" s="1"/>
      <c r="R18" s="89"/>
      <c r="S18" s="1"/>
      <c r="T18" s="43"/>
      <c r="U18" s="1"/>
      <c r="V18" s="1"/>
      <c r="W18" s="43"/>
      <c r="X18" s="46"/>
    </row>
    <row r="19" spans="1:24" ht="15.75" hidden="1" thickBot="1" x14ac:dyDescent="0.3">
      <c r="A19" s="140" t="s">
        <v>285</v>
      </c>
      <c r="B19" s="59" t="s">
        <v>907</v>
      </c>
      <c r="C19" s="599" t="s">
        <v>286</v>
      </c>
      <c r="D19" s="600"/>
      <c r="E19" s="600"/>
      <c r="F19" s="187"/>
      <c r="G19" s="486"/>
      <c r="H19" s="486"/>
      <c r="I19" s="415"/>
      <c r="J19" s="394"/>
      <c r="K19" s="205"/>
      <c r="L19" s="224">
        <f t="shared" si="4"/>
        <v>0</v>
      </c>
      <c r="M19" s="81"/>
      <c r="N19" s="1"/>
      <c r="O19" s="1"/>
      <c r="P19" s="1"/>
      <c r="Q19" s="1"/>
      <c r="R19" s="89"/>
      <c r="S19" s="1"/>
      <c r="T19" s="43"/>
      <c r="U19" s="1"/>
      <c r="V19" s="1"/>
      <c r="W19" s="43"/>
      <c r="X19" s="46"/>
    </row>
    <row r="20" spans="1:24" ht="15.75" hidden="1" thickBot="1" x14ac:dyDescent="0.3">
      <c r="B20" s="101" t="s">
        <v>908</v>
      </c>
      <c r="C20" s="597" t="s">
        <v>287</v>
      </c>
      <c r="D20" s="598"/>
      <c r="E20" s="598"/>
      <c r="F20" s="188">
        <f>F21+F22+F23</f>
        <v>0</v>
      </c>
      <c r="G20" s="487">
        <f>G21+G22+G23</f>
        <v>0</v>
      </c>
      <c r="H20" s="487">
        <f>H21+H22+H23</f>
        <v>0</v>
      </c>
      <c r="I20" s="416">
        <f>I21+I22+I23</f>
        <v>0</v>
      </c>
      <c r="J20" s="395">
        <f t="shared" ref="J20:K20" si="7">J21+J22+J23</f>
        <v>0</v>
      </c>
      <c r="K20" s="206">
        <f t="shared" si="7"/>
        <v>0</v>
      </c>
      <c r="L20" s="223">
        <f t="shared" si="4"/>
        <v>0</v>
      </c>
      <c r="M20" s="104">
        <f t="shared" ref="M20:X20" si="8">M21+M22+M23</f>
        <v>0</v>
      </c>
      <c r="N20" s="105">
        <f t="shared" si="8"/>
        <v>0</v>
      </c>
      <c r="O20" s="105">
        <f t="shared" si="8"/>
        <v>0</v>
      </c>
      <c r="P20" s="105">
        <f t="shared" si="8"/>
        <v>0</v>
      </c>
      <c r="Q20" s="105">
        <f t="shared" si="8"/>
        <v>0</v>
      </c>
      <c r="R20" s="108">
        <f t="shared" ref="R20" si="9">R21+R22+R23</f>
        <v>0</v>
      </c>
      <c r="S20" s="105">
        <f t="shared" si="8"/>
        <v>0</v>
      </c>
      <c r="T20" s="107">
        <f t="shared" si="8"/>
        <v>0</v>
      </c>
      <c r="U20" s="105">
        <f t="shared" si="8"/>
        <v>0</v>
      </c>
      <c r="V20" s="105">
        <f t="shared" si="8"/>
        <v>0</v>
      </c>
      <c r="W20" s="107">
        <f t="shared" si="8"/>
        <v>0</v>
      </c>
      <c r="X20" s="109">
        <f t="shared" si="8"/>
        <v>0</v>
      </c>
    </row>
    <row r="21" spans="1:24" ht="15.75" hidden="1" thickBot="1" x14ac:dyDescent="0.3">
      <c r="A21" s="140" t="s">
        <v>288</v>
      </c>
      <c r="B21" s="59" t="s">
        <v>909</v>
      </c>
      <c r="C21" s="599" t="s">
        <v>289</v>
      </c>
      <c r="D21" s="600"/>
      <c r="E21" s="600"/>
      <c r="F21" s="187"/>
      <c r="G21" s="486"/>
      <c r="H21" s="486"/>
      <c r="I21" s="415"/>
      <c r="J21" s="394"/>
      <c r="K21" s="205"/>
      <c r="L21" s="224">
        <f t="shared" si="4"/>
        <v>0</v>
      </c>
      <c r="M21" s="81"/>
      <c r="N21" s="1"/>
      <c r="O21" s="1"/>
      <c r="P21" s="1"/>
      <c r="Q21" s="1"/>
      <c r="R21" s="89"/>
      <c r="S21" s="1"/>
      <c r="T21" s="43"/>
      <c r="U21" s="1"/>
      <c r="V21" s="1"/>
      <c r="W21" s="43"/>
      <c r="X21" s="46"/>
    </row>
    <row r="22" spans="1:24" ht="15.75" hidden="1" thickBot="1" x14ac:dyDescent="0.3">
      <c r="A22" s="140" t="s">
        <v>290</v>
      </c>
      <c r="B22" s="59" t="s">
        <v>910</v>
      </c>
      <c r="C22" s="599" t="s">
        <v>291</v>
      </c>
      <c r="D22" s="600"/>
      <c r="E22" s="600"/>
      <c r="F22" s="187"/>
      <c r="G22" s="486"/>
      <c r="H22" s="486"/>
      <c r="I22" s="415"/>
      <c r="J22" s="394"/>
      <c r="K22" s="205"/>
      <c r="L22" s="224">
        <f t="shared" si="4"/>
        <v>0</v>
      </c>
      <c r="M22" s="81"/>
      <c r="N22" s="1"/>
      <c r="O22" s="1"/>
      <c r="P22" s="1"/>
      <c r="Q22" s="1"/>
      <c r="R22" s="89"/>
      <c r="S22" s="1"/>
      <c r="T22" s="43"/>
      <c r="U22" s="1"/>
      <c r="V22" s="1"/>
      <c r="W22" s="43"/>
      <c r="X22" s="46"/>
    </row>
    <row r="23" spans="1:24" ht="15.75" hidden="1" thickBot="1" x14ac:dyDescent="0.3">
      <c r="A23" s="140" t="s">
        <v>292</v>
      </c>
      <c r="B23" s="61" t="s">
        <v>911</v>
      </c>
      <c r="C23" s="666" t="s">
        <v>293</v>
      </c>
      <c r="D23" s="667"/>
      <c r="E23" s="667"/>
      <c r="F23" s="189"/>
      <c r="G23" s="488"/>
      <c r="H23" s="488"/>
      <c r="I23" s="417"/>
      <c r="J23" s="396"/>
      <c r="K23" s="207"/>
      <c r="L23" s="224">
        <f t="shared" si="4"/>
        <v>0</v>
      </c>
      <c r="M23" s="81"/>
      <c r="N23" s="1"/>
      <c r="O23" s="1"/>
      <c r="P23" s="1"/>
      <c r="Q23" s="1"/>
      <c r="R23" s="89"/>
      <c r="S23" s="1"/>
      <c r="T23" s="43"/>
      <c r="U23" s="1"/>
      <c r="V23" s="1"/>
      <c r="W23" s="43"/>
      <c r="X23" s="46"/>
    </row>
    <row r="24" spans="1:24" ht="15.75" thickBot="1" x14ac:dyDescent="0.3">
      <c r="B24" s="92" t="s">
        <v>294</v>
      </c>
      <c r="C24" s="630" t="s">
        <v>1088</v>
      </c>
      <c r="D24" s="630"/>
      <c r="E24" s="617"/>
      <c r="F24" s="190">
        <f>F25+F26+F27+F28+F29+F30+F31</f>
        <v>0</v>
      </c>
      <c r="G24" s="489">
        <f>G25+G26+G27+G28+G29+G30+G31</f>
        <v>0</v>
      </c>
      <c r="H24" s="489">
        <f>H25+H26+H27+H28+H29+H30+H31</f>
        <v>0</v>
      </c>
      <c r="I24" s="418">
        <f>I25+I26+I27+I28+I29+I30+I31</f>
        <v>0</v>
      </c>
      <c r="J24" s="397">
        <f t="shared" ref="J24:K24" si="10">J25+J26+J27+J28+J29+J30+J31</f>
        <v>0</v>
      </c>
      <c r="K24" s="208">
        <f t="shared" si="10"/>
        <v>0</v>
      </c>
      <c r="L24" s="221">
        <f t="shared" si="4"/>
        <v>0</v>
      </c>
      <c r="M24" s="95">
        <f t="shared" ref="M24:X24" si="11">M25+M26+M27+M28+M29+M30+M31</f>
        <v>0</v>
      </c>
      <c r="N24" s="96">
        <f t="shared" si="11"/>
        <v>0</v>
      </c>
      <c r="O24" s="96">
        <f t="shared" si="11"/>
        <v>0</v>
      </c>
      <c r="P24" s="96">
        <f t="shared" si="11"/>
        <v>0</v>
      </c>
      <c r="Q24" s="96">
        <f t="shared" si="11"/>
        <v>0</v>
      </c>
      <c r="R24" s="99">
        <f t="shared" ref="R24" si="12">R25+R26+R27+R28+R29+R30+R31</f>
        <v>0</v>
      </c>
      <c r="S24" s="96">
        <f t="shared" si="11"/>
        <v>0</v>
      </c>
      <c r="T24" s="98">
        <f t="shared" si="11"/>
        <v>0</v>
      </c>
      <c r="U24" s="96">
        <f t="shared" si="11"/>
        <v>0</v>
      </c>
      <c r="V24" s="96">
        <f t="shared" si="11"/>
        <v>0</v>
      </c>
      <c r="W24" s="98">
        <f t="shared" si="11"/>
        <v>0</v>
      </c>
      <c r="X24" s="100">
        <f t="shared" si="11"/>
        <v>0</v>
      </c>
    </row>
    <row r="25" spans="1:24" ht="15.75" hidden="1" thickBot="1" x14ac:dyDescent="0.3">
      <c r="A25" s="140" t="s">
        <v>296</v>
      </c>
      <c r="B25" s="65"/>
      <c r="C25" s="668" t="s">
        <v>297</v>
      </c>
      <c r="D25" s="669"/>
      <c r="E25" s="669"/>
      <c r="F25" s="191"/>
      <c r="G25" s="490"/>
      <c r="H25" s="490"/>
      <c r="I25" s="419"/>
      <c r="J25" s="398"/>
      <c r="K25" s="209"/>
      <c r="L25" s="224">
        <f t="shared" si="4"/>
        <v>0</v>
      </c>
      <c r="M25" s="81"/>
      <c r="N25" s="1"/>
      <c r="O25" s="1"/>
      <c r="P25" s="1"/>
      <c r="Q25" s="1"/>
      <c r="R25" s="89"/>
      <c r="S25" s="1"/>
      <c r="T25" s="43"/>
      <c r="U25" s="1"/>
      <c r="V25" s="1"/>
      <c r="W25" s="43"/>
      <c r="X25" s="46"/>
    </row>
    <row r="26" spans="1:24" ht="15.75" hidden="1" thickBot="1" x14ac:dyDescent="0.3">
      <c r="A26" s="140" t="s">
        <v>298</v>
      </c>
      <c r="B26" s="66"/>
      <c r="C26" s="670" t="s">
        <v>299</v>
      </c>
      <c r="D26" s="671"/>
      <c r="E26" s="671"/>
      <c r="F26" s="192"/>
      <c r="G26" s="491"/>
      <c r="H26" s="491"/>
      <c r="I26" s="420"/>
      <c r="J26" s="399"/>
      <c r="K26" s="210"/>
      <c r="L26" s="224">
        <f t="shared" si="4"/>
        <v>0</v>
      </c>
      <c r="M26" s="81"/>
      <c r="N26" s="1"/>
      <c r="O26" s="1"/>
      <c r="P26" s="1"/>
      <c r="Q26" s="1"/>
      <c r="R26" s="89"/>
      <c r="S26" s="1"/>
      <c r="T26" s="43"/>
      <c r="U26" s="1"/>
      <c r="V26" s="1"/>
      <c r="W26" s="43"/>
      <c r="X26" s="46"/>
    </row>
    <row r="27" spans="1:24" ht="15.75" hidden="1" thickBot="1" x14ac:dyDescent="0.3">
      <c r="A27" s="140" t="s">
        <v>300</v>
      </c>
      <c r="B27" s="66"/>
      <c r="C27" s="670" t="s">
        <v>301</v>
      </c>
      <c r="D27" s="671"/>
      <c r="E27" s="671"/>
      <c r="F27" s="192"/>
      <c r="G27" s="491"/>
      <c r="H27" s="491"/>
      <c r="I27" s="420"/>
      <c r="J27" s="399"/>
      <c r="K27" s="210"/>
      <c r="L27" s="224">
        <f t="shared" si="4"/>
        <v>0</v>
      </c>
      <c r="M27" s="81"/>
      <c r="N27" s="1"/>
      <c r="O27" s="1"/>
      <c r="P27" s="1"/>
      <c r="Q27" s="1"/>
      <c r="R27" s="89"/>
      <c r="S27" s="1"/>
      <c r="T27" s="43"/>
      <c r="U27" s="1"/>
      <c r="V27" s="1"/>
      <c r="W27" s="43"/>
      <c r="X27" s="46"/>
    </row>
    <row r="28" spans="1:24" ht="15.75" hidden="1" thickBot="1" x14ac:dyDescent="0.3">
      <c r="A28" s="140" t="s">
        <v>302</v>
      </c>
      <c r="B28" s="66"/>
      <c r="C28" s="670" t="s">
        <v>303</v>
      </c>
      <c r="D28" s="671"/>
      <c r="E28" s="671"/>
      <c r="F28" s="192"/>
      <c r="G28" s="491"/>
      <c r="H28" s="491"/>
      <c r="I28" s="420"/>
      <c r="J28" s="399"/>
      <c r="K28" s="210"/>
      <c r="L28" s="224">
        <f t="shared" si="4"/>
        <v>0</v>
      </c>
      <c r="M28" s="81"/>
      <c r="N28" s="1"/>
      <c r="O28" s="1"/>
      <c r="P28" s="1"/>
      <c r="Q28" s="1"/>
      <c r="R28" s="89"/>
      <c r="S28" s="1"/>
      <c r="T28" s="43"/>
      <c r="U28" s="1"/>
      <c r="V28" s="1"/>
      <c r="W28" s="43"/>
      <c r="X28" s="46"/>
    </row>
    <row r="29" spans="1:24" ht="15.75" hidden="1" thickBot="1" x14ac:dyDescent="0.3">
      <c r="A29" s="140" t="s">
        <v>304</v>
      </c>
      <c r="B29" s="66"/>
      <c r="C29" s="670" t="s">
        <v>305</v>
      </c>
      <c r="D29" s="671"/>
      <c r="E29" s="671"/>
      <c r="F29" s="192"/>
      <c r="G29" s="491"/>
      <c r="H29" s="491"/>
      <c r="I29" s="420"/>
      <c r="J29" s="399"/>
      <c r="K29" s="210"/>
      <c r="L29" s="224">
        <f t="shared" si="4"/>
        <v>0</v>
      </c>
      <c r="M29" s="81"/>
      <c r="N29" s="1"/>
      <c r="O29" s="1"/>
      <c r="P29" s="1"/>
      <c r="Q29" s="1"/>
      <c r="R29" s="89"/>
      <c r="S29" s="1"/>
      <c r="T29" s="43"/>
      <c r="U29" s="1"/>
      <c r="V29" s="1"/>
      <c r="W29" s="43"/>
      <c r="X29" s="46"/>
    </row>
    <row r="30" spans="1:24" ht="15.75" hidden="1" thickBot="1" x14ac:dyDescent="0.3">
      <c r="A30" s="140" t="s">
        <v>306</v>
      </c>
      <c r="B30" s="66"/>
      <c r="C30" s="670" t="s">
        <v>307</v>
      </c>
      <c r="D30" s="671"/>
      <c r="E30" s="671"/>
      <c r="F30" s="192"/>
      <c r="G30" s="491"/>
      <c r="H30" s="491"/>
      <c r="I30" s="420"/>
      <c r="J30" s="399"/>
      <c r="K30" s="210"/>
      <c r="L30" s="224">
        <f t="shared" si="4"/>
        <v>0</v>
      </c>
      <c r="M30" s="81"/>
      <c r="N30" s="1"/>
      <c r="O30" s="1"/>
      <c r="P30" s="1"/>
      <c r="Q30" s="1"/>
      <c r="R30" s="89"/>
      <c r="S30" s="1"/>
      <c r="T30" s="43"/>
      <c r="U30" s="1"/>
      <c r="V30" s="1"/>
      <c r="W30" s="43"/>
      <c r="X30" s="46"/>
    </row>
    <row r="31" spans="1:24" ht="15.75" hidden="1" thickBot="1" x14ac:dyDescent="0.3">
      <c r="A31" s="140" t="s">
        <v>308</v>
      </c>
      <c r="B31" s="67"/>
      <c r="C31" s="672" t="s">
        <v>309</v>
      </c>
      <c r="D31" s="673"/>
      <c r="E31" s="673"/>
      <c r="F31" s="193"/>
      <c r="G31" s="492"/>
      <c r="H31" s="492"/>
      <c r="I31" s="421"/>
      <c r="J31" s="400"/>
      <c r="K31" s="211"/>
      <c r="L31" s="224">
        <f t="shared" si="4"/>
        <v>0</v>
      </c>
      <c r="M31" s="81"/>
      <c r="N31" s="1"/>
      <c r="O31" s="1"/>
      <c r="P31" s="1"/>
      <c r="Q31" s="1"/>
      <c r="R31" s="89"/>
      <c r="S31" s="1"/>
      <c r="T31" s="43"/>
      <c r="U31" s="1"/>
      <c r="V31" s="1"/>
      <c r="W31" s="43"/>
      <c r="X31" s="46"/>
    </row>
    <row r="32" spans="1:24" ht="15.75" thickBot="1" x14ac:dyDescent="0.3">
      <c r="B32" s="92" t="s">
        <v>310</v>
      </c>
      <c r="C32" s="617" t="s">
        <v>311</v>
      </c>
      <c r="D32" s="618"/>
      <c r="E32" s="618"/>
      <c r="F32" s="190">
        <f t="shared" ref="F32:H32" si="13">F33+F37+F40+F52+F55</f>
        <v>104000</v>
      </c>
      <c r="G32" s="489">
        <f t="shared" si="13"/>
        <v>160838</v>
      </c>
      <c r="H32" s="489">
        <f t="shared" si="13"/>
        <v>171558</v>
      </c>
      <c r="I32" s="418">
        <f t="shared" ref="I32:X32" si="14">I33+I37+I40+I52+I55</f>
        <v>171333</v>
      </c>
      <c r="J32" s="397">
        <f t="shared" si="14"/>
        <v>171333</v>
      </c>
      <c r="K32" s="208">
        <f t="shared" si="14"/>
        <v>0</v>
      </c>
      <c r="L32" s="221">
        <f t="shared" si="4"/>
        <v>171333</v>
      </c>
      <c r="M32" s="95">
        <f t="shared" si="14"/>
        <v>9989</v>
      </c>
      <c r="N32" s="96">
        <f t="shared" si="14"/>
        <v>8194</v>
      </c>
      <c r="O32" s="96">
        <f t="shared" si="14"/>
        <v>8478</v>
      </c>
      <c r="P32" s="96">
        <f t="shared" si="14"/>
        <v>17603</v>
      </c>
      <c r="Q32" s="96">
        <f t="shared" si="14"/>
        <v>8610</v>
      </c>
      <c r="R32" s="99">
        <f t="shared" ref="R32" si="15">R33+R37+R40+R52+R55</f>
        <v>33766</v>
      </c>
      <c r="S32" s="96">
        <f t="shared" si="14"/>
        <v>10564</v>
      </c>
      <c r="T32" s="98">
        <f t="shared" si="14"/>
        <v>10859</v>
      </c>
      <c r="U32" s="96">
        <f t="shared" si="14"/>
        <v>10874</v>
      </c>
      <c r="V32" s="96">
        <f t="shared" si="14"/>
        <v>29127</v>
      </c>
      <c r="W32" s="98">
        <f t="shared" si="14"/>
        <v>10880</v>
      </c>
      <c r="X32" s="100">
        <f t="shared" si="14"/>
        <v>12389</v>
      </c>
    </row>
    <row r="33" spans="1:26" hidden="1" x14ac:dyDescent="0.25">
      <c r="B33" s="137" t="s">
        <v>912</v>
      </c>
      <c r="C33" s="621" t="s">
        <v>312</v>
      </c>
      <c r="D33" s="622"/>
      <c r="E33" s="622"/>
      <c r="F33" s="186">
        <f t="shared" ref="F33:H33" si="16">F34+F35+F36</f>
        <v>0</v>
      </c>
      <c r="G33" s="485">
        <f t="shared" si="16"/>
        <v>0</v>
      </c>
      <c r="H33" s="485">
        <f t="shared" si="16"/>
        <v>0</v>
      </c>
      <c r="I33" s="414">
        <f t="shared" ref="I33:X33" si="17">I34+I35+I36</f>
        <v>0</v>
      </c>
      <c r="J33" s="393">
        <f t="shared" si="17"/>
        <v>0</v>
      </c>
      <c r="K33" s="204">
        <f t="shared" si="17"/>
        <v>0</v>
      </c>
      <c r="L33" s="222">
        <f t="shared" si="4"/>
        <v>0</v>
      </c>
      <c r="M33" s="131">
        <f t="shared" si="17"/>
        <v>0</v>
      </c>
      <c r="N33" s="132">
        <f t="shared" si="17"/>
        <v>0</v>
      </c>
      <c r="O33" s="132">
        <f t="shared" si="17"/>
        <v>0</v>
      </c>
      <c r="P33" s="132">
        <f t="shared" si="17"/>
        <v>0</v>
      </c>
      <c r="Q33" s="132">
        <f t="shared" si="17"/>
        <v>0</v>
      </c>
      <c r="R33" s="135">
        <f t="shared" ref="R33" si="18">R34+R35+R36</f>
        <v>0</v>
      </c>
      <c r="S33" s="132">
        <f t="shared" si="17"/>
        <v>0</v>
      </c>
      <c r="T33" s="134">
        <f t="shared" si="17"/>
        <v>0</v>
      </c>
      <c r="U33" s="132">
        <f t="shared" si="17"/>
        <v>0</v>
      </c>
      <c r="V33" s="132">
        <f t="shared" si="17"/>
        <v>0</v>
      </c>
      <c r="W33" s="134">
        <f t="shared" si="17"/>
        <v>0</v>
      </c>
      <c r="X33" s="136">
        <f t="shared" si="17"/>
        <v>0</v>
      </c>
    </row>
    <row r="34" spans="1:26" hidden="1" x14ac:dyDescent="0.25">
      <c r="A34" s="140" t="s">
        <v>313</v>
      </c>
      <c r="B34" s="59" t="s">
        <v>913</v>
      </c>
      <c r="C34" s="599" t="s">
        <v>314</v>
      </c>
      <c r="D34" s="600"/>
      <c r="E34" s="600"/>
      <c r="F34" s="187"/>
      <c r="G34" s="486"/>
      <c r="H34" s="486"/>
      <c r="I34" s="415"/>
      <c r="J34" s="394"/>
      <c r="K34" s="205"/>
      <c r="L34" s="224">
        <f t="shared" si="4"/>
        <v>0</v>
      </c>
      <c r="M34" s="81"/>
      <c r="N34" s="1"/>
      <c r="O34" s="1"/>
      <c r="P34" s="1"/>
      <c r="Q34" s="1"/>
      <c r="R34" s="89"/>
      <c r="S34" s="1"/>
      <c r="T34" s="43"/>
      <c r="U34" s="1"/>
      <c r="V34" s="1"/>
      <c r="W34" s="43"/>
      <c r="X34" s="46"/>
    </row>
    <row r="35" spans="1:26" hidden="1" x14ac:dyDescent="0.25">
      <c r="A35" s="140" t="s">
        <v>315</v>
      </c>
      <c r="B35" s="59" t="s">
        <v>914</v>
      </c>
      <c r="C35" s="599" t="s">
        <v>316</v>
      </c>
      <c r="D35" s="600"/>
      <c r="E35" s="600"/>
      <c r="F35" s="187"/>
      <c r="G35" s="486"/>
      <c r="H35" s="486"/>
      <c r="I35" s="415"/>
      <c r="J35" s="394"/>
      <c r="K35" s="205"/>
      <c r="L35" s="224">
        <f t="shared" si="4"/>
        <v>0</v>
      </c>
      <c r="M35" s="81"/>
      <c r="N35" s="1"/>
      <c r="O35" s="1"/>
      <c r="P35" s="1"/>
      <c r="Q35" s="1"/>
      <c r="R35" s="89"/>
      <c r="S35" s="1"/>
      <c r="T35" s="43"/>
      <c r="U35" s="1"/>
      <c r="V35" s="1"/>
      <c r="W35" s="43"/>
      <c r="X35" s="46"/>
    </row>
    <row r="36" spans="1:26" hidden="1" x14ac:dyDescent="0.25">
      <c r="A36" s="140" t="s">
        <v>317</v>
      </c>
      <c r="B36" s="59" t="s">
        <v>915</v>
      </c>
      <c r="C36" s="599" t="s">
        <v>318</v>
      </c>
      <c r="D36" s="600"/>
      <c r="E36" s="600"/>
      <c r="F36" s="187"/>
      <c r="G36" s="486"/>
      <c r="H36" s="486"/>
      <c r="I36" s="415"/>
      <c r="J36" s="394"/>
      <c r="K36" s="205"/>
      <c r="L36" s="224">
        <f t="shared" si="4"/>
        <v>0</v>
      </c>
      <c r="M36" s="81"/>
      <c r="N36" s="1"/>
      <c r="O36" s="1"/>
      <c r="P36" s="1"/>
      <c r="Q36" s="1"/>
      <c r="R36" s="89"/>
      <c r="S36" s="1"/>
      <c r="T36" s="43"/>
      <c r="U36" s="1"/>
      <c r="V36" s="1"/>
      <c r="W36" s="43"/>
      <c r="X36" s="46"/>
    </row>
    <row r="37" spans="1:26" hidden="1" x14ac:dyDescent="0.25">
      <c r="B37" s="101" t="s">
        <v>916</v>
      </c>
      <c r="C37" s="597" t="s">
        <v>319</v>
      </c>
      <c r="D37" s="598"/>
      <c r="E37" s="598"/>
      <c r="F37" s="188">
        <f t="shared" ref="F37:H37" si="19">F38+F39</f>
        <v>0</v>
      </c>
      <c r="G37" s="487">
        <f t="shared" si="19"/>
        <v>0</v>
      </c>
      <c r="H37" s="487">
        <f t="shared" si="19"/>
        <v>0</v>
      </c>
      <c r="I37" s="416">
        <f t="shared" ref="I37:X37" si="20">I38+I39</f>
        <v>0</v>
      </c>
      <c r="J37" s="395">
        <f t="shared" si="20"/>
        <v>0</v>
      </c>
      <c r="K37" s="206">
        <f t="shared" si="20"/>
        <v>0</v>
      </c>
      <c r="L37" s="223">
        <f t="shared" si="4"/>
        <v>0</v>
      </c>
      <c r="M37" s="104">
        <f t="shared" si="20"/>
        <v>0</v>
      </c>
      <c r="N37" s="105">
        <f t="shared" si="20"/>
        <v>0</v>
      </c>
      <c r="O37" s="105">
        <f t="shared" si="20"/>
        <v>0</v>
      </c>
      <c r="P37" s="105">
        <f t="shared" si="20"/>
        <v>0</v>
      </c>
      <c r="Q37" s="105">
        <f t="shared" si="20"/>
        <v>0</v>
      </c>
      <c r="R37" s="108">
        <f t="shared" ref="R37" si="21">R38+R39</f>
        <v>0</v>
      </c>
      <c r="S37" s="105">
        <f t="shared" si="20"/>
        <v>0</v>
      </c>
      <c r="T37" s="107">
        <f t="shared" si="20"/>
        <v>0</v>
      </c>
      <c r="U37" s="105">
        <f t="shared" si="20"/>
        <v>0</v>
      </c>
      <c r="V37" s="105">
        <f t="shared" si="20"/>
        <v>0</v>
      </c>
      <c r="W37" s="107">
        <f t="shared" si="20"/>
        <v>0</v>
      </c>
      <c r="X37" s="109">
        <f t="shared" si="20"/>
        <v>0</v>
      </c>
    </row>
    <row r="38" spans="1:26" hidden="1" x14ac:dyDescent="0.25">
      <c r="A38" s="140" t="s">
        <v>320</v>
      </c>
      <c r="B38" s="59" t="s">
        <v>917</v>
      </c>
      <c r="C38" s="599" t="s">
        <v>321</v>
      </c>
      <c r="D38" s="600"/>
      <c r="E38" s="600"/>
      <c r="F38" s="187"/>
      <c r="G38" s="486"/>
      <c r="H38" s="486"/>
      <c r="I38" s="415"/>
      <c r="J38" s="394"/>
      <c r="K38" s="205"/>
      <c r="L38" s="224">
        <f t="shared" si="4"/>
        <v>0</v>
      </c>
      <c r="M38" s="81"/>
      <c r="N38" s="1"/>
      <c r="O38" s="1"/>
      <c r="P38" s="1"/>
      <c r="Q38" s="1"/>
      <c r="R38" s="89"/>
      <c r="S38" s="1"/>
      <c r="T38" s="43"/>
      <c r="U38" s="1"/>
      <c r="V38" s="1"/>
      <c r="W38" s="43"/>
      <c r="X38" s="46"/>
    </row>
    <row r="39" spans="1:26" hidden="1" x14ac:dyDescent="0.25">
      <c r="A39" s="140" t="s">
        <v>322</v>
      </c>
      <c r="B39" s="59" t="s">
        <v>918</v>
      </c>
      <c r="C39" s="599" t="s">
        <v>323</v>
      </c>
      <c r="D39" s="600"/>
      <c r="E39" s="600"/>
      <c r="F39" s="187"/>
      <c r="G39" s="486"/>
      <c r="H39" s="486"/>
      <c r="I39" s="415"/>
      <c r="J39" s="394"/>
      <c r="K39" s="205"/>
      <c r="L39" s="224">
        <f t="shared" si="4"/>
        <v>0</v>
      </c>
      <c r="M39" s="81"/>
      <c r="N39" s="1"/>
      <c r="O39" s="1"/>
      <c r="P39" s="1"/>
      <c r="Q39" s="1"/>
      <c r="R39" s="89"/>
      <c r="S39" s="1"/>
      <c r="T39" s="43"/>
      <c r="U39" s="1"/>
      <c r="V39" s="1"/>
      <c r="W39" s="43"/>
      <c r="X39" s="46"/>
    </row>
    <row r="40" spans="1:26" x14ac:dyDescent="0.25">
      <c r="B40" s="101" t="s">
        <v>919</v>
      </c>
      <c r="C40" s="597" t="s">
        <v>324</v>
      </c>
      <c r="D40" s="598"/>
      <c r="E40" s="598"/>
      <c r="F40" s="188">
        <f>F41+F44+F45+F46+F47+F50+F51</f>
        <v>104000</v>
      </c>
      <c r="G40" s="487">
        <f>G41+G44+G45+G46+G47+G50+G51</f>
        <v>127563</v>
      </c>
      <c r="H40" s="487">
        <f>H41+H44+H45+H46+H47+H50+H51</f>
        <v>136917</v>
      </c>
      <c r="I40" s="416">
        <f>I41+I44+I45+I46+I47+I50+I51</f>
        <v>137543</v>
      </c>
      <c r="J40" s="395">
        <f t="shared" ref="J40:K40" si="22">J41+J44+J45+J46+J47+J50+J51</f>
        <v>137543</v>
      </c>
      <c r="K40" s="206">
        <f t="shared" si="22"/>
        <v>0</v>
      </c>
      <c r="L40" s="223">
        <f t="shared" si="4"/>
        <v>137543</v>
      </c>
      <c r="M40" s="104">
        <f t="shared" ref="M40:X40" si="23">M41+M44+M45+M46+M47+M50+M51</f>
        <v>7970</v>
      </c>
      <c r="N40" s="105">
        <f t="shared" si="23"/>
        <v>6528</v>
      </c>
      <c r="O40" s="105">
        <f t="shared" si="23"/>
        <v>6754</v>
      </c>
      <c r="P40" s="105">
        <f t="shared" si="23"/>
        <v>13940</v>
      </c>
      <c r="Q40" s="105">
        <f t="shared" si="23"/>
        <v>6976</v>
      </c>
      <c r="R40" s="108">
        <f t="shared" ref="R40" si="24">R41+R44+R45+R46+R47+R50+R51</f>
        <v>27098</v>
      </c>
      <c r="S40" s="105">
        <f t="shared" si="23"/>
        <v>8505</v>
      </c>
      <c r="T40" s="107">
        <f t="shared" si="23"/>
        <v>8766</v>
      </c>
      <c r="U40" s="105">
        <f t="shared" si="23"/>
        <v>8765</v>
      </c>
      <c r="V40" s="105">
        <f t="shared" si="23"/>
        <v>23116</v>
      </c>
      <c r="W40" s="107">
        <f t="shared" si="23"/>
        <v>8766</v>
      </c>
      <c r="X40" s="109">
        <f t="shared" si="23"/>
        <v>10359</v>
      </c>
    </row>
    <row r="41" spans="1:26" s="42" customFormat="1" x14ac:dyDescent="0.25">
      <c r="A41" s="140" t="s">
        <v>325</v>
      </c>
      <c r="B41" s="57" t="s">
        <v>920</v>
      </c>
      <c r="C41" s="601" t="s">
        <v>326</v>
      </c>
      <c r="D41" s="602"/>
      <c r="E41" s="602"/>
      <c r="F41" s="194">
        <f>SUM(F42:F43)</f>
        <v>104000</v>
      </c>
      <c r="G41" s="493">
        <f>SUM(G42:G43)</f>
        <v>127563</v>
      </c>
      <c r="H41" s="493">
        <f>SUM(H42:H43)</f>
        <v>136917</v>
      </c>
      <c r="I41" s="422">
        <f>SUM(I42:I43)</f>
        <v>135689</v>
      </c>
      <c r="J41" s="401">
        <f t="shared" ref="J41:X41" si="25">SUM(J42:J43)</f>
        <v>135689</v>
      </c>
      <c r="K41" s="212">
        <f t="shared" si="25"/>
        <v>0</v>
      </c>
      <c r="L41" s="225">
        <f t="shared" si="4"/>
        <v>135689</v>
      </c>
      <c r="M41" s="83">
        <f t="shared" si="25"/>
        <v>7970</v>
      </c>
      <c r="N41" s="13">
        <f t="shared" si="25"/>
        <v>6528</v>
      </c>
      <c r="O41" s="13">
        <f t="shared" si="25"/>
        <v>6754</v>
      </c>
      <c r="P41" s="13">
        <f t="shared" si="25"/>
        <v>13940</v>
      </c>
      <c r="Q41" s="13">
        <f t="shared" si="25"/>
        <v>6976</v>
      </c>
      <c r="R41" s="90">
        <f t="shared" ref="R41" si="26">SUM(R42:R43)</f>
        <v>27098</v>
      </c>
      <c r="S41" s="13">
        <f t="shared" si="25"/>
        <v>8505</v>
      </c>
      <c r="T41" s="44">
        <f t="shared" si="25"/>
        <v>8766</v>
      </c>
      <c r="U41" s="13">
        <f t="shared" si="25"/>
        <v>8765</v>
      </c>
      <c r="V41" s="13">
        <f t="shared" si="25"/>
        <v>23116</v>
      </c>
      <c r="W41" s="44">
        <f t="shared" si="25"/>
        <v>8766</v>
      </c>
      <c r="X41" s="47">
        <f t="shared" si="25"/>
        <v>8505</v>
      </c>
      <c r="Z41" s="317"/>
    </row>
    <row r="42" spans="1:26" x14ac:dyDescent="0.25">
      <c r="B42" s="59"/>
      <c r="C42" s="248"/>
      <c r="D42" s="603" t="s">
        <v>1213</v>
      </c>
      <c r="E42" s="688"/>
      <c r="F42" s="187">
        <v>84000</v>
      </c>
      <c r="G42" s="486">
        <v>111815</v>
      </c>
      <c r="H42" s="486">
        <v>115000</v>
      </c>
      <c r="I42" s="415">
        <v>113772</v>
      </c>
      <c r="J42" s="394">
        <f>SUM(M42:X42)</f>
        <v>113772</v>
      </c>
      <c r="K42" s="205"/>
      <c r="L42" s="224">
        <f t="shared" si="4"/>
        <v>113772</v>
      </c>
      <c r="M42" s="81">
        <v>7970</v>
      </c>
      <c r="N42" s="1">
        <v>6528</v>
      </c>
      <c r="O42" s="1">
        <v>6754</v>
      </c>
      <c r="P42" s="1">
        <v>6634</v>
      </c>
      <c r="Q42" s="1">
        <v>6976</v>
      </c>
      <c r="R42" s="89">
        <v>27098</v>
      </c>
      <c r="S42" s="1">
        <v>8505</v>
      </c>
      <c r="T42" s="43">
        <v>8766</v>
      </c>
      <c r="U42" s="1">
        <v>8765</v>
      </c>
      <c r="V42" s="1">
        <v>8505</v>
      </c>
      <c r="W42" s="43">
        <v>8766</v>
      </c>
      <c r="X42" s="46">
        <v>8505</v>
      </c>
      <c r="Z42" s="42"/>
    </row>
    <row r="43" spans="1:26" x14ac:dyDescent="0.25">
      <c r="B43" s="59"/>
      <c r="C43" s="248"/>
      <c r="D43" s="603" t="s">
        <v>1214</v>
      </c>
      <c r="E43" s="688"/>
      <c r="F43" s="187">
        <v>20000</v>
      </c>
      <c r="G43" s="486">
        <v>15748</v>
      </c>
      <c r="H43" s="486">
        <v>21917</v>
      </c>
      <c r="I43" s="415">
        <v>21917</v>
      </c>
      <c r="J43" s="394">
        <f>SUM(M43:X43)</f>
        <v>21917</v>
      </c>
      <c r="K43" s="205"/>
      <c r="L43" s="224">
        <f t="shared" si="4"/>
        <v>21917</v>
      </c>
      <c r="M43" s="81"/>
      <c r="N43" s="1"/>
      <c r="O43" s="1"/>
      <c r="P43" s="1">
        <v>7306</v>
      </c>
      <c r="Q43" s="1"/>
      <c r="R43" s="89"/>
      <c r="S43" s="1"/>
      <c r="T43" s="43"/>
      <c r="U43" s="1"/>
      <c r="V43" s="1">
        <v>14611</v>
      </c>
      <c r="W43" s="43"/>
      <c r="X43" s="46"/>
      <c r="Z43" s="42"/>
    </row>
    <row r="44" spans="1:26" s="42" customFormat="1" hidden="1" x14ac:dyDescent="0.25">
      <c r="A44" s="140" t="s">
        <v>327</v>
      </c>
      <c r="B44" s="57" t="s">
        <v>921</v>
      </c>
      <c r="C44" s="601" t="s">
        <v>328</v>
      </c>
      <c r="D44" s="602"/>
      <c r="E44" s="602"/>
      <c r="F44" s="194"/>
      <c r="G44" s="493"/>
      <c r="H44" s="493"/>
      <c r="I44" s="422"/>
      <c r="J44" s="401"/>
      <c r="K44" s="212"/>
      <c r="L44" s="225">
        <f t="shared" si="4"/>
        <v>0</v>
      </c>
      <c r="M44" s="83"/>
      <c r="N44" s="13"/>
      <c r="O44" s="13"/>
      <c r="P44" s="13"/>
      <c r="Q44" s="13"/>
      <c r="R44" s="90"/>
      <c r="S44" s="13"/>
      <c r="T44" s="44"/>
      <c r="U44" s="13"/>
      <c r="V44" s="13"/>
      <c r="W44" s="44"/>
      <c r="X44" s="47"/>
    </row>
    <row r="45" spans="1:26" s="42" customFormat="1" hidden="1" x14ac:dyDescent="0.25">
      <c r="A45" s="140" t="s">
        <v>329</v>
      </c>
      <c r="B45" s="57" t="s">
        <v>922</v>
      </c>
      <c r="C45" s="601" t="s">
        <v>330</v>
      </c>
      <c r="D45" s="602"/>
      <c r="E45" s="602"/>
      <c r="F45" s="194"/>
      <c r="G45" s="493"/>
      <c r="H45" s="493"/>
      <c r="I45" s="422"/>
      <c r="J45" s="401"/>
      <c r="K45" s="212"/>
      <c r="L45" s="225">
        <f t="shared" si="4"/>
        <v>0</v>
      </c>
      <c r="M45" s="83"/>
      <c r="N45" s="13"/>
      <c r="O45" s="13"/>
      <c r="P45" s="13"/>
      <c r="Q45" s="13"/>
      <c r="R45" s="90"/>
      <c r="S45" s="13"/>
      <c r="T45" s="44"/>
      <c r="U45" s="13"/>
      <c r="V45" s="13"/>
      <c r="W45" s="44"/>
      <c r="X45" s="47"/>
    </row>
    <row r="46" spans="1:26" s="42" customFormat="1" hidden="1" x14ac:dyDescent="0.25">
      <c r="A46" s="140" t="s">
        <v>331</v>
      </c>
      <c r="B46" s="57" t="s">
        <v>923</v>
      </c>
      <c r="C46" s="601" t="s">
        <v>332</v>
      </c>
      <c r="D46" s="602"/>
      <c r="E46" s="602"/>
      <c r="F46" s="194"/>
      <c r="G46" s="493"/>
      <c r="H46" s="493"/>
      <c r="I46" s="422"/>
      <c r="J46" s="401"/>
      <c r="K46" s="212"/>
      <c r="L46" s="225">
        <f t="shared" si="4"/>
        <v>0</v>
      </c>
      <c r="M46" s="83"/>
      <c r="N46" s="13"/>
      <c r="O46" s="13"/>
      <c r="P46" s="13"/>
      <c r="Q46" s="13"/>
      <c r="R46" s="90"/>
      <c r="S46" s="13"/>
      <c r="T46" s="44"/>
      <c r="U46" s="13"/>
      <c r="V46" s="13"/>
      <c r="W46" s="44"/>
      <c r="X46" s="47"/>
    </row>
    <row r="47" spans="1:26" s="19" customFormat="1" hidden="1" x14ac:dyDescent="0.25">
      <c r="A47" s="140" t="s">
        <v>333</v>
      </c>
      <c r="B47" s="57" t="s">
        <v>924</v>
      </c>
      <c r="C47" s="601" t="s">
        <v>334</v>
      </c>
      <c r="D47" s="602"/>
      <c r="E47" s="602"/>
      <c r="F47" s="194">
        <f t="shared" ref="F47:H47" si="27">F48+F49</f>
        <v>0</v>
      </c>
      <c r="G47" s="493">
        <f t="shared" si="27"/>
        <v>0</v>
      </c>
      <c r="H47" s="493">
        <f t="shared" si="27"/>
        <v>0</v>
      </c>
      <c r="I47" s="422">
        <f t="shared" ref="I47:W47" si="28">I48+I49</f>
        <v>0</v>
      </c>
      <c r="J47" s="401">
        <f t="shared" si="28"/>
        <v>0</v>
      </c>
      <c r="K47" s="212">
        <f t="shared" si="28"/>
        <v>0</v>
      </c>
      <c r="L47" s="225">
        <f t="shared" si="4"/>
        <v>0</v>
      </c>
      <c r="M47" s="83">
        <f t="shared" si="28"/>
        <v>0</v>
      </c>
      <c r="N47" s="13">
        <f t="shared" si="28"/>
        <v>0</v>
      </c>
      <c r="O47" s="13">
        <f t="shared" si="28"/>
        <v>0</v>
      </c>
      <c r="P47" s="13">
        <f t="shared" si="28"/>
        <v>0</v>
      </c>
      <c r="Q47" s="13">
        <f t="shared" si="28"/>
        <v>0</v>
      </c>
      <c r="R47" s="90">
        <f t="shared" ref="R47" si="29">R48+R49</f>
        <v>0</v>
      </c>
      <c r="S47" s="13">
        <f t="shared" si="28"/>
        <v>0</v>
      </c>
      <c r="T47" s="44">
        <f t="shared" si="28"/>
        <v>0</v>
      </c>
      <c r="U47" s="13">
        <f t="shared" si="28"/>
        <v>0</v>
      </c>
      <c r="V47" s="13">
        <f t="shared" si="28"/>
        <v>0</v>
      </c>
      <c r="W47" s="44">
        <f t="shared" si="28"/>
        <v>0</v>
      </c>
      <c r="X47" s="47">
        <v>0</v>
      </c>
      <c r="Z47" s="42"/>
    </row>
    <row r="48" spans="1:26" hidden="1" x14ac:dyDescent="0.25">
      <c r="A48" s="140" t="s">
        <v>335</v>
      </c>
      <c r="B48" s="59"/>
      <c r="C48" s="171"/>
      <c r="D48" s="603" t="s">
        <v>336</v>
      </c>
      <c r="E48" s="603"/>
      <c r="F48" s="187"/>
      <c r="G48" s="486"/>
      <c r="H48" s="486"/>
      <c r="I48" s="415"/>
      <c r="J48" s="394"/>
      <c r="K48" s="205"/>
      <c r="L48" s="224">
        <f t="shared" si="4"/>
        <v>0</v>
      </c>
      <c r="M48" s="81"/>
      <c r="N48" s="1"/>
      <c r="O48" s="1"/>
      <c r="P48" s="1"/>
      <c r="Q48" s="1"/>
      <c r="R48" s="89"/>
      <c r="S48" s="1"/>
      <c r="T48" s="43"/>
      <c r="U48" s="1"/>
      <c r="V48" s="1"/>
      <c r="W48" s="43"/>
      <c r="X48" s="46"/>
      <c r="Z48" s="42"/>
    </row>
    <row r="49" spans="1:26" hidden="1" x14ac:dyDescent="0.25">
      <c r="A49" s="140" t="s">
        <v>337</v>
      </c>
      <c r="B49" s="59"/>
      <c r="C49" s="171"/>
      <c r="D49" s="603" t="s">
        <v>338</v>
      </c>
      <c r="E49" s="603"/>
      <c r="F49" s="187"/>
      <c r="G49" s="486"/>
      <c r="H49" s="486"/>
      <c r="I49" s="415"/>
      <c r="J49" s="394"/>
      <c r="K49" s="205"/>
      <c r="L49" s="224">
        <f t="shared" si="4"/>
        <v>0</v>
      </c>
      <c r="M49" s="81"/>
      <c r="N49" s="1"/>
      <c r="O49" s="1"/>
      <c r="P49" s="1"/>
      <c r="Q49" s="1"/>
      <c r="R49" s="89"/>
      <c r="S49" s="1"/>
      <c r="T49" s="43"/>
      <c r="U49" s="1"/>
      <c r="V49" s="1"/>
      <c r="W49" s="43"/>
      <c r="X49" s="46"/>
      <c r="Z49" s="42"/>
    </row>
    <row r="50" spans="1:26" s="42" customFormat="1" hidden="1" x14ac:dyDescent="0.25">
      <c r="A50" s="140" t="s">
        <v>339</v>
      </c>
      <c r="B50" s="57" t="s">
        <v>925</v>
      </c>
      <c r="C50" s="605" t="s">
        <v>340</v>
      </c>
      <c r="D50" s="606"/>
      <c r="E50" s="606"/>
      <c r="F50" s="194"/>
      <c r="G50" s="493"/>
      <c r="H50" s="493"/>
      <c r="I50" s="422"/>
      <c r="J50" s="401"/>
      <c r="K50" s="212"/>
      <c r="L50" s="225">
        <f t="shared" si="4"/>
        <v>0</v>
      </c>
      <c r="M50" s="83"/>
      <c r="N50" s="13"/>
      <c r="O50" s="13"/>
      <c r="P50" s="13"/>
      <c r="Q50" s="13"/>
      <c r="R50" s="90"/>
      <c r="S50" s="13"/>
      <c r="T50" s="44"/>
      <c r="U50" s="13"/>
      <c r="V50" s="13"/>
      <c r="W50" s="44"/>
      <c r="X50" s="47"/>
    </row>
    <row r="51" spans="1:26" s="42" customFormat="1" x14ac:dyDescent="0.25">
      <c r="A51" s="140" t="s">
        <v>341</v>
      </c>
      <c r="B51" s="57" t="s">
        <v>926</v>
      </c>
      <c r="C51" s="605" t="s">
        <v>342</v>
      </c>
      <c r="D51" s="606"/>
      <c r="E51" s="606"/>
      <c r="F51" s="194">
        <v>0</v>
      </c>
      <c r="G51" s="493">
        <v>0</v>
      </c>
      <c r="H51" s="493">
        <v>0</v>
      </c>
      <c r="I51" s="422">
        <v>1854</v>
      </c>
      <c r="J51" s="401">
        <f>SUM(M51:X51)</f>
        <v>1854</v>
      </c>
      <c r="K51" s="212"/>
      <c r="L51" s="225">
        <f t="shared" si="4"/>
        <v>1854</v>
      </c>
      <c r="M51" s="83"/>
      <c r="N51" s="13"/>
      <c r="O51" s="13"/>
      <c r="P51" s="13"/>
      <c r="Q51" s="13"/>
      <c r="R51" s="90"/>
      <c r="S51" s="13"/>
      <c r="T51" s="44"/>
      <c r="U51" s="13"/>
      <c r="V51" s="13"/>
      <c r="W51" s="44"/>
      <c r="X51" s="47">
        <v>1854</v>
      </c>
    </row>
    <row r="52" spans="1:26" hidden="1" x14ac:dyDescent="0.25">
      <c r="B52" s="101" t="s">
        <v>927</v>
      </c>
      <c r="C52" s="613" t="s">
        <v>343</v>
      </c>
      <c r="D52" s="614"/>
      <c r="E52" s="614"/>
      <c r="F52" s="188">
        <f>F53+F54</f>
        <v>0</v>
      </c>
      <c r="G52" s="487">
        <f>G53+G54</f>
        <v>0</v>
      </c>
      <c r="H52" s="487">
        <f>H53+H54</f>
        <v>0</v>
      </c>
      <c r="I52" s="416">
        <f>I53+I54</f>
        <v>0</v>
      </c>
      <c r="J52" s="395">
        <f t="shared" ref="J52:K52" si="30">J53+J54</f>
        <v>0</v>
      </c>
      <c r="K52" s="206">
        <f t="shared" si="30"/>
        <v>0</v>
      </c>
      <c r="L52" s="223">
        <f t="shared" si="4"/>
        <v>0</v>
      </c>
      <c r="M52" s="104">
        <f t="shared" ref="M52:X52" si="31">M53+M54</f>
        <v>0</v>
      </c>
      <c r="N52" s="105">
        <f t="shared" si="31"/>
        <v>0</v>
      </c>
      <c r="O52" s="105">
        <f t="shared" si="31"/>
        <v>0</v>
      </c>
      <c r="P52" s="105">
        <f t="shared" si="31"/>
        <v>0</v>
      </c>
      <c r="Q52" s="105">
        <f t="shared" si="31"/>
        <v>0</v>
      </c>
      <c r="R52" s="108">
        <f t="shared" ref="R52" si="32">R53+R54</f>
        <v>0</v>
      </c>
      <c r="S52" s="105">
        <f t="shared" si="31"/>
        <v>0</v>
      </c>
      <c r="T52" s="107">
        <f t="shared" si="31"/>
        <v>0</v>
      </c>
      <c r="U52" s="105">
        <f t="shared" si="31"/>
        <v>0</v>
      </c>
      <c r="V52" s="105">
        <f t="shared" si="31"/>
        <v>0</v>
      </c>
      <c r="W52" s="107">
        <f t="shared" si="31"/>
        <v>0</v>
      </c>
      <c r="X52" s="109">
        <f t="shared" si="31"/>
        <v>0</v>
      </c>
      <c r="Z52" s="42"/>
    </row>
    <row r="53" spans="1:26" hidden="1" x14ac:dyDescent="0.25">
      <c r="A53" s="140" t="s">
        <v>344</v>
      </c>
      <c r="B53" s="59" t="s">
        <v>928</v>
      </c>
      <c r="C53" s="604" t="s">
        <v>345</v>
      </c>
      <c r="D53" s="603"/>
      <c r="E53" s="603"/>
      <c r="F53" s="187"/>
      <c r="G53" s="486"/>
      <c r="H53" s="486"/>
      <c r="I53" s="415"/>
      <c r="J53" s="394"/>
      <c r="K53" s="205"/>
      <c r="L53" s="224">
        <f t="shared" si="4"/>
        <v>0</v>
      </c>
      <c r="M53" s="81"/>
      <c r="N53" s="1"/>
      <c r="O53" s="1"/>
      <c r="P53" s="1"/>
      <c r="Q53" s="1"/>
      <c r="R53" s="89"/>
      <c r="S53" s="1"/>
      <c r="T53" s="43"/>
      <c r="U53" s="1"/>
      <c r="V53" s="1"/>
      <c r="W53" s="43"/>
      <c r="X53" s="46"/>
      <c r="Z53" s="42"/>
    </row>
    <row r="54" spans="1:26" hidden="1" x14ac:dyDescent="0.25">
      <c r="A54" s="140" t="s">
        <v>346</v>
      </c>
      <c r="B54" s="59" t="s">
        <v>929</v>
      </c>
      <c r="C54" s="604" t="s">
        <v>347</v>
      </c>
      <c r="D54" s="603"/>
      <c r="E54" s="603"/>
      <c r="F54" s="187"/>
      <c r="G54" s="486"/>
      <c r="H54" s="486"/>
      <c r="I54" s="415"/>
      <c r="J54" s="394"/>
      <c r="K54" s="205"/>
      <c r="L54" s="224">
        <f t="shared" si="4"/>
        <v>0</v>
      </c>
      <c r="M54" s="81"/>
      <c r="N54" s="1"/>
      <c r="O54" s="1"/>
      <c r="P54" s="1"/>
      <c r="Q54" s="1"/>
      <c r="R54" s="89"/>
      <c r="S54" s="1"/>
      <c r="T54" s="43"/>
      <c r="U54" s="1"/>
      <c r="V54" s="1"/>
      <c r="W54" s="43"/>
      <c r="X54" s="46"/>
      <c r="Z54" s="42"/>
    </row>
    <row r="55" spans="1:26" x14ac:dyDescent="0.25">
      <c r="B55" s="101" t="s">
        <v>930</v>
      </c>
      <c r="C55" s="613" t="s">
        <v>348</v>
      </c>
      <c r="D55" s="614"/>
      <c r="E55" s="614"/>
      <c r="F55" s="188">
        <f>F56+F57+F58+F59+F60</f>
        <v>0</v>
      </c>
      <c r="G55" s="487">
        <f>G56+G57+G58+G59+G60</f>
        <v>33275</v>
      </c>
      <c r="H55" s="487">
        <f>H56+H57+H58+H59+H60</f>
        <v>34641</v>
      </c>
      <c r="I55" s="416">
        <f>I56+I57+I58+I59+I60</f>
        <v>33790</v>
      </c>
      <c r="J55" s="395">
        <f t="shared" ref="J55:K55" si="33">J56+J57+J58+J59+J60</f>
        <v>33790</v>
      </c>
      <c r="K55" s="206">
        <f t="shared" si="33"/>
        <v>0</v>
      </c>
      <c r="L55" s="223">
        <f t="shared" si="4"/>
        <v>33790</v>
      </c>
      <c r="M55" s="104">
        <f t="shared" ref="M55:X55" si="34">M56+M57+M58+M59+M60</f>
        <v>2019</v>
      </c>
      <c r="N55" s="105">
        <f t="shared" si="34"/>
        <v>1666</v>
      </c>
      <c r="O55" s="105">
        <f t="shared" si="34"/>
        <v>1724</v>
      </c>
      <c r="P55" s="105">
        <f t="shared" si="34"/>
        <v>3663</v>
      </c>
      <c r="Q55" s="105">
        <f t="shared" si="34"/>
        <v>1634</v>
      </c>
      <c r="R55" s="108">
        <f t="shared" ref="R55" si="35">R56+R57+R58+R59+R60</f>
        <v>6668</v>
      </c>
      <c r="S55" s="105">
        <f t="shared" si="34"/>
        <v>2059</v>
      </c>
      <c r="T55" s="107">
        <f t="shared" si="34"/>
        <v>2093</v>
      </c>
      <c r="U55" s="105">
        <f t="shared" si="34"/>
        <v>2109</v>
      </c>
      <c r="V55" s="105">
        <f t="shared" si="34"/>
        <v>6011</v>
      </c>
      <c r="W55" s="107">
        <f t="shared" si="34"/>
        <v>2114</v>
      </c>
      <c r="X55" s="109">
        <f t="shared" si="34"/>
        <v>2030</v>
      </c>
      <c r="Z55" s="42"/>
    </row>
    <row r="56" spans="1:26" ht="15.75" thickBot="1" x14ac:dyDescent="0.3">
      <c r="A56" s="140" t="s">
        <v>349</v>
      </c>
      <c r="B56" s="59" t="s">
        <v>931</v>
      </c>
      <c r="C56" s="604" t="s">
        <v>350</v>
      </c>
      <c r="D56" s="603"/>
      <c r="E56" s="603"/>
      <c r="F56" s="187">
        <v>0</v>
      </c>
      <c r="G56" s="486">
        <v>33275</v>
      </c>
      <c r="H56" s="486">
        <v>34641</v>
      </c>
      <c r="I56" s="415">
        <v>33790</v>
      </c>
      <c r="J56" s="394">
        <f>SUM(M56:X56)</f>
        <v>33790</v>
      </c>
      <c r="K56" s="205"/>
      <c r="L56" s="224">
        <f t="shared" si="4"/>
        <v>33790</v>
      </c>
      <c r="M56" s="81">
        <v>2019</v>
      </c>
      <c r="N56" s="1">
        <v>1666</v>
      </c>
      <c r="O56" s="1">
        <v>1724</v>
      </c>
      <c r="P56" s="1">
        <v>3663</v>
      </c>
      <c r="Q56" s="1">
        <v>1634</v>
      </c>
      <c r="R56" s="89">
        <v>6668</v>
      </c>
      <c r="S56" s="1">
        <v>2059</v>
      </c>
      <c r="T56" s="43">
        <v>2093</v>
      </c>
      <c r="U56" s="1">
        <v>2109</v>
      </c>
      <c r="V56" s="1">
        <v>6011</v>
      </c>
      <c r="W56" s="43">
        <v>2114</v>
      </c>
      <c r="X56" s="46">
        <v>2030</v>
      </c>
      <c r="Z56" s="42"/>
    </row>
    <row r="57" spans="1:26" ht="15.75" hidden="1" thickBot="1" x14ac:dyDescent="0.3">
      <c r="A57" s="140" t="s">
        <v>351</v>
      </c>
      <c r="B57" s="59" t="s">
        <v>932</v>
      </c>
      <c r="C57" s="604" t="s">
        <v>352</v>
      </c>
      <c r="D57" s="603"/>
      <c r="E57" s="603"/>
      <c r="F57" s="187"/>
      <c r="G57" s="486"/>
      <c r="H57" s="486"/>
      <c r="I57" s="415"/>
      <c r="J57" s="394"/>
      <c r="K57" s="205"/>
      <c r="L57" s="224">
        <f t="shared" si="4"/>
        <v>0</v>
      </c>
      <c r="M57" s="81"/>
      <c r="N57" s="1"/>
      <c r="O57" s="1"/>
      <c r="P57" s="1"/>
      <c r="Q57" s="1"/>
      <c r="R57" s="89"/>
      <c r="S57" s="1"/>
      <c r="T57" s="43"/>
      <c r="U57" s="1"/>
      <c r="V57" s="1"/>
      <c r="W57" s="43"/>
      <c r="X57" s="46"/>
    </row>
    <row r="58" spans="1:26" ht="15.75" hidden="1" thickBot="1" x14ac:dyDescent="0.3">
      <c r="A58" s="140" t="s">
        <v>353</v>
      </c>
      <c r="B58" s="59" t="s">
        <v>933</v>
      </c>
      <c r="C58" s="604" t="s">
        <v>354</v>
      </c>
      <c r="D58" s="603"/>
      <c r="E58" s="603"/>
      <c r="F58" s="187"/>
      <c r="G58" s="486"/>
      <c r="H58" s="486"/>
      <c r="I58" s="415"/>
      <c r="J58" s="394"/>
      <c r="K58" s="205"/>
      <c r="L58" s="224">
        <f t="shared" si="4"/>
        <v>0</v>
      </c>
      <c r="M58" s="81"/>
      <c r="N58" s="1"/>
      <c r="O58" s="1"/>
      <c r="P58" s="1"/>
      <c r="Q58" s="1"/>
      <c r="R58" s="89"/>
      <c r="S58" s="1"/>
      <c r="T58" s="43"/>
      <c r="U58" s="1"/>
      <c r="V58" s="1"/>
      <c r="W58" s="43"/>
      <c r="X58" s="46"/>
    </row>
    <row r="59" spans="1:26" ht="15.75" hidden="1" thickBot="1" x14ac:dyDescent="0.3">
      <c r="A59" s="140" t="s">
        <v>355</v>
      </c>
      <c r="B59" s="59" t="s">
        <v>934</v>
      </c>
      <c r="C59" s="604" t="s">
        <v>356</v>
      </c>
      <c r="D59" s="603"/>
      <c r="E59" s="603"/>
      <c r="F59" s="187"/>
      <c r="G59" s="486"/>
      <c r="H59" s="486"/>
      <c r="I59" s="415"/>
      <c r="J59" s="394"/>
      <c r="K59" s="205"/>
      <c r="L59" s="224">
        <f t="shared" si="4"/>
        <v>0</v>
      </c>
      <c r="M59" s="81"/>
      <c r="N59" s="1"/>
      <c r="O59" s="1"/>
      <c r="P59" s="1"/>
      <c r="Q59" s="1"/>
      <c r="R59" s="89"/>
      <c r="S59" s="1"/>
      <c r="T59" s="43"/>
      <c r="U59" s="1"/>
      <c r="V59" s="1"/>
      <c r="W59" s="43"/>
      <c r="X59" s="46"/>
    </row>
    <row r="60" spans="1:26" ht="15.75" hidden="1" thickBot="1" x14ac:dyDescent="0.3">
      <c r="A60" s="140" t="s">
        <v>357</v>
      </c>
      <c r="B60" s="61" t="s">
        <v>935</v>
      </c>
      <c r="C60" s="674" t="s">
        <v>358</v>
      </c>
      <c r="D60" s="608"/>
      <c r="E60" s="608"/>
      <c r="F60" s="189"/>
      <c r="G60" s="488"/>
      <c r="H60" s="488"/>
      <c r="I60" s="417"/>
      <c r="J60" s="396"/>
      <c r="K60" s="207"/>
      <c r="L60" s="224">
        <f t="shared" si="4"/>
        <v>0</v>
      </c>
      <c r="M60" s="81"/>
      <c r="N60" s="1"/>
      <c r="O60" s="1"/>
      <c r="P60" s="1"/>
      <c r="Q60" s="1"/>
      <c r="R60" s="89"/>
      <c r="S60" s="1"/>
      <c r="T60" s="43"/>
      <c r="U60" s="1"/>
      <c r="V60" s="1"/>
      <c r="W60" s="43"/>
      <c r="X60" s="46"/>
    </row>
    <row r="61" spans="1:26" ht="15.75" thickBot="1" x14ac:dyDescent="0.3">
      <c r="B61" s="92" t="s">
        <v>359</v>
      </c>
      <c r="C61" s="609" t="s">
        <v>360</v>
      </c>
      <c r="D61" s="610"/>
      <c r="E61" s="610"/>
      <c r="F61" s="190">
        <f>F62+F63+F64+F65+F66+F67+F71</f>
        <v>0</v>
      </c>
      <c r="G61" s="489">
        <f>G62+G63+G64+G65+G66+G67+G71</f>
        <v>0</v>
      </c>
      <c r="H61" s="489">
        <f>H62+H63+H64+H65+H66+H67+H71</f>
        <v>0</v>
      </c>
      <c r="I61" s="418">
        <f>I62+I63+I64+I65+I66+I67+I71</f>
        <v>0</v>
      </c>
      <c r="J61" s="397">
        <f t="shared" ref="J61:K61" si="36">J62+J63+J64+J65+J66+J67+J71</f>
        <v>0</v>
      </c>
      <c r="K61" s="208">
        <f t="shared" si="36"/>
        <v>0</v>
      </c>
      <c r="L61" s="221">
        <f t="shared" si="4"/>
        <v>0</v>
      </c>
      <c r="M61" s="95">
        <f t="shared" ref="M61:X61" si="37">M62+M63+M64+M65+M66+M67+M71</f>
        <v>0</v>
      </c>
      <c r="N61" s="96">
        <f t="shared" si="37"/>
        <v>0</v>
      </c>
      <c r="O61" s="96">
        <f t="shared" si="37"/>
        <v>0</v>
      </c>
      <c r="P61" s="96">
        <f t="shared" si="37"/>
        <v>0</v>
      </c>
      <c r="Q61" s="96">
        <f t="shared" si="37"/>
        <v>0</v>
      </c>
      <c r="R61" s="99">
        <f t="shared" ref="R61" si="38">R62+R63+R64+R65+R66+R67+R71</f>
        <v>0</v>
      </c>
      <c r="S61" s="96">
        <f t="shared" si="37"/>
        <v>0</v>
      </c>
      <c r="T61" s="98">
        <f t="shared" si="37"/>
        <v>0</v>
      </c>
      <c r="U61" s="96">
        <f t="shared" si="37"/>
        <v>0</v>
      </c>
      <c r="V61" s="96">
        <f t="shared" si="37"/>
        <v>0</v>
      </c>
      <c r="W61" s="98">
        <f t="shared" si="37"/>
        <v>0</v>
      </c>
      <c r="X61" s="100">
        <f t="shared" si="37"/>
        <v>0</v>
      </c>
    </row>
    <row r="62" spans="1:26" s="19" customFormat="1" ht="15.75" hidden="1" thickBot="1" x14ac:dyDescent="0.3">
      <c r="A62" s="140" t="s">
        <v>361</v>
      </c>
      <c r="B62" s="128" t="s">
        <v>936</v>
      </c>
      <c r="C62" s="611" t="s">
        <v>362</v>
      </c>
      <c r="D62" s="612"/>
      <c r="E62" s="612"/>
      <c r="F62" s="186"/>
      <c r="G62" s="485"/>
      <c r="H62" s="485"/>
      <c r="I62" s="414"/>
      <c r="J62" s="393"/>
      <c r="K62" s="204"/>
      <c r="L62" s="223">
        <f t="shared" si="4"/>
        <v>0</v>
      </c>
      <c r="M62" s="104"/>
      <c r="N62" s="105"/>
      <c r="O62" s="105"/>
      <c r="P62" s="105"/>
      <c r="Q62" s="105"/>
      <c r="R62" s="108"/>
      <c r="S62" s="105"/>
      <c r="T62" s="107"/>
      <c r="U62" s="105"/>
      <c r="V62" s="105"/>
      <c r="W62" s="107"/>
      <c r="X62" s="109"/>
    </row>
    <row r="63" spans="1:26" s="19" customFormat="1" ht="15.75" hidden="1" thickBot="1" x14ac:dyDescent="0.3">
      <c r="A63" s="140" t="s">
        <v>363</v>
      </c>
      <c r="B63" s="101" t="s">
        <v>937</v>
      </c>
      <c r="C63" s="613" t="s">
        <v>623</v>
      </c>
      <c r="D63" s="614"/>
      <c r="E63" s="614"/>
      <c r="F63" s="188"/>
      <c r="G63" s="487"/>
      <c r="H63" s="487"/>
      <c r="I63" s="416"/>
      <c r="J63" s="395"/>
      <c r="K63" s="206"/>
      <c r="L63" s="223">
        <f t="shared" si="4"/>
        <v>0</v>
      </c>
      <c r="M63" s="104"/>
      <c r="N63" s="105"/>
      <c r="O63" s="105"/>
      <c r="P63" s="105"/>
      <c r="Q63" s="105"/>
      <c r="R63" s="108"/>
      <c r="S63" s="105"/>
      <c r="T63" s="107"/>
      <c r="U63" s="105"/>
      <c r="V63" s="105"/>
      <c r="W63" s="107"/>
      <c r="X63" s="109"/>
    </row>
    <row r="64" spans="1:26" s="19" customFormat="1" ht="15.75" hidden="1" thickBot="1" x14ac:dyDescent="0.3">
      <c r="A64" s="140" t="s">
        <v>364</v>
      </c>
      <c r="B64" s="128" t="s">
        <v>938</v>
      </c>
      <c r="C64" s="613" t="s">
        <v>365</v>
      </c>
      <c r="D64" s="614"/>
      <c r="E64" s="614"/>
      <c r="F64" s="188"/>
      <c r="G64" s="487"/>
      <c r="H64" s="487"/>
      <c r="I64" s="416"/>
      <c r="J64" s="395"/>
      <c r="K64" s="206"/>
      <c r="L64" s="223">
        <f t="shared" si="4"/>
        <v>0</v>
      </c>
      <c r="M64" s="104"/>
      <c r="N64" s="105"/>
      <c r="O64" s="105"/>
      <c r="P64" s="105"/>
      <c r="Q64" s="105"/>
      <c r="R64" s="108"/>
      <c r="S64" s="105"/>
      <c r="T64" s="107"/>
      <c r="U64" s="105"/>
      <c r="V64" s="105"/>
      <c r="W64" s="107"/>
      <c r="X64" s="109"/>
    </row>
    <row r="65" spans="1:25" s="19" customFormat="1" ht="15.75" hidden="1" thickBot="1" x14ac:dyDescent="0.3">
      <c r="A65" s="140" t="s">
        <v>366</v>
      </c>
      <c r="B65" s="101" t="s">
        <v>939</v>
      </c>
      <c r="C65" s="613" t="s">
        <v>367</v>
      </c>
      <c r="D65" s="614"/>
      <c r="E65" s="614"/>
      <c r="F65" s="188"/>
      <c r="G65" s="487"/>
      <c r="H65" s="487"/>
      <c r="I65" s="416"/>
      <c r="J65" s="395"/>
      <c r="K65" s="206"/>
      <c r="L65" s="223">
        <f t="shared" si="4"/>
        <v>0</v>
      </c>
      <c r="M65" s="104"/>
      <c r="N65" s="105"/>
      <c r="O65" s="105"/>
      <c r="P65" s="105"/>
      <c r="Q65" s="105"/>
      <c r="R65" s="108"/>
      <c r="S65" s="105"/>
      <c r="T65" s="107"/>
      <c r="U65" s="105"/>
      <c r="V65" s="105"/>
      <c r="W65" s="107"/>
      <c r="X65" s="109"/>
    </row>
    <row r="66" spans="1:25" s="19" customFormat="1" ht="15.75" hidden="1" thickBot="1" x14ac:dyDescent="0.3">
      <c r="A66" s="140" t="s">
        <v>368</v>
      </c>
      <c r="B66" s="128" t="s">
        <v>940</v>
      </c>
      <c r="C66" s="613" t="s">
        <v>369</v>
      </c>
      <c r="D66" s="614"/>
      <c r="E66" s="614"/>
      <c r="F66" s="188"/>
      <c r="G66" s="487"/>
      <c r="H66" s="487"/>
      <c r="I66" s="416"/>
      <c r="J66" s="395"/>
      <c r="K66" s="206"/>
      <c r="L66" s="223">
        <f t="shared" si="4"/>
        <v>0</v>
      </c>
      <c r="M66" s="104"/>
      <c r="N66" s="105"/>
      <c r="O66" s="105"/>
      <c r="P66" s="105"/>
      <c r="Q66" s="105"/>
      <c r="R66" s="108"/>
      <c r="S66" s="105"/>
      <c r="T66" s="107"/>
      <c r="U66" s="105"/>
      <c r="V66" s="105"/>
      <c r="W66" s="107"/>
      <c r="X66" s="109"/>
    </row>
    <row r="67" spans="1:25" s="19" customFormat="1" ht="15.75" hidden="1" thickBot="1" x14ac:dyDescent="0.3">
      <c r="A67" s="140" t="s">
        <v>370</v>
      </c>
      <c r="B67" s="101" t="s">
        <v>941</v>
      </c>
      <c r="C67" s="613" t="s">
        <v>371</v>
      </c>
      <c r="D67" s="614"/>
      <c r="E67" s="614"/>
      <c r="F67" s="188">
        <f>F68+F69+F70</f>
        <v>0</v>
      </c>
      <c r="G67" s="487">
        <f>G68+G69+G70</f>
        <v>0</v>
      </c>
      <c r="H67" s="487">
        <f>H68+H69+H70</f>
        <v>0</v>
      </c>
      <c r="I67" s="416">
        <f>I68+I69+I70</f>
        <v>0</v>
      </c>
      <c r="J67" s="395">
        <f t="shared" ref="J67:K67" si="39">J68+J69+J70</f>
        <v>0</v>
      </c>
      <c r="K67" s="206">
        <f t="shared" si="39"/>
        <v>0</v>
      </c>
      <c r="L67" s="223">
        <f t="shared" si="4"/>
        <v>0</v>
      </c>
      <c r="M67" s="104">
        <f t="shared" ref="M67:X67" si="40">M68+M69+M70</f>
        <v>0</v>
      </c>
      <c r="N67" s="105">
        <f t="shared" si="40"/>
        <v>0</v>
      </c>
      <c r="O67" s="105">
        <f t="shared" si="40"/>
        <v>0</v>
      </c>
      <c r="P67" s="105">
        <f t="shared" si="40"/>
        <v>0</v>
      </c>
      <c r="Q67" s="105">
        <f t="shared" si="40"/>
        <v>0</v>
      </c>
      <c r="R67" s="108">
        <f t="shared" ref="R67" si="41">R68+R69+R70</f>
        <v>0</v>
      </c>
      <c r="S67" s="105">
        <f t="shared" si="40"/>
        <v>0</v>
      </c>
      <c r="T67" s="107">
        <f t="shared" si="40"/>
        <v>0</v>
      </c>
      <c r="U67" s="105">
        <f t="shared" si="40"/>
        <v>0</v>
      </c>
      <c r="V67" s="105">
        <f t="shared" si="40"/>
        <v>0</v>
      </c>
      <c r="W67" s="107">
        <f t="shared" si="40"/>
        <v>0</v>
      </c>
      <c r="X67" s="109">
        <f t="shared" si="40"/>
        <v>0</v>
      </c>
    </row>
    <row r="68" spans="1:25" ht="15.75" hidden="1" thickBot="1" x14ac:dyDescent="0.3">
      <c r="A68" s="140" t="s">
        <v>372</v>
      </c>
      <c r="B68" s="59"/>
      <c r="C68" s="2"/>
      <c r="D68" s="603" t="s">
        <v>614</v>
      </c>
      <c r="E68" s="603"/>
      <c r="F68" s="187"/>
      <c r="G68" s="486"/>
      <c r="H68" s="486"/>
      <c r="I68" s="415"/>
      <c r="J68" s="394"/>
      <c r="K68" s="205"/>
      <c r="L68" s="224">
        <f t="shared" si="4"/>
        <v>0</v>
      </c>
      <c r="M68" s="81"/>
      <c r="N68" s="1"/>
      <c r="O68" s="1"/>
      <c r="P68" s="1"/>
      <c r="Q68" s="1"/>
      <c r="R68" s="89"/>
      <c r="S68" s="1"/>
      <c r="T68" s="43"/>
      <c r="U68" s="1"/>
      <c r="V68" s="1"/>
      <c r="W68" s="43"/>
      <c r="X68" s="46"/>
      <c r="Y68" s="22"/>
    </row>
    <row r="69" spans="1:25" ht="15.75" hidden="1" thickBot="1" x14ac:dyDescent="0.3">
      <c r="A69" s="140" t="s">
        <v>373</v>
      </c>
      <c r="B69" s="59"/>
      <c r="C69" s="2"/>
      <c r="D69" s="603" t="s">
        <v>615</v>
      </c>
      <c r="E69" s="603"/>
      <c r="F69" s="187"/>
      <c r="G69" s="486"/>
      <c r="H69" s="486"/>
      <c r="I69" s="415"/>
      <c r="J69" s="394"/>
      <c r="K69" s="205"/>
      <c r="L69" s="224">
        <f t="shared" si="4"/>
        <v>0</v>
      </c>
      <c r="M69" s="81"/>
      <c r="N69" s="1"/>
      <c r="O69" s="1"/>
      <c r="P69" s="1"/>
      <c r="Q69" s="1"/>
      <c r="R69" s="89"/>
      <c r="S69" s="1"/>
      <c r="T69" s="43"/>
      <c r="U69" s="1"/>
      <c r="V69" s="1"/>
      <c r="W69" s="43"/>
      <c r="X69" s="46"/>
    </row>
    <row r="70" spans="1:25" ht="15.75" hidden="1" thickBot="1" x14ac:dyDescent="0.3">
      <c r="A70" s="140" t="s">
        <v>374</v>
      </c>
      <c r="B70" s="59"/>
      <c r="C70" s="2"/>
      <c r="D70" s="603" t="s">
        <v>616</v>
      </c>
      <c r="E70" s="603"/>
      <c r="F70" s="187"/>
      <c r="G70" s="486"/>
      <c r="H70" s="486"/>
      <c r="I70" s="415"/>
      <c r="J70" s="394"/>
      <c r="K70" s="205"/>
      <c r="L70" s="224">
        <f t="shared" si="4"/>
        <v>0</v>
      </c>
      <c r="M70" s="81"/>
      <c r="N70" s="1"/>
      <c r="O70" s="1"/>
      <c r="P70" s="1"/>
      <c r="Q70" s="1"/>
      <c r="R70" s="89"/>
      <c r="S70" s="1"/>
      <c r="T70" s="43"/>
      <c r="U70" s="1"/>
      <c r="V70" s="1"/>
      <c r="W70" s="43"/>
      <c r="X70" s="46"/>
    </row>
    <row r="71" spans="1:25" s="19" customFormat="1" ht="15.75" hidden="1" thickBot="1" x14ac:dyDescent="0.3">
      <c r="A71" s="140" t="s">
        <v>375</v>
      </c>
      <c r="B71" s="101" t="s">
        <v>942</v>
      </c>
      <c r="C71" s="613" t="s">
        <v>376</v>
      </c>
      <c r="D71" s="614"/>
      <c r="E71" s="614"/>
      <c r="F71" s="188">
        <f>F72+F73+F74+F75</f>
        <v>0</v>
      </c>
      <c r="G71" s="487">
        <f>G72+G73+G74+G75</f>
        <v>0</v>
      </c>
      <c r="H71" s="487">
        <f>H72+H73+H74+H75</f>
        <v>0</v>
      </c>
      <c r="I71" s="416">
        <f>I72+I73+I74+I75</f>
        <v>0</v>
      </c>
      <c r="J71" s="395">
        <f t="shared" ref="J71:K71" si="42">J72+J73+J74+J75</f>
        <v>0</v>
      </c>
      <c r="K71" s="206">
        <f t="shared" si="42"/>
        <v>0</v>
      </c>
      <c r="L71" s="223">
        <f t="shared" si="4"/>
        <v>0</v>
      </c>
      <c r="M71" s="104">
        <f t="shared" ref="M71:X71" si="43">M72+M73+M74+M75</f>
        <v>0</v>
      </c>
      <c r="N71" s="105">
        <f t="shared" si="43"/>
        <v>0</v>
      </c>
      <c r="O71" s="105">
        <f t="shared" si="43"/>
        <v>0</v>
      </c>
      <c r="P71" s="105">
        <f t="shared" si="43"/>
        <v>0</v>
      </c>
      <c r="Q71" s="105">
        <f t="shared" si="43"/>
        <v>0</v>
      </c>
      <c r="R71" s="108">
        <f t="shared" ref="R71" si="44">R72+R73+R74+R75</f>
        <v>0</v>
      </c>
      <c r="S71" s="105">
        <f t="shared" si="43"/>
        <v>0</v>
      </c>
      <c r="T71" s="107">
        <f t="shared" si="43"/>
        <v>0</v>
      </c>
      <c r="U71" s="105">
        <f t="shared" si="43"/>
        <v>0</v>
      </c>
      <c r="V71" s="105">
        <f t="shared" si="43"/>
        <v>0</v>
      </c>
      <c r="W71" s="107">
        <f t="shared" si="43"/>
        <v>0</v>
      </c>
      <c r="X71" s="109">
        <f t="shared" si="43"/>
        <v>0</v>
      </c>
    </row>
    <row r="72" spans="1:25" ht="15.75" hidden="1" thickBot="1" x14ac:dyDescent="0.3">
      <c r="A72" s="140" t="s">
        <v>1134</v>
      </c>
      <c r="B72" s="59"/>
      <c r="C72" s="2"/>
      <c r="D72" s="603" t="s">
        <v>1135</v>
      </c>
      <c r="E72" s="603"/>
      <c r="F72" s="187"/>
      <c r="G72" s="486"/>
      <c r="H72" s="486"/>
      <c r="I72" s="415"/>
      <c r="J72" s="394"/>
      <c r="K72" s="205"/>
      <c r="L72" s="224">
        <f t="shared" ref="L72:L135" si="45">SUM(J72:K72)</f>
        <v>0</v>
      </c>
      <c r="M72" s="81"/>
      <c r="N72" s="1"/>
      <c r="O72" s="1"/>
      <c r="P72" s="1"/>
      <c r="Q72" s="1"/>
      <c r="R72" s="89"/>
      <c r="S72" s="1"/>
      <c r="T72" s="43"/>
      <c r="U72" s="1"/>
      <c r="V72" s="1"/>
      <c r="W72" s="43"/>
      <c r="X72" s="46"/>
    </row>
    <row r="73" spans="1:25" ht="15.75" hidden="1" thickBot="1" x14ac:dyDescent="0.3">
      <c r="A73" s="140" t="s">
        <v>1136</v>
      </c>
      <c r="B73" s="59"/>
      <c r="C73" s="2"/>
      <c r="D73" s="603" t="s">
        <v>617</v>
      </c>
      <c r="E73" s="603"/>
      <c r="F73" s="187"/>
      <c r="G73" s="486"/>
      <c r="H73" s="486"/>
      <c r="I73" s="415"/>
      <c r="J73" s="394"/>
      <c r="K73" s="205"/>
      <c r="L73" s="224">
        <f t="shared" si="45"/>
        <v>0</v>
      </c>
      <c r="M73" s="81"/>
      <c r="N73" s="1"/>
      <c r="O73" s="1"/>
      <c r="P73" s="1"/>
      <c r="Q73" s="1"/>
      <c r="R73" s="89"/>
      <c r="S73" s="1"/>
      <c r="T73" s="43"/>
      <c r="U73" s="1"/>
      <c r="V73" s="1"/>
      <c r="W73" s="43"/>
      <c r="X73" s="46"/>
    </row>
    <row r="74" spans="1:25" ht="15.75" hidden="1" thickBot="1" x14ac:dyDescent="0.3">
      <c r="A74" s="140" t="s">
        <v>1137</v>
      </c>
      <c r="B74" s="59"/>
      <c r="C74" s="2"/>
      <c r="D74" s="603" t="s">
        <v>1138</v>
      </c>
      <c r="E74" s="603"/>
      <c r="F74" s="187"/>
      <c r="G74" s="486"/>
      <c r="H74" s="486"/>
      <c r="I74" s="415"/>
      <c r="J74" s="394"/>
      <c r="K74" s="205"/>
      <c r="L74" s="224">
        <f t="shared" si="45"/>
        <v>0</v>
      </c>
      <c r="M74" s="81"/>
      <c r="N74" s="1"/>
      <c r="O74" s="1"/>
      <c r="P74" s="1"/>
      <c r="Q74" s="1"/>
      <c r="R74" s="89"/>
      <c r="S74" s="1"/>
      <c r="T74" s="43"/>
      <c r="U74" s="1"/>
      <c r="V74" s="1"/>
      <c r="W74" s="43"/>
      <c r="X74" s="46"/>
    </row>
    <row r="75" spans="1:25" ht="15.75" hidden="1" thickBot="1" x14ac:dyDescent="0.3">
      <c r="A75" s="140" t="s">
        <v>1132</v>
      </c>
      <c r="B75" s="59"/>
      <c r="C75" s="2"/>
      <c r="D75" s="603" t="s">
        <v>1133</v>
      </c>
      <c r="E75" s="603"/>
      <c r="F75" s="187"/>
      <c r="G75" s="486"/>
      <c r="H75" s="486"/>
      <c r="I75" s="415"/>
      <c r="J75" s="394"/>
      <c r="K75" s="205"/>
      <c r="L75" s="224">
        <f t="shared" si="45"/>
        <v>0</v>
      </c>
      <c r="M75" s="81"/>
      <c r="N75" s="1"/>
      <c r="O75" s="1"/>
      <c r="P75" s="1"/>
      <c r="Q75" s="1"/>
      <c r="R75" s="89"/>
      <c r="S75" s="1"/>
      <c r="T75" s="43"/>
      <c r="U75" s="1"/>
      <c r="V75" s="1"/>
      <c r="W75" s="43"/>
      <c r="X75" s="46"/>
    </row>
    <row r="76" spans="1:25" ht="15.75" thickBot="1" x14ac:dyDescent="0.3">
      <c r="B76" s="110" t="s">
        <v>377</v>
      </c>
      <c r="C76" s="609" t="s">
        <v>378</v>
      </c>
      <c r="D76" s="610"/>
      <c r="E76" s="610"/>
      <c r="F76" s="190">
        <f t="shared" ref="F76:H76" si="46">F77+F81+F82+F83+F84+F95+F106+F117+F120+F132+F133+F134+F135+F146</f>
        <v>0</v>
      </c>
      <c r="G76" s="489">
        <f t="shared" si="46"/>
        <v>0</v>
      </c>
      <c r="H76" s="489">
        <f t="shared" si="46"/>
        <v>0</v>
      </c>
      <c r="I76" s="418">
        <f t="shared" ref="I76:X76" si="47">I77+I81+I82+I83+I84+I95+I106+I117+I120+I132+I133+I134+I135+I146</f>
        <v>0</v>
      </c>
      <c r="J76" s="397">
        <f t="shared" si="47"/>
        <v>0</v>
      </c>
      <c r="K76" s="208">
        <f t="shared" si="47"/>
        <v>0</v>
      </c>
      <c r="L76" s="221">
        <f t="shared" si="45"/>
        <v>0</v>
      </c>
      <c r="M76" s="95">
        <f t="shared" si="47"/>
        <v>0</v>
      </c>
      <c r="N76" s="96">
        <f t="shared" si="47"/>
        <v>0</v>
      </c>
      <c r="O76" s="96">
        <f t="shared" si="47"/>
        <v>0</v>
      </c>
      <c r="P76" s="96">
        <f t="shared" si="47"/>
        <v>0</v>
      </c>
      <c r="Q76" s="96">
        <f t="shared" si="47"/>
        <v>0</v>
      </c>
      <c r="R76" s="99">
        <f t="shared" ref="R76" si="48">R77+R81+R82+R83+R84+R95+R106+R117+R120+R132+R133+R134+R135+R146</f>
        <v>0</v>
      </c>
      <c r="S76" s="96">
        <f t="shared" si="47"/>
        <v>0</v>
      </c>
      <c r="T76" s="98">
        <f t="shared" si="47"/>
        <v>0</v>
      </c>
      <c r="U76" s="96">
        <f t="shared" si="47"/>
        <v>0</v>
      </c>
      <c r="V76" s="96">
        <f t="shared" si="47"/>
        <v>0</v>
      </c>
      <c r="W76" s="98">
        <f t="shared" si="47"/>
        <v>0</v>
      </c>
      <c r="X76" s="100">
        <f t="shared" si="47"/>
        <v>0</v>
      </c>
    </row>
    <row r="77" spans="1:25" s="42" customFormat="1" ht="15.75" hidden="1" thickBot="1" x14ac:dyDescent="0.3">
      <c r="A77" s="140" t="s">
        <v>379</v>
      </c>
      <c r="B77" s="138" t="s">
        <v>943</v>
      </c>
      <c r="C77" s="625" t="s">
        <v>380</v>
      </c>
      <c r="D77" s="626"/>
      <c r="E77" s="626"/>
      <c r="F77" s="195">
        <f>F78+F79</f>
        <v>0</v>
      </c>
      <c r="G77" s="495">
        <f>G78+G79</f>
        <v>0</v>
      </c>
      <c r="H77" s="495">
        <f>H78+H79</f>
        <v>0</v>
      </c>
      <c r="I77" s="424">
        <f>I78+I79</f>
        <v>0</v>
      </c>
      <c r="J77" s="403">
        <f t="shared" ref="J77:K77" si="49">J78+J79</f>
        <v>0</v>
      </c>
      <c r="K77" s="213">
        <f t="shared" si="49"/>
        <v>0</v>
      </c>
      <c r="L77" s="226">
        <f t="shared" si="45"/>
        <v>0</v>
      </c>
      <c r="M77" s="229">
        <f t="shared" ref="M77:X77" si="50">M78+M79</f>
        <v>0</v>
      </c>
      <c r="N77" s="161">
        <f t="shared" si="50"/>
        <v>0</v>
      </c>
      <c r="O77" s="161">
        <f t="shared" si="50"/>
        <v>0</v>
      </c>
      <c r="P77" s="161">
        <f t="shared" si="50"/>
        <v>0</v>
      </c>
      <c r="Q77" s="161">
        <f t="shared" si="50"/>
        <v>0</v>
      </c>
      <c r="R77" s="162">
        <f t="shared" ref="R77" si="51">R78+R79</f>
        <v>0</v>
      </c>
      <c r="S77" s="161">
        <f t="shared" si="50"/>
        <v>0</v>
      </c>
      <c r="T77" s="160">
        <f t="shared" si="50"/>
        <v>0</v>
      </c>
      <c r="U77" s="161">
        <f t="shared" si="50"/>
        <v>0</v>
      </c>
      <c r="V77" s="161">
        <f t="shared" si="50"/>
        <v>0</v>
      </c>
      <c r="W77" s="160">
        <f t="shared" si="50"/>
        <v>0</v>
      </c>
      <c r="X77" s="163">
        <f t="shared" si="50"/>
        <v>0</v>
      </c>
    </row>
    <row r="78" spans="1:25" ht="15.75" hidden="1" thickBot="1" x14ac:dyDescent="0.3">
      <c r="A78" s="140" t="s">
        <v>381</v>
      </c>
      <c r="B78" s="59"/>
      <c r="C78" s="2"/>
      <c r="D78" s="603" t="s">
        <v>618</v>
      </c>
      <c r="E78" s="603"/>
      <c r="F78" s="187"/>
      <c r="G78" s="486"/>
      <c r="H78" s="486"/>
      <c r="I78" s="415"/>
      <c r="J78" s="394"/>
      <c r="K78" s="205"/>
      <c r="L78" s="224">
        <f t="shared" si="45"/>
        <v>0</v>
      </c>
      <c r="M78" s="81"/>
      <c r="N78" s="1"/>
      <c r="O78" s="1"/>
      <c r="P78" s="1"/>
      <c r="Q78" s="1"/>
      <c r="R78" s="89"/>
      <c r="S78" s="1"/>
      <c r="T78" s="43"/>
      <c r="U78" s="1"/>
      <c r="V78" s="1"/>
      <c r="W78" s="43"/>
      <c r="X78" s="46"/>
    </row>
    <row r="79" spans="1:25" ht="15.75" hidden="1" thickBot="1" x14ac:dyDescent="0.3">
      <c r="A79" s="140" t="s">
        <v>382</v>
      </c>
      <c r="B79" s="59"/>
      <c r="C79" s="2"/>
      <c r="D79" s="603" t="s">
        <v>619</v>
      </c>
      <c r="E79" s="603"/>
      <c r="F79" s="187"/>
      <c r="G79" s="486"/>
      <c r="H79" s="486"/>
      <c r="I79" s="415"/>
      <c r="J79" s="394"/>
      <c r="K79" s="205"/>
      <c r="L79" s="224">
        <f t="shared" si="45"/>
        <v>0</v>
      </c>
      <c r="M79" s="81"/>
      <c r="N79" s="1"/>
      <c r="O79" s="1"/>
      <c r="P79" s="1"/>
      <c r="Q79" s="1"/>
      <c r="R79" s="89"/>
      <c r="S79" s="1"/>
      <c r="T79" s="43"/>
      <c r="U79" s="1"/>
      <c r="V79" s="1"/>
      <c r="W79" s="43"/>
      <c r="X79" s="46"/>
    </row>
    <row r="80" spans="1:25" ht="15.75" hidden="1" thickBot="1" x14ac:dyDescent="0.3">
      <c r="B80" s="138" t="s">
        <v>1139</v>
      </c>
      <c r="C80" s="625" t="s">
        <v>1140</v>
      </c>
      <c r="D80" s="626"/>
      <c r="E80" s="626"/>
      <c r="F80" s="195">
        <f>F81+F82</f>
        <v>0</v>
      </c>
      <c r="G80" s="495">
        <f>G81+G82</f>
        <v>0</v>
      </c>
      <c r="H80" s="495">
        <f>H81+H82</f>
        <v>0</v>
      </c>
      <c r="I80" s="424">
        <f>I81+I82</f>
        <v>0</v>
      </c>
      <c r="J80" s="403">
        <f t="shared" ref="J80:K80" si="52">J81+J82</f>
        <v>0</v>
      </c>
      <c r="K80" s="213">
        <f t="shared" si="52"/>
        <v>0</v>
      </c>
      <c r="L80" s="226">
        <f t="shared" si="45"/>
        <v>0</v>
      </c>
      <c r="M80" s="229">
        <f t="shared" ref="M80:X80" si="53">M81+M82</f>
        <v>0</v>
      </c>
      <c r="N80" s="161">
        <f t="shared" si="53"/>
        <v>0</v>
      </c>
      <c r="O80" s="161">
        <f t="shared" si="53"/>
        <v>0</v>
      </c>
      <c r="P80" s="161">
        <f t="shared" si="53"/>
        <v>0</v>
      </c>
      <c r="Q80" s="161">
        <f t="shared" si="53"/>
        <v>0</v>
      </c>
      <c r="R80" s="162">
        <f t="shared" ref="R80" si="54">R81+R82</f>
        <v>0</v>
      </c>
      <c r="S80" s="161">
        <f t="shared" si="53"/>
        <v>0</v>
      </c>
      <c r="T80" s="160">
        <f t="shared" si="53"/>
        <v>0</v>
      </c>
      <c r="U80" s="161">
        <f t="shared" si="53"/>
        <v>0</v>
      </c>
      <c r="V80" s="161">
        <f t="shared" si="53"/>
        <v>0</v>
      </c>
      <c r="W80" s="160">
        <f t="shared" si="53"/>
        <v>0</v>
      </c>
      <c r="X80" s="163">
        <f t="shared" si="53"/>
        <v>0</v>
      </c>
    </row>
    <row r="81" spans="1:24" ht="15.75" hidden="1" thickBot="1" x14ac:dyDescent="0.3">
      <c r="A81" s="140" t="s">
        <v>383</v>
      </c>
      <c r="B81" s="59" t="s">
        <v>944</v>
      </c>
      <c r="C81" s="604" t="s">
        <v>384</v>
      </c>
      <c r="D81" s="603"/>
      <c r="E81" s="603"/>
      <c r="F81" s="187"/>
      <c r="G81" s="486"/>
      <c r="H81" s="486"/>
      <c r="I81" s="415"/>
      <c r="J81" s="394"/>
      <c r="K81" s="205"/>
      <c r="L81" s="224">
        <f t="shared" si="45"/>
        <v>0</v>
      </c>
      <c r="M81" s="81"/>
      <c r="N81" s="1"/>
      <c r="O81" s="1"/>
      <c r="P81" s="1"/>
      <c r="Q81" s="1"/>
      <c r="R81" s="89"/>
      <c r="S81" s="1"/>
      <c r="T81" s="43"/>
      <c r="U81" s="1"/>
      <c r="V81" s="1"/>
      <c r="W81" s="43"/>
      <c r="X81" s="46"/>
    </row>
    <row r="82" spans="1:24" ht="15.75" hidden="1" thickBot="1" x14ac:dyDescent="0.3">
      <c r="A82" s="140" t="s">
        <v>385</v>
      </c>
      <c r="B82" s="59" t="s">
        <v>945</v>
      </c>
      <c r="C82" s="604" t="s">
        <v>386</v>
      </c>
      <c r="D82" s="603"/>
      <c r="E82" s="603"/>
      <c r="F82" s="187"/>
      <c r="G82" s="486"/>
      <c r="H82" s="486"/>
      <c r="I82" s="415"/>
      <c r="J82" s="394"/>
      <c r="K82" s="205"/>
      <c r="L82" s="224">
        <f t="shared" si="45"/>
        <v>0</v>
      </c>
      <c r="M82" s="81"/>
      <c r="N82" s="1"/>
      <c r="O82" s="1"/>
      <c r="P82" s="1"/>
      <c r="Q82" s="1"/>
      <c r="R82" s="89"/>
      <c r="S82" s="1"/>
      <c r="T82" s="43"/>
      <c r="U82" s="1"/>
      <c r="V82" s="1"/>
      <c r="W82" s="43"/>
      <c r="X82" s="46"/>
    </row>
    <row r="83" spans="1:24" s="42" customFormat="1" ht="27.75" hidden="1" customHeight="1" x14ac:dyDescent="0.25">
      <c r="A83" s="140" t="s">
        <v>387</v>
      </c>
      <c r="B83" s="119" t="s">
        <v>946</v>
      </c>
      <c r="C83" s="675" t="s">
        <v>624</v>
      </c>
      <c r="D83" s="676"/>
      <c r="E83" s="676"/>
      <c r="F83" s="196"/>
      <c r="G83" s="496"/>
      <c r="H83" s="496"/>
      <c r="I83" s="425"/>
      <c r="J83" s="404"/>
      <c r="K83" s="214"/>
      <c r="L83" s="227">
        <f t="shared" si="45"/>
        <v>0</v>
      </c>
      <c r="M83" s="122"/>
      <c r="N83" s="123"/>
      <c r="O83" s="123"/>
      <c r="P83" s="123"/>
      <c r="Q83" s="123"/>
      <c r="R83" s="126"/>
      <c r="S83" s="123"/>
      <c r="T83" s="125"/>
      <c r="U83" s="123"/>
      <c r="V83" s="123"/>
      <c r="W83" s="125"/>
      <c r="X83" s="127"/>
    </row>
    <row r="84" spans="1:24" s="42" customFormat="1" ht="15.75" hidden="1" thickBot="1" x14ac:dyDescent="0.3">
      <c r="A84" s="140" t="s">
        <v>388</v>
      </c>
      <c r="B84" s="119" t="s">
        <v>947</v>
      </c>
      <c r="C84" s="675" t="s">
        <v>1089</v>
      </c>
      <c r="D84" s="676"/>
      <c r="E84" s="676"/>
      <c r="F84" s="196">
        <f>F85+F86+F87+F88+F89+F90+F91+F92+F93+F94</f>
        <v>0</v>
      </c>
      <c r="G84" s="496">
        <f>G85+G86+G87+G88+G89+G90+G91+G92+G93+G94</f>
        <v>0</v>
      </c>
      <c r="H84" s="496">
        <f>H85+H86+H87+H88+H89+H90+H91+H92+H93+H94</f>
        <v>0</v>
      </c>
      <c r="I84" s="425">
        <f>I85+I86+I87+I88+I89+I90+I91+I92+I93+I94</f>
        <v>0</v>
      </c>
      <c r="J84" s="404">
        <f t="shared" ref="J84:K84" si="55">J85+J86+J87+J88+J89+J90+J91+J92+J93+J94</f>
        <v>0</v>
      </c>
      <c r="K84" s="214">
        <f t="shared" si="55"/>
        <v>0</v>
      </c>
      <c r="L84" s="227">
        <f t="shared" si="45"/>
        <v>0</v>
      </c>
      <c r="M84" s="122">
        <f t="shared" ref="M84:X84" si="56">M85+M86+M87+M88+M89+M90+M91+M92+M93+M94</f>
        <v>0</v>
      </c>
      <c r="N84" s="123">
        <f t="shared" si="56"/>
        <v>0</v>
      </c>
      <c r="O84" s="123">
        <f t="shared" si="56"/>
        <v>0</v>
      </c>
      <c r="P84" s="123">
        <f t="shared" si="56"/>
        <v>0</v>
      </c>
      <c r="Q84" s="123">
        <f t="shared" si="56"/>
        <v>0</v>
      </c>
      <c r="R84" s="126">
        <f t="shared" ref="R84" si="57">R85+R86+R87+R88+R89+R90+R91+R92+R93+R94</f>
        <v>0</v>
      </c>
      <c r="S84" s="123">
        <f t="shared" si="56"/>
        <v>0</v>
      </c>
      <c r="T84" s="125">
        <f t="shared" si="56"/>
        <v>0</v>
      </c>
      <c r="U84" s="123">
        <f t="shared" si="56"/>
        <v>0</v>
      </c>
      <c r="V84" s="123">
        <f t="shared" si="56"/>
        <v>0</v>
      </c>
      <c r="W84" s="125">
        <f t="shared" si="56"/>
        <v>0</v>
      </c>
      <c r="X84" s="127">
        <f t="shared" si="56"/>
        <v>0</v>
      </c>
    </row>
    <row r="85" spans="1:24" ht="15.75" hidden="1" thickBot="1" x14ac:dyDescent="0.3">
      <c r="A85" s="140" t="s">
        <v>389</v>
      </c>
      <c r="B85" s="59"/>
      <c r="C85" s="2"/>
      <c r="D85" s="603" t="s">
        <v>641</v>
      </c>
      <c r="E85" s="603"/>
      <c r="F85" s="187"/>
      <c r="G85" s="486"/>
      <c r="H85" s="486"/>
      <c r="I85" s="415"/>
      <c r="J85" s="394"/>
      <c r="K85" s="205"/>
      <c r="L85" s="224">
        <f t="shared" si="45"/>
        <v>0</v>
      </c>
      <c r="M85" s="81"/>
      <c r="N85" s="1"/>
      <c r="O85" s="1"/>
      <c r="P85" s="1"/>
      <c r="Q85" s="1"/>
      <c r="R85" s="89"/>
      <c r="S85" s="1"/>
      <c r="T85" s="43"/>
      <c r="U85" s="1"/>
      <c r="V85" s="1"/>
      <c r="W85" s="43"/>
      <c r="X85" s="46"/>
    </row>
    <row r="86" spans="1:24" ht="15.75" hidden="1" thickBot="1" x14ac:dyDescent="0.3">
      <c r="A86" s="140" t="s">
        <v>390</v>
      </c>
      <c r="B86" s="59"/>
      <c r="C86" s="2"/>
      <c r="D86" s="603" t="s">
        <v>791</v>
      </c>
      <c r="E86" s="603"/>
      <c r="F86" s="187"/>
      <c r="G86" s="486"/>
      <c r="H86" s="486"/>
      <c r="I86" s="415"/>
      <c r="J86" s="394"/>
      <c r="K86" s="205"/>
      <c r="L86" s="224">
        <f t="shared" si="45"/>
        <v>0</v>
      </c>
      <c r="M86" s="81"/>
      <c r="N86" s="1"/>
      <c r="O86" s="1"/>
      <c r="P86" s="1"/>
      <c r="Q86" s="1"/>
      <c r="R86" s="89"/>
      <c r="S86" s="1"/>
      <c r="T86" s="43"/>
      <c r="U86" s="1"/>
      <c r="V86" s="1"/>
      <c r="W86" s="43"/>
      <c r="X86" s="46"/>
    </row>
    <row r="87" spans="1:24" ht="15.75" hidden="1" thickBot="1" x14ac:dyDescent="0.3">
      <c r="A87" s="140" t="s">
        <v>391</v>
      </c>
      <c r="B87" s="59"/>
      <c r="C87" s="2"/>
      <c r="D87" s="603" t="s">
        <v>792</v>
      </c>
      <c r="E87" s="603"/>
      <c r="F87" s="187"/>
      <c r="G87" s="486"/>
      <c r="H87" s="486"/>
      <c r="I87" s="415"/>
      <c r="J87" s="394"/>
      <c r="K87" s="205"/>
      <c r="L87" s="224">
        <f t="shared" si="45"/>
        <v>0</v>
      </c>
      <c r="M87" s="81"/>
      <c r="N87" s="1"/>
      <c r="O87" s="1"/>
      <c r="P87" s="1"/>
      <c r="Q87" s="1"/>
      <c r="R87" s="89"/>
      <c r="S87" s="1"/>
      <c r="T87" s="43"/>
      <c r="U87" s="1"/>
      <c r="V87" s="1"/>
      <c r="W87" s="43"/>
      <c r="X87" s="46"/>
    </row>
    <row r="88" spans="1:24" ht="15.75" hidden="1" thickBot="1" x14ac:dyDescent="0.3">
      <c r="A88" s="140" t="s">
        <v>392</v>
      </c>
      <c r="B88" s="59"/>
      <c r="C88" s="2"/>
      <c r="D88" s="603" t="s">
        <v>793</v>
      </c>
      <c r="E88" s="603"/>
      <c r="F88" s="187"/>
      <c r="G88" s="486"/>
      <c r="H88" s="486"/>
      <c r="I88" s="415"/>
      <c r="J88" s="394"/>
      <c r="K88" s="205"/>
      <c r="L88" s="224">
        <f t="shared" si="45"/>
        <v>0</v>
      </c>
      <c r="M88" s="81"/>
      <c r="N88" s="1"/>
      <c r="O88" s="1"/>
      <c r="P88" s="1"/>
      <c r="Q88" s="1"/>
      <c r="R88" s="89"/>
      <c r="S88" s="1"/>
      <c r="T88" s="43"/>
      <c r="U88" s="1"/>
      <c r="V88" s="1"/>
      <c r="W88" s="43"/>
      <c r="X88" s="46"/>
    </row>
    <row r="89" spans="1:24" ht="15.75" hidden="1" thickBot="1" x14ac:dyDescent="0.3">
      <c r="A89" s="140" t="s">
        <v>393</v>
      </c>
      <c r="B89" s="59"/>
      <c r="C89" s="2"/>
      <c r="D89" s="603" t="s">
        <v>794</v>
      </c>
      <c r="E89" s="603"/>
      <c r="F89" s="187"/>
      <c r="G89" s="486"/>
      <c r="H89" s="486"/>
      <c r="I89" s="415"/>
      <c r="J89" s="394"/>
      <c r="K89" s="205"/>
      <c r="L89" s="224">
        <f t="shared" si="45"/>
        <v>0</v>
      </c>
      <c r="M89" s="81"/>
      <c r="N89" s="1"/>
      <c r="O89" s="1"/>
      <c r="P89" s="1"/>
      <c r="Q89" s="1"/>
      <c r="R89" s="89"/>
      <c r="S89" s="1"/>
      <c r="T89" s="43"/>
      <c r="U89" s="1"/>
      <c r="V89" s="1"/>
      <c r="W89" s="43"/>
      <c r="X89" s="46"/>
    </row>
    <row r="90" spans="1:24" ht="15.75" hidden="1" thickBot="1" x14ac:dyDescent="0.3">
      <c r="A90" s="140" t="s">
        <v>394</v>
      </c>
      <c r="B90" s="59"/>
      <c r="C90" s="2"/>
      <c r="D90" s="603" t="s">
        <v>795</v>
      </c>
      <c r="E90" s="603"/>
      <c r="F90" s="187"/>
      <c r="G90" s="486"/>
      <c r="H90" s="486"/>
      <c r="I90" s="415"/>
      <c r="J90" s="394"/>
      <c r="K90" s="205"/>
      <c r="L90" s="224">
        <f t="shared" si="45"/>
        <v>0</v>
      </c>
      <c r="M90" s="81"/>
      <c r="N90" s="1"/>
      <c r="O90" s="1"/>
      <c r="P90" s="1"/>
      <c r="Q90" s="1"/>
      <c r="R90" s="89"/>
      <c r="S90" s="1"/>
      <c r="T90" s="43"/>
      <c r="U90" s="1"/>
      <c r="V90" s="1"/>
      <c r="W90" s="43"/>
      <c r="X90" s="46"/>
    </row>
    <row r="91" spans="1:24" ht="25.5" hidden="1" customHeight="1" x14ac:dyDescent="0.25">
      <c r="A91" s="140" t="s">
        <v>395</v>
      </c>
      <c r="B91" s="59"/>
      <c r="C91" s="2"/>
      <c r="D91" s="607" t="s">
        <v>796</v>
      </c>
      <c r="E91" s="607"/>
      <c r="F91" s="197"/>
      <c r="G91" s="497"/>
      <c r="H91" s="497"/>
      <c r="I91" s="426"/>
      <c r="J91" s="406"/>
      <c r="K91" s="215"/>
      <c r="L91" s="224">
        <f t="shared" si="45"/>
        <v>0</v>
      </c>
      <c r="M91" s="81"/>
      <c r="N91" s="1"/>
      <c r="O91" s="1"/>
      <c r="P91" s="1"/>
      <c r="Q91" s="1"/>
      <c r="R91" s="89"/>
      <c r="S91" s="1"/>
      <c r="T91" s="43"/>
      <c r="U91" s="1"/>
      <c r="V91" s="1"/>
      <c r="W91" s="43"/>
      <c r="X91" s="46"/>
    </row>
    <row r="92" spans="1:24" ht="15.75" hidden="1" thickBot="1" x14ac:dyDescent="0.3">
      <c r="A92" s="140" t="s">
        <v>396</v>
      </c>
      <c r="B92" s="59"/>
      <c r="C92" s="2"/>
      <c r="D92" s="603" t="s">
        <v>1090</v>
      </c>
      <c r="E92" s="603"/>
      <c r="F92" s="187"/>
      <c r="G92" s="486"/>
      <c r="H92" s="486"/>
      <c r="I92" s="415"/>
      <c r="J92" s="394"/>
      <c r="K92" s="205"/>
      <c r="L92" s="224">
        <f t="shared" si="45"/>
        <v>0</v>
      </c>
      <c r="M92" s="81"/>
      <c r="N92" s="1"/>
      <c r="O92" s="1"/>
      <c r="P92" s="1"/>
      <c r="Q92" s="1"/>
      <c r="R92" s="89"/>
      <c r="S92" s="1"/>
      <c r="T92" s="43"/>
      <c r="U92" s="1"/>
      <c r="V92" s="1"/>
      <c r="W92" s="43"/>
      <c r="X92" s="46"/>
    </row>
    <row r="93" spans="1:24" ht="25.5" hidden="1" customHeight="1" x14ac:dyDescent="0.25">
      <c r="A93" s="140" t="s">
        <v>397</v>
      </c>
      <c r="B93" s="59"/>
      <c r="C93" s="2"/>
      <c r="D93" s="607" t="s">
        <v>797</v>
      </c>
      <c r="E93" s="607"/>
      <c r="F93" s="197"/>
      <c r="G93" s="497"/>
      <c r="H93" s="497"/>
      <c r="I93" s="426"/>
      <c r="J93" s="406"/>
      <c r="K93" s="215"/>
      <c r="L93" s="224">
        <f t="shared" si="45"/>
        <v>0</v>
      </c>
      <c r="M93" s="81"/>
      <c r="N93" s="1"/>
      <c r="O93" s="1"/>
      <c r="P93" s="1"/>
      <c r="Q93" s="1"/>
      <c r="R93" s="89"/>
      <c r="S93" s="1"/>
      <c r="T93" s="43"/>
      <c r="U93" s="1"/>
      <c r="V93" s="1"/>
      <c r="W93" s="43"/>
      <c r="X93" s="46"/>
    </row>
    <row r="94" spans="1:24" ht="25.5" hidden="1" customHeight="1" x14ac:dyDescent="0.25">
      <c r="A94" s="140" t="s">
        <v>398</v>
      </c>
      <c r="B94" s="59"/>
      <c r="C94" s="2"/>
      <c r="D94" s="607" t="s">
        <v>798</v>
      </c>
      <c r="E94" s="607"/>
      <c r="F94" s="197"/>
      <c r="G94" s="497"/>
      <c r="H94" s="497"/>
      <c r="I94" s="426"/>
      <c r="J94" s="406"/>
      <c r="K94" s="215"/>
      <c r="L94" s="224">
        <f t="shared" si="45"/>
        <v>0</v>
      </c>
      <c r="M94" s="81"/>
      <c r="N94" s="1"/>
      <c r="O94" s="1"/>
      <c r="P94" s="1"/>
      <c r="Q94" s="1"/>
      <c r="R94" s="89"/>
      <c r="S94" s="1"/>
      <c r="T94" s="43"/>
      <c r="U94" s="1"/>
      <c r="V94" s="1"/>
      <c r="W94" s="43"/>
      <c r="X94" s="46"/>
    </row>
    <row r="95" spans="1:24" s="42" customFormat="1" ht="15" hidden="1" customHeight="1" x14ac:dyDescent="0.25">
      <c r="A95" s="140" t="s">
        <v>399</v>
      </c>
      <c r="B95" s="119" t="s">
        <v>948</v>
      </c>
      <c r="C95" s="675" t="s">
        <v>1091</v>
      </c>
      <c r="D95" s="676"/>
      <c r="E95" s="676"/>
      <c r="F95" s="196">
        <f>F96+F97+F98+F99+F100+F101+F102+F103+F104+F105</f>
        <v>0</v>
      </c>
      <c r="G95" s="496">
        <f>G96+G97+G98+G99+G100+G101+G102+G103+G104+G105</f>
        <v>0</v>
      </c>
      <c r="H95" s="496">
        <f>H96+H97+H98+H99+H100+H101+H102+H103+H104+H105</f>
        <v>0</v>
      </c>
      <c r="I95" s="425">
        <f>I96+I97+I98+I99+I100+I101+I102+I103+I104+I105</f>
        <v>0</v>
      </c>
      <c r="J95" s="404">
        <f t="shared" ref="J95:K95" si="58">J96+J97+J98+J99+J100+J101+J102+J103+J104+J105</f>
        <v>0</v>
      </c>
      <c r="K95" s="214">
        <f t="shared" si="58"/>
        <v>0</v>
      </c>
      <c r="L95" s="227">
        <f t="shared" si="45"/>
        <v>0</v>
      </c>
      <c r="M95" s="122">
        <f t="shared" ref="M95:X95" si="59">M96+M97+M98+M99+M100+M101+M102+M103+M104+M105</f>
        <v>0</v>
      </c>
      <c r="N95" s="123">
        <f t="shared" si="59"/>
        <v>0</v>
      </c>
      <c r="O95" s="123">
        <f t="shared" si="59"/>
        <v>0</v>
      </c>
      <c r="P95" s="123">
        <f t="shared" si="59"/>
        <v>0</v>
      </c>
      <c r="Q95" s="123">
        <f t="shared" si="59"/>
        <v>0</v>
      </c>
      <c r="R95" s="126">
        <f t="shared" ref="R95" si="60">R96+R97+R98+R99+R100+R101+R102+R103+R104+R105</f>
        <v>0</v>
      </c>
      <c r="S95" s="123">
        <f t="shared" si="59"/>
        <v>0</v>
      </c>
      <c r="T95" s="125">
        <f t="shared" si="59"/>
        <v>0</v>
      </c>
      <c r="U95" s="123">
        <f t="shared" si="59"/>
        <v>0</v>
      </c>
      <c r="V95" s="123">
        <f t="shared" si="59"/>
        <v>0</v>
      </c>
      <c r="W95" s="125">
        <f t="shared" si="59"/>
        <v>0</v>
      </c>
      <c r="X95" s="127">
        <f t="shared" si="59"/>
        <v>0</v>
      </c>
    </row>
    <row r="96" spans="1:24" ht="15.75" hidden="1" thickBot="1" x14ac:dyDescent="0.3">
      <c r="A96" s="140" t="s">
        <v>400</v>
      </c>
      <c r="B96" s="59"/>
      <c r="C96" s="2"/>
      <c r="D96" s="603" t="s">
        <v>640</v>
      </c>
      <c r="E96" s="603"/>
      <c r="F96" s="187"/>
      <c r="G96" s="486"/>
      <c r="H96" s="486"/>
      <c r="I96" s="415"/>
      <c r="J96" s="394"/>
      <c r="K96" s="205"/>
      <c r="L96" s="224">
        <f t="shared" si="45"/>
        <v>0</v>
      </c>
      <c r="M96" s="81"/>
      <c r="N96" s="1"/>
      <c r="O96" s="1"/>
      <c r="P96" s="1"/>
      <c r="Q96" s="1"/>
      <c r="R96" s="89"/>
      <c r="S96" s="1"/>
      <c r="T96" s="43"/>
      <c r="U96" s="1"/>
      <c r="V96" s="1"/>
      <c r="W96" s="43"/>
      <c r="X96" s="46"/>
    </row>
    <row r="97" spans="1:24" ht="15.75" hidden="1" thickBot="1" x14ac:dyDescent="0.3">
      <c r="A97" s="140" t="s">
        <v>401</v>
      </c>
      <c r="B97" s="59"/>
      <c r="C97" s="2"/>
      <c r="D97" s="603" t="s">
        <v>799</v>
      </c>
      <c r="E97" s="603"/>
      <c r="F97" s="187"/>
      <c r="G97" s="486"/>
      <c r="H97" s="486"/>
      <c r="I97" s="415"/>
      <c r="J97" s="394"/>
      <c r="K97" s="205"/>
      <c r="L97" s="224">
        <f t="shared" si="45"/>
        <v>0</v>
      </c>
      <c r="M97" s="81"/>
      <c r="N97" s="1"/>
      <c r="O97" s="1"/>
      <c r="P97" s="1"/>
      <c r="Q97" s="1"/>
      <c r="R97" s="89"/>
      <c r="S97" s="1"/>
      <c r="T97" s="43"/>
      <c r="U97" s="1"/>
      <c r="V97" s="1"/>
      <c r="W97" s="43"/>
      <c r="X97" s="46"/>
    </row>
    <row r="98" spans="1:24" ht="15.75" hidden="1" thickBot="1" x14ac:dyDescent="0.3">
      <c r="A98" s="140" t="s">
        <v>402</v>
      </c>
      <c r="B98" s="59"/>
      <c r="C98" s="2"/>
      <c r="D98" s="603" t="s">
        <v>801</v>
      </c>
      <c r="E98" s="603"/>
      <c r="F98" s="187"/>
      <c r="G98" s="486"/>
      <c r="H98" s="486"/>
      <c r="I98" s="415"/>
      <c r="J98" s="394"/>
      <c r="K98" s="205"/>
      <c r="L98" s="224">
        <f t="shared" si="45"/>
        <v>0</v>
      </c>
      <c r="M98" s="81"/>
      <c r="N98" s="1"/>
      <c r="O98" s="1"/>
      <c r="P98" s="1"/>
      <c r="Q98" s="1"/>
      <c r="R98" s="89"/>
      <c r="S98" s="1"/>
      <c r="T98" s="43"/>
      <c r="U98" s="1"/>
      <c r="V98" s="1"/>
      <c r="W98" s="43"/>
      <c r="X98" s="46"/>
    </row>
    <row r="99" spans="1:24" ht="15.75" hidden="1" thickBot="1" x14ac:dyDescent="0.3">
      <c r="A99" s="140" t="s">
        <v>403</v>
      </c>
      <c r="B99" s="59"/>
      <c r="C99" s="2"/>
      <c r="D99" s="603" t="s">
        <v>1093</v>
      </c>
      <c r="E99" s="603"/>
      <c r="F99" s="187"/>
      <c r="G99" s="486"/>
      <c r="H99" s="486"/>
      <c r="I99" s="415"/>
      <c r="J99" s="394"/>
      <c r="K99" s="205"/>
      <c r="L99" s="224">
        <f t="shared" si="45"/>
        <v>0</v>
      </c>
      <c r="M99" s="81"/>
      <c r="N99" s="1"/>
      <c r="O99" s="1"/>
      <c r="P99" s="1"/>
      <c r="Q99" s="1"/>
      <c r="R99" s="89"/>
      <c r="S99" s="1"/>
      <c r="T99" s="43"/>
      <c r="U99" s="1"/>
      <c r="V99" s="1"/>
      <c r="W99" s="43"/>
      <c r="X99" s="46"/>
    </row>
    <row r="100" spans="1:24" ht="15.75" hidden="1" thickBot="1" x14ac:dyDescent="0.3">
      <c r="A100" s="140" t="s">
        <v>404</v>
      </c>
      <c r="B100" s="59"/>
      <c r="C100" s="2"/>
      <c r="D100" s="603" t="s">
        <v>806</v>
      </c>
      <c r="E100" s="603"/>
      <c r="F100" s="187"/>
      <c r="G100" s="486"/>
      <c r="H100" s="486"/>
      <c r="I100" s="415"/>
      <c r="J100" s="394"/>
      <c r="K100" s="205"/>
      <c r="L100" s="224">
        <f t="shared" si="45"/>
        <v>0</v>
      </c>
      <c r="M100" s="81"/>
      <c r="N100" s="1"/>
      <c r="O100" s="1"/>
      <c r="P100" s="1"/>
      <c r="Q100" s="1"/>
      <c r="R100" s="89"/>
      <c r="S100" s="1"/>
      <c r="T100" s="43"/>
      <c r="U100" s="1"/>
      <c r="V100" s="1"/>
      <c r="W100" s="43"/>
      <c r="X100" s="46"/>
    </row>
    <row r="101" spans="1:24" ht="15.75" hidden="1" thickBot="1" x14ac:dyDescent="0.3">
      <c r="A101" s="140" t="s">
        <v>405</v>
      </c>
      <c r="B101" s="59"/>
      <c r="C101" s="2"/>
      <c r="D101" s="603" t="s">
        <v>804</v>
      </c>
      <c r="E101" s="603"/>
      <c r="F101" s="187"/>
      <c r="G101" s="486"/>
      <c r="H101" s="486"/>
      <c r="I101" s="415"/>
      <c r="J101" s="394"/>
      <c r="K101" s="205"/>
      <c r="L101" s="224">
        <f t="shared" si="45"/>
        <v>0</v>
      </c>
      <c r="M101" s="81"/>
      <c r="N101" s="1"/>
      <c r="O101" s="1"/>
      <c r="P101" s="1"/>
      <c r="Q101" s="1"/>
      <c r="R101" s="89"/>
      <c r="S101" s="1"/>
      <c r="T101" s="43"/>
      <c r="U101" s="1"/>
      <c r="V101" s="1"/>
      <c r="W101" s="43"/>
      <c r="X101" s="46"/>
    </row>
    <row r="102" spans="1:24" ht="25.5" hidden="1" customHeight="1" x14ac:dyDescent="0.25">
      <c r="A102" s="140" t="s">
        <v>406</v>
      </c>
      <c r="B102" s="59"/>
      <c r="C102" s="2"/>
      <c r="D102" s="607" t="s">
        <v>808</v>
      </c>
      <c r="E102" s="607"/>
      <c r="F102" s="197"/>
      <c r="G102" s="497"/>
      <c r="H102" s="497"/>
      <c r="I102" s="426"/>
      <c r="J102" s="406"/>
      <c r="K102" s="215"/>
      <c r="L102" s="224">
        <f t="shared" si="45"/>
        <v>0</v>
      </c>
      <c r="M102" s="81"/>
      <c r="N102" s="1"/>
      <c r="O102" s="1"/>
      <c r="P102" s="1"/>
      <c r="Q102" s="1"/>
      <c r="R102" s="89"/>
      <c r="S102" s="1"/>
      <c r="T102" s="43"/>
      <c r="U102" s="1"/>
      <c r="V102" s="1"/>
      <c r="W102" s="43"/>
      <c r="X102" s="46"/>
    </row>
    <row r="103" spans="1:24" ht="15.75" hidden="1" thickBot="1" x14ac:dyDescent="0.3">
      <c r="A103" s="140" t="s">
        <v>407</v>
      </c>
      <c r="B103" s="59"/>
      <c r="C103" s="2"/>
      <c r="D103" s="603" t="s">
        <v>1092</v>
      </c>
      <c r="E103" s="603"/>
      <c r="F103" s="187"/>
      <c r="G103" s="486"/>
      <c r="H103" s="486"/>
      <c r="I103" s="415"/>
      <c r="J103" s="394"/>
      <c r="K103" s="205"/>
      <c r="L103" s="224">
        <f t="shared" si="45"/>
        <v>0</v>
      </c>
      <c r="M103" s="81"/>
      <c r="N103" s="1"/>
      <c r="O103" s="1"/>
      <c r="P103" s="1"/>
      <c r="Q103" s="1"/>
      <c r="R103" s="89"/>
      <c r="S103" s="1"/>
      <c r="T103" s="43"/>
      <c r="U103" s="1"/>
      <c r="V103" s="1"/>
      <c r="W103" s="43"/>
      <c r="X103" s="46"/>
    </row>
    <row r="104" spans="1:24" ht="25.5" hidden="1" customHeight="1" x14ac:dyDescent="0.25">
      <c r="A104" s="140" t="s">
        <v>408</v>
      </c>
      <c r="B104" s="59"/>
      <c r="C104" s="2"/>
      <c r="D104" s="607" t="s">
        <v>811</v>
      </c>
      <c r="E104" s="607"/>
      <c r="F104" s="197"/>
      <c r="G104" s="497"/>
      <c r="H104" s="497"/>
      <c r="I104" s="426"/>
      <c r="J104" s="406"/>
      <c r="K104" s="215"/>
      <c r="L104" s="224">
        <f t="shared" si="45"/>
        <v>0</v>
      </c>
      <c r="M104" s="81"/>
      <c r="N104" s="1"/>
      <c r="O104" s="1"/>
      <c r="P104" s="1"/>
      <c r="Q104" s="1"/>
      <c r="R104" s="89"/>
      <c r="S104" s="1"/>
      <c r="T104" s="43"/>
      <c r="U104" s="1"/>
      <c r="V104" s="1"/>
      <c r="W104" s="43"/>
      <c r="X104" s="46"/>
    </row>
    <row r="105" spans="1:24" ht="25.5" hidden="1" customHeight="1" x14ac:dyDescent="0.25">
      <c r="A105" s="140" t="s">
        <v>409</v>
      </c>
      <c r="B105" s="59"/>
      <c r="C105" s="2"/>
      <c r="D105" s="607" t="s">
        <v>813</v>
      </c>
      <c r="E105" s="607"/>
      <c r="F105" s="197"/>
      <c r="G105" s="497"/>
      <c r="H105" s="497"/>
      <c r="I105" s="426"/>
      <c r="J105" s="406"/>
      <c r="K105" s="215"/>
      <c r="L105" s="224">
        <f t="shared" si="45"/>
        <v>0</v>
      </c>
      <c r="M105" s="81"/>
      <c r="N105" s="1"/>
      <c r="O105" s="1"/>
      <c r="P105" s="1"/>
      <c r="Q105" s="1"/>
      <c r="R105" s="89"/>
      <c r="S105" s="1"/>
      <c r="T105" s="43"/>
      <c r="U105" s="1"/>
      <c r="V105" s="1"/>
      <c r="W105" s="43"/>
      <c r="X105" s="46"/>
    </row>
    <row r="106" spans="1:24" s="42" customFormat="1" ht="15.75" hidden="1" thickBot="1" x14ac:dyDescent="0.3">
      <c r="A106" s="140" t="s">
        <v>410</v>
      </c>
      <c r="B106" s="119" t="s">
        <v>949</v>
      </c>
      <c r="C106" s="623" t="s">
        <v>411</v>
      </c>
      <c r="D106" s="624"/>
      <c r="E106" s="624"/>
      <c r="F106" s="198">
        <f>F107+F108+F109+F110+F111+F112+F113+F114+F115+F116</f>
        <v>0</v>
      </c>
      <c r="G106" s="498">
        <f>G107+G108+G109+G110+G111+G112+G113+G114+G115+G116</f>
        <v>0</v>
      </c>
      <c r="H106" s="498">
        <f>H107+H108+H109+H110+H111+H112+H113+H114+H115+H116</f>
        <v>0</v>
      </c>
      <c r="I106" s="427">
        <f>I107+I108+I109+I110+I111+I112+I113+I114+I115+I116</f>
        <v>0</v>
      </c>
      <c r="J106" s="407">
        <f t="shared" ref="J106:K106" si="61">J107+J108+J109+J110+J111+J112+J113+J114+J115+J116</f>
        <v>0</v>
      </c>
      <c r="K106" s="216">
        <f t="shared" si="61"/>
        <v>0</v>
      </c>
      <c r="L106" s="227">
        <f t="shared" si="45"/>
        <v>0</v>
      </c>
      <c r="M106" s="122">
        <f t="shared" ref="M106:X106" si="62">M107+M108+M109+M110+M111+M112+M113+M114+M115+M116</f>
        <v>0</v>
      </c>
      <c r="N106" s="123">
        <f t="shared" si="62"/>
        <v>0</v>
      </c>
      <c r="O106" s="123">
        <f t="shared" si="62"/>
        <v>0</v>
      </c>
      <c r="P106" s="123">
        <f t="shared" si="62"/>
        <v>0</v>
      </c>
      <c r="Q106" s="123">
        <f t="shared" si="62"/>
        <v>0</v>
      </c>
      <c r="R106" s="126">
        <f t="shared" ref="R106" si="63">R107+R108+R109+R110+R111+R112+R113+R114+R115+R116</f>
        <v>0</v>
      </c>
      <c r="S106" s="123">
        <f t="shared" si="62"/>
        <v>0</v>
      </c>
      <c r="T106" s="125">
        <f t="shared" si="62"/>
        <v>0</v>
      </c>
      <c r="U106" s="123">
        <f t="shared" si="62"/>
        <v>0</v>
      </c>
      <c r="V106" s="123">
        <f t="shared" si="62"/>
        <v>0</v>
      </c>
      <c r="W106" s="125">
        <f t="shared" si="62"/>
        <v>0</v>
      </c>
      <c r="X106" s="127">
        <f t="shared" si="62"/>
        <v>0</v>
      </c>
    </row>
    <row r="107" spans="1:24" ht="15.75" hidden="1" thickBot="1" x14ac:dyDescent="0.3">
      <c r="A107" s="140" t="s">
        <v>412</v>
      </c>
      <c r="B107" s="59"/>
      <c r="C107" s="2"/>
      <c r="D107" s="603" t="s">
        <v>639</v>
      </c>
      <c r="E107" s="603"/>
      <c r="F107" s="187"/>
      <c r="G107" s="486"/>
      <c r="H107" s="486"/>
      <c r="I107" s="415"/>
      <c r="J107" s="394"/>
      <c r="K107" s="205"/>
      <c r="L107" s="224">
        <f t="shared" si="45"/>
        <v>0</v>
      </c>
      <c r="M107" s="81"/>
      <c r="N107" s="1"/>
      <c r="O107" s="1"/>
      <c r="P107" s="1"/>
      <c r="Q107" s="1"/>
      <c r="R107" s="89"/>
      <c r="S107" s="1"/>
      <c r="T107" s="43"/>
      <c r="U107" s="1"/>
      <c r="V107" s="1"/>
      <c r="W107" s="43"/>
      <c r="X107" s="46"/>
    </row>
    <row r="108" spans="1:24" ht="15.75" hidden="1" thickBot="1" x14ac:dyDescent="0.3">
      <c r="A108" s="140" t="s">
        <v>413</v>
      </c>
      <c r="B108" s="59"/>
      <c r="C108" s="2"/>
      <c r="D108" s="603" t="s">
        <v>800</v>
      </c>
      <c r="E108" s="603"/>
      <c r="F108" s="187"/>
      <c r="G108" s="486"/>
      <c r="H108" s="486"/>
      <c r="I108" s="415"/>
      <c r="J108" s="394"/>
      <c r="K108" s="205"/>
      <c r="L108" s="224">
        <f t="shared" si="45"/>
        <v>0</v>
      </c>
      <c r="M108" s="81"/>
      <c r="N108" s="1"/>
      <c r="O108" s="1"/>
      <c r="P108" s="1"/>
      <c r="Q108" s="1"/>
      <c r="R108" s="89"/>
      <c r="S108" s="1"/>
      <c r="T108" s="43"/>
      <c r="U108" s="1"/>
      <c r="V108" s="1"/>
      <c r="W108" s="43"/>
      <c r="X108" s="46"/>
    </row>
    <row r="109" spans="1:24" ht="15.75" hidden="1" thickBot="1" x14ac:dyDescent="0.3">
      <c r="A109" s="140" t="s">
        <v>414</v>
      </c>
      <c r="B109" s="59"/>
      <c r="C109" s="2"/>
      <c r="D109" s="603" t="s">
        <v>802</v>
      </c>
      <c r="E109" s="603"/>
      <c r="F109" s="187"/>
      <c r="G109" s="486"/>
      <c r="H109" s="486"/>
      <c r="I109" s="415"/>
      <c r="J109" s="394"/>
      <c r="K109" s="205"/>
      <c r="L109" s="224">
        <f t="shared" si="45"/>
        <v>0</v>
      </c>
      <c r="M109" s="81"/>
      <c r="N109" s="1"/>
      <c r="O109" s="1"/>
      <c r="P109" s="1"/>
      <c r="Q109" s="1"/>
      <c r="R109" s="89"/>
      <c r="S109" s="1"/>
      <c r="T109" s="43"/>
      <c r="U109" s="1"/>
      <c r="V109" s="1"/>
      <c r="W109" s="43"/>
      <c r="X109" s="46"/>
    </row>
    <row r="110" spans="1:24" ht="15.75" hidden="1" thickBot="1" x14ac:dyDescent="0.3">
      <c r="A110" s="140" t="s">
        <v>415</v>
      </c>
      <c r="B110" s="59"/>
      <c r="C110" s="2"/>
      <c r="D110" s="603" t="s">
        <v>803</v>
      </c>
      <c r="E110" s="603"/>
      <c r="F110" s="187"/>
      <c r="G110" s="486"/>
      <c r="H110" s="486"/>
      <c r="I110" s="415"/>
      <c r="J110" s="394"/>
      <c r="K110" s="205"/>
      <c r="L110" s="224">
        <f t="shared" si="45"/>
        <v>0</v>
      </c>
      <c r="M110" s="81"/>
      <c r="N110" s="1"/>
      <c r="O110" s="1"/>
      <c r="P110" s="1"/>
      <c r="Q110" s="1"/>
      <c r="R110" s="89"/>
      <c r="S110" s="1"/>
      <c r="T110" s="43"/>
      <c r="U110" s="1"/>
      <c r="V110" s="1"/>
      <c r="W110" s="43"/>
      <c r="X110" s="46"/>
    </row>
    <row r="111" spans="1:24" ht="15.75" hidden="1" thickBot="1" x14ac:dyDescent="0.3">
      <c r="A111" s="140" t="s">
        <v>416</v>
      </c>
      <c r="B111" s="59"/>
      <c r="C111" s="2"/>
      <c r="D111" s="603" t="s">
        <v>807</v>
      </c>
      <c r="E111" s="603"/>
      <c r="F111" s="187"/>
      <c r="G111" s="486"/>
      <c r="H111" s="486"/>
      <c r="I111" s="415"/>
      <c r="J111" s="394"/>
      <c r="K111" s="205"/>
      <c r="L111" s="224">
        <f t="shared" si="45"/>
        <v>0</v>
      </c>
      <c r="M111" s="81"/>
      <c r="N111" s="1"/>
      <c r="O111" s="1"/>
      <c r="P111" s="1"/>
      <c r="Q111" s="1"/>
      <c r="R111" s="89"/>
      <c r="S111" s="1"/>
      <c r="T111" s="43"/>
      <c r="U111" s="1"/>
      <c r="V111" s="1"/>
      <c r="W111" s="43"/>
      <c r="X111" s="46"/>
    </row>
    <row r="112" spans="1:24" ht="15.75" hidden="1" thickBot="1" x14ac:dyDescent="0.3">
      <c r="A112" s="140" t="s">
        <v>417</v>
      </c>
      <c r="B112" s="59"/>
      <c r="C112" s="2"/>
      <c r="D112" s="603" t="s">
        <v>805</v>
      </c>
      <c r="E112" s="603"/>
      <c r="F112" s="187"/>
      <c r="G112" s="486"/>
      <c r="H112" s="486"/>
      <c r="I112" s="415"/>
      <c r="J112" s="394"/>
      <c r="K112" s="205"/>
      <c r="L112" s="224">
        <f t="shared" si="45"/>
        <v>0</v>
      </c>
      <c r="M112" s="81"/>
      <c r="N112" s="1"/>
      <c r="O112" s="1"/>
      <c r="P112" s="1"/>
      <c r="Q112" s="1"/>
      <c r="R112" s="89"/>
      <c r="S112" s="1"/>
      <c r="T112" s="43"/>
      <c r="U112" s="1"/>
      <c r="V112" s="1"/>
      <c r="W112" s="43"/>
      <c r="X112" s="46"/>
    </row>
    <row r="113" spans="1:24" ht="25.5" hidden="1" customHeight="1" x14ac:dyDescent="0.25">
      <c r="A113" s="140" t="s">
        <v>418</v>
      </c>
      <c r="B113" s="59"/>
      <c r="C113" s="2"/>
      <c r="D113" s="607" t="s">
        <v>809</v>
      </c>
      <c r="E113" s="607"/>
      <c r="F113" s="197"/>
      <c r="G113" s="497"/>
      <c r="H113" s="497"/>
      <c r="I113" s="426"/>
      <c r="J113" s="406"/>
      <c r="K113" s="215"/>
      <c r="L113" s="224">
        <f t="shared" si="45"/>
        <v>0</v>
      </c>
      <c r="M113" s="81"/>
      <c r="N113" s="1"/>
      <c r="O113" s="1"/>
      <c r="P113" s="1"/>
      <c r="Q113" s="1"/>
      <c r="R113" s="89"/>
      <c r="S113" s="1"/>
      <c r="T113" s="43"/>
      <c r="U113" s="1"/>
      <c r="V113" s="1"/>
      <c r="W113" s="43"/>
      <c r="X113" s="46"/>
    </row>
    <row r="114" spans="1:24" ht="15.75" hidden="1" thickBot="1" x14ac:dyDescent="0.3">
      <c r="A114" s="140" t="s">
        <v>419</v>
      </c>
      <c r="B114" s="59"/>
      <c r="C114" s="2"/>
      <c r="D114" s="603" t="s">
        <v>810</v>
      </c>
      <c r="E114" s="603"/>
      <c r="F114" s="187"/>
      <c r="G114" s="486"/>
      <c r="H114" s="486"/>
      <c r="I114" s="415"/>
      <c r="J114" s="394"/>
      <c r="K114" s="205"/>
      <c r="L114" s="224">
        <f t="shared" si="45"/>
        <v>0</v>
      </c>
      <c r="M114" s="81"/>
      <c r="N114" s="1"/>
      <c r="O114" s="1"/>
      <c r="P114" s="1"/>
      <c r="Q114" s="1"/>
      <c r="R114" s="89"/>
      <c r="S114" s="1"/>
      <c r="T114" s="43"/>
      <c r="U114" s="1"/>
      <c r="V114" s="1"/>
      <c r="W114" s="43"/>
      <c r="X114" s="46"/>
    </row>
    <row r="115" spans="1:24" ht="25.5" hidden="1" customHeight="1" x14ac:dyDescent="0.25">
      <c r="A115" s="140" t="s">
        <v>420</v>
      </c>
      <c r="B115" s="59"/>
      <c r="C115" s="2"/>
      <c r="D115" s="607" t="s">
        <v>812</v>
      </c>
      <c r="E115" s="607"/>
      <c r="F115" s="197"/>
      <c r="G115" s="497"/>
      <c r="H115" s="497"/>
      <c r="I115" s="426"/>
      <c r="J115" s="406"/>
      <c r="K115" s="215"/>
      <c r="L115" s="224">
        <f t="shared" si="45"/>
        <v>0</v>
      </c>
      <c r="M115" s="81"/>
      <c r="N115" s="1"/>
      <c r="O115" s="1"/>
      <c r="P115" s="1"/>
      <c r="Q115" s="1"/>
      <c r="R115" s="89"/>
      <c r="S115" s="1"/>
      <c r="T115" s="43"/>
      <c r="U115" s="1"/>
      <c r="V115" s="1"/>
      <c r="W115" s="43"/>
      <c r="X115" s="46"/>
    </row>
    <row r="116" spans="1:24" ht="25.5" hidden="1" customHeight="1" x14ac:dyDescent="0.25">
      <c r="A116" s="140" t="s">
        <v>421</v>
      </c>
      <c r="B116" s="59"/>
      <c r="C116" s="2"/>
      <c r="D116" s="607" t="s">
        <v>814</v>
      </c>
      <c r="E116" s="607"/>
      <c r="F116" s="197"/>
      <c r="G116" s="497"/>
      <c r="H116" s="497"/>
      <c r="I116" s="426"/>
      <c r="J116" s="406"/>
      <c r="K116" s="215"/>
      <c r="L116" s="224">
        <f t="shared" si="45"/>
        <v>0</v>
      </c>
      <c r="M116" s="81"/>
      <c r="N116" s="1"/>
      <c r="O116" s="1"/>
      <c r="P116" s="1"/>
      <c r="Q116" s="1"/>
      <c r="R116" s="89"/>
      <c r="S116" s="1"/>
      <c r="T116" s="43"/>
      <c r="U116" s="1"/>
      <c r="V116" s="1"/>
      <c r="W116" s="43"/>
      <c r="X116" s="46"/>
    </row>
    <row r="117" spans="1:24" s="42" customFormat="1" ht="27.75" hidden="1" customHeight="1" x14ac:dyDescent="0.25">
      <c r="A117" s="140" t="s">
        <v>422</v>
      </c>
      <c r="B117" s="119" t="s">
        <v>950</v>
      </c>
      <c r="C117" s="675" t="s">
        <v>1094</v>
      </c>
      <c r="D117" s="676"/>
      <c r="E117" s="676"/>
      <c r="F117" s="196">
        <f>F118+F119</f>
        <v>0</v>
      </c>
      <c r="G117" s="496">
        <f>G118+G119</f>
        <v>0</v>
      </c>
      <c r="H117" s="496">
        <f>H118+H119</f>
        <v>0</v>
      </c>
      <c r="I117" s="425">
        <f>I118+I119</f>
        <v>0</v>
      </c>
      <c r="J117" s="404">
        <f t="shared" ref="J117:K117" si="64">J118+J119</f>
        <v>0</v>
      </c>
      <c r="K117" s="214">
        <f t="shared" si="64"/>
        <v>0</v>
      </c>
      <c r="L117" s="227">
        <f t="shared" si="45"/>
        <v>0</v>
      </c>
      <c r="M117" s="122">
        <f t="shared" ref="M117:X117" si="65">M118+M119</f>
        <v>0</v>
      </c>
      <c r="N117" s="123">
        <f t="shared" si="65"/>
        <v>0</v>
      </c>
      <c r="O117" s="123">
        <f t="shared" si="65"/>
        <v>0</v>
      </c>
      <c r="P117" s="123">
        <f t="shared" si="65"/>
        <v>0</v>
      </c>
      <c r="Q117" s="123">
        <f t="shared" si="65"/>
        <v>0</v>
      </c>
      <c r="R117" s="126">
        <f t="shared" ref="R117" si="66">R118+R119</f>
        <v>0</v>
      </c>
      <c r="S117" s="123">
        <f t="shared" si="65"/>
        <v>0</v>
      </c>
      <c r="T117" s="125">
        <f t="shared" si="65"/>
        <v>0</v>
      </c>
      <c r="U117" s="123">
        <f t="shared" si="65"/>
        <v>0</v>
      </c>
      <c r="V117" s="123">
        <f t="shared" si="65"/>
        <v>0</v>
      </c>
      <c r="W117" s="125">
        <f t="shared" si="65"/>
        <v>0</v>
      </c>
      <c r="X117" s="127">
        <f t="shared" si="65"/>
        <v>0</v>
      </c>
    </row>
    <row r="118" spans="1:24" ht="15.75" hidden="1" thickBot="1" x14ac:dyDescent="0.3">
      <c r="A118" s="140" t="s">
        <v>423</v>
      </c>
      <c r="B118" s="59"/>
      <c r="C118" s="2"/>
      <c r="D118" s="603" t="s">
        <v>816</v>
      </c>
      <c r="E118" s="603"/>
      <c r="F118" s="187"/>
      <c r="G118" s="486"/>
      <c r="H118" s="486"/>
      <c r="I118" s="415"/>
      <c r="J118" s="394"/>
      <c r="K118" s="205"/>
      <c r="L118" s="224">
        <f t="shared" si="45"/>
        <v>0</v>
      </c>
      <c r="M118" s="81"/>
      <c r="N118" s="1"/>
      <c r="O118" s="1"/>
      <c r="P118" s="1"/>
      <c r="Q118" s="1"/>
      <c r="R118" s="89"/>
      <c r="S118" s="1"/>
      <c r="T118" s="43"/>
      <c r="U118" s="1"/>
      <c r="V118" s="1"/>
      <c r="W118" s="43"/>
      <c r="X118" s="46"/>
    </row>
    <row r="119" spans="1:24" ht="25.5" hidden="1" customHeight="1" x14ac:dyDescent="0.25">
      <c r="A119" s="140" t="s">
        <v>424</v>
      </c>
      <c r="B119" s="59"/>
      <c r="C119" s="2"/>
      <c r="D119" s="607" t="s">
        <v>815</v>
      </c>
      <c r="E119" s="607"/>
      <c r="F119" s="197"/>
      <c r="G119" s="497"/>
      <c r="H119" s="497"/>
      <c r="I119" s="426"/>
      <c r="J119" s="406"/>
      <c r="K119" s="215"/>
      <c r="L119" s="224">
        <f t="shared" si="45"/>
        <v>0</v>
      </c>
      <c r="M119" s="81"/>
      <c r="N119" s="1"/>
      <c r="O119" s="1"/>
      <c r="P119" s="1"/>
      <c r="Q119" s="1"/>
      <c r="R119" s="89"/>
      <c r="S119" s="1"/>
      <c r="T119" s="43"/>
      <c r="U119" s="1"/>
      <c r="V119" s="1"/>
      <c r="W119" s="43"/>
      <c r="X119" s="46"/>
    </row>
    <row r="120" spans="1:24" s="42" customFormat="1" ht="15.75" hidden="1" thickBot="1" x14ac:dyDescent="0.3">
      <c r="A120" s="140" t="s">
        <v>425</v>
      </c>
      <c r="B120" s="119" t="s">
        <v>952</v>
      </c>
      <c r="C120" s="675" t="s">
        <v>1095</v>
      </c>
      <c r="D120" s="676"/>
      <c r="E120" s="676"/>
      <c r="F120" s="196">
        <f>F121+F122+F123+F124+F125+F126+F127+F128+F129+F130+F131</f>
        <v>0</v>
      </c>
      <c r="G120" s="496">
        <f>G121+G122+G123+G124+G125+G126+G127+G128+G129+G130+G131</f>
        <v>0</v>
      </c>
      <c r="H120" s="496">
        <f>H121+H122+H123+H124+H125+H126+H127+H128+H129+H130+H131</f>
        <v>0</v>
      </c>
      <c r="I120" s="425">
        <f>I121+I122+I123+I124+I125+I126+I127+I128+I129+I130+I131</f>
        <v>0</v>
      </c>
      <c r="J120" s="404">
        <f t="shared" ref="J120:K120" si="67">J121+J122+J123+J124+J125+J126+J127+J128+J129+J130+J131</f>
        <v>0</v>
      </c>
      <c r="K120" s="214">
        <f t="shared" si="67"/>
        <v>0</v>
      </c>
      <c r="L120" s="227">
        <f t="shared" si="45"/>
        <v>0</v>
      </c>
      <c r="M120" s="122">
        <f t="shared" ref="M120:X120" si="68">M121+M122+M123+M124+M125+M126+M127+M128+M129+M130+M131</f>
        <v>0</v>
      </c>
      <c r="N120" s="123">
        <f t="shared" si="68"/>
        <v>0</v>
      </c>
      <c r="O120" s="123">
        <f t="shared" si="68"/>
        <v>0</v>
      </c>
      <c r="P120" s="123">
        <f t="shared" si="68"/>
        <v>0</v>
      </c>
      <c r="Q120" s="123">
        <f t="shared" si="68"/>
        <v>0</v>
      </c>
      <c r="R120" s="126">
        <f t="shared" ref="R120" si="69">R121+R122+R123+R124+R125+R126+R127+R128+R129+R130+R131</f>
        <v>0</v>
      </c>
      <c r="S120" s="123">
        <f t="shared" si="68"/>
        <v>0</v>
      </c>
      <c r="T120" s="125">
        <f t="shared" si="68"/>
        <v>0</v>
      </c>
      <c r="U120" s="123">
        <f t="shared" si="68"/>
        <v>0</v>
      </c>
      <c r="V120" s="123">
        <f t="shared" si="68"/>
        <v>0</v>
      </c>
      <c r="W120" s="125">
        <f t="shared" si="68"/>
        <v>0</v>
      </c>
      <c r="X120" s="127">
        <f t="shared" si="68"/>
        <v>0</v>
      </c>
    </row>
    <row r="121" spans="1:24" ht="15.75" hidden="1" thickBot="1" x14ac:dyDescent="0.3">
      <c r="A121" s="140" t="s">
        <v>426</v>
      </c>
      <c r="B121" s="59"/>
      <c r="C121" s="2"/>
      <c r="D121" s="603" t="s">
        <v>625</v>
      </c>
      <c r="E121" s="603"/>
      <c r="F121" s="187"/>
      <c r="G121" s="486"/>
      <c r="H121" s="486"/>
      <c r="I121" s="415"/>
      <c r="J121" s="394"/>
      <c r="K121" s="205"/>
      <c r="L121" s="224">
        <f t="shared" si="45"/>
        <v>0</v>
      </c>
      <c r="M121" s="81"/>
      <c r="N121" s="1"/>
      <c r="O121" s="1"/>
      <c r="P121" s="1"/>
      <c r="Q121" s="1"/>
      <c r="R121" s="89"/>
      <c r="S121" s="1"/>
      <c r="T121" s="43"/>
      <c r="U121" s="1"/>
      <c r="V121" s="1"/>
      <c r="W121" s="43"/>
      <c r="X121" s="46"/>
    </row>
    <row r="122" spans="1:24" ht="15.75" hidden="1" thickBot="1" x14ac:dyDescent="0.3">
      <c r="A122" s="140" t="s">
        <v>427</v>
      </c>
      <c r="B122" s="59"/>
      <c r="C122" s="2"/>
      <c r="D122" s="603" t="s">
        <v>628</v>
      </c>
      <c r="E122" s="603"/>
      <c r="F122" s="187"/>
      <c r="G122" s="486"/>
      <c r="H122" s="486"/>
      <c r="I122" s="415"/>
      <c r="J122" s="394"/>
      <c r="K122" s="205"/>
      <c r="L122" s="224">
        <f t="shared" si="45"/>
        <v>0</v>
      </c>
      <c r="M122" s="81"/>
      <c r="N122" s="1"/>
      <c r="O122" s="1"/>
      <c r="P122" s="1"/>
      <c r="Q122" s="1"/>
      <c r="R122" s="89"/>
      <c r="S122" s="1"/>
      <c r="T122" s="43"/>
      <c r="U122" s="1"/>
      <c r="V122" s="1"/>
      <c r="W122" s="43"/>
      <c r="X122" s="46"/>
    </row>
    <row r="123" spans="1:24" ht="15.75" hidden="1" thickBot="1" x14ac:dyDescent="0.3">
      <c r="A123" s="140" t="s">
        <v>428</v>
      </c>
      <c r="B123" s="59"/>
      <c r="C123" s="2"/>
      <c r="D123" s="603" t="s">
        <v>629</v>
      </c>
      <c r="E123" s="603"/>
      <c r="F123" s="187"/>
      <c r="G123" s="486"/>
      <c r="H123" s="486"/>
      <c r="I123" s="415"/>
      <c r="J123" s="394"/>
      <c r="K123" s="205"/>
      <c r="L123" s="224">
        <f t="shared" si="45"/>
        <v>0</v>
      </c>
      <c r="M123" s="81"/>
      <c r="N123" s="1"/>
      <c r="O123" s="1"/>
      <c r="P123" s="1"/>
      <c r="Q123" s="1"/>
      <c r="R123" s="89"/>
      <c r="S123" s="1"/>
      <c r="T123" s="43"/>
      <c r="U123" s="1"/>
      <c r="V123" s="1"/>
      <c r="W123" s="43"/>
      <c r="X123" s="46"/>
    </row>
    <row r="124" spans="1:24" ht="15.75" hidden="1" thickBot="1" x14ac:dyDescent="0.3">
      <c r="A124" s="140" t="s">
        <v>429</v>
      </c>
      <c r="B124" s="59"/>
      <c r="C124" s="2"/>
      <c r="D124" s="603" t="s">
        <v>626</v>
      </c>
      <c r="E124" s="603"/>
      <c r="F124" s="187"/>
      <c r="G124" s="486"/>
      <c r="H124" s="486"/>
      <c r="I124" s="415"/>
      <c r="J124" s="394"/>
      <c r="K124" s="205"/>
      <c r="L124" s="224">
        <f t="shared" si="45"/>
        <v>0</v>
      </c>
      <c r="M124" s="81"/>
      <c r="N124" s="1"/>
      <c r="O124" s="1"/>
      <c r="P124" s="1"/>
      <c r="Q124" s="1"/>
      <c r="R124" s="89"/>
      <c r="S124" s="1"/>
      <c r="T124" s="43"/>
      <c r="U124" s="1"/>
      <c r="V124" s="1"/>
      <c r="W124" s="43"/>
      <c r="X124" s="46"/>
    </row>
    <row r="125" spans="1:24" ht="15.75" hidden="1" thickBot="1" x14ac:dyDescent="0.3">
      <c r="A125" s="140" t="s">
        <v>430</v>
      </c>
      <c r="B125" s="59"/>
      <c r="C125" s="2"/>
      <c r="D125" s="603" t="s">
        <v>1096</v>
      </c>
      <c r="E125" s="603"/>
      <c r="F125" s="187"/>
      <c r="G125" s="486"/>
      <c r="H125" s="486"/>
      <c r="I125" s="415"/>
      <c r="J125" s="394"/>
      <c r="K125" s="205"/>
      <c r="L125" s="224">
        <f t="shared" si="45"/>
        <v>0</v>
      </c>
      <c r="M125" s="81"/>
      <c r="N125" s="1"/>
      <c r="O125" s="1"/>
      <c r="P125" s="1"/>
      <c r="Q125" s="1"/>
      <c r="R125" s="89"/>
      <c r="S125" s="1"/>
      <c r="T125" s="43"/>
      <c r="U125" s="1"/>
      <c r="V125" s="1"/>
      <c r="W125" s="43"/>
      <c r="X125" s="46"/>
    </row>
    <row r="126" spans="1:24" ht="25.5" hidden="1" customHeight="1" x14ac:dyDescent="0.25">
      <c r="A126" s="140" t="s">
        <v>431</v>
      </c>
      <c r="B126" s="59"/>
      <c r="C126" s="2"/>
      <c r="D126" s="607" t="s">
        <v>817</v>
      </c>
      <c r="E126" s="607"/>
      <c r="F126" s="197"/>
      <c r="G126" s="497"/>
      <c r="H126" s="497"/>
      <c r="I126" s="426"/>
      <c r="J126" s="406"/>
      <c r="K126" s="215"/>
      <c r="L126" s="224">
        <f t="shared" si="45"/>
        <v>0</v>
      </c>
      <c r="M126" s="81"/>
      <c r="N126" s="1"/>
      <c r="O126" s="1"/>
      <c r="P126" s="1"/>
      <c r="Q126" s="1"/>
      <c r="R126" s="89"/>
      <c r="S126" s="1"/>
      <c r="T126" s="43"/>
      <c r="U126" s="1"/>
      <c r="V126" s="1"/>
      <c r="W126" s="43"/>
      <c r="X126" s="46"/>
    </row>
    <row r="127" spans="1:24" ht="25.5" hidden="1" customHeight="1" x14ac:dyDescent="0.25">
      <c r="A127" s="140" t="s">
        <v>432</v>
      </c>
      <c r="B127" s="59"/>
      <c r="C127" s="2"/>
      <c r="D127" s="607" t="s">
        <v>818</v>
      </c>
      <c r="E127" s="607"/>
      <c r="F127" s="197"/>
      <c r="G127" s="497"/>
      <c r="H127" s="497"/>
      <c r="I127" s="426"/>
      <c r="J127" s="406"/>
      <c r="K127" s="215"/>
      <c r="L127" s="224">
        <f t="shared" si="45"/>
        <v>0</v>
      </c>
      <c r="M127" s="81"/>
      <c r="N127" s="1"/>
      <c r="O127" s="1"/>
      <c r="P127" s="1"/>
      <c r="Q127" s="1"/>
      <c r="R127" s="89"/>
      <c r="S127" s="1"/>
      <c r="T127" s="43"/>
      <c r="U127" s="1"/>
      <c r="V127" s="1"/>
      <c r="W127" s="43"/>
      <c r="X127" s="46"/>
    </row>
    <row r="128" spans="1:24" ht="15.75" hidden="1" thickBot="1" x14ac:dyDescent="0.3">
      <c r="A128" s="140" t="s">
        <v>433</v>
      </c>
      <c r="B128" s="59"/>
      <c r="C128" s="2"/>
      <c r="D128" s="603" t="s">
        <v>635</v>
      </c>
      <c r="E128" s="603"/>
      <c r="F128" s="187"/>
      <c r="G128" s="486"/>
      <c r="H128" s="486"/>
      <c r="I128" s="415"/>
      <c r="J128" s="394"/>
      <c r="K128" s="205"/>
      <c r="L128" s="224">
        <f t="shared" si="45"/>
        <v>0</v>
      </c>
      <c r="M128" s="81"/>
      <c r="N128" s="1"/>
      <c r="O128" s="1"/>
      <c r="P128" s="1"/>
      <c r="Q128" s="1"/>
      <c r="R128" s="89"/>
      <c r="S128" s="1"/>
      <c r="T128" s="43"/>
      <c r="U128" s="1"/>
      <c r="V128" s="1"/>
      <c r="W128" s="43"/>
      <c r="X128" s="46"/>
    </row>
    <row r="129" spans="1:24" ht="15.75" hidden="1" thickBot="1" x14ac:dyDescent="0.3">
      <c r="A129" s="140" t="s">
        <v>434</v>
      </c>
      <c r="B129" s="59"/>
      <c r="C129" s="2"/>
      <c r="D129" s="603" t="s">
        <v>627</v>
      </c>
      <c r="E129" s="603"/>
      <c r="F129" s="187"/>
      <c r="G129" s="486"/>
      <c r="H129" s="486"/>
      <c r="I129" s="415"/>
      <c r="J129" s="394"/>
      <c r="K129" s="205"/>
      <c r="L129" s="224">
        <f t="shared" si="45"/>
        <v>0</v>
      </c>
      <c r="M129" s="81"/>
      <c r="N129" s="1"/>
      <c r="O129" s="1"/>
      <c r="P129" s="1"/>
      <c r="Q129" s="1"/>
      <c r="R129" s="89"/>
      <c r="S129" s="1"/>
      <c r="T129" s="43"/>
      <c r="U129" s="1"/>
      <c r="V129" s="1"/>
      <c r="W129" s="43"/>
      <c r="X129" s="46"/>
    </row>
    <row r="130" spans="1:24" ht="25.5" hidden="1" customHeight="1" x14ac:dyDescent="0.25">
      <c r="A130" s="140" t="s">
        <v>435</v>
      </c>
      <c r="B130" s="59"/>
      <c r="C130" s="2"/>
      <c r="D130" s="607" t="s">
        <v>819</v>
      </c>
      <c r="E130" s="607"/>
      <c r="F130" s="197"/>
      <c r="G130" s="497"/>
      <c r="H130" s="497"/>
      <c r="I130" s="426"/>
      <c r="J130" s="406"/>
      <c r="K130" s="215"/>
      <c r="L130" s="224">
        <f t="shared" si="45"/>
        <v>0</v>
      </c>
      <c r="M130" s="81"/>
      <c r="N130" s="1"/>
      <c r="O130" s="1"/>
      <c r="P130" s="1"/>
      <c r="Q130" s="1"/>
      <c r="R130" s="89"/>
      <c r="S130" s="1"/>
      <c r="T130" s="43"/>
      <c r="U130" s="1"/>
      <c r="V130" s="1"/>
      <c r="W130" s="43"/>
      <c r="X130" s="46"/>
    </row>
    <row r="131" spans="1:24" ht="15.75" hidden="1" thickBot="1" x14ac:dyDescent="0.3">
      <c r="A131" s="140" t="s">
        <v>436</v>
      </c>
      <c r="B131" s="59"/>
      <c r="C131" s="2"/>
      <c r="D131" s="603" t="s">
        <v>820</v>
      </c>
      <c r="E131" s="603"/>
      <c r="F131" s="187"/>
      <c r="G131" s="486"/>
      <c r="H131" s="486"/>
      <c r="I131" s="415"/>
      <c r="J131" s="394"/>
      <c r="K131" s="205"/>
      <c r="L131" s="224">
        <f t="shared" si="45"/>
        <v>0</v>
      </c>
      <c r="M131" s="81"/>
      <c r="N131" s="1"/>
      <c r="O131" s="1"/>
      <c r="P131" s="1"/>
      <c r="Q131" s="1"/>
      <c r="R131" s="89"/>
      <c r="S131" s="1"/>
      <c r="T131" s="43"/>
      <c r="U131" s="1"/>
      <c r="V131" s="1"/>
      <c r="W131" s="43"/>
      <c r="X131" s="46"/>
    </row>
    <row r="132" spans="1:24" s="42" customFormat="1" ht="15.75" hidden="1" thickBot="1" x14ac:dyDescent="0.3">
      <c r="A132" s="140" t="s">
        <v>437</v>
      </c>
      <c r="B132" s="119" t="s">
        <v>951</v>
      </c>
      <c r="C132" s="623" t="s">
        <v>438</v>
      </c>
      <c r="D132" s="624"/>
      <c r="E132" s="624"/>
      <c r="F132" s="198"/>
      <c r="G132" s="498"/>
      <c r="H132" s="498"/>
      <c r="I132" s="427"/>
      <c r="J132" s="407"/>
      <c r="K132" s="216"/>
      <c r="L132" s="227">
        <f t="shared" si="45"/>
        <v>0</v>
      </c>
      <c r="M132" s="122"/>
      <c r="N132" s="123"/>
      <c r="O132" s="123"/>
      <c r="P132" s="123"/>
      <c r="Q132" s="123"/>
      <c r="R132" s="126"/>
      <c r="S132" s="123"/>
      <c r="T132" s="125"/>
      <c r="U132" s="123"/>
      <c r="V132" s="123"/>
      <c r="W132" s="125"/>
      <c r="X132" s="127"/>
    </row>
    <row r="133" spans="1:24" s="42" customFormat="1" ht="15.75" hidden="1" thickBot="1" x14ac:dyDescent="0.3">
      <c r="A133" s="140" t="s">
        <v>439</v>
      </c>
      <c r="B133" s="119" t="s">
        <v>953</v>
      </c>
      <c r="C133" s="623" t="s">
        <v>440</v>
      </c>
      <c r="D133" s="624"/>
      <c r="E133" s="624"/>
      <c r="F133" s="198"/>
      <c r="G133" s="498"/>
      <c r="H133" s="498"/>
      <c r="I133" s="427"/>
      <c r="J133" s="407"/>
      <c r="K133" s="216"/>
      <c r="L133" s="227">
        <f t="shared" si="45"/>
        <v>0</v>
      </c>
      <c r="M133" s="122"/>
      <c r="N133" s="123"/>
      <c r="O133" s="123"/>
      <c r="P133" s="123"/>
      <c r="Q133" s="123"/>
      <c r="R133" s="126"/>
      <c r="S133" s="123"/>
      <c r="T133" s="125"/>
      <c r="U133" s="123"/>
      <c r="V133" s="123"/>
      <c r="W133" s="125"/>
      <c r="X133" s="127"/>
    </row>
    <row r="134" spans="1:24" s="42" customFormat="1" ht="15.75" hidden="1" thickBot="1" x14ac:dyDescent="0.3">
      <c r="A134" s="140" t="s">
        <v>441</v>
      </c>
      <c r="B134" s="119" t="s">
        <v>954</v>
      </c>
      <c r="C134" s="623" t="s">
        <v>442</v>
      </c>
      <c r="D134" s="624"/>
      <c r="E134" s="624"/>
      <c r="F134" s="198"/>
      <c r="G134" s="498"/>
      <c r="H134" s="498"/>
      <c r="I134" s="427"/>
      <c r="J134" s="407"/>
      <c r="K134" s="216"/>
      <c r="L134" s="227">
        <f t="shared" si="45"/>
        <v>0</v>
      </c>
      <c r="M134" s="122"/>
      <c r="N134" s="123"/>
      <c r="O134" s="123"/>
      <c r="P134" s="123"/>
      <c r="Q134" s="123"/>
      <c r="R134" s="126"/>
      <c r="S134" s="123"/>
      <c r="T134" s="125"/>
      <c r="U134" s="123"/>
      <c r="V134" s="123"/>
      <c r="W134" s="125"/>
      <c r="X134" s="127"/>
    </row>
    <row r="135" spans="1:24" s="42" customFormat="1" ht="15.75" hidden="1" thickBot="1" x14ac:dyDescent="0.3">
      <c r="A135" s="140" t="s">
        <v>443</v>
      </c>
      <c r="B135" s="119" t="s">
        <v>955</v>
      </c>
      <c r="C135" s="623" t="s">
        <v>444</v>
      </c>
      <c r="D135" s="624"/>
      <c r="E135" s="624"/>
      <c r="F135" s="198">
        <f t="shared" ref="F135:H135" si="70">F136+F137+F138+F139+F140+F141+F142+F143+F144+F145</f>
        <v>0</v>
      </c>
      <c r="G135" s="498">
        <f t="shared" si="70"/>
        <v>0</v>
      </c>
      <c r="H135" s="498">
        <f t="shared" si="70"/>
        <v>0</v>
      </c>
      <c r="I135" s="427">
        <f t="shared" ref="I135:X135" si="71">I136+I137+I138+I139+I140+I141+I142+I143+I144+I145</f>
        <v>0</v>
      </c>
      <c r="J135" s="407">
        <f t="shared" si="71"/>
        <v>0</v>
      </c>
      <c r="K135" s="216">
        <f t="shared" si="71"/>
        <v>0</v>
      </c>
      <c r="L135" s="227">
        <f t="shared" si="45"/>
        <v>0</v>
      </c>
      <c r="M135" s="122">
        <f t="shared" si="71"/>
        <v>0</v>
      </c>
      <c r="N135" s="123">
        <f t="shared" si="71"/>
        <v>0</v>
      </c>
      <c r="O135" s="123">
        <f t="shared" si="71"/>
        <v>0</v>
      </c>
      <c r="P135" s="123">
        <f t="shared" si="71"/>
        <v>0</v>
      </c>
      <c r="Q135" s="123">
        <f t="shared" si="71"/>
        <v>0</v>
      </c>
      <c r="R135" s="126">
        <f t="shared" ref="R135" si="72">R136+R137+R138+R139+R140+R141+R142+R143+R144+R145</f>
        <v>0</v>
      </c>
      <c r="S135" s="123">
        <f t="shared" si="71"/>
        <v>0</v>
      </c>
      <c r="T135" s="125">
        <f t="shared" si="71"/>
        <v>0</v>
      </c>
      <c r="U135" s="123">
        <f t="shared" si="71"/>
        <v>0</v>
      </c>
      <c r="V135" s="123">
        <f t="shared" si="71"/>
        <v>0</v>
      </c>
      <c r="W135" s="125">
        <f t="shared" si="71"/>
        <v>0</v>
      </c>
      <c r="X135" s="127">
        <f t="shared" si="71"/>
        <v>0</v>
      </c>
    </row>
    <row r="136" spans="1:24" ht="15.75" hidden="1" thickBot="1" x14ac:dyDescent="0.3">
      <c r="A136" s="140" t="s">
        <v>445</v>
      </c>
      <c r="B136" s="59"/>
      <c r="C136" s="2"/>
      <c r="D136" s="603" t="s">
        <v>630</v>
      </c>
      <c r="E136" s="603"/>
      <c r="F136" s="187"/>
      <c r="G136" s="486"/>
      <c r="H136" s="486"/>
      <c r="I136" s="415"/>
      <c r="J136" s="394"/>
      <c r="K136" s="205"/>
      <c r="L136" s="224">
        <f t="shared" ref="L136:L199" si="73">SUM(J136:K136)</f>
        <v>0</v>
      </c>
      <c r="M136" s="81"/>
      <c r="N136" s="1"/>
      <c r="O136" s="1"/>
      <c r="P136" s="1"/>
      <c r="Q136" s="1"/>
      <c r="R136" s="89"/>
      <c r="S136" s="1"/>
      <c r="T136" s="43"/>
      <c r="U136" s="1"/>
      <c r="V136" s="1"/>
      <c r="W136" s="43"/>
      <c r="X136" s="46"/>
    </row>
    <row r="137" spans="1:24" ht="15.75" hidden="1" thickBot="1" x14ac:dyDescent="0.3">
      <c r="A137" s="140" t="s">
        <v>446</v>
      </c>
      <c r="B137" s="59"/>
      <c r="C137" s="2"/>
      <c r="D137" s="603" t="s">
        <v>631</v>
      </c>
      <c r="E137" s="603"/>
      <c r="F137" s="187"/>
      <c r="G137" s="486"/>
      <c r="H137" s="486"/>
      <c r="I137" s="415"/>
      <c r="J137" s="394"/>
      <c r="K137" s="205"/>
      <c r="L137" s="224">
        <f t="shared" si="73"/>
        <v>0</v>
      </c>
      <c r="M137" s="81"/>
      <c r="N137" s="1"/>
      <c r="O137" s="1"/>
      <c r="P137" s="1"/>
      <c r="Q137" s="1"/>
      <c r="R137" s="89"/>
      <c r="S137" s="1"/>
      <c r="T137" s="43"/>
      <c r="U137" s="1"/>
      <c r="V137" s="1"/>
      <c r="W137" s="43"/>
      <c r="X137" s="46"/>
    </row>
    <row r="138" spans="1:24" ht="15.75" hidden="1" thickBot="1" x14ac:dyDescent="0.3">
      <c r="A138" s="140" t="s">
        <v>447</v>
      </c>
      <c r="B138" s="59"/>
      <c r="C138" s="2"/>
      <c r="D138" s="603" t="s">
        <v>632</v>
      </c>
      <c r="E138" s="603"/>
      <c r="F138" s="187"/>
      <c r="G138" s="486"/>
      <c r="H138" s="486"/>
      <c r="I138" s="415"/>
      <c r="J138" s="394"/>
      <c r="K138" s="205"/>
      <c r="L138" s="224">
        <f t="shared" si="73"/>
        <v>0</v>
      </c>
      <c r="M138" s="81"/>
      <c r="N138" s="1"/>
      <c r="O138" s="1"/>
      <c r="P138" s="1"/>
      <c r="Q138" s="1"/>
      <c r="R138" s="89"/>
      <c r="S138" s="1"/>
      <c r="T138" s="43"/>
      <c r="U138" s="1"/>
      <c r="V138" s="1"/>
      <c r="W138" s="43"/>
      <c r="X138" s="46"/>
    </row>
    <row r="139" spans="1:24" ht="15.75" hidden="1" thickBot="1" x14ac:dyDescent="0.3">
      <c r="A139" s="140" t="s">
        <v>448</v>
      </c>
      <c r="B139" s="59"/>
      <c r="C139" s="2"/>
      <c r="D139" s="603" t="s">
        <v>633</v>
      </c>
      <c r="E139" s="603"/>
      <c r="F139" s="187"/>
      <c r="G139" s="486"/>
      <c r="H139" s="486"/>
      <c r="I139" s="415"/>
      <c r="J139" s="394"/>
      <c r="K139" s="205"/>
      <c r="L139" s="224">
        <f t="shared" si="73"/>
        <v>0</v>
      </c>
      <c r="M139" s="81"/>
      <c r="N139" s="1"/>
      <c r="O139" s="1"/>
      <c r="P139" s="1"/>
      <c r="Q139" s="1"/>
      <c r="R139" s="89"/>
      <c r="S139" s="1"/>
      <c r="T139" s="43"/>
      <c r="U139" s="1"/>
      <c r="V139" s="1"/>
      <c r="W139" s="43"/>
      <c r="X139" s="46"/>
    </row>
    <row r="140" spans="1:24" ht="15.75" hidden="1" thickBot="1" x14ac:dyDescent="0.3">
      <c r="A140" s="140" t="s">
        <v>449</v>
      </c>
      <c r="B140" s="59"/>
      <c r="C140" s="2"/>
      <c r="D140" s="603" t="s">
        <v>634</v>
      </c>
      <c r="E140" s="603"/>
      <c r="F140" s="187"/>
      <c r="G140" s="486"/>
      <c r="H140" s="486"/>
      <c r="I140" s="415"/>
      <c r="J140" s="394"/>
      <c r="K140" s="205"/>
      <c r="L140" s="224">
        <f t="shared" si="73"/>
        <v>0</v>
      </c>
      <c r="M140" s="81"/>
      <c r="N140" s="1"/>
      <c r="O140" s="1"/>
      <c r="P140" s="1"/>
      <c r="Q140" s="1"/>
      <c r="R140" s="89"/>
      <c r="S140" s="1"/>
      <c r="T140" s="43"/>
      <c r="U140" s="1"/>
      <c r="V140" s="1"/>
      <c r="W140" s="43"/>
      <c r="X140" s="46"/>
    </row>
    <row r="141" spans="1:24" ht="25.5" hidden="1" customHeight="1" x14ac:dyDescent="0.25">
      <c r="A141" s="140" t="s">
        <v>450</v>
      </c>
      <c r="B141" s="59"/>
      <c r="C141" s="2"/>
      <c r="D141" s="607" t="s">
        <v>821</v>
      </c>
      <c r="E141" s="607"/>
      <c r="F141" s="197"/>
      <c r="G141" s="497"/>
      <c r="H141" s="497"/>
      <c r="I141" s="426"/>
      <c r="J141" s="406"/>
      <c r="K141" s="215"/>
      <c r="L141" s="224">
        <f t="shared" si="73"/>
        <v>0</v>
      </c>
      <c r="M141" s="81"/>
      <c r="N141" s="1"/>
      <c r="O141" s="1"/>
      <c r="P141" s="1"/>
      <c r="Q141" s="1"/>
      <c r="R141" s="89"/>
      <c r="S141" s="1"/>
      <c r="T141" s="43"/>
      <c r="U141" s="1"/>
      <c r="V141" s="1"/>
      <c r="W141" s="43"/>
      <c r="X141" s="46"/>
    </row>
    <row r="142" spans="1:24" ht="25.5" hidden="1" customHeight="1" x14ac:dyDescent="0.25">
      <c r="A142" s="140" t="s">
        <v>451</v>
      </c>
      <c r="B142" s="59"/>
      <c r="C142" s="2"/>
      <c r="D142" s="607" t="s">
        <v>824</v>
      </c>
      <c r="E142" s="607"/>
      <c r="F142" s="197"/>
      <c r="G142" s="497"/>
      <c r="H142" s="497"/>
      <c r="I142" s="426"/>
      <c r="J142" s="406"/>
      <c r="K142" s="215"/>
      <c r="L142" s="224">
        <f t="shared" si="73"/>
        <v>0</v>
      </c>
      <c r="M142" s="81"/>
      <c r="N142" s="1"/>
      <c r="O142" s="1"/>
      <c r="P142" s="1"/>
      <c r="Q142" s="1"/>
      <c r="R142" s="89"/>
      <c r="S142" s="1"/>
      <c r="T142" s="43"/>
      <c r="U142" s="1"/>
      <c r="V142" s="1"/>
      <c r="W142" s="43"/>
      <c r="X142" s="46"/>
    </row>
    <row r="143" spans="1:24" ht="15.75" hidden="1" thickBot="1" x14ac:dyDescent="0.3">
      <c r="A143" s="140" t="s">
        <v>452</v>
      </c>
      <c r="B143" s="59"/>
      <c r="C143" s="2"/>
      <c r="D143" s="603" t="s">
        <v>636</v>
      </c>
      <c r="E143" s="603"/>
      <c r="F143" s="187"/>
      <c r="G143" s="486"/>
      <c r="H143" s="486"/>
      <c r="I143" s="415"/>
      <c r="J143" s="394"/>
      <c r="K143" s="205"/>
      <c r="L143" s="224">
        <f t="shared" si="73"/>
        <v>0</v>
      </c>
      <c r="M143" s="81"/>
      <c r="N143" s="1"/>
      <c r="O143" s="1"/>
      <c r="P143" s="1"/>
      <c r="Q143" s="1"/>
      <c r="R143" s="89"/>
      <c r="S143" s="1"/>
      <c r="T143" s="43"/>
      <c r="U143" s="1"/>
      <c r="V143" s="1"/>
      <c r="W143" s="43"/>
      <c r="X143" s="46"/>
    </row>
    <row r="144" spans="1:24" ht="25.5" hidden="1" customHeight="1" x14ac:dyDescent="0.25">
      <c r="A144" s="140" t="s">
        <v>453</v>
      </c>
      <c r="B144" s="59"/>
      <c r="C144" s="2"/>
      <c r="D144" s="607" t="s">
        <v>827</v>
      </c>
      <c r="E144" s="607"/>
      <c r="F144" s="197"/>
      <c r="G144" s="497"/>
      <c r="H144" s="497"/>
      <c r="I144" s="426"/>
      <c r="J144" s="406"/>
      <c r="K144" s="215"/>
      <c r="L144" s="224">
        <f t="shared" si="73"/>
        <v>0</v>
      </c>
      <c r="M144" s="81"/>
      <c r="N144" s="1"/>
      <c r="O144" s="1"/>
      <c r="P144" s="1"/>
      <c r="Q144" s="1"/>
      <c r="R144" s="89"/>
      <c r="S144" s="1"/>
      <c r="T144" s="43"/>
      <c r="U144" s="1"/>
      <c r="V144" s="1"/>
      <c r="W144" s="43"/>
      <c r="X144" s="46"/>
    </row>
    <row r="145" spans="1:24" ht="15.75" hidden="1" thickBot="1" x14ac:dyDescent="0.3">
      <c r="A145" s="140" t="s">
        <v>454</v>
      </c>
      <c r="B145" s="59"/>
      <c r="C145" s="2"/>
      <c r="D145" s="603" t="s">
        <v>828</v>
      </c>
      <c r="E145" s="603"/>
      <c r="F145" s="187"/>
      <c r="G145" s="486"/>
      <c r="H145" s="486"/>
      <c r="I145" s="415"/>
      <c r="J145" s="394"/>
      <c r="K145" s="205"/>
      <c r="L145" s="224">
        <f t="shared" si="73"/>
        <v>0</v>
      </c>
      <c r="M145" s="81"/>
      <c r="N145" s="1"/>
      <c r="O145" s="1"/>
      <c r="P145" s="1"/>
      <c r="Q145" s="1"/>
      <c r="R145" s="89"/>
      <c r="S145" s="1"/>
      <c r="T145" s="43"/>
      <c r="U145" s="1"/>
      <c r="V145" s="1"/>
      <c r="W145" s="43"/>
      <c r="X145" s="46"/>
    </row>
    <row r="146" spans="1:24" s="42" customFormat="1" ht="15.75" hidden="1" thickBot="1" x14ac:dyDescent="0.3">
      <c r="A146" s="140" t="s">
        <v>455</v>
      </c>
      <c r="B146" s="166" t="s">
        <v>956</v>
      </c>
      <c r="C146" s="677" t="s">
        <v>456</v>
      </c>
      <c r="D146" s="678"/>
      <c r="E146" s="678"/>
      <c r="F146" s="199"/>
      <c r="G146" s="499"/>
      <c r="H146" s="499"/>
      <c r="I146" s="435"/>
      <c r="J146" s="433"/>
      <c r="K146" s="217"/>
      <c r="L146" s="227">
        <f t="shared" si="73"/>
        <v>0</v>
      </c>
      <c r="M146" s="122"/>
      <c r="N146" s="123"/>
      <c r="O146" s="123"/>
      <c r="P146" s="123"/>
      <c r="Q146" s="123"/>
      <c r="R146" s="126"/>
      <c r="S146" s="123"/>
      <c r="T146" s="125"/>
      <c r="U146" s="123"/>
      <c r="V146" s="123"/>
      <c r="W146" s="125"/>
      <c r="X146" s="127"/>
    </row>
    <row r="147" spans="1:24" ht="15.75" thickBot="1" x14ac:dyDescent="0.3">
      <c r="B147" s="110" t="s">
        <v>457</v>
      </c>
      <c r="C147" s="609" t="s">
        <v>458</v>
      </c>
      <c r="D147" s="610"/>
      <c r="E147" s="610"/>
      <c r="F147" s="190">
        <f>F148+F149+F152+F153+F154+F155+F156</f>
        <v>0</v>
      </c>
      <c r="G147" s="489">
        <f>G148+G149+G152+G153+G154+G155+G156</f>
        <v>0</v>
      </c>
      <c r="H147" s="489">
        <f>H148+H149+H152+H153+H154+H155+H156</f>
        <v>0</v>
      </c>
      <c r="I147" s="418">
        <f>I148+I149+I152+I153+I154+I155+I156</f>
        <v>0</v>
      </c>
      <c r="J147" s="397">
        <f t="shared" ref="J147:K147" si="74">J148+J149+J152+J153+J154+J155+J156</f>
        <v>0</v>
      </c>
      <c r="K147" s="208">
        <f t="shared" si="74"/>
        <v>0</v>
      </c>
      <c r="L147" s="221">
        <f t="shared" si="73"/>
        <v>0</v>
      </c>
      <c r="M147" s="95">
        <f t="shared" ref="M147:X147" si="75">M148+M149+M152+M153+M154+M155+M156</f>
        <v>0</v>
      </c>
      <c r="N147" s="96">
        <f t="shared" si="75"/>
        <v>0</v>
      </c>
      <c r="O147" s="96">
        <f t="shared" si="75"/>
        <v>0</v>
      </c>
      <c r="P147" s="96">
        <f t="shared" si="75"/>
        <v>0</v>
      </c>
      <c r="Q147" s="96">
        <f t="shared" si="75"/>
        <v>0</v>
      </c>
      <c r="R147" s="99">
        <f t="shared" ref="R147" si="76">R148+R149+R152+R153+R154+R155+R156</f>
        <v>0</v>
      </c>
      <c r="S147" s="96">
        <f t="shared" si="75"/>
        <v>0</v>
      </c>
      <c r="T147" s="98">
        <f t="shared" si="75"/>
        <v>0</v>
      </c>
      <c r="U147" s="96">
        <f t="shared" si="75"/>
        <v>0</v>
      </c>
      <c r="V147" s="96">
        <f t="shared" si="75"/>
        <v>0</v>
      </c>
      <c r="W147" s="98">
        <f t="shared" si="75"/>
        <v>0</v>
      </c>
      <c r="X147" s="100">
        <f t="shared" si="75"/>
        <v>0</v>
      </c>
    </row>
    <row r="148" spans="1:24" s="19" customFormat="1" ht="15.75" hidden="1" thickBot="1" x14ac:dyDescent="0.3">
      <c r="A148" s="140" t="s">
        <v>459</v>
      </c>
      <c r="B148" s="128" t="s">
        <v>957</v>
      </c>
      <c r="C148" s="611" t="s">
        <v>460</v>
      </c>
      <c r="D148" s="612"/>
      <c r="E148" s="612"/>
      <c r="F148" s="186"/>
      <c r="G148" s="485"/>
      <c r="H148" s="485"/>
      <c r="I148" s="414"/>
      <c r="J148" s="393"/>
      <c r="K148" s="204"/>
      <c r="L148" s="223">
        <f t="shared" si="73"/>
        <v>0</v>
      </c>
      <c r="M148" s="104"/>
      <c r="N148" s="105"/>
      <c r="O148" s="105"/>
      <c r="P148" s="105"/>
      <c r="Q148" s="105"/>
      <c r="R148" s="108"/>
      <c r="S148" s="105"/>
      <c r="T148" s="107"/>
      <c r="U148" s="105"/>
      <c r="V148" s="105"/>
      <c r="W148" s="107"/>
      <c r="X148" s="109"/>
    </row>
    <row r="149" spans="1:24" s="19" customFormat="1" ht="15.75" hidden="1" thickBot="1" x14ac:dyDescent="0.3">
      <c r="A149" s="140" t="s">
        <v>461</v>
      </c>
      <c r="B149" s="101" t="s">
        <v>958</v>
      </c>
      <c r="C149" s="613" t="s">
        <v>462</v>
      </c>
      <c r="D149" s="614"/>
      <c r="E149" s="614"/>
      <c r="F149" s="188">
        <f>F150+F151</f>
        <v>0</v>
      </c>
      <c r="G149" s="487">
        <f>G150+G151</f>
        <v>0</v>
      </c>
      <c r="H149" s="487">
        <f>H150+H151</f>
        <v>0</v>
      </c>
      <c r="I149" s="416">
        <f>I150+I151</f>
        <v>0</v>
      </c>
      <c r="J149" s="395">
        <f t="shared" ref="J149:K149" si="77">J150+J151</f>
        <v>0</v>
      </c>
      <c r="K149" s="206">
        <f t="shared" si="77"/>
        <v>0</v>
      </c>
      <c r="L149" s="223">
        <f t="shared" si="73"/>
        <v>0</v>
      </c>
      <c r="M149" s="104">
        <f t="shared" ref="M149:X149" si="78">M150+M151</f>
        <v>0</v>
      </c>
      <c r="N149" s="105">
        <f t="shared" si="78"/>
        <v>0</v>
      </c>
      <c r="O149" s="105">
        <f t="shared" si="78"/>
        <v>0</v>
      </c>
      <c r="P149" s="105">
        <f t="shared" si="78"/>
        <v>0</v>
      </c>
      <c r="Q149" s="105">
        <f t="shared" si="78"/>
        <v>0</v>
      </c>
      <c r="R149" s="108">
        <f t="shared" ref="R149" si="79">R150+R151</f>
        <v>0</v>
      </c>
      <c r="S149" s="105">
        <f t="shared" si="78"/>
        <v>0</v>
      </c>
      <c r="T149" s="107">
        <f t="shared" si="78"/>
        <v>0</v>
      </c>
      <c r="U149" s="105">
        <f t="shared" si="78"/>
        <v>0</v>
      </c>
      <c r="V149" s="105">
        <f t="shared" si="78"/>
        <v>0</v>
      </c>
      <c r="W149" s="107">
        <f t="shared" si="78"/>
        <v>0</v>
      </c>
      <c r="X149" s="109">
        <f t="shared" si="78"/>
        <v>0</v>
      </c>
    </row>
    <row r="150" spans="1:24" ht="15.75" hidden="1" thickBot="1" x14ac:dyDescent="0.3">
      <c r="A150" s="140" t="s">
        <v>463</v>
      </c>
      <c r="B150" s="59"/>
      <c r="C150" s="2"/>
      <c r="D150" s="603" t="s">
        <v>462</v>
      </c>
      <c r="E150" s="603"/>
      <c r="F150" s="187"/>
      <c r="G150" s="486"/>
      <c r="H150" s="486"/>
      <c r="I150" s="415"/>
      <c r="J150" s="394"/>
      <c r="K150" s="205"/>
      <c r="L150" s="224">
        <f t="shared" si="73"/>
        <v>0</v>
      </c>
      <c r="M150" s="81"/>
      <c r="N150" s="1"/>
      <c r="O150" s="1"/>
      <c r="P150" s="1"/>
      <c r="Q150" s="1"/>
      <c r="R150" s="89"/>
      <c r="S150" s="1"/>
      <c r="T150" s="43"/>
      <c r="U150" s="1"/>
      <c r="V150" s="1"/>
      <c r="W150" s="43"/>
      <c r="X150" s="46"/>
    </row>
    <row r="151" spans="1:24" ht="15.75" hidden="1" thickBot="1" x14ac:dyDescent="0.3">
      <c r="A151" s="140" t="s">
        <v>464</v>
      </c>
      <c r="B151" s="59"/>
      <c r="C151" s="2"/>
      <c r="D151" s="603" t="s">
        <v>620</v>
      </c>
      <c r="E151" s="603"/>
      <c r="F151" s="187"/>
      <c r="G151" s="486"/>
      <c r="H151" s="486"/>
      <c r="I151" s="415"/>
      <c r="J151" s="394"/>
      <c r="K151" s="205"/>
      <c r="L151" s="224">
        <f t="shared" si="73"/>
        <v>0</v>
      </c>
      <c r="M151" s="81"/>
      <c r="N151" s="1"/>
      <c r="O151" s="1"/>
      <c r="P151" s="1"/>
      <c r="Q151" s="1"/>
      <c r="R151" s="89"/>
      <c r="S151" s="1"/>
      <c r="T151" s="43"/>
      <c r="U151" s="1"/>
      <c r="V151" s="1"/>
      <c r="W151" s="43"/>
      <c r="X151" s="46"/>
    </row>
    <row r="152" spans="1:24" s="19" customFormat="1" ht="15.75" hidden="1" thickBot="1" x14ac:dyDescent="0.3">
      <c r="A152" s="140" t="s">
        <v>465</v>
      </c>
      <c r="B152" s="101" t="s">
        <v>959</v>
      </c>
      <c r="C152" s="613" t="s">
        <v>466</v>
      </c>
      <c r="D152" s="614"/>
      <c r="E152" s="614"/>
      <c r="F152" s="188"/>
      <c r="G152" s="487"/>
      <c r="H152" s="487"/>
      <c r="I152" s="416"/>
      <c r="J152" s="395"/>
      <c r="K152" s="206"/>
      <c r="L152" s="223">
        <f t="shared" si="73"/>
        <v>0</v>
      </c>
      <c r="M152" s="104"/>
      <c r="N152" s="105"/>
      <c r="O152" s="105"/>
      <c r="P152" s="105"/>
      <c r="Q152" s="105"/>
      <c r="R152" s="108"/>
      <c r="S152" s="105"/>
      <c r="T152" s="107"/>
      <c r="U152" s="105"/>
      <c r="V152" s="105"/>
      <c r="W152" s="107"/>
      <c r="X152" s="109"/>
    </row>
    <row r="153" spans="1:24" s="19" customFormat="1" ht="15.75" hidden="1" thickBot="1" x14ac:dyDescent="0.3">
      <c r="A153" s="140" t="s">
        <v>467</v>
      </c>
      <c r="B153" s="101" t="s">
        <v>960</v>
      </c>
      <c r="C153" s="613" t="s">
        <v>468</v>
      </c>
      <c r="D153" s="614"/>
      <c r="E153" s="614"/>
      <c r="F153" s="188"/>
      <c r="G153" s="487"/>
      <c r="H153" s="487"/>
      <c r="I153" s="416"/>
      <c r="J153" s="395"/>
      <c r="K153" s="206"/>
      <c r="L153" s="223">
        <f t="shared" si="73"/>
        <v>0</v>
      </c>
      <c r="M153" s="104"/>
      <c r="N153" s="105"/>
      <c r="O153" s="105"/>
      <c r="P153" s="105"/>
      <c r="Q153" s="105"/>
      <c r="R153" s="108"/>
      <c r="S153" s="105"/>
      <c r="T153" s="107"/>
      <c r="U153" s="105"/>
      <c r="V153" s="105"/>
      <c r="W153" s="107"/>
      <c r="X153" s="109"/>
    </row>
    <row r="154" spans="1:24" s="19" customFormat="1" ht="15.75" hidden="1" thickBot="1" x14ac:dyDescent="0.3">
      <c r="A154" s="140" t="s">
        <v>469</v>
      </c>
      <c r="B154" s="101" t="s">
        <v>961</v>
      </c>
      <c r="C154" s="613" t="s">
        <v>470</v>
      </c>
      <c r="D154" s="614"/>
      <c r="E154" s="614"/>
      <c r="F154" s="188"/>
      <c r="G154" s="487"/>
      <c r="H154" s="487"/>
      <c r="I154" s="416"/>
      <c r="J154" s="395"/>
      <c r="K154" s="206"/>
      <c r="L154" s="223">
        <f t="shared" si="73"/>
        <v>0</v>
      </c>
      <c r="M154" s="104"/>
      <c r="N154" s="105"/>
      <c r="O154" s="105"/>
      <c r="P154" s="105"/>
      <c r="Q154" s="105"/>
      <c r="R154" s="108"/>
      <c r="S154" s="105"/>
      <c r="T154" s="107"/>
      <c r="U154" s="105"/>
      <c r="V154" s="105"/>
      <c r="W154" s="107"/>
      <c r="X154" s="109"/>
    </row>
    <row r="155" spans="1:24" s="19" customFormat="1" ht="15.75" hidden="1" thickBot="1" x14ac:dyDescent="0.3">
      <c r="A155" s="140" t="s">
        <v>471</v>
      </c>
      <c r="B155" s="101" t="s">
        <v>962</v>
      </c>
      <c r="C155" s="613" t="s">
        <v>472</v>
      </c>
      <c r="D155" s="614"/>
      <c r="E155" s="614"/>
      <c r="F155" s="188"/>
      <c r="G155" s="487"/>
      <c r="H155" s="487"/>
      <c r="I155" s="416"/>
      <c r="J155" s="395"/>
      <c r="K155" s="206"/>
      <c r="L155" s="223">
        <f t="shared" si="73"/>
        <v>0</v>
      </c>
      <c r="M155" s="104"/>
      <c r="N155" s="105"/>
      <c r="O155" s="105"/>
      <c r="P155" s="105"/>
      <c r="Q155" s="105"/>
      <c r="R155" s="108"/>
      <c r="S155" s="105"/>
      <c r="T155" s="107"/>
      <c r="U155" s="105"/>
      <c r="V155" s="105"/>
      <c r="W155" s="107"/>
      <c r="X155" s="109"/>
    </row>
    <row r="156" spans="1:24" s="19" customFormat="1" ht="15.75" hidden="1" thickBot="1" x14ac:dyDescent="0.3">
      <c r="A156" s="140" t="s">
        <v>473</v>
      </c>
      <c r="B156" s="139" t="s">
        <v>963</v>
      </c>
      <c r="C156" s="681" t="s">
        <v>474</v>
      </c>
      <c r="D156" s="682"/>
      <c r="E156" s="682"/>
      <c r="F156" s="200"/>
      <c r="G156" s="500"/>
      <c r="H156" s="500"/>
      <c r="I156" s="430"/>
      <c r="J156" s="410"/>
      <c r="K156" s="218"/>
      <c r="L156" s="223">
        <f t="shared" si="73"/>
        <v>0</v>
      </c>
      <c r="M156" s="104"/>
      <c r="N156" s="105"/>
      <c r="O156" s="105"/>
      <c r="P156" s="105"/>
      <c r="Q156" s="105"/>
      <c r="R156" s="108"/>
      <c r="S156" s="105"/>
      <c r="T156" s="107"/>
      <c r="U156" s="105"/>
      <c r="V156" s="105"/>
      <c r="W156" s="107"/>
      <c r="X156" s="109"/>
    </row>
    <row r="157" spans="1:24" ht="15.75" thickBot="1" x14ac:dyDescent="0.3">
      <c r="B157" s="110" t="s">
        <v>475</v>
      </c>
      <c r="C157" s="609" t="s">
        <v>476</v>
      </c>
      <c r="D157" s="610"/>
      <c r="E157" s="610"/>
      <c r="F157" s="190">
        <f>F158+F159+F160+F161</f>
        <v>0</v>
      </c>
      <c r="G157" s="489">
        <f>G158+G159+G160+G161</f>
        <v>0</v>
      </c>
      <c r="H157" s="489">
        <f>H158+H159+H160+H161</f>
        <v>0</v>
      </c>
      <c r="I157" s="418">
        <f>I158+I159+I160+I161</f>
        <v>0</v>
      </c>
      <c r="J157" s="397">
        <f t="shared" ref="J157:K157" si="80">J158+J159+J160+J161</f>
        <v>0</v>
      </c>
      <c r="K157" s="208">
        <f t="shared" si="80"/>
        <v>0</v>
      </c>
      <c r="L157" s="221">
        <f t="shared" si="73"/>
        <v>0</v>
      </c>
      <c r="M157" s="95">
        <f t="shared" ref="M157:X157" si="81">M158+M159+M160+M161</f>
        <v>0</v>
      </c>
      <c r="N157" s="96">
        <f t="shared" si="81"/>
        <v>0</v>
      </c>
      <c r="O157" s="96">
        <f t="shared" si="81"/>
        <v>0</v>
      </c>
      <c r="P157" s="96">
        <f t="shared" si="81"/>
        <v>0</v>
      </c>
      <c r="Q157" s="96">
        <f t="shared" si="81"/>
        <v>0</v>
      </c>
      <c r="R157" s="99">
        <f t="shared" ref="R157" si="82">R158+R159+R160+R161</f>
        <v>0</v>
      </c>
      <c r="S157" s="96">
        <f t="shared" si="81"/>
        <v>0</v>
      </c>
      <c r="T157" s="98">
        <f t="shared" si="81"/>
        <v>0</v>
      </c>
      <c r="U157" s="96">
        <f t="shared" si="81"/>
        <v>0</v>
      </c>
      <c r="V157" s="96">
        <f t="shared" si="81"/>
        <v>0</v>
      </c>
      <c r="W157" s="98">
        <f t="shared" si="81"/>
        <v>0</v>
      </c>
      <c r="X157" s="100">
        <f t="shared" si="81"/>
        <v>0</v>
      </c>
    </row>
    <row r="158" spans="1:24" ht="15.75" hidden="1" thickBot="1" x14ac:dyDescent="0.3">
      <c r="A158" s="140" t="s">
        <v>477</v>
      </c>
      <c r="B158" s="68" t="s">
        <v>964</v>
      </c>
      <c r="C158" s="683" t="s">
        <v>478</v>
      </c>
      <c r="D158" s="684"/>
      <c r="E158" s="684"/>
      <c r="F158" s="201"/>
      <c r="G158" s="501"/>
      <c r="H158" s="501"/>
      <c r="I158" s="431"/>
      <c r="J158" s="411"/>
      <c r="K158" s="219"/>
      <c r="L158" s="224">
        <f t="shared" si="73"/>
        <v>0</v>
      </c>
      <c r="M158" s="81"/>
      <c r="N158" s="1"/>
      <c r="O158" s="1"/>
      <c r="P158" s="1"/>
      <c r="Q158" s="1"/>
      <c r="R158" s="89"/>
      <c r="S158" s="1"/>
      <c r="T158" s="43"/>
      <c r="U158" s="1"/>
      <c r="V158" s="1"/>
      <c r="W158" s="43"/>
      <c r="X158" s="46"/>
    </row>
    <row r="159" spans="1:24" ht="15.75" hidden="1" thickBot="1" x14ac:dyDescent="0.3">
      <c r="A159" s="140" t="s">
        <v>479</v>
      </c>
      <c r="B159" s="59" t="s">
        <v>965</v>
      </c>
      <c r="C159" s="604" t="s">
        <v>480</v>
      </c>
      <c r="D159" s="603"/>
      <c r="E159" s="603"/>
      <c r="F159" s="187"/>
      <c r="G159" s="486"/>
      <c r="H159" s="486"/>
      <c r="I159" s="415"/>
      <c r="J159" s="394"/>
      <c r="K159" s="205"/>
      <c r="L159" s="224">
        <f t="shared" si="73"/>
        <v>0</v>
      </c>
      <c r="M159" s="81"/>
      <c r="N159" s="1"/>
      <c r="O159" s="1"/>
      <c r="P159" s="1"/>
      <c r="Q159" s="1"/>
      <c r="R159" s="89"/>
      <c r="S159" s="1"/>
      <c r="T159" s="43"/>
      <c r="U159" s="1"/>
      <c r="V159" s="1"/>
      <c r="W159" s="43"/>
      <c r="X159" s="46"/>
    </row>
    <row r="160" spans="1:24" ht="15.75" hidden="1" thickBot="1" x14ac:dyDescent="0.3">
      <c r="A160" s="140" t="s">
        <v>481</v>
      </c>
      <c r="B160" s="59" t="s">
        <v>966</v>
      </c>
      <c r="C160" s="604" t="s">
        <v>482</v>
      </c>
      <c r="D160" s="603"/>
      <c r="E160" s="603"/>
      <c r="F160" s="187"/>
      <c r="G160" s="486"/>
      <c r="H160" s="486"/>
      <c r="I160" s="415"/>
      <c r="J160" s="394"/>
      <c r="K160" s="205"/>
      <c r="L160" s="224">
        <f t="shared" si="73"/>
        <v>0</v>
      </c>
      <c r="M160" s="81"/>
      <c r="N160" s="1"/>
      <c r="O160" s="1"/>
      <c r="P160" s="1"/>
      <c r="Q160" s="1"/>
      <c r="R160" s="89"/>
      <c r="S160" s="1"/>
      <c r="T160" s="43"/>
      <c r="U160" s="1"/>
      <c r="V160" s="1"/>
      <c r="W160" s="43"/>
      <c r="X160" s="46"/>
    </row>
    <row r="161" spans="1:24" ht="15.75" hidden="1" thickBot="1" x14ac:dyDescent="0.3">
      <c r="A161" s="140" t="s">
        <v>483</v>
      </c>
      <c r="B161" s="61" t="s">
        <v>967</v>
      </c>
      <c r="C161" s="674" t="s">
        <v>637</v>
      </c>
      <c r="D161" s="608"/>
      <c r="E161" s="608"/>
      <c r="F161" s="189"/>
      <c r="G161" s="488"/>
      <c r="H161" s="488"/>
      <c r="I161" s="417"/>
      <c r="J161" s="396"/>
      <c r="K161" s="207"/>
      <c r="L161" s="224">
        <f t="shared" si="73"/>
        <v>0</v>
      </c>
      <c r="M161" s="81"/>
      <c r="N161" s="1"/>
      <c r="O161" s="1"/>
      <c r="P161" s="1"/>
      <c r="Q161" s="1"/>
      <c r="R161" s="89"/>
      <c r="S161" s="1"/>
      <c r="T161" s="43"/>
      <c r="U161" s="1"/>
      <c r="V161" s="1"/>
      <c r="W161" s="43"/>
      <c r="X161" s="46"/>
    </row>
    <row r="162" spans="1:24" ht="15.75" thickBot="1" x14ac:dyDescent="0.3">
      <c r="B162" s="110" t="s">
        <v>484</v>
      </c>
      <c r="C162" s="609" t="s">
        <v>485</v>
      </c>
      <c r="D162" s="610"/>
      <c r="E162" s="610"/>
      <c r="F162" s="190">
        <f>F163+F164+F175+F186+F197+F200+F212+F213+F214</f>
        <v>0</v>
      </c>
      <c r="G162" s="489">
        <f>G163+G164+G175+G186+G197+G200+G212+G213+G214</f>
        <v>0</v>
      </c>
      <c r="H162" s="489">
        <f>H163+H164+H175+H186+H197+H200+H212+H213+H214</f>
        <v>0</v>
      </c>
      <c r="I162" s="418">
        <f>I163+I164+I175+I186+I197+I200+I212+I213+I214</f>
        <v>0</v>
      </c>
      <c r="J162" s="397">
        <f t="shared" ref="J162:K162" si="83">J163+J164+J175+J186+J197+J200+J212+J213+J214</f>
        <v>0</v>
      </c>
      <c r="K162" s="208">
        <f t="shared" si="83"/>
        <v>0</v>
      </c>
      <c r="L162" s="221">
        <f t="shared" si="73"/>
        <v>0</v>
      </c>
      <c r="M162" s="95">
        <f t="shared" ref="M162:X162" si="84">M163+M164+M175+M186+M197+M200+M212+M213+M214</f>
        <v>0</v>
      </c>
      <c r="N162" s="96">
        <f t="shared" si="84"/>
        <v>0</v>
      </c>
      <c r="O162" s="96">
        <f t="shared" si="84"/>
        <v>0</v>
      </c>
      <c r="P162" s="96">
        <f t="shared" si="84"/>
        <v>0</v>
      </c>
      <c r="Q162" s="96">
        <f t="shared" si="84"/>
        <v>0</v>
      </c>
      <c r="R162" s="99">
        <f t="shared" ref="R162" si="85">R163+R164+R175+R186+R197+R200+R212+R213+R214</f>
        <v>0</v>
      </c>
      <c r="S162" s="96">
        <f t="shared" si="84"/>
        <v>0</v>
      </c>
      <c r="T162" s="98">
        <f t="shared" si="84"/>
        <v>0</v>
      </c>
      <c r="U162" s="96">
        <f t="shared" si="84"/>
        <v>0</v>
      </c>
      <c r="V162" s="96">
        <f t="shared" si="84"/>
        <v>0</v>
      </c>
      <c r="W162" s="98">
        <f t="shared" si="84"/>
        <v>0</v>
      </c>
      <c r="X162" s="100">
        <f t="shared" si="84"/>
        <v>0</v>
      </c>
    </row>
    <row r="163" spans="1:24" s="19" customFormat="1" ht="25.5" hidden="1" customHeight="1" x14ac:dyDescent="0.25">
      <c r="A163" s="140" t="s">
        <v>486</v>
      </c>
      <c r="B163" s="101" t="s">
        <v>968</v>
      </c>
      <c r="C163" s="615" t="s">
        <v>638</v>
      </c>
      <c r="D163" s="616"/>
      <c r="E163" s="616"/>
      <c r="F163" s="202"/>
      <c r="G163" s="502"/>
      <c r="H163" s="502"/>
      <c r="I163" s="432"/>
      <c r="J163" s="412"/>
      <c r="K163" s="220"/>
      <c r="L163" s="223">
        <f t="shared" si="73"/>
        <v>0</v>
      </c>
      <c r="M163" s="104"/>
      <c r="N163" s="105"/>
      <c r="O163" s="105"/>
      <c r="P163" s="105"/>
      <c r="Q163" s="105"/>
      <c r="R163" s="108"/>
      <c r="S163" s="105"/>
      <c r="T163" s="107"/>
      <c r="U163" s="105"/>
      <c r="V163" s="105"/>
      <c r="W163" s="107"/>
      <c r="X163" s="109"/>
    </row>
    <row r="164" spans="1:24" s="19" customFormat="1" ht="16.350000000000001" hidden="1" customHeight="1" x14ac:dyDescent="0.25">
      <c r="A164" s="140" t="s">
        <v>487</v>
      </c>
      <c r="B164" s="101" t="s">
        <v>969</v>
      </c>
      <c r="C164" s="679" t="s">
        <v>1097</v>
      </c>
      <c r="D164" s="680"/>
      <c r="E164" s="680"/>
      <c r="F164" s="202">
        <f>F165+F166+F167+F168+F169+F170+F171+F172+F173+F174</f>
        <v>0</v>
      </c>
      <c r="G164" s="502">
        <f>G165+G166+G167+G168+G169+G170+G171+G172+G173+G174</f>
        <v>0</v>
      </c>
      <c r="H164" s="502">
        <f>H165+H166+H167+H168+H169+H170+H171+H172+H173+H174</f>
        <v>0</v>
      </c>
      <c r="I164" s="432">
        <f>I165+I166+I167+I168+I169+I170+I171+I172+I173+I174</f>
        <v>0</v>
      </c>
      <c r="J164" s="412">
        <f t="shared" ref="J164:K164" si="86">J165+J166+J167+J168+J169+J170+J171+J172+J173+J174</f>
        <v>0</v>
      </c>
      <c r="K164" s="220">
        <f t="shared" si="86"/>
        <v>0</v>
      </c>
      <c r="L164" s="223">
        <f t="shared" si="73"/>
        <v>0</v>
      </c>
      <c r="M164" s="104">
        <f t="shared" ref="M164:X164" si="87">M165+M166+M167+M168+M169+M170+M171+M172+M173+M174</f>
        <v>0</v>
      </c>
      <c r="N164" s="105">
        <f t="shared" si="87"/>
        <v>0</v>
      </c>
      <c r="O164" s="105">
        <f t="shared" si="87"/>
        <v>0</v>
      </c>
      <c r="P164" s="105">
        <f t="shared" si="87"/>
        <v>0</v>
      </c>
      <c r="Q164" s="105">
        <f t="shared" si="87"/>
        <v>0</v>
      </c>
      <c r="R164" s="108">
        <f t="shared" ref="R164" si="88">R165+R166+R167+R168+R169+R170+R171+R172+R173+R174</f>
        <v>0</v>
      </c>
      <c r="S164" s="105">
        <f t="shared" si="87"/>
        <v>0</v>
      </c>
      <c r="T164" s="107">
        <f t="shared" si="87"/>
        <v>0</v>
      </c>
      <c r="U164" s="105">
        <f t="shared" si="87"/>
        <v>0</v>
      </c>
      <c r="V164" s="105">
        <f t="shared" si="87"/>
        <v>0</v>
      </c>
      <c r="W164" s="107">
        <f t="shared" si="87"/>
        <v>0</v>
      </c>
      <c r="X164" s="109">
        <f t="shared" si="87"/>
        <v>0</v>
      </c>
    </row>
    <row r="165" spans="1:24" ht="15.75" hidden="1" thickBot="1" x14ac:dyDescent="0.3">
      <c r="A165" s="140" t="s">
        <v>488</v>
      </c>
      <c r="B165" s="59"/>
      <c r="C165" s="2"/>
      <c r="D165" s="603" t="s">
        <v>1098</v>
      </c>
      <c r="E165" s="603"/>
      <c r="F165" s="187"/>
      <c r="G165" s="486"/>
      <c r="H165" s="486"/>
      <c r="I165" s="415"/>
      <c r="J165" s="394"/>
      <c r="K165" s="205"/>
      <c r="L165" s="224">
        <f t="shared" si="73"/>
        <v>0</v>
      </c>
      <c r="M165" s="81"/>
      <c r="N165" s="1"/>
      <c r="O165" s="1"/>
      <c r="P165" s="1"/>
      <c r="Q165" s="1"/>
      <c r="R165" s="89"/>
      <c r="S165" s="1"/>
      <c r="T165" s="43"/>
      <c r="U165" s="1"/>
      <c r="V165" s="1"/>
      <c r="W165" s="43"/>
      <c r="X165" s="46"/>
    </row>
    <row r="166" spans="1:24" ht="15.75" hidden="1" thickBot="1" x14ac:dyDescent="0.3">
      <c r="A166" s="140" t="s">
        <v>489</v>
      </c>
      <c r="B166" s="59"/>
      <c r="C166" s="2"/>
      <c r="D166" s="603" t="s">
        <v>1099</v>
      </c>
      <c r="E166" s="603"/>
      <c r="F166" s="187"/>
      <c r="G166" s="486"/>
      <c r="H166" s="486"/>
      <c r="I166" s="415"/>
      <c r="J166" s="394"/>
      <c r="K166" s="205"/>
      <c r="L166" s="224">
        <f t="shared" si="73"/>
        <v>0</v>
      </c>
      <c r="M166" s="81"/>
      <c r="N166" s="1"/>
      <c r="O166" s="1"/>
      <c r="P166" s="1"/>
      <c r="Q166" s="1"/>
      <c r="R166" s="89"/>
      <c r="S166" s="1"/>
      <c r="T166" s="43"/>
      <c r="U166" s="1"/>
      <c r="V166" s="1"/>
      <c r="W166" s="43"/>
      <c r="X166" s="46"/>
    </row>
    <row r="167" spans="1:24" ht="15.75" hidden="1" thickBot="1" x14ac:dyDescent="0.3">
      <c r="A167" s="140" t="s">
        <v>490</v>
      </c>
      <c r="B167" s="59"/>
      <c r="C167" s="2"/>
      <c r="D167" s="603" t="s">
        <v>830</v>
      </c>
      <c r="E167" s="603"/>
      <c r="F167" s="187"/>
      <c r="G167" s="486"/>
      <c r="H167" s="486"/>
      <c r="I167" s="415"/>
      <c r="J167" s="394"/>
      <c r="K167" s="205"/>
      <c r="L167" s="224">
        <f t="shared" si="73"/>
        <v>0</v>
      </c>
      <c r="M167" s="81"/>
      <c r="N167" s="1"/>
      <c r="O167" s="1"/>
      <c r="P167" s="1"/>
      <c r="Q167" s="1"/>
      <c r="R167" s="89"/>
      <c r="S167" s="1"/>
      <c r="T167" s="43"/>
      <c r="U167" s="1"/>
      <c r="V167" s="1"/>
      <c r="W167" s="43"/>
      <c r="X167" s="46"/>
    </row>
    <row r="168" spans="1:24" ht="25.5" hidden="1" customHeight="1" x14ac:dyDescent="0.25">
      <c r="A168" s="140" t="s">
        <v>491</v>
      </c>
      <c r="B168" s="59"/>
      <c r="C168" s="2"/>
      <c r="D168" s="607" t="s">
        <v>833</v>
      </c>
      <c r="E168" s="607"/>
      <c r="F168" s="197"/>
      <c r="G168" s="497"/>
      <c r="H168" s="497"/>
      <c r="I168" s="426"/>
      <c r="J168" s="406"/>
      <c r="K168" s="215"/>
      <c r="L168" s="224">
        <f t="shared" si="73"/>
        <v>0</v>
      </c>
      <c r="M168" s="81"/>
      <c r="N168" s="1"/>
      <c r="O168" s="1"/>
      <c r="P168" s="1"/>
      <c r="Q168" s="1"/>
      <c r="R168" s="89"/>
      <c r="S168" s="1"/>
      <c r="T168" s="43"/>
      <c r="U168" s="1"/>
      <c r="V168" s="1"/>
      <c r="W168" s="43"/>
      <c r="X168" s="46"/>
    </row>
    <row r="169" spans="1:24" ht="15.75" hidden="1" thickBot="1" x14ac:dyDescent="0.3">
      <c r="A169" s="140" t="s">
        <v>492</v>
      </c>
      <c r="B169" s="59"/>
      <c r="C169" s="2"/>
      <c r="D169" s="603" t="s">
        <v>835</v>
      </c>
      <c r="E169" s="603"/>
      <c r="F169" s="187"/>
      <c r="G169" s="486"/>
      <c r="H169" s="486"/>
      <c r="I169" s="415"/>
      <c r="J169" s="394"/>
      <c r="K169" s="205"/>
      <c r="L169" s="224">
        <f t="shared" si="73"/>
        <v>0</v>
      </c>
      <c r="M169" s="81"/>
      <c r="N169" s="1"/>
      <c r="O169" s="1"/>
      <c r="P169" s="1"/>
      <c r="Q169" s="1"/>
      <c r="R169" s="89"/>
      <c r="S169" s="1"/>
      <c r="T169" s="43"/>
      <c r="U169" s="1"/>
      <c r="V169" s="1"/>
      <c r="W169" s="43"/>
      <c r="X169" s="46"/>
    </row>
    <row r="170" spans="1:24" ht="15.75" hidden="1" thickBot="1" x14ac:dyDescent="0.3">
      <c r="A170" s="140" t="s">
        <v>493</v>
      </c>
      <c r="B170" s="59"/>
      <c r="C170" s="2"/>
      <c r="D170" s="603" t="s">
        <v>836</v>
      </c>
      <c r="E170" s="603"/>
      <c r="F170" s="187"/>
      <c r="G170" s="486"/>
      <c r="H170" s="486"/>
      <c r="I170" s="415"/>
      <c r="J170" s="394"/>
      <c r="K170" s="205"/>
      <c r="L170" s="224">
        <f t="shared" si="73"/>
        <v>0</v>
      </c>
      <c r="M170" s="81"/>
      <c r="N170" s="1"/>
      <c r="O170" s="1"/>
      <c r="P170" s="1"/>
      <c r="Q170" s="1"/>
      <c r="R170" s="89"/>
      <c r="S170" s="1"/>
      <c r="T170" s="43"/>
      <c r="U170" s="1"/>
      <c r="V170" s="1"/>
      <c r="W170" s="43"/>
      <c r="X170" s="46"/>
    </row>
    <row r="171" spans="1:24" ht="25.5" hidden="1" customHeight="1" x14ac:dyDescent="0.25">
      <c r="A171" s="140" t="s">
        <v>494</v>
      </c>
      <c r="B171" s="59"/>
      <c r="C171" s="2"/>
      <c r="D171" s="607" t="s">
        <v>840</v>
      </c>
      <c r="E171" s="607"/>
      <c r="F171" s="197"/>
      <c r="G171" s="497"/>
      <c r="H171" s="497"/>
      <c r="I171" s="426"/>
      <c r="J171" s="406"/>
      <c r="K171" s="215"/>
      <c r="L171" s="224">
        <f t="shared" si="73"/>
        <v>0</v>
      </c>
      <c r="M171" s="81"/>
      <c r="N171" s="1"/>
      <c r="O171" s="1"/>
      <c r="P171" s="1"/>
      <c r="Q171" s="1"/>
      <c r="R171" s="89"/>
      <c r="S171" s="1"/>
      <c r="T171" s="43"/>
      <c r="U171" s="1"/>
      <c r="V171" s="1"/>
      <c r="W171" s="43"/>
      <c r="X171" s="46"/>
    </row>
    <row r="172" spans="1:24" ht="25.5" hidden="1" customHeight="1" x14ac:dyDescent="0.25">
      <c r="A172" s="140" t="s">
        <v>495</v>
      </c>
      <c r="B172" s="59"/>
      <c r="C172" s="2"/>
      <c r="D172" s="607" t="s">
        <v>843</v>
      </c>
      <c r="E172" s="607"/>
      <c r="F172" s="197"/>
      <c r="G172" s="497"/>
      <c r="H172" s="497"/>
      <c r="I172" s="426"/>
      <c r="J172" s="406"/>
      <c r="K172" s="215"/>
      <c r="L172" s="224">
        <f t="shared" si="73"/>
        <v>0</v>
      </c>
      <c r="M172" s="81"/>
      <c r="N172" s="1"/>
      <c r="O172" s="1"/>
      <c r="P172" s="1"/>
      <c r="Q172" s="1"/>
      <c r="R172" s="89"/>
      <c r="S172" s="1"/>
      <c r="T172" s="43"/>
      <c r="U172" s="1"/>
      <c r="V172" s="1"/>
      <c r="W172" s="43"/>
      <c r="X172" s="46"/>
    </row>
    <row r="173" spans="1:24" ht="25.5" hidden="1" customHeight="1" x14ac:dyDescent="0.25">
      <c r="A173" s="140" t="s">
        <v>496</v>
      </c>
      <c r="B173" s="59"/>
      <c r="C173" s="2"/>
      <c r="D173" s="607" t="s">
        <v>845</v>
      </c>
      <c r="E173" s="607"/>
      <c r="F173" s="197"/>
      <c r="G173" s="497"/>
      <c r="H173" s="497"/>
      <c r="I173" s="426"/>
      <c r="J173" s="406"/>
      <c r="K173" s="215"/>
      <c r="L173" s="224">
        <f t="shared" si="73"/>
        <v>0</v>
      </c>
      <c r="M173" s="81"/>
      <c r="N173" s="1"/>
      <c r="O173" s="1"/>
      <c r="P173" s="1"/>
      <c r="Q173" s="1"/>
      <c r="R173" s="89"/>
      <c r="S173" s="1"/>
      <c r="T173" s="43"/>
      <c r="U173" s="1"/>
      <c r="V173" s="1"/>
      <c r="W173" s="43"/>
      <c r="X173" s="46"/>
    </row>
    <row r="174" spans="1:24" ht="25.5" hidden="1" customHeight="1" x14ac:dyDescent="0.25">
      <c r="A174" s="140" t="s">
        <v>497</v>
      </c>
      <c r="B174" s="59"/>
      <c r="C174" s="2"/>
      <c r="D174" s="607" t="s">
        <v>848</v>
      </c>
      <c r="E174" s="607"/>
      <c r="F174" s="197"/>
      <c r="G174" s="497"/>
      <c r="H174" s="497"/>
      <c r="I174" s="426"/>
      <c r="J174" s="406"/>
      <c r="K174" s="215"/>
      <c r="L174" s="224">
        <f t="shared" si="73"/>
        <v>0</v>
      </c>
      <c r="M174" s="81"/>
      <c r="N174" s="1"/>
      <c r="O174" s="1"/>
      <c r="P174" s="1"/>
      <c r="Q174" s="1"/>
      <c r="R174" s="89"/>
      <c r="S174" s="1"/>
      <c r="T174" s="43"/>
      <c r="U174" s="1"/>
      <c r="V174" s="1"/>
      <c r="W174" s="43"/>
      <c r="X174" s="46"/>
    </row>
    <row r="175" spans="1:24" s="19" customFormat="1" ht="25.5" hidden="1" customHeight="1" x14ac:dyDescent="0.25">
      <c r="A175" s="140" t="s">
        <v>498</v>
      </c>
      <c r="B175" s="101" t="s">
        <v>970</v>
      </c>
      <c r="C175" s="679" t="s">
        <v>891</v>
      </c>
      <c r="D175" s="680"/>
      <c r="E175" s="680"/>
      <c r="F175" s="202">
        <f>F176+F177+F178+F179+F180+F181+F182+F183+F184+F185</f>
        <v>0</v>
      </c>
      <c r="G175" s="502">
        <f>G176+G177+G178+G179+G180+G181+G182+G183+G184+G185</f>
        <v>0</v>
      </c>
      <c r="H175" s="502">
        <f>H176+H177+H178+H179+H180+H181+H182+H183+H184+H185</f>
        <v>0</v>
      </c>
      <c r="I175" s="432">
        <f>I176+I177+I178+I179+I180+I181+I182+I183+I184+I185</f>
        <v>0</v>
      </c>
      <c r="J175" s="412">
        <f t="shared" ref="J175:K175" si="89">J176+J177+J178+J179+J180+J181+J182+J183+J184+J185</f>
        <v>0</v>
      </c>
      <c r="K175" s="220">
        <f t="shared" si="89"/>
        <v>0</v>
      </c>
      <c r="L175" s="223">
        <f t="shared" si="73"/>
        <v>0</v>
      </c>
      <c r="M175" s="104">
        <f t="shared" ref="M175:X175" si="90">M176+M177+M178+M179+M180+M181+M182+M183+M184+M185</f>
        <v>0</v>
      </c>
      <c r="N175" s="105">
        <f t="shared" si="90"/>
        <v>0</v>
      </c>
      <c r="O175" s="105">
        <f t="shared" si="90"/>
        <v>0</v>
      </c>
      <c r="P175" s="105">
        <f t="shared" si="90"/>
        <v>0</v>
      </c>
      <c r="Q175" s="105">
        <f t="shared" si="90"/>
        <v>0</v>
      </c>
      <c r="R175" s="108">
        <f t="shared" ref="R175" si="91">R176+R177+R178+R179+R180+R181+R182+R183+R184+R185</f>
        <v>0</v>
      </c>
      <c r="S175" s="105">
        <f t="shared" si="90"/>
        <v>0</v>
      </c>
      <c r="T175" s="107">
        <f t="shared" si="90"/>
        <v>0</v>
      </c>
      <c r="U175" s="105">
        <f t="shared" si="90"/>
        <v>0</v>
      </c>
      <c r="V175" s="105">
        <f t="shared" si="90"/>
        <v>0</v>
      </c>
      <c r="W175" s="107">
        <f t="shared" si="90"/>
        <v>0</v>
      </c>
      <c r="X175" s="109">
        <f t="shared" si="90"/>
        <v>0</v>
      </c>
    </row>
    <row r="176" spans="1:24" ht="15.75" hidden="1" thickBot="1" x14ac:dyDescent="0.3">
      <c r="A176" s="140" t="s">
        <v>499</v>
      </c>
      <c r="B176" s="59"/>
      <c r="C176" s="2"/>
      <c r="D176" s="603" t="s">
        <v>1100</v>
      </c>
      <c r="E176" s="603"/>
      <c r="F176" s="187"/>
      <c r="G176" s="486"/>
      <c r="H176" s="486"/>
      <c r="I176" s="415"/>
      <c r="J176" s="394"/>
      <c r="K176" s="205"/>
      <c r="L176" s="224">
        <f t="shared" si="73"/>
        <v>0</v>
      </c>
      <c r="M176" s="81"/>
      <c r="N176" s="1"/>
      <c r="O176" s="1"/>
      <c r="P176" s="1"/>
      <c r="Q176" s="1"/>
      <c r="R176" s="89"/>
      <c r="S176" s="1"/>
      <c r="T176" s="43"/>
      <c r="U176" s="1"/>
      <c r="V176" s="1"/>
      <c r="W176" s="43"/>
      <c r="X176" s="46"/>
    </row>
    <row r="177" spans="1:24" ht="15.75" hidden="1" thickBot="1" x14ac:dyDescent="0.3">
      <c r="A177" s="140" t="s">
        <v>500</v>
      </c>
      <c r="B177" s="59"/>
      <c r="C177" s="2"/>
      <c r="D177" s="603" t="s">
        <v>1101</v>
      </c>
      <c r="E177" s="603"/>
      <c r="F177" s="187"/>
      <c r="G177" s="486"/>
      <c r="H177" s="486"/>
      <c r="I177" s="415"/>
      <c r="J177" s="394"/>
      <c r="K177" s="205"/>
      <c r="L177" s="224">
        <f t="shared" si="73"/>
        <v>0</v>
      </c>
      <c r="M177" s="81"/>
      <c r="N177" s="1"/>
      <c r="O177" s="1"/>
      <c r="P177" s="1"/>
      <c r="Q177" s="1"/>
      <c r="R177" s="89"/>
      <c r="S177" s="1"/>
      <c r="T177" s="43"/>
      <c r="U177" s="1"/>
      <c r="V177" s="1"/>
      <c r="W177" s="43"/>
      <c r="X177" s="46"/>
    </row>
    <row r="178" spans="1:24" ht="15.75" hidden="1" thickBot="1" x14ac:dyDescent="0.3">
      <c r="A178" s="140" t="s">
        <v>501</v>
      </c>
      <c r="B178" s="59"/>
      <c r="C178" s="2"/>
      <c r="D178" s="603" t="s">
        <v>831</v>
      </c>
      <c r="E178" s="603"/>
      <c r="F178" s="187"/>
      <c r="G178" s="486"/>
      <c r="H178" s="486"/>
      <c r="I178" s="415"/>
      <c r="J178" s="394"/>
      <c r="K178" s="205"/>
      <c r="L178" s="224">
        <f t="shared" si="73"/>
        <v>0</v>
      </c>
      <c r="M178" s="81"/>
      <c r="N178" s="1"/>
      <c r="O178" s="1"/>
      <c r="P178" s="1"/>
      <c r="Q178" s="1"/>
      <c r="R178" s="89"/>
      <c r="S178" s="1"/>
      <c r="T178" s="43"/>
      <c r="U178" s="1"/>
      <c r="V178" s="1"/>
      <c r="W178" s="43"/>
      <c r="X178" s="46"/>
    </row>
    <row r="179" spans="1:24" ht="25.5" hidden="1" customHeight="1" x14ac:dyDescent="0.25">
      <c r="A179" s="140" t="s">
        <v>502</v>
      </c>
      <c r="B179" s="59"/>
      <c r="C179" s="2"/>
      <c r="D179" s="607" t="s">
        <v>834</v>
      </c>
      <c r="E179" s="607"/>
      <c r="F179" s="197"/>
      <c r="G179" s="497"/>
      <c r="H179" s="497"/>
      <c r="I179" s="426"/>
      <c r="J179" s="406"/>
      <c r="K179" s="215"/>
      <c r="L179" s="224">
        <f t="shared" si="73"/>
        <v>0</v>
      </c>
      <c r="M179" s="81"/>
      <c r="N179" s="1"/>
      <c r="O179" s="1"/>
      <c r="P179" s="1"/>
      <c r="Q179" s="1"/>
      <c r="R179" s="89"/>
      <c r="S179" s="1"/>
      <c r="T179" s="43"/>
      <c r="U179" s="1"/>
      <c r="V179" s="1"/>
      <c r="W179" s="43"/>
      <c r="X179" s="46"/>
    </row>
    <row r="180" spans="1:24" ht="15.75" hidden="1" thickBot="1" x14ac:dyDescent="0.3">
      <c r="A180" s="140" t="s">
        <v>503</v>
      </c>
      <c r="B180" s="59"/>
      <c r="C180" s="2"/>
      <c r="D180" s="603" t="s">
        <v>837</v>
      </c>
      <c r="E180" s="603"/>
      <c r="F180" s="187"/>
      <c r="G180" s="486"/>
      <c r="H180" s="486"/>
      <c r="I180" s="415"/>
      <c r="J180" s="394"/>
      <c r="K180" s="205"/>
      <c r="L180" s="224">
        <f t="shared" si="73"/>
        <v>0</v>
      </c>
      <c r="M180" s="81"/>
      <c r="N180" s="1"/>
      <c r="O180" s="1"/>
      <c r="P180" s="1"/>
      <c r="Q180" s="1"/>
      <c r="R180" s="89"/>
      <c r="S180" s="1"/>
      <c r="T180" s="43"/>
      <c r="U180" s="1"/>
      <c r="V180" s="1"/>
      <c r="W180" s="43"/>
      <c r="X180" s="46"/>
    </row>
    <row r="181" spans="1:24" ht="15.75" hidden="1" thickBot="1" x14ac:dyDescent="0.3">
      <c r="A181" s="140" t="s">
        <v>504</v>
      </c>
      <c r="B181" s="59"/>
      <c r="C181" s="2"/>
      <c r="D181" s="603" t="s">
        <v>1102</v>
      </c>
      <c r="E181" s="603"/>
      <c r="F181" s="187"/>
      <c r="G181" s="486"/>
      <c r="H181" s="486"/>
      <c r="I181" s="415"/>
      <c r="J181" s="394"/>
      <c r="K181" s="205"/>
      <c r="L181" s="224">
        <f t="shared" si="73"/>
        <v>0</v>
      </c>
      <c r="M181" s="81"/>
      <c r="N181" s="1"/>
      <c r="O181" s="1"/>
      <c r="P181" s="1"/>
      <c r="Q181" s="1"/>
      <c r="R181" s="89"/>
      <c r="S181" s="1"/>
      <c r="T181" s="43"/>
      <c r="U181" s="1"/>
      <c r="V181" s="1"/>
      <c r="W181" s="43"/>
      <c r="X181" s="46"/>
    </row>
    <row r="182" spans="1:24" ht="25.5" hidden="1" customHeight="1" x14ac:dyDescent="0.25">
      <c r="A182" s="140" t="s">
        <v>505</v>
      </c>
      <c r="B182" s="59"/>
      <c r="C182" s="2"/>
      <c r="D182" s="607" t="s">
        <v>841</v>
      </c>
      <c r="E182" s="607"/>
      <c r="F182" s="197"/>
      <c r="G182" s="497"/>
      <c r="H182" s="497"/>
      <c r="I182" s="426"/>
      <c r="J182" s="406"/>
      <c r="K182" s="215"/>
      <c r="L182" s="224">
        <f t="shared" si="73"/>
        <v>0</v>
      </c>
      <c r="M182" s="81"/>
      <c r="N182" s="1"/>
      <c r="O182" s="1"/>
      <c r="P182" s="1"/>
      <c r="Q182" s="1"/>
      <c r="R182" s="89"/>
      <c r="S182" s="1"/>
      <c r="T182" s="43"/>
      <c r="U182" s="1"/>
      <c r="V182" s="1"/>
      <c r="W182" s="43"/>
      <c r="X182" s="46"/>
    </row>
    <row r="183" spans="1:24" ht="25.5" hidden="1" customHeight="1" x14ac:dyDescent="0.25">
      <c r="A183" s="140" t="s">
        <v>506</v>
      </c>
      <c r="B183" s="59"/>
      <c r="C183" s="2"/>
      <c r="D183" s="607" t="s">
        <v>844</v>
      </c>
      <c r="E183" s="607"/>
      <c r="F183" s="197"/>
      <c r="G183" s="497"/>
      <c r="H183" s="497"/>
      <c r="I183" s="426"/>
      <c r="J183" s="406"/>
      <c r="K183" s="215"/>
      <c r="L183" s="224">
        <f t="shared" si="73"/>
        <v>0</v>
      </c>
      <c r="M183" s="81"/>
      <c r="N183" s="1"/>
      <c r="O183" s="1"/>
      <c r="P183" s="1"/>
      <c r="Q183" s="1"/>
      <c r="R183" s="89"/>
      <c r="S183" s="1"/>
      <c r="T183" s="43"/>
      <c r="U183" s="1"/>
      <c r="V183" s="1"/>
      <c r="W183" s="43"/>
      <c r="X183" s="46"/>
    </row>
    <row r="184" spans="1:24" ht="25.5" hidden="1" customHeight="1" x14ac:dyDescent="0.25">
      <c r="A184" s="140" t="s">
        <v>507</v>
      </c>
      <c r="B184" s="59"/>
      <c r="C184" s="2"/>
      <c r="D184" s="607" t="s">
        <v>846</v>
      </c>
      <c r="E184" s="607"/>
      <c r="F184" s="197"/>
      <c r="G184" s="497"/>
      <c r="H184" s="497"/>
      <c r="I184" s="426"/>
      <c r="J184" s="406"/>
      <c r="K184" s="215"/>
      <c r="L184" s="224">
        <f t="shared" si="73"/>
        <v>0</v>
      </c>
      <c r="M184" s="81"/>
      <c r="N184" s="1"/>
      <c r="O184" s="1"/>
      <c r="P184" s="1"/>
      <c r="Q184" s="1"/>
      <c r="R184" s="89"/>
      <c r="S184" s="1"/>
      <c r="T184" s="43"/>
      <c r="U184" s="1"/>
      <c r="V184" s="1"/>
      <c r="W184" s="43"/>
      <c r="X184" s="46"/>
    </row>
    <row r="185" spans="1:24" ht="25.5" hidden="1" customHeight="1" x14ac:dyDescent="0.25">
      <c r="A185" s="140" t="s">
        <v>508</v>
      </c>
      <c r="B185" s="59"/>
      <c r="C185" s="2"/>
      <c r="D185" s="607" t="s">
        <v>849</v>
      </c>
      <c r="E185" s="607"/>
      <c r="F185" s="197"/>
      <c r="G185" s="497"/>
      <c r="H185" s="497"/>
      <c r="I185" s="426"/>
      <c r="J185" s="406"/>
      <c r="K185" s="215"/>
      <c r="L185" s="224">
        <f t="shared" si="73"/>
        <v>0</v>
      </c>
      <c r="M185" s="81"/>
      <c r="N185" s="1"/>
      <c r="O185" s="1"/>
      <c r="P185" s="1"/>
      <c r="Q185" s="1"/>
      <c r="R185" s="89"/>
      <c r="S185" s="1"/>
      <c r="T185" s="43"/>
      <c r="U185" s="1"/>
      <c r="V185" s="1"/>
      <c r="W185" s="43"/>
      <c r="X185" s="46"/>
    </row>
    <row r="186" spans="1:24" s="19" customFormat="1" ht="15.75" hidden="1" thickBot="1" x14ac:dyDescent="0.3">
      <c r="A186" s="140" t="s">
        <v>509</v>
      </c>
      <c r="B186" s="101" t="s">
        <v>971</v>
      </c>
      <c r="C186" s="613" t="s">
        <v>510</v>
      </c>
      <c r="D186" s="614"/>
      <c r="E186" s="614"/>
      <c r="F186" s="188">
        <f>F187+F188+F189+F190+F191+F192+F193+F194+F195+F196</f>
        <v>0</v>
      </c>
      <c r="G186" s="487">
        <f>G187+G188+G189+G190+G191+G192+G193+G194+G195+G196</f>
        <v>0</v>
      </c>
      <c r="H186" s="487">
        <f>H187+H188+H189+H190+H191+H192+H193+H194+H195+H196</f>
        <v>0</v>
      </c>
      <c r="I186" s="416">
        <f>I187+I188+I189+I190+I191+I192+I193+I194+I195+I196</f>
        <v>0</v>
      </c>
      <c r="J186" s="395">
        <f t="shared" ref="J186:K186" si="92">J187+J188+J189+J190+J191+J192+J193+J194+J195+J196</f>
        <v>0</v>
      </c>
      <c r="K186" s="206">
        <f t="shared" si="92"/>
        <v>0</v>
      </c>
      <c r="L186" s="223">
        <f t="shared" si="73"/>
        <v>0</v>
      </c>
      <c r="M186" s="104">
        <f t="shared" ref="M186:X186" si="93">M187+M188+M189+M190+M191+M192+M193+M194+M195+M196</f>
        <v>0</v>
      </c>
      <c r="N186" s="105">
        <f t="shared" si="93"/>
        <v>0</v>
      </c>
      <c r="O186" s="105">
        <f t="shared" si="93"/>
        <v>0</v>
      </c>
      <c r="P186" s="105">
        <f t="shared" si="93"/>
        <v>0</v>
      </c>
      <c r="Q186" s="105">
        <f t="shared" si="93"/>
        <v>0</v>
      </c>
      <c r="R186" s="108">
        <f t="shared" ref="R186" si="94">R187+R188+R189+R190+R191+R192+R193+R194+R195+R196</f>
        <v>0</v>
      </c>
      <c r="S186" s="105">
        <f t="shared" si="93"/>
        <v>0</v>
      </c>
      <c r="T186" s="107">
        <f t="shared" si="93"/>
        <v>0</v>
      </c>
      <c r="U186" s="105">
        <f t="shared" si="93"/>
        <v>0</v>
      </c>
      <c r="V186" s="105">
        <f t="shared" si="93"/>
        <v>0</v>
      </c>
      <c r="W186" s="107">
        <f t="shared" si="93"/>
        <v>0</v>
      </c>
      <c r="X186" s="109">
        <f t="shared" si="93"/>
        <v>0</v>
      </c>
    </row>
    <row r="187" spans="1:24" ht="15.75" hidden="1" thickBot="1" x14ac:dyDescent="0.3">
      <c r="A187" s="140" t="s">
        <v>511</v>
      </c>
      <c r="B187" s="59"/>
      <c r="C187" s="2"/>
      <c r="D187" s="603" t="s">
        <v>642</v>
      </c>
      <c r="E187" s="603"/>
      <c r="F187" s="187"/>
      <c r="G187" s="486"/>
      <c r="H187" s="486"/>
      <c r="I187" s="415"/>
      <c r="J187" s="394"/>
      <c r="K187" s="205"/>
      <c r="L187" s="224">
        <f t="shared" si="73"/>
        <v>0</v>
      </c>
      <c r="M187" s="81"/>
      <c r="N187" s="1"/>
      <c r="O187" s="1"/>
      <c r="P187" s="1"/>
      <c r="Q187" s="1"/>
      <c r="R187" s="89"/>
      <c r="S187" s="1"/>
      <c r="T187" s="43"/>
      <c r="U187" s="1"/>
      <c r="V187" s="1"/>
      <c r="W187" s="43"/>
      <c r="X187" s="46"/>
    </row>
    <row r="188" spans="1:24" ht="15.75" hidden="1" thickBot="1" x14ac:dyDescent="0.3">
      <c r="A188" s="140" t="s">
        <v>512</v>
      </c>
      <c r="B188" s="59"/>
      <c r="C188" s="2"/>
      <c r="D188" s="603" t="s">
        <v>829</v>
      </c>
      <c r="E188" s="603"/>
      <c r="F188" s="187"/>
      <c r="G188" s="486"/>
      <c r="H188" s="486"/>
      <c r="I188" s="415"/>
      <c r="J188" s="394"/>
      <c r="K188" s="205"/>
      <c r="L188" s="224">
        <f t="shared" si="73"/>
        <v>0</v>
      </c>
      <c r="M188" s="81"/>
      <c r="N188" s="1"/>
      <c r="O188" s="1"/>
      <c r="P188" s="1"/>
      <c r="Q188" s="1"/>
      <c r="R188" s="89"/>
      <c r="S188" s="1"/>
      <c r="T188" s="43"/>
      <c r="U188" s="1"/>
      <c r="V188" s="1"/>
      <c r="W188" s="43"/>
      <c r="X188" s="46"/>
    </row>
    <row r="189" spans="1:24" ht="15.75" hidden="1" thickBot="1" x14ac:dyDescent="0.3">
      <c r="A189" s="140" t="s">
        <v>513</v>
      </c>
      <c r="B189" s="59"/>
      <c r="C189" s="2"/>
      <c r="D189" s="603" t="s">
        <v>832</v>
      </c>
      <c r="E189" s="603"/>
      <c r="F189" s="187"/>
      <c r="G189" s="486"/>
      <c r="H189" s="486"/>
      <c r="I189" s="415"/>
      <c r="J189" s="394"/>
      <c r="K189" s="205"/>
      <c r="L189" s="224">
        <f t="shared" si="73"/>
        <v>0</v>
      </c>
      <c r="M189" s="81"/>
      <c r="N189" s="1"/>
      <c r="O189" s="1"/>
      <c r="P189" s="1"/>
      <c r="Q189" s="1"/>
      <c r="R189" s="89"/>
      <c r="S189" s="1"/>
      <c r="T189" s="43"/>
      <c r="U189" s="1"/>
      <c r="V189" s="1"/>
      <c r="W189" s="43"/>
      <c r="X189" s="46"/>
    </row>
    <row r="190" spans="1:24" ht="15.75" hidden="1" thickBot="1" x14ac:dyDescent="0.3">
      <c r="A190" s="140" t="s">
        <v>514</v>
      </c>
      <c r="B190" s="59"/>
      <c r="C190" s="2"/>
      <c r="D190" s="607" t="s">
        <v>1103</v>
      </c>
      <c r="E190" s="607"/>
      <c r="F190" s="197"/>
      <c r="G190" s="497"/>
      <c r="H190" s="497"/>
      <c r="I190" s="426"/>
      <c r="J190" s="406"/>
      <c r="K190" s="215"/>
      <c r="L190" s="224">
        <f t="shared" si="73"/>
        <v>0</v>
      </c>
      <c r="M190" s="81"/>
      <c r="N190" s="1"/>
      <c r="O190" s="1"/>
      <c r="P190" s="1"/>
      <c r="Q190" s="1"/>
      <c r="R190" s="89"/>
      <c r="S190" s="1"/>
      <c r="T190" s="43"/>
      <c r="U190" s="1"/>
      <c r="V190" s="1"/>
      <c r="W190" s="43"/>
      <c r="X190" s="46"/>
    </row>
    <row r="191" spans="1:24" ht="15.75" hidden="1" thickBot="1" x14ac:dyDescent="0.3">
      <c r="A191" s="140" t="s">
        <v>515</v>
      </c>
      <c r="B191" s="59"/>
      <c r="C191" s="2"/>
      <c r="D191" s="603" t="s">
        <v>839</v>
      </c>
      <c r="E191" s="603"/>
      <c r="F191" s="187"/>
      <c r="G191" s="486"/>
      <c r="H191" s="486"/>
      <c r="I191" s="415"/>
      <c r="J191" s="394"/>
      <c r="K191" s="205"/>
      <c r="L191" s="224">
        <f t="shared" si="73"/>
        <v>0</v>
      </c>
      <c r="M191" s="81"/>
      <c r="N191" s="1"/>
      <c r="O191" s="1"/>
      <c r="P191" s="1"/>
      <c r="Q191" s="1"/>
      <c r="R191" s="89"/>
      <c r="S191" s="1"/>
      <c r="T191" s="43"/>
      <c r="U191" s="1"/>
      <c r="V191" s="1"/>
      <c r="W191" s="43"/>
      <c r="X191" s="46"/>
    </row>
    <row r="192" spans="1:24" ht="15.75" hidden="1" thickBot="1" x14ac:dyDescent="0.3">
      <c r="A192" s="140" t="s">
        <v>516</v>
      </c>
      <c r="B192" s="59"/>
      <c r="C192" s="2"/>
      <c r="D192" s="603" t="s">
        <v>838</v>
      </c>
      <c r="E192" s="603"/>
      <c r="F192" s="187"/>
      <c r="G192" s="486"/>
      <c r="H192" s="486"/>
      <c r="I192" s="415"/>
      <c r="J192" s="394"/>
      <c r="K192" s="205"/>
      <c r="L192" s="224">
        <f t="shared" si="73"/>
        <v>0</v>
      </c>
      <c r="M192" s="81"/>
      <c r="N192" s="1"/>
      <c r="O192" s="1"/>
      <c r="P192" s="1"/>
      <c r="Q192" s="1"/>
      <c r="R192" s="89"/>
      <c r="S192" s="1"/>
      <c r="T192" s="43"/>
      <c r="U192" s="1"/>
      <c r="V192" s="1"/>
      <c r="W192" s="43"/>
      <c r="X192" s="46"/>
    </row>
    <row r="193" spans="1:24" ht="25.5" hidden="1" customHeight="1" x14ac:dyDescent="0.25">
      <c r="A193" s="140" t="s">
        <v>517</v>
      </c>
      <c r="B193" s="59"/>
      <c r="C193" s="2"/>
      <c r="D193" s="607" t="s">
        <v>842</v>
      </c>
      <c r="E193" s="607"/>
      <c r="F193" s="197"/>
      <c r="G193" s="497"/>
      <c r="H193" s="497"/>
      <c r="I193" s="426"/>
      <c r="J193" s="406"/>
      <c r="K193" s="215"/>
      <c r="L193" s="224">
        <f t="shared" si="73"/>
        <v>0</v>
      </c>
      <c r="M193" s="81"/>
      <c r="N193" s="1"/>
      <c r="O193" s="1"/>
      <c r="P193" s="1"/>
      <c r="Q193" s="1"/>
      <c r="R193" s="89"/>
      <c r="S193" s="1"/>
      <c r="T193" s="43"/>
      <c r="U193" s="1"/>
      <c r="V193" s="1"/>
      <c r="W193" s="43"/>
      <c r="X193" s="46"/>
    </row>
    <row r="194" spans="1:24" ht="15.75" hidden="1" thickBot="1" x14ac:dyDescent="0.3">
      <c r="A194" s="140" t="s">
        <v>518</v>
      </c>
      <c r="B194" s="59"/>
      <c r="C194" s="2"/>
      <c r="D194" s="603" t="s">
        <v>1104</v>
      </c>
      <c r="E194" s="603"/>
      <c r="F194" s="187"/>
      <c r="G194" s="486"/>
      <c r="H194" s="486"/>
      <c r="I194" s="415"/>
      <c r="J194" s="394"/>
      <c r="K194" s="205"/>
      <c r="L194" s="224">
        <f t="shared" si="73"/>
        <v>0</v>
      </c>
      <c r="M194" s="81"/>
      <c r="N194" s="1"/>
      <c r="O194" s="1"/>
      <c r="P194" s="1"/>
      <c r="Q194" s="1"/>
      <c r="R194" s="89"/>
      <c r="S194" s="1"/>
      <c r="T194" s="43"/>
      <c r="U194" s="1"/>
      <c r="V194" s="1"/>
      <c r="W194" s="43"/>
      <c r="X194" s="46"/>
    </row>
    <row r="195" spans="1:24" ht="25.5" hidden="1" customHeight="1" x14ac:dyDescent="0.25">
      <c r="A195" s="140" t="s">
        <v>519</v>
      </c>
      <c r="B195" s="59"/>
      <c r="C195" s="2"/>
      <c r="D195" s="607" t="s">
        <v>847</v>
      </c>
      <c r="E195" s="607"/>
      <c r="F195" s="197"/>
      <c r="G195" s="497"/>
      <c r="H195" s="497"/>
      <c r="I195" s="426"/>
      <c r="J195" s="406"/>
      <c r="K195" s="215"/>
      <c r="L195" s="224">
        <f t="shared" si="73"/>
        <v>0</v>
      </c>
      <c r="M195" s="81"/>
      <c r="N195" s="1"/>
      <c r="O195" s="1"/>
      <c r="P195" s="1"/>
      <c r="Q195" s="1"/>
      <c r="R195" s="89"/>
      <c r="S195" s="1"/>
      <c r="T195" s="43"/>
      <c r="U195" s="1"/>
      <c r="V195" s="1"/>
      <c r="W195" s="43"/>
      <c r="X195" s="46"/>
    </row>
    <row r="196" spans="1:24" ht="25.5" hidden="1" customHeight="1" x14ac:dyDescent="0.25">
      <c r="A196" s="140" t="s">
        <v>520</v>
      </c>
      <c r="B196" s="59"/>
      <c r="C196" s="2"/>
      <c r="D196" s="607" t="s">
        <v>850</v>
      </c>
      <c r="E196" s="607"/>
      <c r="F196" s="197"/>
      <c r="G196" s="497"/>
      <c r="H196" s="497"/>
      <c r="I196" s="426"/>
      <c r="J196" s="406"/>
      <c r="K196" s="215"/>
      <c r="L196" s="224">
        <f t="shared" si="73"/>
        <v>0</v>
      </c>
      <c r="M196" s="81"/>
      <c r="N196" s="1"/>
      <c r="O196" s="1"/>
      <c r="P196" s="1"/>
      <c r="Q196" s="1"/>
      <c r="R196" s="89"/>
      <c r="S196" s="1"/>
      <c r="T196" s="43"/>
      <c r="U196" s="1"/>
      <c r="V196" s="1"/>
      <c r="W196" s="43"/>
      <c r="X196" s="46"/>
    </row>
    <row r="197" spans="1:24" s="19" customFormat="1" ht="25.5" hidden="1" customHeight="1" x14ac:dyDescent="0.25">
      <c r="A197" s="140" t="s">
        <v>521</v>
      </c>
      <c r="B197" s="101" t="s">
        <v>972</v>
      </c>
      <c r="C197" s="679" t="s">
        <v>892</v>
      </c>
      <c r="D197" s="680"/>
      <c r="E197" s="680"/>
      <c r="F197" s="202">
        <f>F198+F199</f>
        <v>0</v>
      </c>
      <c r="G197" s="502">
        <f>G198+G199</f>
        <v>0</v>
      </c>
      <c r="H197" s="502">
        <f>H198+H199</f>
        <v>0</v>
      </c>
      <c r="I197" s="432">
        <f>I198+I199</f>
        <v>0</v>
      </c>
      <c r="J197" s="412">
        <f t="shared" ref="J197:K197" si="95">J198+J199</f>
        <v>0</v>
      </c>
      <c r="K197" s="220">
        <f t="shared" si="95"/>
        <v>0</v>
      </c>
      <c r="L197" s="223">
        <f t="shared" si="73"/>
        <v>0</v>
      </c>
      <c r="M197" s="104">
        <f t="shared" ref="M197:X197" si="96">M198+M199</f>
        <v>0</v>
      </c>
      <c r="N197" s="105">
        <f t="shared" si="96"/>
        <v>0</v>
      </c>
      <c r="O197" s="105">
        <f t="shared" si="96"/>
        <v>0</v>
      </c>
      <c r="P197" s="105">
        <f t="shared" si="96"/>
        <v>0</v>
      </c>
      <c r="Q197" s="105">
        <f t="shared" si="96"/>
        <v>0</v>
      </c>
      <c r="R197" s="108">
        <f t="shared" ref="R197" si="97">R198+R199</f>
        <v>0</v>
      </c>
      <c r="S197" s="105">
        <f t="shared" si="96"/>
        <v>0</v>
      </c>
      <c r="T197" s="107">
        <f t="shared" si="96"/>
        <v>0</v>
      </c>
      <c r="U197" s="105">
        <f t="shared" si="96"/>
        <v>0</v>
      </c>
      <c r="V197" s="105">
        <f t="shared" si="96"/>
        <v>0</v>
      </c>
      <c r="W197" s="107">
        <f t="shared" si="96"/>
        <v>0</v>
      </c>
      <c r="X197" s="109">
        <f t="shared" si="96"/>
        <v>0</v>
      </c>
    </row>
    <row r="198" spans="1:24" ht="25.5" hidden="1" customHeight="1" x14ac:dyDescent="0.25">
      <c r="A198" s="140" t="s">
        <v>522</v>
      </c>
      <c r="B198" s="59"/>
      <c r="C198" s="2"/>
      <c r="D198" s="607" t="s">
        <v>853</v>
      </c>
      <c r="E198" s="607"/>
      <c r="F198" s="197"/>
      <c r="G198" s="497"/>
      <c r="H198" s="497"/>
      <c r="I198" s="426"/>
      <c r="J198" s="406"/>
      <c r="K198" s="215"/>
      <c r="L198" s="224">
        <f t="shared" si="73"/>
        <v>0</v>
      </c>
      <c r="M198" s="81"/>
      <c r="N198" s="1"/>
      <c r="O198" s="1"/>
      <c r="P198" s="1"/>
      <c r="Q198" s="1"/>
      <c r="R198" s="89"/>
      <c r="S198" s="1"/>
      <c r="T198" s="43"/>
      <c r="U198" s="1"/>
      <c r="V198" s="1"/>
      <c r="W198" s="43"/>
      <c r="X198" s="46"/>
    </row>
    <row r="199" spans="1:24" ht="25.5" hidden="1" customHeight="1" x14ac:dyDescent="0.25">
      <c r="A199" s="140" t="s">
        <v>523</v>
      </c>
      <c r="B199" s="59"/>
      <c r="C199" s="2"/>
      <c r="D199" s="607" t="s">
        <v>854</v>
      </c>
      <c r="E199" s="607"/>
      <c r="F199" s="197"/>
      <c r="G199" s="497"/>
      <c r="H199" s="497"/>
      <c r="I199" s="426"/>
      <c r="J199" s="406"/>
      <c r="K199" s="215"/>
      <c r="L199" s="224">
        <f t="shared" si="73"/>
        <v>0</v>
      </c>
      <c r="M199" s="81"/>
      <c r="N199" s="1"/>
      <c r="O199" s="1"/>
      <c r="P199" s="1"/>
      <c r="Q199" s="1"/>
      <c r="R199" s="89"/>
      <c r="S199" s="1"/>
      <c r="T199" s="43"/>
      <c r="U199" s="1"/>
      <c r="V199" s="1"/>
      <c r="W199" s="43"/>
      <c r="X199" s="46"/>
    </row>
    <row r="200" spans="1:24" s="19" customFormat="1" ht="15" hidden="1" customHeight="1" x14ac:dyDescent="0.25">
      <c r="A200" s="140" t="s">
        <v>524</v>
      </c>
      <c r="B200" s="101" t="s">
        <v>973</v>
      </c>
      <c r="C200" s="679" t="s">
        <v>1105</v>
      </c>
      <c r="D200" s="680"/>
      <c r="E200" s="680"/>
      <c r="F200" s="202">
        <f>F201+F202+F203+F204+F205+F206+F207+F208+F209+F210+F211</f>
        <v>0</v>
      </c>
      <c r="G200" s="502">
        <f>G201+G202+G203+G204+G205+G206+G207+G208+G209+G210+G211</f>
        <v>0</v>
      </c>
      <c r="H200" s="502">
        <f>H201+H202+H203+H204+H205+H206+H207+H208+H209+H210+H211</f>
        <v>0</v>
      </c>
      <c r="I200" s="432">
        <f>I201+I202+I203+I204+I205+I206+I207+I208+I209+I210+I211</f>
        <v>0</v>
      </c>
      <c r="J200" s="412">
        <f t="shared" ref="J200:K200" si="98">J201+J202+J203+J204+J205+J206+J207+J208+J209+J210+J211</f>
        <v>0</v>
      </c>
      <c r="K200" s="220">
        <f t="shared" si="98"/>
        <v>0</v>
      </c>
      <c r="L200" s="223">
        <f t="shared" ref="L200:L248" si="99">SUM(J200:K200)</f>
        <v>0</v>
      </c>
      <c r="M200" s="104">
        <f t="shared" ref="M200:X200" si="100">M201+M202+M203+M204+M205+M206+M207+M208+M209+M210+M211</f>
        <v>0</v>
      </c>
      <c r="N200" s="105">
        <f t="shared" si="100"/>
        <v>0</v>
      </c>
      <c r="O200" s="105">
        <f t="shared" si="100"/>
        <v>0</v>
      </c>
      <c r="P200" s="105">
        <f t="shared" si="100"/>
        <v>0</v>
      </c>
      <c r="Q200" s="105">
        <f t="shared" si="100"/>
        <v>0</v>
      </c>
      <c r="R200" s="108">
        <f t="shared" ref="R200" si="101">R201+R202+R203+R204+R205+R206+R207+R208+R209+R210+R211</f>
        <v>0</v>
      </c>
      <c r="S200" s="105">
        <f t="shared" si="100"/>
        <v>0</v>
      </c>
      <c r="T200" s="107">
        <f t="shared" si="100"/>
        <v>0</v>
      </c>
      <c r="U200" s="105">
        <f t="shared" si="100"/>
        <v>0</v>
      </c>
      <c r="V200" s="105">
        <f t="shared" si="100"/>
        <v>0</v>
      </c>
      <c r="W200" s="107">
        <f t="shared" si="100"/>
        <v>0</v>
      </c>
      <c r="X200" s="109">
        <f t="shared" si="100"/>
        <v>0</v>
      </c>
    </row>
    <row r="201" spans="1:24" ht="15.75" hidden="1" thickBot="1" x14ac:dyDescent="0.3">
      <c r="A201" s="140" t="s">
        <v>525</v>
      </c>
      <c r="B201" s="59"/>
      <c r="C201" s="2"/>
      <c r="D201" s="603" t="s">
        <v>643</v>
      </c>
      <c r="E201" s="603"/>
      <c r="F201" s="187"/>
      <c r="G201" s="486"/>
      <c r="H201" s="486"/>
      <c r="I201" s="415"/>
      <c r="J201" s="394"/>
      <c r="K201" s="205"/>
      <c r="L201" s="224">
        <f t="shared" si="99"/>
        <v>0</v>
      </c>
      <c r="M201" s="81"/>
      <c r="N201" s="1"/>
      <c r="O201" s="1"/>
      <c r="P201" s="1"/>
      <c r="Q201" s="1"/>
      <c r="R201" s="89"/>
      <c r="S201" s="1"/>
      <c r="T201" s="43"/>
      <c r="U201" s="1"/>
      <c r="V201" s="1"/>
      <c r="W201" s="43"/>
      <c r="X201" s="46"/>
    </row>
    <row r="202" spans="1:24" ht="15.75" hidden="1" thickBot="1" x14ac:dyDescent="0.3">
      <c r="A202" s="140" t="s">
        <v>526</v>
      </c>
      <c r="B202" s="59"/>
      <c r="C202" s="2"/>
      <c r="D202" s="603" t="s">
        <v>1106</v>
      </c>
      <c r="E202" s="603"/>
      <c r="F202" s="187"/>
      <c r="G202" s="486"/>
      <c r="H202" s="486"/>
      <c r="I202" s="415"/>
      <c r="J202" s="394"/>
      <c r="K202" s="205"/>
      <c r="L202" s="224">
        <f t="shared" si="99"/>
        <v>0</v>
      </c>
      <c r="M202" s="81"/>
      <c r="N202" s="1"/>
      <c r="O202" s="1"/>
      <c r="P202" s="1"/>
      <c r="Q202" s="1"/>
      <c r="R202" s="89"/>
      <c r="S202" s="1"/>
      <c r="T202" s="43"/>
      <c r="U202" s="1"/>
      <c r="V202" s="1"/>
      <c r="W202" s="43"/>
      <c r="X202" s="46"/>
    </row>
    <row r="203" spans="1:24" ht="15.75" hidden="1" thickBot="1" x14ac:dyDescent="0.3">
      <c r="A203" s="140" t="s">
        <v>527</v>
      </c>
      <c r="B203" s="59"/>
      <c r="C203" s="2"/>
      <c r="D203" s="603" t="s">
        <v>646</v>
      </c>
      <c r="E203" s="603"/>
      <c r="F203" s="187"/>
      <c r="G203" s="486"/>
      <c r="H203" s="486"/>
      <c r="I203" s="415"/>
      <c r="J203" s="394"/>
      <c r="K203" s="205"/>
      <c r="L203" s="224">
        <f t="shared" si="99"/>
        <v>0</v>
      </c>
      <c r="M203" s="81"/>
      <c r="N203" s="1"/>
      <c r="O203" s="1"/>
      <c r="P203" s="1"/>
      <c r="Q203" s="1"/>
      <c r="R203" s="89"/>
      <c r="S203" s="1"/>
      <c r="T203" s="43"/>
      <c r="U203" s="1"/>
      <c r="V203" s="1"/>
      <c r="W203" s="43"/>
      <c r="X203" s="46"/>
    </row>
    <row r="204" spans="1:24" ht="15.75" hidden="1" thickBot="1" x14ac:dyDescent="0.3">
      <c r="A204" s="140" t="s">
        <v>528</v>
      </c>
      <c r="B204" s="59"/>
      <c r="C204" s="2"/>
      <c r="D204" s="603" t="s">
        <v>644</v>
      </c>
      <c r="E204" s="603"/>
      <c r="F204" s="187"/>
      <c r="G204" s="486"/>
      <c r="H204" s="486"/>
      <c r="I204" s="415"/>
      <c r="J204" s="394"/>
      <c r="K204" s="205"/>
      <c r="L204" s="224">
        <f t="shared" si="99"/>
        <v>0</v>
      </c>
      <c r="M204" s="81"/>
      <c r="N204" s="1"/>
      <c r="O204" s="1"/>
      <c r="P204" s="1"/>
      <c r="Q204" s="1"/>
      <c r="R204" s="89"/>
      <c r="S204" s="1"/>
      <c r="T204" s="43"/>
      <c r="U204" s="1"/>
      <c r="V204" s="1"/>
      <c r="W204" s="43"/>
      <c r="X204" s="46"/>
    </row>
    <row r="205" spans="1:24" ht="15.75" hidden="1" thickBot="1" x14ac:dyDescent="0.3">
      <c r="A205" s="140" t="s">
        <v>529</v>
      </c>
      <c r="B205" s="59"/>
      <c r="C205" s="2"/>
      <c r="D205" s="603" t="s">
        <v>1107</v>
      </c>
      <c r="E205" s="603"/>
      <c r="F205" s="187"/>
      <c r="G205" s="486"/>
      <c r="H205" s="486"/>
      <c r="I205" s="415"/>
      <c r="J205" s="394"/>
      <c r="K205" s="205"/>
      <c r="L205" s="224">
        <f t="shared" si="99"/>
        <v>0</v>
      </c>
      <c r="M205" s="81"/>
      <c r="N205" s="1"/>
      <c r="O205" s="1"/>
      <c r="P205" s="1"/>
      <c r="Q205" s="1"/>
      <c r="R205" s="89"/>
      <c r="S205" s="1"/>
      <c r="T205" s="43"/>
      <c r="U205" s="1"/>
      <c r="V205" s="1"/>
      <c r="W205" s="43"/>
      <c r="X205" s="46"/>
    </row>
    <row r="206" spans="1:24" ht="25.5" hidden="1" customHeight="1" x14ac:dyDescent="0.25">
      <c r="A206" s="140" t="s">
        <v>530</v>
      </c>
      <c r="B206" s="59"/>
      <c r="C206" s="2"/>
      <c r="D206" s="607" t="s">
        <v>822</v>
      </c>
      <c r="E206" s="607"/>
      <c r="F206" s="197"/>
      <c r="G206" s="497"/>
      <c r="H206" s="497"/>
      <c r="I206" s="426"/>
      <c r="J206" s="406"/>
      <c r="K206" s="215"/>
      <c r="L206" s="224">
        <f t="shared" si="99"/>
        <v>0</v>
      </c>
      <c r="M206" s="81"/>
      <c r="N206" s="1"/>
      <c r="O206" s="1"/>
      <c r="P206" s="1"/>
      <c r="Q206" s="1"/>
      <c r="R206" s="89"/>
      <c r="S206" s="1"/>
      <c r="T206" s="43"/>
      <c r="U206" s="1"/>
      <c r="V206" s="1"/>
      <c r="W206" s="43"/>
      <c r="X206" s="46"/>
    </row>
    <row r="207" spans="1:24" ht="25.5" hidden="1" customHeight="1" x14ac:dyDescent="0.25">
      <c r="A207" s="140" t="s">
        <v>531</v>
      </c>
      <c r="B207" s="59"/>
      <c r="C207" s="2"/>
      <c r="D207" s="607" t="s">
        <v>825</v>
      </c>
      <c r="E207" s="607"/>
      <c r="F207" s="197"/>
      <c r="G207" s="497"/>
      <c r="H207" s="497"/>
      <c r="I207" s="426"/>
      <c r="J207" s="406"/>
      <c r="K207" s="215"/>
      <c r="L207" s="224">
        <f t="shared" si="99"/>
        <v>0</v>
      </c>
      <c r="M207" s="81"/>
      <c r="N207" s="1"/>
      <c r="O207" s="1"/>
      <c r="P207" s="1"/>
      <c r="Q207" s="1"/>
      <c r="R207" s="89"/>
      <c r="S207" s="1"/>
      <c r="T207" s="43"/>
      <c r="U207" s="1"/>
      <c r="V207" s="1"/>
      <c r="W207" s="43"/>
      <c r="X207" s="46"/>
    </row>
    <row r="208" spans="1:24" ht="15.75" hidden="1" thickBot="1" x14ac:dyDescent="0.3">
      <c r="A208" s="140" t="s">
        <v>532</v>
      </c>
      <c r="B208" s="59"/>
      <c r="C208" s="2"/>
      <c r="D208" s="603" t="s">
        <v>1108</v>
      </c>
      <c r="E208" s="603"/>
      <c r="F208" s="187"/>
      <c r="G208" s="486"/>
      <c r="H208" s="486"/>
      <c r="I208" s="415"/>
      <c r="J208" s="394"/>
      <c r="K208" s="205"/>
      <c r="L208" s="224">
        <f t="shared" si="99"/>
        <v>0</v>
      </c>
      <c r="M208" s="81"/>
      <c r="N208" s="1"/>
      <c r="O208" s="1"/>
      <c r="P208" s="1"/>
      <c r="Q208" s="1"/>
      <c r="R208" s="89"/>
      <c r="S208" s="1"/>
      <c r="T208" s="43"/>
      <c r="U208" s="1"/>
      <c r="V208" s="1"/>
      <c r="W208" s="43"/>
      <c r="X208" s="46"/>
    </row>
    <row r="209" spans="1:24" ht="15.75" hidden="1" thickBot="1" x14ac:dyDescent="0.3">
      <c r="A209" s="140" t="s">
        <v>533</v>
      </c>
      <c r="B209" s="59"/>
      <c r="C209" s="2"/>
      <c r="D209" s="603" t="s">
        <v>645</v>
      </c>
      <c r="E209" s="603"/>
      <c r="F209" s="187"/>
      <c r="G209" s="486"/>
      <c r="H209" s="486"/>
      <c r="I209" s="415"/>
      <c r="J209" s="394"/>
      <c r="K209" s="205"/>
      <c r="L209" s="224">
        <f t="shared" si="99"/>
        <v>0</v>
      </c>
      <c r="M209" s="81"/>
      <c r="N209" s="1"/>
      <c r="O209" s="1"/>
      <c r="P209" s="1"/>
      <c r="Q209" s="1"/>
      <c r="R209" s="89"/>
      <c r="S209" s="1"/>
      <c r="T209" s="43"/>
      <c r="U209" s="1"/>
      <c r="V209" s="1"/>
      <c r="W209" s="43"/>
      <c r="X209" s="46"/>
    </row>
    <row r="210" spans="1:24" ht="15.75" hidden="1" thickBot="1" x14ac:dyDescent="0.3">
      <c r="A210" s="140" t="s">
        <v>534</v>
      </c>
      <c r="B210" s="59"/>
      <c r="C210" s="2"/>
      <c r="D210" s="603" t="s">
        <v>1109</v>
      </c>
      <c r="E210" s="603"/>
      <c r="F210" s="187"/>
      <c r="G210" s="486"/>
      <c r="H210" s="486"/>
      <c r="I210" s="415"/>
      <c r="J210" s="394"/>
      <c r="K210" s="205"/>
      <c r="L210" s="224">
        <f t="shared" si="99"/>
        <v>0</v>
      </c>
      <c r="M210" s="81"/>
      <c r="N210" s="1"/>
      <c r="O210" s="1"/>
      <c r="P210" s="1"/>
      <c r="Q210" s="1"/>
      <c r="R210" s="89"/>
      <c r="S210" s="1"/>
      <c r="T210" s="43"/>
      <c r="U210" s="1"/>
      <c r="V210" s="1"/>
      <c r="W210" s="43"/>
      <c r="X210" s="46"/>
    </row>
    <row r="211" spans="1:24" ht="15.75" hidden="1" thickBot="1" x14ac:dyDescent="0.3">
      <c r="A211" s="140" t="s">
        <v>535</v>
      </c>
      <c r="B211" s="59"/>
      <c r="C211" s="2"/>
      <c r="D211" s="603" t="s">
        <v>851</v>
      </c>
      <c r="E211" s="603"/>
      <c r="F211" s="187"/>
      <c r="G211" s="486"/>
      <c r="H211" s="486"/>
      <c r="I211" s="415"/>
      <c r="J211" s="394"/>
      <c r="K211" s="205"/>
      <c r="L211" s="224">
        <f t="shared" si="99"/>
        <v>0</v>
      </c>
      <c r="M211" s="81"/>
      <c r="N211" s="1"/>
      <c r="O211" s="1"/>
      <c r="P211" s="1"/>
      <c r="Q211" s="1"/>
      <c r="R211" s="89"/>
      <c r="S211" s="1"/>
      <c r="T211" s="43"/>
      <c r="U211" s="1"/>
      <c r="V211" s="1"/>
      <c r="W211" s="43"/>
      <c r="X211" s="46"/>
    </row>
    <row r="212" spans="1:24" s="19" customFormat="1" ht="15.75" hidden="1" thickBot="1" x14ac:dyDescent="0.3">
      <c r="A212" s="140" t="s">
        <v>536</v>
      </c>
      <c r="B212" s="101" t="s">
        <v>974</v>
      </c>
      <c r="C212" s="613" t="s">
        <v>537</v>
      </c>
      <c r="D212" s="614"/>
      <c r="E212" s="614"/>
      <c r="F212" s="188"/>
      <c r="G212" s="487"/>
      <c r="H212" s="487"/>
      <c r="I212" s="416"/>
      <c r="J212" s="395"/>
      <c r="K212" s="206"/>
      <c r="L212" s="223">
        <f t="shared" si="99"/>
        <v>0</v>
      </c>
      <c r="M212" s="104"/>
      <c r="N212" s="105"/>
      <c r="O212" s="105"/>
      <c r="P212" s="105"/>
      <c r="Q212" s="105"/>
      <c r="R212" s="108"/>
      <c r="S212" s="105"/>
      <c r="T212" s="107"/>
      <c r="U212" s="105"/>
      <c r="V212" s="105"/>
      <c r="W212" s="107"/>
      <c r="X212" s="109"/>
    </row>
    <row r="213" spans="1:24" s="19" customFormat="1" ht="15.75" hidden="1" thickBot="1" x14ac:dyDescent="0.3">
      <c r="A213" s="140" t="s">
        <v>538</v>
      </c>
      <c r="B213" s="101" t="s">
        <v>975</v>
      </c>
      <c r="C213" s="613" t="s">
        <v>539</v>
      </c>
      <c r="D213" s="614"/>
      <c r="E213" s="614"/>
      <c r="F213" s="188"/>
      <c r="G213" s="487"/>
      <c r="H213" s="487"/>
      <c r="I213" s="416"/>
      <c r="J213" s="395"/>
      <c r="K213" s="206"/>
      <c r="L213" s="223">
        <f t="shared" si="99"/>
        <v>0</v>
      </c>
      <c r="M213" s="104"/>
      <c r="N213" s="105"/>
      <c r="O213" s="105"/>
      <c r="P213" s="105"/>
      <c r="Q213" s="105"/>
      <c r="R213" s="108"/>
      <c r="S213" s="105"/>
      <c r="T213" s="107"/>
      <c r="U213" s="105"/>
      <c r="V213" s="105"/>
      <c r="W213" s="107"/>
      <c r="X213" s="109"/>
    </row>
    <row r="214" spans="1:24" s="19" customFormat="1" ht="15.75" hidden="1" thickBot="1" x14ac:dyDescent="0.3">
      <c r="A214" s="140" t="s">
        <v>540</v>
      </c>
      <c r="B214" s="101" t="s">
        <v>976</v>
      </c>
      <c r="C214" s="613" t="s">
        <v>541</v>
      </c>
      <c r="D214" s="614"/>
      <c r="E214" s="614"/>
      <c r="F214" s="188">
        <f>F215+F216+F217+F218+F219+F220+F221+F222+F223+F224</f>
        <v>0</v>
      </c>
      <c r="G214" s="487">
        <f>G215+G216+G217+G218+G219+G220+G221+G222+G223+G224</f>
        <v>0</v>
      </c>
      <c r="H214" s="487">
        <f>H215+H216+H217+H218+H219+H220+H221+H222+H223+H224</f>
        <v>0</v>
      </c>
      <c r="I214" s="416">
        <f>I215+I216+I217+I218+I219+I220+I221+I222+I223+I224</f>
        <v>0</v>
      </c>
      <c r="J214" s="395">
        <f t="shared" ref="J214:K214" si="102">J215+J216+J217+J218+J219+J220+J221+J222+J223+J224</f>
        <v>0</v>
      </c>
      <c r="K214" s="206">
        <f t="shared" si="102"/>
        <v>0</v>
      </c>
      <c r="L214" s="223">
        <f t="shared" si="99"/>
        <v>0</v>
      </c>
      <c r="M214" s="104">
        <f t="shared" ref="M214:X214" si="103">M215+M216+M217+M218+M219+M220+M221+M222+M223+M224</f>
        <v>0</v>
      </c>
      <c r="N214" s="105">
        <f t="shared" si="103"/>
        <v>0</v>
      </c>
      <c r="O214" s="105">
        <f t="shared" si="103"/>
        <v>0</v>
      </c>
      <c r="P214" s="105">
        <f t="shared" si="103"/>
        <v>0</v>
      </c>
      <c r="Q214" s="105">
        <f t="shared" si="103"/>
        <v>0</v>
      </c>
      <c r="R214" s="108">
        <f t="shared" ref="R214" si="104">R215+R216+R217+R218+R219+R220+R221+R222+R223+R224</f>
        <v>0</v>
      </c>
      <c r="S214" s="105">
        <f t="shared" si="103"/>
        <v>0</v>
      </c>
      <c r="T214" s="107">
        <f t="shared" si="103"/>
        <v>0</v>
      </c>
      <c r="U214" s="105">
        <f t="shared" si="103"/>
        <v>0</v>
      </c>
      <c r="V214" s="105">
        <f t="shared" si="103"/>
        <v>0</v>
      </c>
      <c r="W214" s="107">
        <f t="shared" si="103"/>
        <v>0</v>
      </c>
      <c r="X214" s="109">
        <f t="shared" si="103"/>
        <v>0</v>
      </c>
    </row>
    <row r="215" spans="1:24" ht="15.75" hidden="1" thickBot="1" x14ac:dyDescent="0.3">
      <c r="A215" s="140" t="s">
        <v>542</v>
      </c>
      <c r="B215" s="59"/>
      <c r="C215" s="2"/>
      <c r="D215" s="603" t="s">
        <v>647</v>
      </c>
      <c r="E215" s="603"/>
      <c r="F215" s="187"/>
      <c r="G215" s="486"/>
      <c r="H215" s="486"/>
      <c r="I215" s="415"/>
      <c r="J215" s="394"/>
      <c r="K215" s="205"/>
      <c r="L215" s="224">
        <f t="shared" si="99"/>
        <v>0</v>
      </c>
      <c r="M215" s="81"/>
      <c r="N215" s="1"/>
      <c r="O215" s="1"/>
      <c r="P215" s="1"/>
      <c r="Q215" s="1"/>
      <c r="R215" s="89"/>
      <c r="S215" s="1"/>
      <c r="T215" s="43"/>
      <c r="U215" s="1"/>
      <c r="V215" s="1"/>
      <c r="W215" s="43"/>
      <c r="X215" s="46"/>
    </row>
    <row r="216" spans="1:24" ht="15.75" hidden="1" thickBot="1" x14ac:dyDescent="0.3">
      <c r="A216" s="140" t="s">
        <v>543</v>
      </c>
      <c r="B216" s="59"/>
      <c r="C216" s="2"/>
      <c r="D216" s="603" t="s">
        <v>648</v>
      </c>
      <c r="E216" s="603"/>
      <c r="F216" s="187"/>
      <c r="G216" s="486"/>
      <c r="H216" s="486"/>
      <c r="I216" s="415"/>
      <c r="J216" s="394"/>
      <c r="K216" s="205"/>
      <c r="L216" s="224">
        <f t="shared" si="99"/>
        <v>0</v>
      </c>
      <c r="M216" s="81"/>
      <c r="N216" s="1"/>
      <c r="O216" s="1"/>
      <c r="P216" s="1"/>
      <c r="Q216" s="1"/>
      <c r="R216" s="89"/>
      <c r="S216" s="1"/>
      <c r="T216" s="43"/>
      <c r="U216" s="1"/>
      <c r="V216" s="1"/>
      <c r="W216" s="43"/>
      <c r="X216" s="46"/>
    </row>
    <row r="217" spans="1:24" ht="15.75" hidden="1" thickBot="1" x14ac:dyDescent="0.3">
      <c r="A217" s="140" t="s">
        <v>544</v>
      </c>
      <c r="B217" s="59"/>
      <c r="C217" s="2"/>
      <c r="D217" s="603" t="s">
        <v>649</v>
      </c>
      <c r="E217" s="603"/>
      <c r="F217" s="187"/>
      <c r="G217" s="486"/>
      <c r="H217" s="486"/>
      <c r="I217" s="415"/>
      <c r="J217" s="394"/>
      <c r="K217" s="205"/>
      <c r="L217" s="224">
        <f t="shared" si="99"/>
        <v>0</v>
      </c>
      <c r="M217" s="81"/>
      <c r="N217" s="1"/>
      <c r="O217" s="1"/>
      <c r="P217" s="1"/>
      <c r="Q217" s="1"/>
      <c r="R217" s="89"/>
      <c r="S217" s="1"/>
      <c r="T217" s="43"/>
      <c r="U217" s="1"/>
      <c r="V217" s="1"/>
      <c r="W217" s="43"/>
      <c r="X217" s="46"/>
    </row>
    <row r="218" spans="1:24" ht="15.75" hidden="1" thickBot="1" x14ac:dyDescent="0.3">
      <c r="A218" s="140" t="s">
        <v>545</v>
      </c>
      <c r="B218" s="59"/>
      <c r="C218" s="2"/>
      <c r="D218" s="603" t="s">
        <v>650</v>
      </c>
      <c r="E218" s="603"/>
      <c r="F218" s="187"/>
      <c r="G218" s="486"/>
      <c r="H218" s="486"/>
      <c r="I218" s="415"/>
      <c r="J218" s="394"/>
      <c r="K218" s="205"/>
      <c r="L218" s="224">
        <f t="shared" si="99"/>
        <v>0</v>
      </c>
      <c r="M218" s="81"/>
      <c r="N218" s="1"/>
      <c r="O218" s="1"/>
      <c r="P218" s="1"/>
      <c r="Q218" s="1"/>
      <c r="R218" s="89"/>
      <c r="S218" s="1"/>
      <c r="T218" s="43"/>
      <c r="U218" s="1"/>
      <c r="V218" s="1"/>
      <c r="W218" s="43"/>
      <c r="X218" s="46"/>
    </row>
    <row r="219" spans="1:24" ht="15.75" hidden="1" thickBot="1" x14ac:dyDescent="0.3">
      <c r="A219" s="140" t="s">
        <v>546</v>
      </c>
      <c r="B219" s="59"/>
      <c r="C219" s="2"/>
      <c r="D219" s="603" t="s">
        <v>651</v>
      </c>
      <c r="E219" s="603"/>
      <c r="F219" s="187"/>
      <c r="G219" s="486"/>
      <c r="H219" s="486"/>
      <c r="I219" s="415"/>
      <c r="J219" s="394"/>
      <c r="K219" s="205"/>
      <c r="L219" s="224">
        <f t="shared" si="99"/>
        <v>0</v>
      </c>
      <c r="M219" s="81"/>
      <c r="N219" s="1"/>
      <c r="O219" s="1"/>
      <c r="P219" s="1"/>
      <c r="Q219" s="1"/>
      <c r="R219" s="89"/>
      <c r="S219" s="1"/>
      <c r="T219" s="43"/>
      <c r="U219" s="1"/>
      <c r="V219" s="1"/>
      <c r="W219" s="43"/>
      <c r="X219" s="46"/>
    </row>
    <row r="220" spans="1:24" ht="25.5" hidden="1" customHeight="1" x14ac:dyDescent="0.25">
      <c r="A220" s="140" t="s">
        <v>547</v>
      </c>
      <c r="B220" s="59"/>
      <c r="C220" s="2"/>
      <c r="D220" s="607" t="s">
        <v>823</v>
      </c>
      <c r="E220" s="607"/>
      <c r="F220" s="197"/>
      <c r="G220" s="497"/>
      <c r="H220" s="497"/>
      <c r="I220" s="426"/>
      <c r="J220" s="406"/>
      <c r="K220" s="215"/>
      <c r="L220" s="224">
        <f t="shared" si="99"/>
        <v>0</v>
      </c>
      <c r="M220" s="81"/>
      <c r="N220" s="1"/>
      <c r="O220" s="1"/>
      <c r="P220" s="1"/>
      <c r="Q220" s="1"/>
      <c r="R220" s="89"/>
      <c r="S220" s="1"/>
      <c r="T220" s="43"/>
      <c r="U220" s="1"/>
      <c r="V220" s="1"/>
      <c r="W220" s="43"/>
      <c r="X220" s="46"/>
    </row>
    <row r="221" spans="1:24" ht="25.5" hidden="1" customHeight="1" x14ac:dyDescent="0.25">
      <c r="A221" s="140" t="s">
        <v>548</v>
      </c>
      <c r="B221" s="59"/>
      <c r="C221" s="2"/>
      <c r="D221" s="607" t="s">
        <v>826</v>
      </c>
      <c r="E221" s="607"/>
      <c r="F221" s="197"/>
      <c r="G221" s="497"/>
      <c r="H221" s="497"/>
      <c r="I221" s="426"/>
      <c r="J221" s="406"/>
      <c r="K221" s="215"/>
      <c r="L221" s="224">
        <f t="shared" si="99"/>
        <v>0</v>
      </c>
      <c r="M221" s="81"/>
      <c r="N221" s="1"/>
      <c r="O221" s="1"/>
      <c r="P221" s="1"/>
      <c r="Q221" s="1"/>
      <c r="R221" s="89"/>
      <c r="S221" s="1"/>
      <c r="T221" s="43"/>
      <c r="U221" s="1"/>
      <c r="V221" s="1"/>
      <c r="W221" s="43"/>
      <c r="X221" s="46"/>
    </row>
    <row r="222" spans="1:24" ht="15.75" hidden="1" thickBot="1" x14ac:dyDescent="0.3">
      <c r="A222" s="140" t="s">
        <v>549</v>
      </c>
      <c r="B222" s="59"/>
      <c r="C222" s="2"/>
      <c r="D222" s="603" t="s">
        <v>652</v>
      </c>
      <c r="E222" s="603"/>
      <c r="F222" s="187"/>
      <c r="G222" s="486"/>
      <c r="H222" s="486"/>
      <c r="I222" s="415"/>
      <c r="J222" s="394"/>
      <c r="K222" s="205"/>
      <c r="L222" s="224">
        <f t="shared" si="99"/>
        <v>0</v>
      </c>
      <c r="M222" s="81"/>
      <c r="N222" s="1"/>
      <c r="O222" s="1"/>
      <c r="P222" s="1"/>
      <c r="Q222" s="1"/>
      <c r="R222" s="89"/>
      <c r="S222" s="1"/>
      <c r="T222" s="43"/>
      <c r="U222" s="1"/>
      <c r="V222" s="1"/>
      <c r="W222" s="43"/>
      <c r="X222" s="46"/>
    </row>
    <row r="223" spans="1:24" ht="15.75" hidden="1" thickBot="1" x14ac:dyDescent="0.3">
      <c r="A223" s="140" t="s">
        <v>550</v>
      </c>
      <c r="B223" s="59"/>
      <c r="C223" s="2"/>
      <c r="D223" s="603" t="s">
        <v>653</v>
      </c>
      <c r="E223" s="603"/>
      <c r="F223" s="187"/>
      <c r="G223" s="486"/>
      <c r="H223" s="486"/>
      <c r="I223" s="415"/>
      <c r="J223" s="394"/>
      <c r="K223" s="205"/>
      <c r="L223" s="224">
        <f t="shared" si="99"/>
        <v>0</v>
      </c>
      <c r="M223" s="81"/>
      <c r="N223" s="1"/>
      <c r="O223" s="1"/>
      <c r="P223" s="1"/>
      <c r="Q223" s="1"/>
      <c r="R223" s="89"/>
      <c r="S223" s="1"/>
      <c r="T223" s="43"/>
      <c r="U223" s="1"/>
      <c r="V223" s="1"/>
      <c r="W223" s="43"/>
      <c r="X223" s="46"/>
    </row>
    <row r="224" spans="1:24" ht="15.75" hidden="1" thickBot="1" x14ac:dyDescent="0.3">
      <c r="A224" s="140" t="s">
        <v>551</v>
      </c>
      <c r="B224" s="61"/>
      <c r="C224" s="21"/>
      <c r="D224" s="608" t="s">
        <v>852</v>
      </c>
      <c r="E224" s="608"/>
      <c r="F224" s="189"/>
      <c r="G224" s="488"/>
      <c r="H224" s="488"/>
      <c r="I224" s="417"/>
      <c r="J224" s="396"/>
      <c r="K224" s="207"/>
      <c r="L224" s="224">
        <f t="shared" si="99"/>
        <v>0</v>
      </c>
      <c r="M224" s="81"/>
      <c r="N224" s="1"/>
      <c r="O224" s="1"/>
      <c r="P224" s="1"/>
      <c r="Q224" s="1"/>
      <c r="R224" s="89"/>
      <c r="S224" s="1"/>
      <c r="T224" s="43"/>
      <c r="U224" s="1"/>
      <c r="V224" s="1"/>
      <c r="W224" s="43"/>
      <c r="X224" s="46"/>
    </row>
    <row r="225" spans="1:24" ht="15.75" thickBot="1" x14ac:dyDescent="0.3">
      <c r="B225" s="110" t="s">
        <v>552</v>
      </c>
      <c r="C225" s="609" t="s">
        <v>553</v>
      </c>
      <c r="D225" s="610"/>
      <c r="E225" s="610"/>
      <c r="F225" s="190">
        <f>F226+F240+F246</f>
        <v>0</v>
      </c>
      <c r="G225" s="489">
        <f>G226+G240+G246</f>
        <v>0</v>
      </c>
      <c r="H225" s="489">
        <f>H226+H240+H246</f>
        <v>0</v>
      </c>
      <c r="I225" s="418">
        <f>I226+I240+I246</f>
        <v>0</v>
      </c>
      <c r="J225" s="397">
        <f t="shared" ref="J225:K225" si="105">J226+J240+J246</f>
        <v>0</v>
      </c>
      <c r="K225" s="208">
        <f t="shared" si="105"/>
        <v>0</v>
      </c>
      <c r="L225" s="221">
        <f t="shared" si="99"/>
        <v>0</v>
      </c>
      <c r="M225" s="95">
        <f t="shared" ref="M225:X225" si="106">M226+M240+M246</f>
        <v>0</v>
      </c>
      <c r="N225" s="96">
        <f t="shared" si="106"/>
        <v>0</v>
      </c>
      <c r="O225" s="96">
        <f t="shared" si="106"/>
        <v>0</v>
      </c>
      <c r="P225" s="96">
        <f t="shared" si="106"/>
        <v>0</v>
      </c>
      <c r="Q225" s="96">
        <f t="shared" si="106"/>
        <v>0</v>
      </c>
      <c r="R225" s="99">
        <f t="shared" ref="R225" si="107">R226+R240+R246</f>
        <v>0</v>
      </c>
      <c r="S225" s="96">
        <f t="shared" si="106"/>
        <v>0</v>
      </c>
      <c r="T225" s="98">
        <f t="shared" si="106"/>
        <v>0</v>
      </c>
      <c r="U225" s="96">
        <f t="shared" si="106"/>
        <v>0</v>
      </c>
      <c r="V225" s="96">
        <f t="shared" si="106"/>
        <v>0</v>
      </c>
      <c r="W225" s="98">
        <f t="shared" si="106"/>
        <v>0</v>
      </c>
      <c r="X225" s="100">
        <f t="shared" si="106"/>
        <v>0</v>
      </c>
    </row>
    <row r="226" spans="1:24" ht="15.75" hidden="1" thickBot="1" x14ac:dyDescent="0.3">
      <c r="B226" s="128" t="s">
        <v>977</v>
      </c>
      <c r="C226" s="611" t="s">
        <v>554</v>
      </c>
      <c r="D226" s="612"/>
      <c r="E226" s="612"/>
      <c r="F226" s="186">
        <f>F227+F231+F236+F237+F238+F239</f>
        <v>0</v>
      </c>
      <c r="G226" s="485">
        <f>G227+G231+G236+G237+G238+G239</f>
        <v>0</v>
      </c>
      <c r="H226" s="485">
        <f>H227+H231+H236+H237+H238+H239</f>
        <v>0</v>
      </c>
      <c r="I226" s="414">
        <f>I227+I231+I236+I237+I238+I239</f>
        <v>0</v>
      </c>
      <c r="J226" s="393">
        <f t="shared" ref="J226:K226" si="108">J227+J231+J236+J237+J238+J239</f>
        <v>0</v>
      </c>
      <c r="K226" s="204">
        <f t="shared" si="108"/>
        <v>0</v>
      </c>
      <c r="L226" s="222">
        <f t="shared" si="99"/>
        <v>0</v>
      </c>
      <c r="M226" s="131">
        <f t="shared" ref="M226:X226" si="109">M227+M231+M236+M237+M238+M239</f>
        <v>0</v>
      </c>
      <c r="N226" s="132">
        <f t="shared" si="109"/>
        <v>0</v>
      </c>
      <c r="O226" s="132">
        <f t="shared" si="109"/>
        <v>0</v>
      </c>
      <c r="P226" s="132">
        <f t="shared" si="109"/>
        <v>0</v>
      </c>
      <c r="Q226" s="132">
        <f t="shared" si="109"/>
        <v>0</v>
      </c>
      <c r="R226" s="135">
        <f t="shared" ref="R226" si="110">R227+R231+R236+R237+R238+R239</f>
        <v>0</v>
      </c>
      <c r="S226" s="132">
        <f t="shared" si="109"/>
        <v>0</v>
      </c>
      <c r="T226" s="134">
        <f t="shared" si="109"/>
        <v>0</v>
      </c>
      <c r="U226" s="132">
        <f t="shared" si="109"/>
        <v>0</v>
      </c>
      <c r="V226" s="132">
        <f t="shared" si="109"/>
        <v>0</v>
      </c>
      <c r="W226" s="134">
        <f t="shared" si="109"/>
        <v>0</v>
      </c>
      <c r="X226" s="136">
        <f t="shared" si="109"/>
        <v>0</v>
      </c>
    </row>
    <row r="227" spans="1:24" s="19" customFormat="1" ht="15.75" hidden="1" thickBot="1" x14ac:dyDescent="0.3">
      <c r="A227" s="140"/>
      <c r="B227" s="57" t="s">
        <v>978</v>
      </c>
      <c r="C227" s="605" t="s">
        <v>555</v>
      </c>
      <c r="D227" s="606"/>
      <c r="E227" s="606"/>
      <c r="F227" s="194">
        <f>F228+F229+F230</f>
        <v>0</v>
      </c>
      <c r="G227" s="493">
        <f>G228+G229+G230</f>
        <v>0</v>
      </c>
      <c r="H227" s="493">
        <f>H228+H229+H230</f>
        <v>0</v>
      </c>
      <c r="I227" s="422">
        <f>I228+I229+I230</f>
        <v>0</v>
      </c>
      <c r="J227" s="401">
        <f t="shared" ref="J227:K227" si="111">J228+J229+J230</f>
        <v>0</v>
      </c>
      <c r="K227" s="212">
        <f t="shared" si="111"/>
        <v>0</v>
      </c>
      <c r="L227" s="225">
        <f t="shared" si="99"/>
        <v>0</v>
      </c>
      <c r="M227" s="83">
        <f t="shared" ref="M227:X227" si="112">M228+M229+M230</f>
        <v>0</v>
      </c>
      <c r="N227" s="13">
        <f t="shared" si="112"/>
        <v>0</v>
      </c>
      <c r="O227" s="13">
        <f t="shared" si="112"/>
        <v>0</v>
      </c>
      <c r="P227" s="13">
        <f t="shared" si="112"/>
        <v>0</v>
      </c>
      <c r="Q227" s="13">
        <f t="shared" si="112"/>
        <v>0</v>
      </c>
      <c r="R227" s="90">
        <f t="shared" ref="R227" si="113">R228+R229+R230</f>
        <v>0</v>
      </c>
      <c r="S227" s="13">
        <f t="shared" si="112"/>
        <v>0</v>
      </c>
      <c r="T227" s="44">
        <f t="shared" si="112"/>
        <v>0</v>
      </c>
      <c r="U227" s="13">
        <f t="shared" si="112"/>
        <v>0</v>
      </c>
      <c r="V227" s="13">
        <f t="shared" si="112"/>
        <v>0</v>
      </c>
      <c r="W227" s="44">
        <f t="shared" si="112"/>
        <v>0</v>
      </c>
      <c r="X227" s="47">
        <f t="shared" si="112"/>
        <v>0</v>
      </c>
    </row>
    <row r="228" spans="1:24" ht="15.75" hidden="1" thickBot="1" x14ac:dyDescent="0.3">
      <c r="A228" s="140" t="s">
        <v>556</v>
      </c>
      <c r="B228" s="59" t="s">
        <v>979</v>
      </c>
      <c r="C228" s="171"/>
      <c r="D228" s="687" t="s">
        <v>991</v>
      </c>
      <c r="E228" s="687"/>
      <c r="F228" s="192"/>
      <c r="G228" s="491"/>
      <c r="H228" s="491"/>
      <c r="I228" s="420"/>
      <c r="J228" s="399"/>
      <c r="K228" s="210"/>
      <c r="L228" s="224">
        <f t="shared" si="99"/>
        <v>0</v>
      </c>
      <c r="M228" s="81"/>
      <c r="N228" s="1"/>
      <c r="O228" s="1"/>
      <c r="P228" s="1"/>
      <c r="Q228" s="1"/>
      <c r="R228" s="89"/>
      <c r="S228" s="1"/>
      <c r="T228" s="43"/>
      <c r="U228" s="1"/>
      <c r="V228" s="1"/>
      <c r="W228" s="43"/>
      <c r="X228" s="46"/>
    </row>
    <row r="229" spans="1:24" ht="15.75" hidden="1" thickBot="1" x14ac:dyDescent="0.3">
      <c r="A229" s="140" t="s">
        <v>557</v>
      </c>
      <c r="B229" s="59" t="s">
        <v>980</v>
      </c>
      <c r="C229" s="2"/>
      <c r="D229" s="603" t="s">
        <v>992</v>
      </c>
      <c r="E229" s="603"/>
      <c r="F229" s="187"/>
      <c r="G229" s="486"/>
      <c r="H229" s="486"/>
      <c r="I229" s="415"/>
      <c r="J229" s="394"/>
      <c r="K229" s="205"/>
      <c r="L229" s="224">
        <f t="shared" si="99"/>
        <v>0</v>
      </c>
      <c r="M229" s="81"/>
      <c r="N229" s="1"/>
      <c r="O229" s="1"/>
      <c r="P229" s="1"/>
      <c r="Q229" s="1"/>
      <c r="R229" s="89"/>
      <c r="S229" s="1"/>
      <c r="T229" s="43"/>
      <c r="U229" s="1"/>
      <c r="V229" s="1"/>
      <c r="W229" s="43"/>
      <c r="X229" s="46"/>
    </row>
    <row r="230" spans="1:24" ht="15.75" hidden="1" thickBot="1" x14ac:dyDescent="0.3">
      <c r="A230" s="140" t="s">
        <v>558</v>
      </c>
      <c r="B230" s="59" t="s">
        <v>981</v>
      </c>
      <c r="C230" s="2"/>
      <c r="D230" s="603" t="s">
        <v>993</v>
      </c>
      <c r="E230" s="603"/>
      <c r="F230" s="187"/>
      <c r="G230" s="486"/>
      <c r="H230" s="486"/>
      <c r="I230" s="415"/>
      <c r="J230" s="394"/>
      <c r="K230" s="205"/>
      <c r="L230" s="224">
        <f t="shared" si="99"/>
        <v>0</v>
      </c>
      <c r="M230" s="81"/>
      <c r="N230" s="1"/>
      <c r="O230" s="1"/>
      <c r="P230" s="1"/>
      <c r="Q230" s="1"/>
      <c r="R230" s="89"/>
      <c r="S230" s="1"/>
      <c r="T230" s="43"/>
      <c r="U230" s="1"/>
      <c r="V230" s="1"/>
      <c r="W230" s="43"/>
      <c r="X230" s="46"/>
    </row>
    <row r="231" spans="1:24" s="19" customFormat="1" ht="15.75" hidden="1" thickBot="1" x14ac:dyDescent="0.3">
      <c r="A231" s="140"/>
      <c r="B231" s="57" t="s">
        <v>982</v>
      </c>
      <c r="C231" s="605" t="s">
        <v>559</v>
      </c>
      <c r="D231" s="606"/>
      <c r="E231" s="606"/>
      <c r="F231" s="194">
        <f>F232+F233+F234+F235</f>
        <v>0</v>
      </c>
      <c r="G231" s="493">
        <f>G232+G233+G234+G235</f>
        <v>0</v>
      </c>
      <c r="H231" s="493">
        <f>H232+H233+H234+H235</f>
        <v>0</v>
      </c>
      <c r="I231" s="422">
        <f>I232+I233+I234+I235</f>
        <v>0</v>
      </c>
      <c r="J231" s="401">
        <f t="shared" ref="J231:K231" si="114">J232+J233+J234+J235</f>
        <v>0</v>
      </c>
      <c r="K231" s="212">
        <f t="shared" si="114"/>
        <v>0</v>
      </c>
      <c r="L231" s="225">
        <f t="shared" si="99"/>
        <v>0</v>
      </c>
      <c r="M231" s="83">
        <f t="shared" ref="M231:X231" si="115">M232+M233+M234+M235</f>
        <v>0</v>
      </c>
      <c r="N231" s="13">
        <f t="shared" si="115"/>
        <v>0</v>
      </c>
      <c r="O231" s="13">
        <f t="shared" si="115"/>
        <v>0</v>
      </c>
      <c r="P231" s="13">
        <f t="shared" si="115"/>
        <v>0</v>
      </c>
      <c r="Q231" s="13">
        <f t="shared" si="115"/>
        <v>0</v>
      </c>
      <c r="R231" s="90">
        <f t="shared" ref="R231" si="116">R232+R233+R234+R235</f>
        <v>0</v>
      </c>
      <c r="S231" s="13">
        <f t="shared" si="115"/>
        <v>0</v>
      </c>
      <c r="T231" s="44">
        <f t="shared" si="115"/>
        <v>0</v>
      </c>
      <c r="U231" s="13">
        <f t="shared" si="115"/>
        <v>0</v>
      </c>
      <c r="V231" s="13">
        <f t="shared" si="115"/>
        <v>0</v>
      </c>
      <c r="W231" s="44">
        <f t="shared" si="115"/>
        <v>0</v>
      </c>
      <c r="X231" s="47">
        <f t="shared" si="115"/>
        <v>0</v>
      </c>
    </row>
    <row r="232" spans="1:24" ht="15.75" hidden="1" thickBot="1" x14ac:dyDescent="0.3">
      <c r="A232" s="140" t="s">
        <v>560</v>
      </c>
      <c r="B232" s="59" t="s">
        <v>983</v>
      </c>
      <c r="C232" s="2"/>
      <c r="D232" s="603" t="s">
        <v>654</v>
      </c>
      <c r="E232" s="603"/>
      <c r="F232" s="187"/>
      <c r="G232" s="486"/>
      <c r="H232" s="486"/>
      <c r="I232" s="415"/>
      <c r="J232" s="394"/>
      <c r="K232" s="205"/>
      <c r="L232" s="224">
        <f t="shared" si="99"/>
        <v>0</v>
      </c>
      <c r="M232" s="81"/>
      <c r="N232" s="1"/>
      <c r="O232" s="1"/>
      <c r="P232" s="1"/>
      <c r="Q232" s="1"/>
      <c r="R232" s="89"/>
      <c r="S232" s="1"/>
      <c r="T232" s="43"/>
      <c r="U232" s="1"/>
      <c r="V232" s="1"/>
      <c r="W232" s="43"/>
      <c r="X232" s="46"/>
    </row>
    <row r="233" spans="1:24" ht="15.75" hidden="1" thickBot="1" x14ac:dyDescent="0.3">
      <c r="A233" s="140" t="s">
        <v>561</v>
      </c>
      <c r="B233" s="59" t="s">
        <v>984</v>
      </c>
      <c r="C233" s="2"/>
      <c r="D233" s="603" t="s">
        <v>655</v>
      </c>
      <c r="E233" s="603"/>
      <c r="F233" s="187"/>
      <c r="G233" s="486"/>
      <c r="H233" s="486"/>
      <c r="I233" s="415"/>
      <c r="J233" s="394"/>
      <c r="K233" s="205"/>
      <c r="L233" s="224">
        <f t="shared" si="99"/>
        <v>0</v>
      </c>
      <c r="M233" s="81"/>
      <c r="N233" s="1"/>
      <c r="O233" s="1"/>
      <c r="P233" s="1"/>
      <c r="Q233" s="1"/>
      <c r="R233" s="89"/>
      <c r="S233" s="1"/>
      <c r="T233" s="43"/>
      <c r="U233" s="1"/>
      <c r="V233" s="1"/>
      <c r="W233" s="43"/>
      <c r="X233" s="46"/>
    </row>
    <row r="234" spans="1:24" ht="15.75" hidden="1" thickBot="1" x14ac:dyDescent="0.3">
      <c r="A234" s="140" t="s">
        <v>562</v>
      </c>
      <c r="B234" s="59" t="s">
        <v>985</v>
      </c>
      <c r="C234" s="2"/>
      <c r="D234" s="603" t="s">
        <v>563</v>
      </c>
      <c r="E234" s="603"/>
      <c r="F234" s="187"/>
      <c r="G234" s="486"/>
      <c r="H234" s="486"/>
      <c r="I234" s="415"/>
      <c r="J234" s="394"/>
      <c r="K234" s="205"/>
      <c r="L234" s="224">
        <f t="shared" si="99"/>
        <v>0</v>
      </c>
      <c r="M234" s="81"/>
      <c r="N234" s="1"/>
      <c r="O234" s="1"/>
      <c r="P234" s="1"/>
      <c r="Q234" s="1"/>
      <c r="R234" s="89"/>
      <c r="S234" s="1"/>
      <c r="T234" s="43"/>
      <c r="U234" s="1"/>
      <c r="V234" s="1"/>
      <c r="W234" s="43"/>
      <c r="X234" s="46"/>
    </row>
    <row r="235" spans="1:24" ht="15.75" hidden="1" thickBot="1" x14ac:dyDescent="0.3">
      <c r="A235" s="140" t="s">
        <v>564</v>
      </c>
      <c r="B235" s="59" t="s">
        <v>986</v>
      </c>
      <c r="C235" s="2"/>
      <c r="D235" s="603" t="s">
        <v>565</v>
      </c>
      <c r="E235" s="603"/>
      <c r="F235" s="187"/>
      <c r="G235" s="486"/>
      <c r="H235" s="486"/>
      <c r="I235" s="415"/>
      <c r="J235" s="394"/>
      <c r="K235" s="205"/>
      <c r="L235" s="224">
        <f t="shared" si="99"/>
        <v>0</v>
      </c>
      <c r="M235" s="81"/>
      <c r="N235" s="1"/>
      <c r="O235" s="1"/>
      <c r="P235" s="1"/>
      <c r="Q235" s="1"/>
      <c r="R235" s="89"/>
      <c r="S235" s="1"/>
      <c r="T235" s="43"/>
      <c r="U235" s="1"/>
      <c r="V235" s="1"/>
      <c r="W235" s="43"/>
      <c r="X235" s="46"/>
    </row>
    <row r="236" spans="1:24" s="42" customFormat="1" ht="15.75" hidden="1" thickBot="1" x14ac:dyDescent="0.3">
      <c r="A236" s="140" t="s">
        <v>566</v>
      </c>
      <c r="B236" s="57" t="s">
        <v>987</v>
      </c>
      <c r="C236" s="605" t="s">
        <v>567</v>
      </c>
      <c r="D236" s="606"/>
      <c r="E236" s="606"/>
      <c r="F236" s="194"/>
      <c r="G236" s="493"/>
      <c r="H236" s="493"/>
      <c r="I236" s="422"/>
      <c r="J236" s="401"/>
      <c r="K236" s="212"/>
      <c r="L236" s="225">
        <f t="shared" si="99"/>
        <v>0</v>
      </c>
      <c r="M236" s="83"/>
      <c r="N236" s="13"/>
      <c r="O236" s="13"/>
      <c r="P236" s="13"/>
      <c r="Q236" s="13"/>
      <c r="R236" s="90"/>
      <c r="S236" s="13"/>
      <c r="T236" s="44"/>
      <c r="U236" s="13"/>
      <c r="V236" s="13"/>
      <c r="W236" s="44"/>
      <c r="X236" s="47"/>
    </row>
    <row r="237" spans="1:24" s="42" customFormat="1" ht="15.75" hidden="1" thickBot="1" x14ac:dyDescent="0.3">
      <c r="A237" s="140" t="s">
        <v>568</v>
      </c>
      <c r="B237" s="57" t="s">
        <v>988</v>
      </c>
      <c r="C237" s="605" t="s">
        <v>569</v>
      </c>
      <c r="D237" s="606"/>
      <c r="E237" s="606"/>
      <c r="F237" s="194"/>
      <c r="G237" s="493"/>
      <c r="H237" s="493"/>
      <c r="I237" s="422"/>
      <c r="J237" s="401"/>
      <c r="K237" s="212"/>
      <c r="L237" s="225">
        <f t="shared" si="99"/>
        <v>0</v>
      </c>
      <c r="M237" s="83"/>
      <c r="N237" s="13"/>
      <c r="O237" s="13"/>
      <c r="P237" s="13"/>
      <c r="Q237" s="13"/>
      <c r="R237" s="90"/>
      <c r="S237" s="13"/>
      <c r="T237" s="44"/>
      <c r="U237" s="13"/>
      <c r="V237" s="13"/>
      <c r="W237" s="44"/>
      <c r="X237" s="47"/>
    </row>
    <row r="238" spans="1:24" s="42" customFormat="1" ht="15.75" hidden="1" thickBot="1" x14ac:dyDescent="0.3">
      <c r="A238" s="140" t="s">
        <v>570</v>
      </c>
      <c r="B238" s="57" t="s">
        <v>989</v>
      </c>
      <c r="C238" s="605" t="s">
        <v>571</v>
      </c>
      <c r="D238" s="606"/>
      <c r="E238" s="606"/>
      <c r="F238" s="194"/>
      <c r="G238" s="493"/>
      <c r="H238" s="493"/>
      <c r="I238" s="422"/>
      <c r="J238" s="401"/>
      <c r="K238" s="212"/>
      <c r="L238" s="225">
        <f t="shared" si="99"/>
        <v>0</v>
      </c>
      <c r="M238" s="83"/>
      <c r="N238" s="13"/>
      <c r="O238" s="13"/>
      <c r="P238" s="13"/>
      <c r="Q238" s="13"/>
      <c r="R238" s="90"/>
      <c r="S238" s="13"/>
      <c r="T238" s="44"/>
      <c r="U238" s="13"/>
      <c r="V238" s="13"/>
      <c r="W238" s="44"/>
      <c r="X238" s="47"/>
    </row>
    <row r="239" spans="1:24" s="42" customFormat="1" ht="15.75" hidden="1" thickBot="1" x14ac:dyDescent="0.3">
      <c r="A239" s="140" t="s">
        <v>572</v>
      </c>
      <c r="B239" s="57" t="s">
        <v>990</v>
      </c>
      <c r="C239" s="605" t="s">
        <v>573</v>
      </c>
      <c r="D239" s="606"/>
      <c r="E239" s="606"/>
      <c r="F239" s="194"/>
      <c r="G239" s="493"/>
      <c r="H239" s="493"/>
      <c r="I239" s="422"/>
      <c r="J239" s="401"/>
      <c r="K239" s="212"/>
      <c r="L239" s="225">
        <f t="shared" si="99"/>
        <v>0</v>
      </c>
      <c r="M239" s="83"/>
      <c r="N239" s="13"/>
      <c r="O239" s="13"/>
      <c r="P239" s="13"/>
      <c r="Q239" s="13"/>
      <c r="R239" s="90"/>
      <c r="S239" s="13"/>
      <c r="T239" s="44"/>
      <c r="U239" s="13"/>
      <c r="V239" s="13"/>
      <c r="W239" s="44"/>
      <c r="X239" s="47"/>
    </row>
    <row r="240" spans="1:24" ht="15.75" hidden="1" thickBot="1" x14ac:dyDescent="0.3">
      <c r="B240" s="101" t="s">
        <v>994</v>
      </c>
      <c r="C240" s="613" t="s">
        <v>574</v>
      </c>
      <c r="D240" s="614"/>
      <c r="E240" s="614"/>
      <c r="F240" s="188">
        <f>F241+F242+F243+F244+F245</f>
        <v>0</v>
      </c>
      <c r="G240" s="487">
        <f>G241+G242+G243+G244+G245</f>
        <v>0</v>
      </c>
      <c r="H240" s="487">
        <f>H241+H242+H243+H244+H245</f>
        <v>0</v>
      </c>
      <c r="I240" s="416">
        <f>I241+I242+I243+I244+I245</f>
        <v>0</v>
      </c>
      <c r="J240" s="395">
        <f t="shared" ref="J240:K240" si="117">J241+J242+J243+J244+J245</f>
        <v>0</v>
      </c>
      <c r="K240" s="206">
        <f t="shared" si="117"/>
        <v>0</v>
      </c>
      <c r="L240" s="223">
        <f t="shared" si="99"/>
        <v>0</v>
      </c>
      <c r="M240" s="104">
        <f t="shared" ref="M240:X240" si="118">M241+M242+M243+M244+M245</f>
        <v>0</v>
      </c>
      <c r="N240" s="105">
        <f t="shared" si="118"/>
        <v>0</v>
      </c>
      <c r="O240" s="105">
        <f t="shared" si="118"/>
        <v>0</v>
      </c>
      <c r="P240" s="105">
        <f t="shared" si="118"/>
        <v>0</v>
      </c>
      <c r="Q240" s="105">
        <f t="shared" si="118"/>
        <v>0</v>
      </c>
      <c r="R240" s="108">
        <f t="shared" ref="R240" si="119">R241+R242+R243+R244+R245</f>
        <v>0</v>
      </c>
      <c r="S240" s="105">
        <f t="shared" si="118"/>
        <v>0</v>
      </c>
      <c r="T240" s="107">
        <f t="shared" si="118"/>
        <v>0</v>
      </c>
      <c r="U240" s="105">
        <f t="shared" si="118"/>
        <v>0</v>
      </c>
      <c r="V240" s="105">
        <f t="shared" si="118"/>
        <v>0</v>
      </c>
      <c r="W240" s="107">
        <f t="shared" si="118"/>
        <v>0</v>
      </c>
      <c r="X240" s="109">
        <f t="shared" si="118"/>
        <v>0</v>
      </c>
    </row>
    <row r="241" spans="1:24" ht="15.75" hidden="1" thickBot="1" x14ac:dyDescent="0.3">
      <c r="A241" s="140" t="s">
        <v>575</v>
      </c>
      <c r="B241" s="61" t="s">
        <v>995</v>
      </c>
      <c r="C241" s="674" t="s">
        <v>656</v>
      </c>
      <c r="D241" s="608"/>
      <c r="E241" s="608"/>
      <c r="F241" s="189"/>
      <c r="G241" s="488"/>
      <c r="H241" s="488"/>
      <c r="I241" s="417"/>
      <c r="J241" s="396"/>
      <c r="K241" s="207"/>
      <c r="L241" s="228">
        <f t="shared" si="99"/>
        <v>0</v>
      </c>
      <c r="M241" s="230"/>
      <c r="N241" s="15"/>
      <c r="O241" s="15"/>
      <c r="P241" s="15"/>
      <c r="Q241" s="15"/>
      <c r="R241" s="145"/>
      <c r="S241" s="15"/>
      <c r="T241" s="45"/>
      <c r="U241" s="15"/>
      <c r="V241" s="15"/>
      <c r="W241" s="45"/>
      <c r="X241" s="48"/>
    </row>
    <row r="242" spans="1:24" ht="15.75" hidden="1" thickBot="1" x14ac:dyDescent="0.3">
      <c r="A242" s="140" t="s">
        <v>576</v>
      </c>
      <c r="B242" s="61" t="s">
        <v>996</v>
      </c>
      <c r="C242" s="674" t="s">
        <v>657</v>
      </c>
      <c r="D242" s="608"/>
      <c r="E242" s="608"/>
      <c r="F242" s="189"/>
      <c r="G242" s="488"/>
      <c r="H242" s="488"/>
      <c r="I242" s="417"/>
      <c r="J242" s="396"/>
      <c r="K242" s="207"/>
      <c r="L242" s="228">
        <f t="shared" si="99"/>
        <v>0</v>
      </c>
      <c r="M242" s="230"/>
      <c r="N242" s="15"/>
      <c r="O242" s="15"/>
      <c r="P242" s="15"/>
      <c r="Q242" s="15"/>
      <c r="R242" s="145"/>
      <c r="S242" s="15"/>
      <c r="T242" s="45"/>
      <c r="U242" s="15"/>
      <c r="V242" s="15"/>
      <c r="W242" s="45"/>
      <c r="X242" s="48"/>
    </row>
    <row r="243" spans="1:24" ht="15.75" hidden="1" thickBot="1" x14ac:dyDescent="0.3">
      <c r="A243" s="140" t="s">
        <v>577</v>
      </c>
      <c r="B243" s="61" t="s">
        <v>997</v>
      </c>
      <c r="C243" s="674" t="s">
        <v>578</v>
      </c>
      <c r="D243" s="608"/>
      <c r="E243" s="608"/>
      <c r="F243" s="189"/>
      <c r="G243" s="488"/>
      <c r="H243" s="488"/>
      <c r="I243" s="417"/>
      <c r="J243" s="396"/>
      <c r="K243" s="207"/>
      <c r="L243" s="228">
        <f t="shared" si="99"/>
        <v>0</v>
      </c>
      <c r="M243" s="230"/>
      <c r="N243" s="15"/>
      <c r="O243" s="15"/>
      <c r="P243" s="15"/>
      <c r="Q243" s="15"/>
      <c r="R243" s="145"/>
      <c r="S243" s="15"/>
      <c r="T243" s="45"/>
      <c r="U243" s="15"/>
      <c r="V243" s="15"/>
      <c r="W243" s="45"/>
      <c r="X243" s="48"/>
    </row>
    <row r="244" spans="1:24" ht="15.75" hidden="1" thickBot="1" x14ac:dyDescent="0.3">
      <c r="A244" s="140" t="s">
        <v>579</v>
      </c>
      <c r="B244" s="61" t="s">
        <v>998</v>
      </c>
      <c r="C244" s="674" t="s">
        <v>580</v>
      </c>
      <c r="D244" s="608"/>
      <c r="E244" s="608"/>
      <c r="F244" s="189"/>
      <c r="G244" s="488"/>
      <c r="H244" s="488"/>
      <c r="I244" s="417"/>
      <c r="J244" s="396"/>
      <c r="K244" s="207"/>
      <c r="L244" s="228">
        <f t="shared" si="99"/>
        <v>0</v>
      </c>
      <c r="M244" s="230"/>
      <c r="N244" s="15"/>
      <c r="O244" s="15"/>
      <c r="P244" s="15"/>
      <c r="Q244" s="15"/>
      <c r="R244" s="145"/>
      <c r="S244" s="15"/>
      <c r="T244" s="45"/>
      <c r="U244" s="15"/>
      <c r="V244" s="15"/>
      <c r="W244" s="45"/>
      <c r="X244" s="48"/>
    </row>
    <row r="245" spans="1:24" ht="15.75" hidden="1" thickBot="1" x14ac:dyDescent="0.3">
      <c r="A245" s="140" t="s">
        <v>581</v>
      </c>
      <c r="B245" s="61" t="s">
        <v>999</v>
      </c>
      <c r="C245" s="674" t="s">
        <v>658</v>
      </c>
      <c r="D245" s="608"/>
      <c r="E245" s="608"/>
      <c r="F245" s="189"/>
      <c r="G245" s="488"/>
      <c r="H245" s="488"/>
      <c r="I245" s="417"/>
      <c r="J245" s="396"/>
      <c r="K245" s="207"/>
      <c r="L245" s="228">
        <f t="shared" si="99"/>
        <v>0</v>
      </c>
      <c r="M245" s="230"/>
      <c r="N245" s="15"/>
      <c r="O245" s="15"/>
      <c r="P245" s="15"/>
      <c r="Q245" s="15"/>
      <c r="R245" s="145"/>
      <c r="S245" s="15"/>
      <c r="T245" s="45"/>
      <c r="U245" s="15"/>
      <c r="V245" s="15"/>
      <c r="W245" s="45"/>
      <c r="X245" s="48"/>
    </row>
    <row r="246" spans="1:24" ht="15.75" hidden="1" thickBot="1" x14ac:dyDescent="0.3">
      <c r="B246" s="101" t="s">
        <v>1000</v>
      </c>
      <c r="C246" s="613" t="s">
        <v>582</v>
      </c>
      <c r="D246" s="614"/>
      <c r="E246" s="614"/>
      <c r="F246" s="188">
        <f>F247</f>
        <v>0</v>
      </c>
      <c r="G246" s="487">
        <f>G247</f>
        <v>0</v>
      </c>
      <c r="H246" s="487">
        <f>H247</f>
        <v>0</v>
      </c>
      <c r="I246" s="416">
        <f>I247</f>
        <v>0</v>
      </c>
      <c r="J246" s="395">
        <f t="shared" ref="J246:K246" si="120">J247</f>
        <v>0</v>
      </c>
      <c r="K246" s="206">
        <f t="shared" si="120"/>
        <v>0</v>
      </c>
      <c r="L246" s="223">
        <f t="shared" si="99"/>
        <v>0</v>
      </c>
      <c r="M246" s="104">
        <f t="shared" ref="M246:X246" si="121">M247</f>
        <v>0</v>
      </c>
      <c r="N246" s="105">
        <f t="shared" si="121"/>
        <v>0</v>
      </c>
      <c r="O246" s="105">
        <f t="shared" si="121"/>
        <v>0</v>
      </c>
      <c r="P246" s="105">
        <f t="shared" si="121"/>
        <v>0</v>
      </c>
      <c r="Q246" s="105">
        <f t="shared" si="121"/>
        <v>0</v>
      </c>
      <c r="R246" s="108">
        <f t="shared" si="121"/>
        <v>0</v>
      </c>
      <c r="S246" s="105">
        <f t="shared" si="121"/>
        <v>0</v>
      </c>
      <c r="T246" s="107">
        <f t="shared" si="121"/>
        <v>0</v>
      </c>
      <c r="U246" s="105">
        <f t="shared" si="121"/>
        <v>0</v>
      </c>
      <c r="V246" s="105">
        <f t="shared" si="121"/>
        <v>0</v>
      </c>
      <c r="W246" s="107">
        <f t="shared" si="121"/>
        <v>0</v>
      </c>
      <c r="X246" s="109">
        <f t="shared" si="121"/>
        <v>0</v>
      </c>
    </row>
    <row r="247" spans="1:24" ht="15.75" hidden="1" thickBot="1" x14ac:dyDescent="0.3">
      <c r="A247" s="140" t="s">
        <v>583</v>
      </c>
      <c r="B247" s="61"/>
      <c r="C247" s="674" t="s">
        <v>584</v>
      </c>
      <c r="D247" s="608"/>
      <c r="E247" s="608"/>
      <c r="F247" s="189"/>
      <c r="G247" s="488"/>
      <c r="H247" s="488"/>
      <c r="I247" s="417"/>
      <c r="J247" s="396"/>
      <c r="K247" s="207"/>
      <c r="L247" s="228">
        <f t="shared" si="99"/>
        <v>0</v>
      </c>
      <c r="M247" s="230"/>
      <c r="N247" s="15"/>
      <c r="O247" s="15"/>
      <c r="P247" s="15"/>
      <c r="Q247" s="15"/>
      <c r="R247" s="145"/>
      <c r="S247" s="15"/>
      <c r="T247" s="45"/>
      <c r="U247" s="15"/>
      <c r="V247" s="15"/>
      <c r="W247" s="45"/>
      <c r="X247" s="48"/>
    </row>
    <row r="248" spans="1:24" ht="15.75" thickBot="1" x14ac:dyDescent="0.3">
      <c r="B248" s="685" t="s">
        <v>585</v>
      </c>
      <c r="C248" s="686"/>
      <c r="D248" s="686"/>
      <c r="E248" s="686"/>
      <c r="F248" s="185">
        <f t="shared" ref="F248:H248" si="122">F5+F24+F32+F61+F76+F147+F157+F162+F225</f>
        <v>104000</v>
      </c>
      <c r="G248" s="484">
        <f t="shared" si="122"/>
        <v>160838</v>
      </c>
      <c r="H248" s="484">
        <f t="shared" si="122"/>
        <v>171558</v>
      </c>
      <c r="I248" s="413">
        <f t="shared" ref="I248:X248" si="123">I5+I24+I32+I61+I76+I147+I157+I162+I225</f>
        <v>171333</v>
      </c>
      <c r="J248" s="392">
        <f t="shared" si="123"/>
        <v>171333</v>
      </c>
      <c r="K248" s="203">
        <f t="shared" si="123"/>
        <v>0</v>
      </c>
      <c r="L248" s="221">
        <f t="shared" si="99"/>
        <v>171333</v>
      </c>
      <c r="M248" s="95">
        <f t="shared" si="123"/>
        <v>9989</v>
      </c>
      <c r="N248" s="96">
        <f t="shared" si="123"/>
        <v>8194</v>
      </c>
      <c r="O248" s="96">
        <f t="shared" si="123"/>
        <v>8478</v>
      </c>
      <c r="P248" s="96">
        <f t="shared" si="123"/>
        <v>17603</v>
      </c>
      <c r="Q248" s="96">
        <f t="shared" si="123"/>
        <v>8610</v>
      </c>
      <c r="R248" s="99">
        <f t="shared" ref="R248" si="124">R5+R24+R32+R61+R76+R147+R157+R162+R225</f>
        <v>33766</v>
      </c>
      <c r="S248" s="96">
        <f t="shared" si="123"/>
        <v>10564</v>
      </c>
      <c r="T248" s="98">
        <f t="shared" si="123"/>
        <v>10859</v>
      </c>
      <c r="U248" s="96">
        <f t="shared" si="123"/>
        <v>10874</v>
      </c>
      <c r="V248" s="96">
        <f t="shared" si="123"/>
        <v>29127</v>
      </c>
      <c r="W248" s="98">
        <f t="shared" si="123"/>
        <v>10880</v>
      </c>
      <c r="X248" s="100">
        <f t="shared" si="123"/>
        <v>12389</v>
      </c>
    </row>
    <row r="249" spans="1:24" x14ac:dyDescent="0.25">
      <c r="B249" s="23"/>
      <c r="C249" s="24"/>
      <c r="D249" s="24"/>
      <c r="E249" s="25"/>
      <c r="F249" s="25"/>
      <c r="G249" s="25"/>
      <c r="H249" s="25"/>
      <c r="I249" s="25"/>
      <c r="J249" s="25"/>
      <c r="K249" s="25"/>
      <c r="L249" s="6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</row>
    <row r="250" spans="1:24" x14ac:dyDescent="0.25">
      <c r="B250" s="26"/>
      <c r="C250" s="27"/>
      <c r="D250" s="27"/>
      <c r="E250" s="25"/>
      <c r="F250" s="25"/>
      <c r="G250" s="25"/>
      <c r="H250" s="25"/>
      <c r="I250" s="25"/>
      <c r="J250" s="25"/>
      <c r="K250" s="25"/>
      <c r="L250" s="6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</row>
    <row r="251" spans="1:24" x14ac:dyDescent="0.25">
      <c r="B251" s="28"/>
      <c r="C251" s="25"/>
      <c r="D251" s="25"/>
      <c r="E251" s="29"/>
      <c r="F251" s="29"/>
      <c r="G251" s="29"/>
      <c r="H251" s="29"/>
      <c r="I251" s="29"/>
      <c r="J251" s="29"/>
      <c r="K251" s="29"/>
      <c r="L251" s="6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</row>
    <row r="252" spans="1:24" x14ac:dyDescent="0.25">
      <c r="B252" s="28"/>
      <c r="C252" s="25"/>
      <c r="D252" s="25"/>
      <c r="E252" s="29"/>
      <c r="F252" s="29"/>
      <c r="G252" s="29"/>
      <c r="H252" s="29"/>
      <c r="I252" s="29"/>
      <c r="J252" s="29"/>
      <c r="K252" s="29"/>
      <c r="L252" s="6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</row>
    <row r="253" spans="1:24" x14ac:dyDescent="0.25">
      <c r="B253" s="28"/>
      <c r="C253" s="25"/>
      <c r="D253" s="25"/>
      <c r="E253" s="29"/>
      <c r="F253" s="29"/>
      <c r="G253" s="29"/>
      <c r="H253" s="29"/>
      <c r="I253" s="29"/>
      <c r="J253" s="29"/>
      <c r="K253" s="29"/>
      <c r="L253" s="6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</row>
    <row r="254" spans="1:24" x14ac:dyDescent="0.25">
      <c r="B254" s="28"/>
      <c r="C254" s="25"/>
      <c r="D254" s="25"/>
      <c r="E254" s="29"/>
      <c r="F254" s="29"/>
      <c r="G254" s="29"/>
      <c r="H254" s="29"/>
      <c r="I254" s="29"/>
      <c r="J254" s="29"/>
      <c r="K254" s="29"/>
      <c r="L254" s="6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</row>
    <row r="255" spans="1:24" x14ac:dyDescent="0.25">
      <c r="B255" s="28"/>
      <c r="C255" s="25"/>
      <c r="D255" s="25"/>
      <c r="E255" s="29"/>
      <c r="F255" s="29"/>
      <c r="G255" s="29"/>
      <c r="H255" s="29"/>
      <c r="I255" s="29"/>
      <c r="J255" s="29"/>
      <c r="K255" s="29"/>
      <c r="L255" s="6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</row>
    <row r="256" spans="1:24" x14ac:dyDescent="0.25">
      <c r="B256" s="28"/>
      <c r="C256" s="25"/>
      <c r="D256" s="25"/>
      <c r="E256" s="29"/>
      <c r="F256" s="29"/>
      <c r="G256" s="29"/>
      <c r="H256" s="29"/>
      <c r="I256" s="29"/>
      <c r="J256" s="29"/>
      <c r="K256" s="29"/>
      <c r="L256" s="6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</row>
    <row r="257" spans="1:24" x14ac:dyDescent="0.25">
      <c r="B257" s="28"/>
      <c r="C257" s="29"/>
      <c r="D257" s="29"/>
      <c r="E257" s="25"/>
      <c r="F257" s="25"/>
      <c r="G257" s="25"/>
      <c r="H257" s="25"/>
      <c r="I257" s="25"/>
      <c r="J257" s="25"/>
      <c r="K257" s="25"/>
      <c r="L257" s="6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</row>
    <row r="258" spans="1:24" x14ac:dyDescent="0.25">
      <c r="B258" s="28"/>
      <c r="C258" s="29"/>
      <c r="D258" s="29"/>
      <c r="E258" s="25"/>
      <c r="F258" s="25"/>
      <c r="G258" s="25"/>
      <c r="H258" s="25"/>
      <c r="I258" s="25"/>
      <c r="J258" s="25"/>
      <c r="K258" s="25"/>
      <c r="L258" s="6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</row>
    <row r="259" spans="1:24" x14ac:dyDescent="0.25">
      <c r="B259" s="28"/>
      <c r="C259" s="29"/>
      <c r="D259" s="29"/>
      <c r="E259" s="25"/>
      <c r="F259" s="25"/>
      <c r="G259" s="25"/>
      <c r="H259" s="25"/>
      <c r="I259" s="25"/>
      <c r="J259" s="25"/>
      <c r="K259" s="25"/>
      <c r="L259" s="6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</row>
    <row r="260" spans="1:24" x14ac:dyDescent="0.25">
      <c r="B260" s="28"/>
      <c r="C260" s="25"/>
      <c r="D260" s="25"/>
      <c r="E260" s="29"/>
      <c r="F260" s="29"/>
      <c r="G260" s="29"/>
      <c r="H260" s="29"/>
      <c r="I260" s="29"/>
      <c r="J260" s="29"/>
      <c r="K260" s="29"/>
      <c r="L260" s="6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</row>
    <row r="261" spans="1:24" x14ac:dyDescent="0.25">
      <c r="B261" s="28"/>
      <c r="C261" s="25"/>
      <c r="D261" s="25"/>
      <c r="E261" s="29"/>
      <c r="F261" s="29"/>
      <c r="G261" s="29"/>
      <c r="H261" s="29"/>
      <c r="I261" s="29"/>
      <c r="J261" s="29"/>
      <c r="K261" s="29"/>
      <c r="L261" s="6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</row>
    <row r="262" spans="1:24" x14ac:dyDescent="0.25">
      <c r="B262" s="28"/>
      <c r="C262" s="25"/>
      <c r="D262" s="25"/>
      <c r="E262" s="29"/>
      <c r="F262" s="29"/>
      <c r="G262" s="29"/>
      <c r="H262" s="29"/>
      <c r="I262" s="29"/>
      <c r="J262" s="29"/>
      <c r="K262" s="29"/>
      <c r="L262" s="6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</row>
    <row r="263" spans="1:24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29"/>
      <c r="K263" s="29"/>
      <c r="L263" s="6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</row>
    <row r="264" spans="1:24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29"/>
      <c r="K264" s="29"/>
      <c r="L264" s="6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29"/>
      <c r="K265" s="29"/>
      <c r="L265" s="6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29"/>
      <c r="K266" s="29"/>
      <c r="L266" s="6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29"/>
      <c r="K267" s="29"/>
      <c r="L267" s="6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x14ac:dyDescent="0.25">
      <c r="A268" s="142"/>
      <c r="B268" s="28"/>
      <c r="C268" s="25"/>
      <c r="D268" s="25"/>
      <c r="E268" s="29"/>
      <c r="F268" s="29"/>
      <c r="G268" s="29"/>
      <c r="H268" s="29"/>
      <c r="I268" s="29"/>
      <c r="J268" s="29"/>
      <c r="K268" s="29"/>
      <c r="L268" s="6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x14ac:dyDescent="0.25">
      <c r="A269" s="142"/>
      <c r="B269" s="28"/>
      <c r="C269" s="25"/>
      <c r="D269" s="25"/>
      <c r="E269" s="29"/>
      <c r="F269" s="29"/>
      <c r="G269" s="29"/>
      <c r="H269" s="29"/>
      <c r="I269" s="29"/>
      <c r="J269" s="29"/>
      <c r="K269" s="29"/>
      <c r="L269" s="6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x14ac:dyDescent="0.25">
      <c r="A270" s="142"/>
      <c r="B270" s="28"/>
      <c r="C270" s="29"/>
      <c r="D270" s="29"/>
      <c r="E270" s="25"/>
      <c r="F270" s="25"/>
      <c r="G270" s="25"/>
      <c r="H270" s="25"/>
      <c r="I270" s="25"/>
      <c r="J270" s="25"/>
      <c r="K270" s="25"/>
      <c r="L270" s="6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29"/>
      <c r="K271" s="29"/>
      <c r="L271" s="6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1:24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29"/>
      <c r="K272" s="29"/>
      <c r="L272" s="6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1:24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29"/>
      <c r="K273" s="29"/>
      <c r="L273" s="6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1:24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29"/>
      <c r="K274" s="29"/>
      <c r="L274" s="6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29"/>
      <c r="K275" s="29"/>
      <c r="L275" s="6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1:24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29"/>
      <c r="K276" s="29"/>
      <c r="L276" s="6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1:24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29"/>
      <c r="K277" s="29"/>
      <c r="L277" s="6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29"/>
      <c r="K278" s="29"/>
      <c r="L278" s="6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x14ac:dyDescent="0.25">
      <c r="A279" s="142"/>
      <c r="B279" s="28"/>
      <c r="C279" s="25"/>
      <c r="D279" s="25"/>
      <c r="E279" s="29"/>
      <c r="F279" s="29"/>
      <c r="G279" s="29"/>
      <c r="H279" s="29"/>
      <c r="I279" s="29"/>
      <c r="J279" s="29"/>
      <c r="K279" s="29"/>
      <c r="L279" s="6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29"/>
      <c r="K280" s="29"/>
      <c r="L280" s="6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x14ac:dyDescent="0.25">
      <c r="A281" s="142"/>
      <c r="B281" s="28"/>
      <c r="C281" s="29"/>
      <c r="D281" s="29"/>
      <c r="E281" s="25"/>
      <c r="F281" s="25"/>
      <c r="G281" s="25"/>
      <c r="H281" s="25"/>
      <c r="I281" s="25"/>
      <c r="J281" s="25"/>
      <c r="K281" s="25"/>
      <c r="L281" s="6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29"/>
      <c r="K282" s="29"/>
      <c r="L282" s="6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29"/>
      <c r="K283" s="29"/>
      <c r="L283" s="6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29"/>
      <c r="K284" s="29"/>
      <c r="L284" s="6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29"/>
      <c r="K285" s="29"/>
      <c r="L285" s="6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29"/>
      <c r="K286" s="29"/>
      <c r="L286" s="6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29"/>
      <c r="K287" s="29"/>
      <c r="L287" s="6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29"/>
      <c r="K288" s="29"/>
      <c r="L288" s="6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29"/>
      <c r="K289" s="29"/>
      <c r="L289" s="6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x14ac:dyDescent="0.25">
      <c r="A290" s="142"/>
      <c r="B290" s="28"/>
      <c r="C290" s="25"/>
      <c r="D290" s="25"/>
      <c r="E290" s="29"/>
      <c r="F290" s="29"/>
      <c r="G290" s="29"/>
      <c r="H290" s="29"/>
      <c r="I290" s="29"/>
      <c r="J290" s="29"/>
      <c r="K290" s="29"/>
      <c r="L290" s="6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x14ac:dyDescent="0.25">
      <c r="A291" s="142"/>
      <c r="B291" s="28"/>
      <c r="C291" s="25"/>
      <c r="D291" s="25"/>
      <c r="E291" s="29"/>
      <c r="F291" s="29"/>
      <c r="G291" s="29"/>
      <c r="H291" s="29"/>
      <c r="I291" s="29"/>
      <c r="J291" s="29"/>
      <c r="K291" s="29"/>
      <c r="L291" s="6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x14ac:dyDescent="0.25">
      <c r="A292" s="142"/>
      <c r="B292" s="30"/>
      <c r="C292" s="24"/>
      <c r="D292" s="24"/>
      <c r="E292" s="25"/>
      <c r="F292" s="25"/>
      <c r="G292" s="25"/>
      <c r="H292" s="25"/>
      <c r="I292" s="25"/>
      <c r="J292" s="25"/>
      <c r="K292" s="25"/>
      <c r="L292" s="6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25"/>
      <c r="K293" s="25"/>
      <c r="L293" s="6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x14ac:dyDescent="0.25">
      <c r="A294" s="142"/>
      <c r="B294" s="28"/>
      <c r="C294" s="29"/>
      <c r="D294" s="29"/>
      <c r="E294" s="25"/>
      <c r="F294" s="25"/>
      <c r="G294" s="25"/>
      <c r="H294" s="25"/>
      <c r="I294" s="25"/>
      <c r="J294" s="25"/>
      <c r="K294" s="25"/>
      <c r="L294" s="6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x14ac:dyDescent="0.25">
      <c r="A295" s="142"/>
      <c r="B295" s="28"/>
      <c r="C295" s="29"/>
      <c r="D295" s="29"/>
      <c r="E295" s="25"/>
      <c r="F295" s="25"/>
      <c r="G295" s="25"/>
      <c r="H295" s="25"/>
      <c r="I295" s="25"/>
      <c r="J295" s="25"/>
      <c r="K295" s="25"/>
      <c r="L295" s="6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29"/>
      <c r="K296" s="29"/>
      <c r="L296" s="6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29"/>
      <c r="K297" s="29"/>
      <c r="L297" s="6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29"/>
      <c r="K298" s="29"/>
      <c r="L298" s="6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29"/>
      <c r="K299" s="29"/>
      <c r="L299" s="6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29"/>
      <c r="K300" s="29"/>
      <c r="L300" s="6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29"/>
      <c r="K301" s="29"/>
      <c r="L301" s="6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29"/>
      <c r="K302" s="29"/>
      <c r="L302" s="6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29"/>
      <c r="K303" s="29"/>
      <c r="L303" s="6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29"/>
      <c r="K304" s="29"/>
      <c r="L304" s="6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29"/>
      <c r="K305" s="29"/>
      <c r="L305" s="6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x14ac:dyDescent="0.25">
      <c r="A306" s="142"/>
      <c r="B306" s="28"/>
      <c r="C306" s="29"/>
      <c r="D306" s="29"/>
      <c r="E306" s="25"/>
      <c r="F306" s="25"/>
      <c r="G306" s="25"/>
      <c r="H306" s="25"/>
      <c r="I306" s="25"/>
      <c r="J306" s="25"/>
      <c r="K306" s="25"/>
      <c r="L306" s="6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29"/>
      <c r="K307" s="29"/>
      <c r="L307" s="6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29"/>
      <c r="K308" s="29"/>
      <c r="L308" s="6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29"/>
      <c r="K309" s="29"/>
      <c r="L309" s="6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A310" s="142"/>
      <c r="B310" s="28"/>
      <c r="C310" s="25"/>
      <c r="D310" s="25"/>
      <c r="E310" s="29"/>
      <c r="F310" s="29"/>
      <c r="G310" s="29"/>
      <c r="H310" s="29"/>
      <c r="I310" s="29"/>
      <c r="J310" s="29"/>
      <c r="K310" s="29"/>
    </row>
    <row r="311" spans="1:24" x14ac:dyDescent="0.25">
      <c r="B311" s="28"/>
      <c r="C311" s="25"/>
      <c r="D311" s="25"/>
      <c r="E311" s="29"/>
      <c r="F311" s="29"/>
      <c r="G311" s="29"/>
      <c r="H311" s="29"/>
      <c r="I311" s="29"/>
      <c r="J311" s="29"/>
      <c r="K311" s="29"/>
      <c r="L311" s="19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</row>
    <row r="312" spans="1:24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29"/>
      <c r="K312" s="29"/>
      <c r="L312" s="53"/>
    </row>
    <row r="313" spans="1:24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29"/>
      <c r="K313" s="29"/>
      <c r="L313" s="53"/>
    </row>
    <row r="314" spans="1:24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29"/>
      <c r="K314" s="29"/>
      <c r="L314" s="53"/>
    </row>
    <row r="315" spans="1:24" s="12" customFormat="1" x14ac:dyDescent="0.25">
      <c r="A315" s="143"/>
      <c r="B315" s="28"/>
      <c r="C315" s="25"/>
      <c r="D315" s="25"/>
      <c r="E315" s="29"/>
      <c r="F315" s="29"/>
      <c r="G315" s="29"/>
      <c r="H315" s="29"/>
      <c r="I315" s="29"/>
      <c r="J315" s="29"/>
      <c r="K315" s="29"/>
      <c r="L315" s="53"/>
    </row>
    <row r="316" spans="1:24" s="12" customFormat="1" x14ac:dyDescent="0.25">
      <c r="A316" s="143"/>
      <c r="B316" s="28"/>
      <c r="C316" s="25"/>
      <c r="D316" s="25"/>
      <c r="E316" s="29"/>
      <c r="F316" s="29"/>
      <c r="G316" s="29"/>
      <c r="H316" s="29"/>
      <c r="I316" s="29"/>
      <c r="J316" s="29"/>
      <c r="K316" s="29"/>
      <c r="L316" s="53"/>
    </row>
    <row r="317" spans="1:24" s="12" customFormat="1" x14ac:dyDescent="0.25">
      <c r="A317" s="143"/>
      <c r="B317" s="28"/>
      <c r="C317" s="29"/>
      <c r="D317" s="29"/>
      <c r="E317" s="25"/>
      <c r="F317" s="25"/>
      <c r="G317" s="25"/>
      <c r="H317" s="25"/>
      <c r="I317" s="25"/>
      <c r="J317" s="25"/>
      <c r="K317" s="25"/>
      <c r="L317" s="53"/>
    </row>
    <row r="318" spans="1:24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29"/>
      <c r="K318" s="29"/>
      <c r="L318" s="53"/>
    </row>
    <row r="319" spans="1:24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29"/>
      <c r="K319" s="29"/>
      <c r="L319" s="53"/>
    </row>
    <row r="320" spans="1:24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29"/>
      <c r="K320" s="29"/>
      <c r="L320" s="53"/>
    </row>
    <row r="321" spans="1:24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29"/>
      <c r="K321" s="29"/>
      <c r="L321" s="53"/>
    </row>
    <row r="322" spans="1:24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29"/>
      <c r="K322" s="29"/>
      <c r="L322" s="53"/>
    </row>
    <row r="323" spans="1:24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29"/>
      <c r="K323" s="29"/>
      <c r="L323" s="53"/>
    </row>
    <row r="324" spans="1:24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29"/>
      <c r="K324" s="29"/>
      <c r="L324" s="53"/>
    </row>
    <row r="325" spans="1:24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29"/>
      <c r="K325" s="29"/>
      <c r="L325" s="53"/>
    </row>
    <row r="326" spans="1:24" s="12" customFormat="1" x14ac:dyDescent="0.25">
      <c r="A326" s="143"/>
      <c r="B326" s="28"/>
      <c r="C326" s="25"/>
      <c r="D326" s="25"/>
      <c r="E326" s="29"/>
      <c r="F326" s="29"/>
      <c r="G326" s="29"/>
      <c r="H326" s="29"/>
      <c r="I326" s="29"/>
      <c r="J326" s="29"/>
      <c r="K326" s="29"/>
      <c r="L326" s="53"/>
    </row>
    <row r="327" spans="1:24" s="12" customFormat="1" x14ac:dyDescent="0.25">
      <c r="A327" s="143"/>
      <c r="B327" s="28"/>
      <c r="C327" s="25"/>
      <c r="D327" s="25"/>
      <c r="E327" s="29"/>
      <c r="F327" s="29"/>
      <c r="G327" s="29"/>
      <c r="H327" s="29"/>
      <c r="I327" s="29"/>
      <c r="J327" s="29"/>
      <c r="K327" s="29"/>
      <c r="L327" s="53"/>
    </row>
    <row r="328" spans="1:24" x14ac:dyDescent="0.25">
      <c r="B328" s="30"/>
      <c r="C328" s="24"/>
      <c r="D328" s="24"/>
      <c r="E328" s="29"/>
      <c r="F328" s="29"/>
      <c r="G328" s="29"/>
      <c r="H328" s="29"/>
      <c r="I328" s="29"/>
      <c r="J328" s="29"/>
      <c r="K328" s="29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x14ac:dyDescent="0.25">
      <c r="B329" s="31"/>
      <c r="C329" s="27"/>
      <c r="D329" s="27"/>
      <c r="E329" s="25"/>
      <c r="F329" s="25"/>
      <c r="G329" s="25"/>
      <c r="H329" s="25"/>
      <c r="I329" s="25"/>
      <c r="J329" s="25"/>
      <c r="K329" s="25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x14ac:dyDescent="0.25">
      <c r="B330" s="28"/>
      <c r="C330" s="25"/>
      <c r="D330" s="25"/>
      <c r="E330" s="29"/>
      <c r="F330" s="29"/>
      <c r="G330" s="29"/>
      <c r="H330" s="29"/>
      <c r="I330" s="29"/>
      <c r="J330" s="29"/>
      <c r="K330" s="29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x14ac:dyDescent="0.25">
      <c r="B331" s="28"/>
      <c r="C331" s="29"/>
      <c r="D331" s="29"/>
      <c r="E331" s="25"/>
      <c r="F331" s="25"/>
      <c r="G331" s="25"/>
      <c r="H331" s="25"/>
      <c r="I331" s="25"/>
      <c r="J331" s="25"/>
      <c r="K331" s="25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x14ac:dyDescent="0.25">
      <c r="B332" s="28"/>
      <c r="C332" s="25"/>
      <c r="D332" s="25"/>
      <c r="E332" s="29"/>
      <c r="F332" s="29"/>
      <c r="G332" s="29"/>
      <c r="H332" s="29"/>
      <c r="I332" s="29"/>
      <c r="J332" s="29"/>
      <c r="K332" s="29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x14ac:dyDescent="0.25">
      <c r="B333" s="28"/>
      <c r="C333" s="25"/>
      <c r="D333" s="25"/>
      <c r="E333" s="29"/>
      <c r="F333" s="29"/>
      <c r="G333" s="29"/>
      <c r="H333" s="29"/>
      <c r="I333" s="29"/>
      <c r="J333" s="29"/>
      <c r="K333" s="29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x14ac:dyDescent="0.25">
      <c r="B334" s="28"/>
      <c r="C334" s="25"/>
      <c r="D334" s="25"/>
      <c r="E334" s="29"/>
      <c r="F334" s="29"/>
      <c r="G334" s="29"/>
      <c r="H334" s="29"/>
      <c r="I334" s="29"/>
      <c r="J334" s="29"/>
      <c r="K334" s="29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</row>
    <row r="335" spans="1:24" x14ac:dyDescent="0.25">
      <c r="B335" s="28"/>
      <c r="C335" s="25"/>
      <c r="D335" s="25"/>
      <c r="E335" s="29"/>
      <c r="F335" s="29"/>
      <c r="G335" s="29"/>
      <c r="H335" s="29"/>
      <c r="I335" s="29"/>
      <c r="J335" s="29"/>
      <c r="K335" s="29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</row>
    <row r="336" spans="1:24" x14ac:dyDescent="0.25">
      <c r="B336" s="28"/>
      <c r="C336" s="29"/>
      <c r="D336" s="29"/>
      <c r="E336" s="25"/>
      <c r="F336" s="25"/>
      <c r="G336" s="25"/>
      <c r="H336" s="25"/>
      <c r="I336" s="25"/>
      <c r="J336" s="25"/>
      <c r="K336" s="25"/>
      <c r="L336" s="6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B337" s="28"/>
      <c r="C337" s="25"/>
      <c r="D337" s="25"/>
      <c r="E337" s="29"/>
      <c r="F337" s="29"/>
      <c r="G337" s="29"/>
      <c r="H337" s="29"/>
      <c r="I337" s="29"/>
      <c r="J337" s="29"/>
      <c r="K337" s="29"/>
      <c r="L337" s="6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B338" s="28"/>
      <c r="C338" s="25"/>
      <c r="D338" s="25"/>
      <c r="E338" s="29"/>
      <c r="F338" s="29"/>
      <c r="G338" s="29"/>
      <c r="H338" s="29"/>
      <c r="I338" s="29"/>
      <c r="J338" s="29"/>
      <c r="K338" s="29"/>
      <c r="L338" s="6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B339" s="28"/>
      <c r="C339" s="29"/>
      <c r="D339" s="29"/>
      <c r="E339" s="25"/>
      <c r="F339" s="25"/>
      <c r="G339" s="25"/>
      <c r="H339" s="25"/>
      <c r="I339" s="25"/>
      <c r="J339" s="25"/>
      <c r="K339" s="25"/>
      <c r="L339" s="6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B340" s="28"/>
      <c r="C340" s="29"/>
      <c r="D340" s="29"/>
      <c r="E340" s="25"/>
      <c r="F340" s="25"/>
      <c r="G340" s="25"/>
      <c r="H340" s="25"/>
      <c r="I340" s="25"/>
      <c r="J340" s="25"/>
      <c r="K340" s="25"/>
      <c r="L340" s="6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B341" s="28"/>
      <c r="C341" s="25"/>
      <c r="D341" s="25"/>
      <c r="E341" s="29"/>
      <c r="F341" s="29"/>
      <c r="G341" s="29"/>
      <c r="H341" s="29"/>
      <c r="I341" s="29"/>
      <c r="J341" s="29"/>
      <c r="K341" s="29"/>
      <c r="L341" s="6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B342" s="28"/>
      <c r="C342" s="25"/>
      <c r="D342" s="25"/>
      <c r="E342" s="29"/>
      <c r="F342" s="29"/>
      <c r="G342" s="29"/>
      <c r="H342" s="29"/>
      <c r="I342" s="29"/>
      <c r="J342" s="29"/>
      <c r="K342" s="29"/>
      <c r="L342" s="6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29"/>
      <c r="K343" s="29"/>
      <c r="L343" s="6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42"/>
      <c r="B344" s="28"/>
      <c r="C344" s="29"/>
      <c r="D344" s="29"/>
      <c r="E344" s="25"/>
      <c r="F344" s="25"/>
      <c r="G344" s="25"/>
      <c r="H344" s="25"/>
      <c r="I344" s="25"/>
      <c r="J344" s="25"/>
      <c r="K344" s="25"/>
      <c r="L344" s="6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29"/>
      <c r="K345" s="29"/>
      <c r="L345" s="6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29"/>
      <c r="K346" s="29"/>
      <c r="L346" s="6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29"/>
      <c r="K347" s="29"/>
      <c r="L347" s="6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29"/>
      <c r="K348" s="29"/>
      <c r="L348" s="6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29"/>
      <c r="K349" s="29"/>
      <c r="L349" s="6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29"/>
      <c r="K350" s="29"/>
      <c r="L350" s="6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29"/>
      <c r="K351" s="29"/>
      <c r="L351" s="6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29"/>
      <c r="K352" s="29"/>
      <c r="L352" s="6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29"/>
      <c r="K353" s="29"/>
      <c r="L353" s="6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42"/>
      <c r="B354" s="28"/>
      <c r="C354" s="25"/>
      <c r="D354" s="25"/>
      <c r="E354" s="29"/>
      <c r="F354" s="29"/>
      <c r="G354" s="29"/>
      <c r="H354" s="29"/>
      <c r="I354" s="29"/>
      <c r="J354" s="29"/>
      <c r="K354" s="29"/>
      <c r="L354" s="6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42"/>
      <c r="B355" s="30"/>
      <c r="C355" s="24"/>
      <c r="D355" s="24"/>
      <c r="E355" s="25"/>
      <c r="F355" s="25"/>
      <c r="G355" s="25"/>
      <c r="H355" s="25"/>
      <c r="I355" s="25"/>
      <c r="J355" s="25"/>
      <c r="K355" s="25"/>
      <c r="L355" s="6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42"/>
      <c r="B356" s="28"/>
      <c r="C356" s="29"/>
      <c r="D356" s="29"/>
      <c r="E356" s="25"/>
      <c r="F356" s="25"/>
      <c r="G356" s="25"/>
      <c r="H356" s="25"/>
      <c r="I356" s="25"/>
      <c r="J356" s="25"/>
      <c r="K356" s="25"/>
      <c r="L356" s="6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42"/>
      <c r="B357" s="28"/>
      <c r="C357" s="29"/>
      <c r="D357" s="29"/>
      <c r="E357" s="25"/>
      <c r="F357" s="25"/>
      <c r="G357" s="25"/>
      <c r="H357" s="25"/>
      <c r="I357" s="25"/>
      <c r="J357" s="25"/>
      <c r="K357" s="25"/>
      <c r="L357" s="6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29"/>
      <c r="K358" s="29"/>
      <c r="L358" s="6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29"/>
      <c r="K359" s="29"/>
      <c r="L359" s="6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29"/>
      <c r="K360" s="29"/>
      <c r="L360" s="6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42"/>
      <c r="B361" s="28"/>
      <c r="C361" s="29"/>
      <c r="D361" s="29"/>
      <c r="E361" s="25"/>
      <c r="F361" s="25"/>
      <c r="G361" s="25"/>
      <c r="H361" s="25"/>
      <c r="I361" s="25"/>
      <c r="J361" s="25"/>
      <c r="K361" s="25"/>
      <c r="L361" s="6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29"/>
      <c r="K362" s="29"/>
      <c r="L362" s="6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29"/>
      <c r="K363" s="29"/>
      <c r="L363" s="6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42"/>
      <c r="B364" s="28"/>
      <c r="C364" s="29"/>
      <c r="D364" s="29"/>
      <c r="E364" s="25"/>
      <c r="F364" s="25"/>
      <c r="G364" s="25"/>
      <c r="H364" s="25"/>
      <c r="I364" s="25"/>
      <c r="J364" s="25"/>
      <c r="K364" s="25"/>
      <c r="L364" s="6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29"/>
      <c r="K365" s="29"/>
      <c r="L365" s="6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29"/>
      <c r="K366" s="29"/>
      <c r="L366" s="6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29"/>
      <c r="K367" s="29"/>
      <c r="L367" s="6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</row>
    <row r="368" spans="1:24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29"/>
      <c r="K368" s="29"/>
      <c r="L368" s="6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</row>
    <row r="369" spans="1:24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29"/>
      <c r="K369" s="29"/>
      <c r="L369" s="6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</row>
    <row r="370" spans="1:24" x14ac:dyDescent="0.25">
      <c r="A370" s="142"/>
      <c r="B370" s="28"/>
      <c r="C370" s="25"/>
      <c r="D370" s="25"/>
      <c r="E370" s="29"/>
      <c r="F370" s="29"/>
      <c r="G370" s="29"/>
      <c r="H370" s="29"/>
      <c r="I370" s="29"/>
      <c r="J370" s="29"/>
      <c r="K370" s="29"/>
      <c r="L370" s="6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</row>
    <row r="371" spans="1:24" x14ac:dyDescent="0.25">
      <c r="A371" s="142"/>
      <c r="B371" s="28"/>
      <c r="C371" s="25"/>
      <c r="D371" s="25"/>
      <c r="E371" s="29"/>
      <c r="F371" s="29"/>
      <c r="G371" s="29"/>
      <c r="H371" s="29"/>
      <c r="I371" s="29"/>
      <c r="J371" s="29"/>
      <c r="K371" s="29"/>
      <c r="L371" s="6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</row>
    <row r="372" spans="1:24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25"/>
      <c r="K372" s="25"/>
      <c r="L372" s="6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</row>
    <row r="373" spans="1:24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25"/>
      <c r="K373" s="25"/>
      <c r="L373" s="6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</row>
    <row r="374" spans="1:24" x14ac:dyDescent="0.25">
      <c r="A374" s="142"/>
      <c r="B374" s="28"/>
      <c r="C374" s="29"/>
      <c r="D374" s="29"/>
      <c r="E374" s="25"/>
      <c r="F374" s="25"/>
      <c r="G374" s="25"/>
      <c r="H374" s="25"/>
      <c r="I374" s="25"/>
      <c r="J374" s="25"/>
      <c r="K374" s="25"/>
      <c r="L374" s="6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</row>
    <row r="375" spans="1:24" x14ac:dyDescent="0.25">
      <c r="A375" s="142"/>
      <c r="B375" s="28"/>
      <c r="C375" s="29"/>
      <c r="D375" s="29"/>
      <c r="E375" s="25"/>
      <c r="F375" s="25"/>
      <c r="G375" s="25"/>
      <c r="H375" s="25"/>
      <c r="I375" s="25"/>
      <c r="J375" s="25"/>
      <c r="K375" s="25"/>
      <c r="L375" s="6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</row>
    <row r="376" spans="1:24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29"/>
      <c r="K376" s="29"/>
      <c r="L376" s="6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</row>
    <row r="377" spans="1:24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29"/>
      <c r="K377" s="29"/>
      <c r="L377" s="6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</row>
    <row r="378" spans="1:24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29"/>
      <c r="K378" s="29"/>
      <c r="L378" s="6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</row>
    <row r="379" spans="1:24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29"/>
      <c r="K379" s="29"/>
      <c r="L379" s="6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</row>
    <row r="380" spans="1:24" x14ac:dyDescent="0.25">
      <c r="A380" s="142"/>
      <c r="B380" s="28"/>
      <c r="C380" s="29"/>
      <c r="D380" s="29"/>
      <c r="E380" s="25"/>
      <c r="F380" s="25"/>
      <c r="G380" s="25"/>
      <c r="H380" s="25"/>
      <c r="I380" s="25"/>
      <c r="J380" s="25"/>
      <c r="K380" s="25"/>
      <c r="L380" s="6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</row>
    <row r="381" spans="1:24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29"/>
      <c r="K381" s="29"/>
      <c r="L381" s="6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</row>
    <row r="382" spans="1:24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29"/>
      <c r="K382" s="29"/>
      <c r="L382" s="6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</row>
    <row r="383" spans="1:24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29"/>
      <c r="K383" s="29"/>
      <c r="L383" s="6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</row>
    <row r="384" spans="1:24" x14ac:dyDescent="0.25">
      <c r="A384" s="142"/>
      <c r="B384" s="28"/>
      <c r="C384" s="25"/>
      <c r="D384" s="25"/>
      <c r="E384" s="29"/>
      <c r="F384" s="29"/>
      <c r="G384" s="29"/>
      <c r="H384" s="29"/>
      <c r="I384" s="29"/>
      <c r="J384" s="29"/>
      <c r="K384" s="29"/>
      <c r="L384" s="6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</row>
    <row r="385" spans="1:24" x14ac:dyDescent="0.25">
      <c r="A385" s="142"/>
      <c r="B385" s="28"/>
      <c r="C385" s="25"/>
      <c r="D385" s="25"/>
      <c r="E385" s="29"/>
      <c r="F385" s="29"/>
      <c r="G385" s="29"/>
      <c r="H385" s="29"/>
      <c r="I385" s="29"/>
      <c r="J385" s="29"/>
      <c r="K385" s="29"/>
      <c r="L385" s="6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</row>
    <row r="386" spans="1:24" x14ac:dyDescent="0.25">
      <c r="A386" s="142"/>
      <c r="B386" s="28"/>
      <c r="C386" s="29"/>
      <c r="D386" s="29"/>
      <c r="E386" s="25"/>
      <c r="F386" s="25"/>
      <c r="G386" s="25"/>
      <c r="H386" s="25"/>
      <c r="I386" s="25"/>
      <c r="J386" s="25"/>
      <c r="K386" s="25"/>
      <c r="L386" s="6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</row>
    <row r="387" spans="1:24" x14ac:dyDescent="0.25">
      <c r="A387" s="142"/>
      <c r="B387" s="28"/>
      <c r="C387" s="29"/>
      <c r="D387" s="29"/>
      <c r="E387" s="25"/>
      <c r="F387" s="25"/>
      <c r="G387" s="25"/>
      <c r="H387" s="25"/>
      <c r="I387" s="25"/>
      <c r="J387" s="25"/>
      <c r="K387" s="25"/>
      <c r="L387" s="6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</row>
    <row r="388" spans="1:24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29"/>
      <c r="K388" s="29"/>
      <c r="L388" s="6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</row>
    <row r="389" spans="1:24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29"/>
      <c r="K389" s="29"/>
      <c r="L389" s="6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</row>
    <row r="390" spans="1:24" x14ac:dyDescent="0.25">
      <c r="A390" s="142"/>
      <c r="B390" s="28"/>
      <c r="C390" s="25"/>
      <c r="D390" s="25"/>
      <c r="E390" s="29"/>
      <c r="F390" s="29"/>
      <c r="G390" s="29"/>
      <c r="H390" s="29"/>
      <c r="I390" s="29"/>
      <c r="J390" s="29"/>
      <c r="K390" s="29"/>
      <c r="L390" s="6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</row>
    <row r="391" spans="1:24" x14ac:dyDescent="0.25">
      <c r="A391" s="142"/>
      <c r="B391" s="30"/>
      <c r="C391" s="24"/>
      <c r="D391" s="24"/>
      <c r="E391" s="25"/>
      <c r="F391" s="25"/>
      <c r="G391" s="25"/>
      <c r="H391" s="25"/>
      <c r="I391" s="25"/>
      <c r="J391" s="25"/>
      <c r="K391" s="25"/>
      <c r="L391" s="6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</row>
    <row r="392" spans="1:24" x14ac:dyDescent="0.25">
      <c r="A392" s="142"/>
      <c r="B392" s="28"/>
      <c r="C392" s="29"/>
      <c r="D392" s="29"/>
      <c r="E392" s="25"/>
      <c r="F392" s="25"/>
      <c r="G392" s="25"/>
      <c r="H392" s="25"/>
      <c r="I392" s="25"/>
      <c r="J392" s="25"/>
      <c r="K392" s="25"/>
      <c r="L392" s="6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</row>
    <row r="393" spans="1:24" x14ac:dyDescent="0.25">
      <c r="A393" s="142"/>
      <c r="B393" s="28"/>
      <c r="C393" s="29"/>
      <c r="D393" s="29"/>
      <c r="E393" s="25"/>
      <c r="F393" s="25"/>
      <c r="G393" s="25"/>
      <c r="H393" s="25"/>
      <c r="I393" s="25"/>
      <c r="J393" s="25"/>
      <c r="K393" s="25"/>
      <c r="L393" s="6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29"/>
      <c r="K394" s="29"/>
      <c r="L394" s="6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A395" s="142"/>
      <c r="B395" s="28"/>
      <c r="C395" s="25"/>
      <c r="D395" s="25"/>
      <c r="E395" s="29"/>
      <c r="F395" s="29"/>
      <c r="G395" s="29"/>
      <c r="H395" s="29"/>
      <c r="I395" s="29"/>
      <c r="J395" s="29"/>
      <c r="K395" s="29"/>
      <c r="L395" s="6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25"/>
      <c r="K396" s="25"/>
      <c r="L396" s="6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A397" s="142"/>
      <c r="B397" s="28"/>
      <c r="C397" s="29"/>
      <c r="D397" s="29"/>
      <c r="E397" s="25"/>
      <c r="F397" s="25"/>
      <c r="G397" s="25"/>
      <c r="H397" s="25"/>
      <c r="I397" s="25"/>
      <c r="J397" s="25"/>
      <c r="K397" s="25"/>
      <c r="L397" s="6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29"/>
      <c r="K398" s="29"/>
      <c r="L398" s="6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29"/>
      <c r="K399" s="29"/>
      <c r="L399" s="6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42"/>
      <c r="B400" s="28"/>
      <c r="C400" s="29"/>
      <c r="D400" s="29"/>
      <c r="E400" s="25"/>
      <c r="F400" s="25"/>
      <c r="G400" s="25"/>
      <c r="H400" s="25"/>
      <c r="I400" s="25"/>
      <c r="J400" s="25"/>
      <c r="K400" s="25"/>
      <c r="L400" s="6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42"/>
      <c r="B401" s="30"/>
      <c r="C401" s="24"/>
      <c r="D401" s="24"/>
      <c r="E401" s="25"/>
      <c r="F401" s="25"/>
      <c r="G401" s="25"/>
      <c r="H401" s="25"/>
      <c r="I401" s="25"/>
      <c r="J401" s="25"/>
      <c r="K401" s="25"/>
      <c r="L401" s="6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25"/>
      <c r="K402" s="25"/>
      <c r="L402" s="6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25"/>
      <c r="K403" s="25"/>
      <c r="L403" s="6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25"/>
      <c r="K404" s="25"/>
      <c r="L404" s="6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42"/>
      <c r="B405" s="28"/>
      <c r="C405" s="29"/>
      <c r="D405" s="29"/>
      <c r="E405" s="25"/>
      <c r="F405" s="25"/>
      <c r="G405" s="25"/>
      <c r="H405" s="25"/>
      <c r="I405" s="25"/>
      <c r="J405" s="25"/>
      <c r="K405" s="25"/>
      <c r="L405" s="6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29"/>
      <c r="K406" s="29"/>
      <c r="L406" s="6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29"/>
      <c r="K407" s="29"/>
      <c r="L407" s="6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29"/>
      <c r="K408" s="29"/>
      <c r="L408" s="6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29"/>
      <c r="K409" s="29"/>
      <c r="L409" s="6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29"/>
      <c r="K410" s="29"/>
      <c r="L410" s="6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29"/>
      <c r="K411" s="29"/>
      <c r="L411" s="6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29"/>
      <c r="K412" s="29"/>
      <c r="L412" s="6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29"/>
      <c r="K413" s="29"/>
      <c r="L413" s="6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29"/>
      <c r="K414" s="29"/>
      <c r="L414" s="6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42"/>
      <c r="B415" s="28"/>
      <c r="C415" s="29"/>
      <c r="D415" s="29"/>
      <c r="E415" s="25"/>
      <c r="F415" s="25"/>
      <c r="G415" s="25"/>
      <c r="H415" s="25"/>
      <c r="I415" s="25"/>
      <c r="J415" s="25"/>
      <c r="K415" s="25"/>
      <c r="L415" s="6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29"/>
      <c r="K416" s="29"/>
      <c r="L416" s="6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29"/>
      <c r="K417" s="29"/>
      <c r="L417" s="6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29"/>
      <c r="K418" s="29"/>
      <c r="L418" s="6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29"/>
      <c r="K419" s="29"/>
      <c r="L419" s="6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29"/>
      <c r="K420" s="29"/>
      <c r="L420" s="6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29"/>
      <c r="K421" s="29"/>
      <c r="L421" s="6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29"/>
      <c r="K422" s="29"/>
      <c r="L422" s="6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29"/>
      <c r="K423" s="29"/>
      <c r="L423" s="6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29"/>
      <c r="K424" s="29"/>
      <c r="L424" s="6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29"/>
      <c r="K425" s="29"/>
      <c r="L425" s="6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42"/>
      <c r="B426" s="28"/>
      <c r="C426" s="25"/>
      <c r="D426" s="25"/>
      <c r="E426" s="29"/>
      <c r="F426" s="29"/>
      <c r="G426" s="29"/>
      <c r="H426" s="29"/>
      <c r="I426" s="29"/>
      <c r="J426" s="29"/>
      <c r="K426" s="29"/>
      <c r="L426" s="6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42"/>
      <c r="B427" s="30"/>
      <c r="C427" s="24"/>
      <c r="D427" s="24"/>
      <c r="E427" s="25"/>
      <c r="F427" s="25"/>
      <c r="G427" s="25"/>
      <c r="H427" s="25"/>
      <c r="I427" s="25"/>
      <c r="J427" s="25"/>
      <c r="K427" s="25"/>
      <c r="L427" s="6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25"/>
      <c r="K428" s="25"/>
      <c r="L428" s="6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25"/>
      <c r="K429" s="25"/>
      <c r="L429" s="6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42"/>
      <c r="B430" s="28"/>
      <c r="C430" s="29"/>
      <c r="D430" s="29"/>
      <c r="E430" s="25"/>
      <c r="F430" s="25"/>
      <c r="G430" s="25"/>
      <c r="H430" s="25"/>
      <c r="I430" s="25"/>
      <c r="J430" s="25"/>
      <c r="K430" s="25"/>
      <c r="L430" s="6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42"/>
      <c r="B431" s="28"/>
      <c r="C431" s="29"/>
      <c r="D431" s="29"/>
      <c r="E431" s="25"/>
      <c r="F431" s="25"/>
      <c r="G431" s="25"/>
      <c r="H431" s="25"/>
      <c r="I431" s="25"/>
      <c r="J431" s="25"/>
      <c r="K431" s="25"/>
      <c r="L431" s="6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29"/>
      <c r="K432" s="29"/>
      <c r="L432" s="6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29"/>
      <c r="K433" s="29"/>
      <c r="L433" s="6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29"/>
      <c r="K434" s="29"/>
      <c r="L434" s="6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29"/>
      <c r="K435" s="29"/>
      <c r="L435" s="6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29"/>
      <c r="K436" s="29"/>
      <c r="L436" s="6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29"/>
      <c r="K437" s="29"/>
      <c r="L437" s="6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29"/>
      <c r="K438" s="29"/>
      <c r="L438" s="6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29"/>
      <c r="K439" s="29"/>
      <c r="L439" s="6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29"/>
      <c r="K440" s="29"/>
      <c r="L440" s="6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42"/>
      <c r="B441" s="28"/>
      <c r="C441" s="29"/>
      <c r="D441" s="29"/>
      <c r="E441" s="25"/>
      <c r="F441" s="25"/>
      <c r="G441" s="25"/>
      <c r="H441" s="25"/>
      <c r="I441" s="25"/>
      <c r="J441" s="25"/>
      <c r="K441" s="25"/>
      <c r="L441" s="6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29"/>
      <c r="K442" s="29"/>
      <c r="L442" s="6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29"/>
      <c r="K443" s="29"/>
      <c r="L443" s="6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29"/>
      <c r="K444" s="29"/>
      <c r="L444" s="6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29"/>
      <c r="K445" s="29"/>
      <c r="L445" s="6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29"/>
      <c r="K446" s="29"/>
      <c r="L446" s="6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29"/>
      <c r="K447" s="29"/>
      <c r="L447" s="6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29"/>
      <c r="K448" s="29"/>
      <c r="L448" s="6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29"/>
      <c r="K449" s="29"/>
      <c r="L449" s="6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29"/>
      <c r="K450" s="29"/>
      <c r="L450" s="6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29"/>
      <c r="K451" s="29"/>
      <c r="L451" s="6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29"/>
      <c r="K452" s="29"/>
      <c r="L452" s="6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42"/>
      <c r="B453" s="30"/>
      <c r="C453" s="24"/>
      <c r="D453" s="24"/>
      <c r="E453" s="25"/>
      <c r="F453" s="25"/>
      <c r="G453" s="25"/>
      <c r="H453" s="25"/>
      <c r="I453" s="25"/>
      <c r="J453" s="25"/>
      <c r="K453" s="25"/>
      <c r="L453" s="6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42"/>
      <c r="B454" s="33"/>
      <c r="C454" s="34"/>
      <c r="D454" s="34"/>
      <c r="E454" s="25"/>
      <c r="F454" s="25"/>
      <c r="G454" s="25"/>
      <c r="H454" s="25"/>
      <c r="I454" s="25"/>
      <c r="J454" s="25"/>
      <c r="K454" s="25"/>
      <c r="L454" s="6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42"/>
      <c r="B455" s="35"/>
      <c r="C455" s="36"/>
      <c r="D455" s="36"/>
      <c r="E455" s="37"/>
      <c r="F455" s="37"/>
      <c r="G455" s="37"/>
      <c r="H455" s="37"/>
      <c r="I455" s="37"/>
      <c r="J455" s="37"/>
      <c r="K455" s="37"/>
      <c r="L455" s="6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25"/>
      <c r="K456" s="25"/>
      <c r="L456" s="6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42"/>
      <c r="B457" s="20"/>
      <c r="C457" s="38"/>
      <c r="D457" s="38"/>
      <c r="E457" s="25"/>
      <c r="F457" s="25"/>
      <c r="G457" s="25"/>
      <c r="H457" s="25"/>
      <c r="I457" s="25"/>
      <c r="J457" s="25"/>
      <c r="K457" s="25"/>
      <c r="L457" s="6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42"/>
      <c r="B458" s="20"/>
      <c r="C458" s="38"/>
      <c r="D458" s="38"/>
      <c r="E458" s="25"/>
      <c r="F458" s="25"/>
      <c r="G458" s="25"/>
      <c r="H458" s="25"/>
      <c r="I458" s="25"/>
      <c r="J458" s="25"/>
      <c r="K458" s="25"/>
      <c r="L458" s="6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42"/>
      <c r="B459" s="35"/>
      <c r="C459" s="36"/>
      <c r="D459" s="36"/>
      <c r="E459" s="37"/>
      <c r="F459" s="37"/>
      <c r="G459" s="37"/>
      <c r="H459" s="37"/>
      <c r="I459" s="37"/>
      <c r="J459" s="37"/>
      <c r="K459" s="37"/>
      <c r="L459" s="6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42"/>
      <c r="B460" s="20"/>
      <c r="C460" s="38"/>
      <c r="D460" s="38"/>
      <c r="E460" s="25"/>
      <c r="F460" s="25"/>
      <c r="G460" s="25"/>
      <c r="H460" s="25"/>
      <c r="I460" s="25"/>
      <c r="J460" s="25"/>
      <c r="K460" s="25"/>
      <c r="L460" s="6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42"/>
      <c r="B461" s="20"/>
      <c r="C461" s="25"/>
      <c r="D461" s="25"/>
      <c r="E461" s="38"/>
      <c r="F461" s="38"/>
      <c r="G461" s="38"/>
      <c r="H461" s="38"/>
      <c r="I461" s="38"/>
      <c r="J461" s="38"/>
      <c r="K461" s="38"/>
    </row>
    <row r="462" spans="1:24" x14ac:dyDescent="0.25">
      <c r="A462" s="142"/>
      <c r="B462" s="20"/>
      <c r="C462" s="25"/>
      <c r="D462" s="25"/>
      <c r="E462" s="38"/>
      <c r="F462" s="38"/>
      <c r="G462" s="38"/>
      <c r="H462" s="38"/>
      <c r="I462" s="38"/>
      <c r="J462" s="38"/>
      <c r="K462" s="38"/>
    </row>
    <row r="463" spans="1:24" x14ac:dyDescent="0.25">
      <c r="A463" s="142"/>
      <c r="B463" s="20"/>
      <c r="C463" s="25"/>
      <c r="D463" s="25"/>
      <c r="E463" s="38"/>
      <c r="F463" s="38"/>
      <c r="G463" s="38"/>
      <c r="H463" s="38"/>
      <c r="I463" s="38"/>
      <c r="J463" s="38"/>
      <c r="K463" s="38"/>
    </row>
    <row r="464" spans="1:24" x14ac:dyDescent="0.25">
      <c r="A464" s="142"/>
      <c r="B464" s="20"/>
      <c r="C464" s="25"/>
      <c r="D464" s="25"/>
      <c r="E464" s="38"/>
      <c r="F464" s="38"/>
      <c r="G464" s="38"/>
      <c r="H464" s="38"/>
      <c r="I464" s="38"/>
      <c r="J464" s="38"/>
      <c r="K464" s="38"/>
    </row>
    <row r="465" spans="1:24" x14ac:dyDescent="0.25">
      <c r="A465" s="142"/>
      <c r="B465" s="20"/>
      <c r="C465" s="25"/>
      <c r="D465" s="25"/>
      <c r="E465" s="38"/>
      <c r="F465" s="38"/>
      <c r="G465" s="38"/>
      <c r="H465" s="38"/>
      <c r="I465" s="38"/>
      <c r="J465" s="38"/>
      <c r="K465" s="38"/>
    </row>
    <row r="466" spans="1:24" x14ac:dyDescent="0.25">
      <c r="A466" s="142"/>
      <c r="B466" s="20"/>
      <c r="C466" s="25"/>
      <c r="D466" s="25"/>
      <c r="E466" s="38"/>
      <c r="F466" s="38"/>
      <c r="G466" s="38"/>
      <c r="H466" s="38"/>
      <c r="I466" s="38"/>
      <c r="J466" s="38"/>
      <c r="K466" s="38"/>
    </row>
    <row r="467" spans="1:24" x14ac:dyDescent="0.25">
      <c r="A467" s="142"/>
      <c r="B467" s="35"/>
      <c r="C467" s="36"/>
      <c r="D467" s="36"/>
      <c r="E467" s="37"/>
      <c r="F467" s="37"/>
      <c r="G467" s="37"/>
      <c r="H467" s="37"/>
      <c r="I467" s="37"/>
      <c r="J467" s="37"/>
      <c r="K467" s="37"/>
    </row>
    <row r="468" spans="1:24" x14ac:dyDescent="0.25">
      <c r="A468" s="142"/>
      <c r="B468" s="20"/>
      <c r="C468" s="38"/>
      <c r="D468" s="38"/>
      <c r="E468" s="25"/>
      <c r="F468" s="25"/>
      <c r="G468" s="25"/>
      <c r="H468" s="25"/>
      <c r="I468" s="25"/>
      <c r="J468" s="25"/>
      <c r="K468" s="25"/>
    </row>
    <row r="469" spans="1:24" x14ac:dyDescent="0.25">
      <c r="A469" s="142"/>
      <c r="B469" s="20"/>
      <c r="C469" s="38"/>
      <c r="D469" s="38"/>
      <c r="E469" s="25"/>
      <c r="F469" s="25"/>
      <c r="G469" s="25"/>
      <c r="H469" s="25"/>
      <c r="I469" s="25"/>
      <c r="J469" s="25"/>
      <c r="K469" s="25"/>
    </row>
    <row r="470" spans="1:24" x14ac:dyDescent="0.25">
      <c r="A470" s="142"/>
      <c r="B470" s="20"/>
      <c r="C470" s="38"/>
      <c r="D470" s="38"/>
      <c r="E470" s="25"/>
      <c r="F470" s="25"/>
      <c r="G470" s="25"/>
      <c r="H470" s="25"/>
      <c r="I470" s="25"/>
      <c r="J470" s="25"/>
      <c r="K470" s="25"/>
    </row>
    <row r="471" spans="1:24" x14ac:dyDescent="0.25">
      <c r="B471" s="20"/>
      <c r="C471" s="38"/>
      <c r="D471" s="38"/>
      <c r="E471" s="25"/>
      <c r="F471" s="25"/>
      <c r="G471" s="25"/>
      <c r="H471" s="25"/>
      <c r="I471" s="25"/>
      <c r="J471" s="25"/>
      <c r="K471" s="25"/>
      <c r="L471" s="19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</row>
    <row r="472" spans="1:24" s="12" customFormat="1" x14ac:dyDescent="0.25">
      <c r="A472" s="143"/>
      <c r="B472" s="20"/>
      <c r="C472" s="38"/>
      <c r="D472" s="38"/>
      <c r="E472" s="25"/>
      <c r="F472" s="25"/>
      <c r="G472" s="25"/>
      <c r="H472" s="25"/>
      <c r="I472" s="25"/>
      <c r="J472" s="25"/>
      <c r="K472" s="25"/>
      <c r="L472" s="53"/>
    </row>
    <row r="473" spans="1:24" s="12" customFormat="1" x14ac:dyDescent="0.25">
      <c r="A473" s="143"/>
      <c r="B473" s="33"/>
      <c r="C473" s="34"/>
      <c r="D473" s="34"/>
      <c r="E473" s="25"/>
      <c r="F473" s="25"/>
      <c r="G473" s="25"/>
      <c r="H473" s="25"/>
      <c r="I473" s="25"/>
      <c r="J473" s="25"/>
      <c r="K473" s="25"/>
      <c r="L473" s="53"/>
    </row>
    <row r="474" spans="1:24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25"/>
      <c r="K474" s="25"/>
      <c r="L474" s="53"/>
    </row>
    <row r="475" spans="1:24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25"/>
      <c r="K475" s="25"/>
      <c r="L475" s="53"/>
    </row>
    <row r="476" spans="1:24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25"/>
      <c r="K476" s="25"/>
      <c r="L476" s="53"/>
    </row>
    <row r="477" spans="1:24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25"/>
      <c r="K477" s="25"/>
      <c r="L477" s="53"/>
    </row>
    <row r="478" spans="1:24" s="12" customFormat="1" x14ac:dyDescent="0.25">
      <c r="A478" s="143"/>
      <c r="B478" s="20"/>
      <c r="C478" s="38"/>
      <c r="D478" s="38"/>
      <c r="E478" s="25"/>
      <c r="F478" s="25"/>
      <c r="G478" s="25"/>
      <c r="H478" s="25"/>
      <c r="I478" s="25"/>
      <c r="J478" s="25"/>
      <c r="K478" s="25"/>
      <c r="L478" s="53"/>
    </row>
    <row r="479" spans="1:24" s="12" customFormat="1" x14ac:dyDescent="0.25">
      <c r="A479" s="143"/>
      <c r="B479" s="20"/>
      <c r="C479" s="38"/>
      <c r="D479" s="38"/>
      <c r="E479" s="25"/>
      <c r="F479" s="25"/>
      <c r="G479" s="25"/>
      <c r="H479" s="25"/>
      <c r="I479" s="25"/>
      <c r="J479" s="25"/>
      <c r="K479" s="25"/>
      <c r="L479" s="53"/>
    </row>
    <row r="480" spans="1:24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9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</row>
    <row r="481" spans="1:24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9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</row>
    <row r="482" spans="1:24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9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</row>
    <row r="483" spans="1:24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9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</row>
    <row r="484" spans="1:24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9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</row>
    <row r="485" spans="1:24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9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</row>
    <row r="486" spans="1:24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9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</row>
    <row r="487" spans="1:24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9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</row>
    <row r="488" spans="1:24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9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</row>
    <row r="489" spans="1:24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9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</row>
    <row r="490" spans="1:24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9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</row>
    <row r="491" spans="1:24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9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</row>
    <row r="492" spans="1:24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9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</row>
    <row r="493" spans="1:24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9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</row>
    <row r="494" spans="1:24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9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</row>
    <row r="495" spans="1:24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9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</row>
    <row r="496" spans="1:24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9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</row>
    <row r="497" spans="1:24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9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</row>
    <row r="498" spans="1:24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9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</row>
    <row r="499" spans="1:24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9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</row>
    <row r="500" spans="1:24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9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</row>
    <row r="501" spans="1:24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9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</row>
    <row r="502" spans="1:24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9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</row>
    <row r="503" spans="1:24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9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</row>
    <row r="504" spans="1:24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9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</row>
    <row r="505" spans="1:24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9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</row>
    <row r="506" spans="1:24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9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</row>
    <row r="507" spans="1:24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9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</row>
    <row r="508" spans="1:24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9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</row>
    <row r="509" spans="1:24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9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</row>
    <row r="510" spans="1:24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9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</row>
    <row r="511" spans="1:24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9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</row>
    <row r="512" spans="1:24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9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</row>
    <row r="513" spans="1:24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9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</row>
    <row r="514" spans="1:24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9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</row>
    <row r="515" spans="1:24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9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</row>
    <row r="516" spans="1:24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9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</row>
    <row r="517" spans="1:24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9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</row>
    <row r="518" spans="1:24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9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</row>
    <row r="519" spans="1:24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9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</row>
    <row r="520" spans="1:24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9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</row>
    <row r="521" spans="1:24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9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</row>
    <row r="522" spans="1:24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9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</row>
    <row r="523" spans="1:24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9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</row>
    <row r="524" spans="1:24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9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</row>
    <row r="525" spans="1:24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9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</row>
    <row r="526" spans="1:24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9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</row>
    <row r="527" spans="1:24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9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</row>
    <row r="528" spans="1:24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9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</row>
    <row r="529" spans="1:24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9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</row>
    <row r="530" spans="1:24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9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</row>
    <row r="531" spans="1:24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9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</row>
    <row r="532" spans="1:24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9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</row>
    <row r="533" spans="1:24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9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</row>
    <row r="534" spans="1:24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9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</row>
    <row r="535" spans="1:24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9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</row>
    <row r="536" spans="1:24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9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</row>
    <row r="537" spans="1:24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9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</row>
    <row r="538" spans="1:24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9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</row>
    <row r="539" spans="1:24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9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</row>
    <row r="540" spans="1:24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9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</row>
    <row r="541" spans="1:24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9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</row>
    <row r="542" spans="1:24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9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</row>
    <row r="543" spans="1:24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9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</row>
    <row r="544" spans="1:24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9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</row>
    <row r="545" spans="1:24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9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</row>
    <row r="546" spans="1:24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9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</row>
    <row r="547" spans="1:24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9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</row>
    <row r="548" spans="1:24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9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</row>
    <row r="549" spans="1:24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9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</row>
    <row r="550" spans="1:24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9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</row>
    <row r="551" spans="1:24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9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</row>
    <row r="552" spans="1:24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9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</row>
    <row r="553" spans="1:24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9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</row>
    <row r="554" spans="1:24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9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</row>
    <row r="555" spans="1:24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9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</row>
    <row r="556" spans="1:24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9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</row>
    <row r="557" spans="1:24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9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</row>
    <row r="558" spans="1:24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9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</row>
    <row r="559" spans="1:24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9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</row>
    <row r="560" spans="1:24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9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</row>
    <row r="561" spans="1:24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9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</row>
    <row r="562" spans="1:24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9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</row>
    <row r="563" spans="1:24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9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</row>
    <row r="564" spans="1:24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9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</row>
    <row r="565" spans="1:24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9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</row>
    <row r="566" spans="1:24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9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</row>
    <row r="567" spans="1:24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9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</row>
    <row r="568" spans="1:24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9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</row>
    <row r="569" spans="1:24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9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</row>
    <row r="570" spans="1:24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9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</row>
    <row r="571" spans="1:24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9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</row>
    <row r="572" spans="1:24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9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</row>
    <row r="573" spans="1:24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9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</row>
    <row r="574" spans="1:24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9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</row>
    <row r="575" spans="1:24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9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</row>
    <row r="576" spans="1:24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9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</row>
    <row r="577" spans="1:24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9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</row>
    <row r="578" spans="1:24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9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</row>
    <row r="579" spans="1:24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9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</row>
    <row r="580" spans="1:24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9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</row>
    <row r="581" spans="1:24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9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</row>
    <row r="582" spans="1:24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9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</row>
    <row r="583" spans="1:24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9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</row>
    <row r="584" spans="1:24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9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</row>
    <row r="585" spans="1:24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9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</row>
    <row r="586" spans="1:24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9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</row>
    <row r="587" spans="1:24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9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</row>
    <row r="588" spans="1:24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9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</row>
    <row r="589" spans="1:24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9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</row>
    <row r="590" spans="1:24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9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</row>
    <row r="591" spans="1:24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9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</row>
    <row r="592" spans="1:24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9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</row>
    <row r="593" spans="1:24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9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</row>
    <row r="594" spans="1:24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9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</row>
    <row r="595" spans="1:24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9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</row>
    <row r="596" spans="1:24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9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</row>
    <row r="597" spans="1:24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9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</row>
    <row r="598" spans="1:24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9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</row>
    <row r="599" spans="1:24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9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</row>
    <row r="600" spans="1:24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9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</row>
    <row r="601" spans="1:24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9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</row>
    <row r="602" spans="1:24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9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</row>
    <row r="603" spans="1:24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9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</row>
    <row r="604" spans="1:24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9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</row>
    <row r="605" spans="1:24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9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</row>
    <row r="606" spans="1:24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9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</row>
    <row r="607" spans="1:24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9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</row>
    <row r="608" spans="1:24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9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</row>
    <row r="609" spans="1:24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9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</row>
    <row r="610" spans="1:24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9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</row>
    <row r="611" spans="1:24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9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</row>
    <row r="612" spans="1:24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9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</row>
    <row r="613" spans="1:24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9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</row>
    <row r="614" spans="1:24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9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</row>
    <row r="615" spans="1:24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9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</row>
    <row r="616" spans="1:24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9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</row>
    <row r="617" spans="1:24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9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</row>
    <row r="618" spans="1:24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9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</row>
    <row r="619" spans="1:24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9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</row>
    <row r="620" spans="1:24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9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</row>
    <row r="621" spans="1:24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9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</row>
    <row r="622" spans="1:24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9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</row>
    <row r="623" spans="1:24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9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</row>
    <row r="624" spans="1:24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9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</row>
    <row r="625" spans="1:24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9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</row>
    <row r="626" spans="1:24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9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</row>
    <row r="627" spans="1:24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9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</row>
    <row r="628" spans="1:24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9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</row>
    <row r="629" spans="1:24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9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</row>
    <row r="630" spans="1:24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9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</row>
    <row r="631" spans="1:24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9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</row>
    <row r="632" spans="1:24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9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</row>
    <row r="633" spans="1:24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9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</row>
    <row r="634" spans="1:24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9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</row>
    <row r="635" spans="1:24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9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</row>
    <row r="636" spans="1:24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9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</row>
    <row r="637" spans="1:24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9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</row>
    <row r="638" spans="1:24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9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</row>
    <row r="639" spans="1:24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9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</row>
    <row r="640" spans="1:24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9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</row>
    <row r="641" spans="1:24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9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</row>
    <row r="642" spans="1:24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9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</row>
    <row r="643" spans="1:24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9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</row>
    <row r="644" spans="1:24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9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</row>
    <row r="645" spans="1:24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9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</row>
    <row r="646" spans="1:24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</row>
    <row r="647" spans="1:24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9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</row>
    <row r="648" spans="1:24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9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</row>
    <row r="649" spans="1:24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9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</row>
    <row r="650" spans="1:24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9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</row>
    <row r="651" spans="1:24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9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</row>
    <row r="652" spans="1:24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9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</row>
    <row r="653" spans="1:24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9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</row>
    <row r="654" spans="1:24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9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</row>
    <row r="655" spans="1:24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9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</row>
    <row r="656" spans="1:24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9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</row>
    <row r="657" spans="1:24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9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</row>
    <row r="658" spans="1:24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9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</row>
    <row r="659" spans="1:24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9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</row>
    <row r="660" spans="1:24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9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</row>
    <row r="661" spans="1:24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9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</row>
    <row r="662" spans="1:24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9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</row>
    <row r="663" spans="1:24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9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</row>
    <row r="664" spans="1:24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9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</row>
    <row r="665" spans="1:24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9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</row>
    <row r="666" spans="1:24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9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</row>
    <row r="667" spans="1:24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9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</row>
    <row r="668" spans="1:24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9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</row>
    <row r="669" spans="1:24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9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</row>
    <row r="670" spans="1:24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9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</row>
    <row r="671" spans="1:24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9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</row>
    <row r="672" spans="1:24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9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</row>
    <row r="673" spans="1:24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9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</row>
    <row r="674" spans="1:24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9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</row>
    <row r="675" spans="1:24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9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</row>
    <row r="676" spans="1:24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9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</row>
    <row r="677" spans="1:24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9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</row>
    <row r="678" spans="1:24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9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</row>
    <row r="679" spans="1:24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9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</row>
    <row r="680" spans="1:24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9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</row>
    <row r="681" spans="1:24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9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</row>
    <row r="682" spans="1:24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9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</row>
    <row r="683" spans="1:24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9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</row>
    <row r="684" spans="1:24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9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</row>
    <row r="685" spans="1:24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9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</row>
    <row r="686" spans="1:24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9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</row>
    <row r="687" spans="1:24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9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</row>
    <row r="688" spans="1:24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9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</row>
    <row r="689" spans="1:24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9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</row>
    <row r="690" spans="1:24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9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</row>
    <row r="691" spans="1:24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9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</row>
    <row r="692" spans="1:24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9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</row>
    <row r="693" spans="1:24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9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</row>
    <row r="694" spans="1:24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9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</row>
    <row r="695" spans="1:24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9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</row>
    <row r="696" spans="1:24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9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</row>
    <row r="697" spans="1:24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9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</row>
    <row r="698" spans="1:24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9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</row>
    <row r="699" spans="1:24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9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</row>
    <row r="700" spans="1:24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9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</row>
    <row r="701" spans="1:24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9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</row>
    <row r="702" spans="1:24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9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</row>
    <row r="703" spans="1:24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9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</row>
    <row r="704" spans="1:24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9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</row>
    <row r="705" spans="1:24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9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</row>
    <row r="706" spans="1:24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9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</row>
    <row r="707" spans="1:24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9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</row>
    <row r="708" spans="1:24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9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</row>
    <row r="709" spans="1:24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9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</row>
    <row r="710" spans="1:24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9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</row>
    <row r="711" spans="1:24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9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</row>
    <row r="712" spans="1:24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9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</row>
  </sheetData>
  <mergeCells count="254">
    <mergeCell ref="M2:X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B2:E4"/>
    <mergeCell ref="I2:I4"/>
    <mergeCell ref="J2:L2"/>
    <mergeCell ref="J3:J4"/>
    <mergeCell ref="K3:K4"/>
    <mergeCell ref="L3:L4"/>
    <mergeCell ref="F2:F4"/>
    <mergeCell ref="G2:G4"/>
    <mergeCell ref="H2:H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9:E49"/>
    <mergeCell ref="C50:E50"/>
    <mergeCell ref="C51:E51"/>
    <mergeCell ref="C52:E52"/>
    <mergeCell ref="C53:E53"/>
    <mergeCell ref="C54:E54"/>
    <mergeCell ref="C41:E41"/>
    <mergeCell ref="C44:E44"/>
    <mergeCell ref="C45:E45"/>
    <mergeCell ref="C46:E46"/>
    <mergeCell ref="C47:E47"/>
    <mergeCell ref="D48:E48"/>
    <mergeCell ref="D42:E42"/>
    <mergeCell ref="D43:E43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D73:E73"/>
    <mergeCell ref="D74:E74"/>
    <mergeCell ref="D75:E75"/>
    <mergeCell ref="C76:E76"/>
    <mergeCell ref="C77:E77"/>
    <mergeCell ref="D78:E78"/>
    <mergeCell ref="C67:E67"/>
    <mergeCell ref="D68:E68"/>
    <mergeCell ref="D69:E69"/>
    <mergeCell ref="D70:E70"/>
    <mergeCell ref="C71:E71"/>
    <mergeCell ref="D72:E72"/>
    <mergeCell ref="D85:E85"/>
    <mergeCell ref="D86:E86"/>
    <mergeCell ref="D87:E87"/>
    <mergeCell ref="D88:E88"/>
    <mergeCell ref="D89:E89"/>
    <mergeCell ref="D90:E90"/>
    <mergeCell ref="D79:E79"/>
    <mergeCell ref="C80:E80"/>
    <mergeCell ref="C81:E81"/>
    <mergeCell ref="C82:E82"/>
    <mergeCell ref="C83:E83"/>
    <mergeCell ref="C84:E84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C95:E95"/>
    <mergeCell ref="D96:E96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C106:E106"/>
    <mergeCell ref="D107:E107"/>
    <mergeCell ref="D108:E108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C117:E117"/>
    <mergeCell ref="D118:E118"/>
    <mergeCell ref="D119:E119"/>
    <mergeCell ref="C120:E120"/>
    <mergeCell ref="C133:E133"/>
    <mergeCell ref="C134:E134"/>
    <mergeCell ref="C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C132:E132"/>
    <mergeCell ref="D145:E145"/>
    <mergeCell ref="C146:E146"/>
    <mergeCell ref="C147:E147"/>
    <mergeCell ref="C148:E148"/>
    <mergeCell ref="C149:E149"/>
    <mergeCell ref="D150:E150"/>
    <mergeCell ref="D139:E139"/>
    <mergeCell ref="D140:E140"/>
    <mergeCell ref="D141:E141"/>
    <mergeCell ref="D142:E142"/>
    <mergeCell ref="D143:E143"/>
    <mergeCell ref="D144:E144"/>
    <mergeCell ref="C157:E157"/>
    <mergeCell ref="C158:E158"/>
    <mergeCell ref="C159:E159"/>
    <mergeCell ref="C160:E160"/>
    <mergeCell ref="C161:E161"/>
    <mergeCell ref="C162:E162"/>
    <mergeCell ref="D151:E151"/>
    <mergeCell ref="C152:E152"/>
    <mergeCell ref="C153:E153"/>
    <mergeCell ref="C154:E154"/>
    <mergeCell ref="C155:E155"/>
    <mergeCell ref="C156:E156"/>
    <mergeCell ref="D169:E169"/>
    <mergeCell ref="D170:E170"/>
    <mergeCell ref="D171:E171"/>
    <mergeCell ref="D172:E172"/>
    <mergeCell ref="D173:E173"/>
    <mergeCell ref="D174:E174"/>
    <mergeCell ref="C163:E163"/>
    <mergeCell ref="C164:E164"/>
    <mergeCell ref="D165:E165"/>
    <mergeCell ref="D166:E166"/>
    <mergeCell ref="D167:E167"/>
    <mergeCell ref="D168:E168"/>
    <mergeCell ref="D181:E181"/>
    <mergeCell ref="D182:E182"/>
    <mergeCell ref="D183:E183"/>
    <mergeCell ref="D184:E184"/>
    <mergeCell ref="D185:E185"/>
    <mergeCell ref="C186:E186"/>
    <mergeCell ref="C175:E175"/>
    <mergeCell ref="D176:E176"/>
    <mergeCell ref="D177:E177"/>
    <mergeCell ref="D178:E178"/>
    <mergeCell ref="D179:E179"/>
    <mergeCell ref="D180:E180"/>
    <mergeCell ref="D193:E193"/>
    <mergeCell ref="D194:E194"/>
    <mergeCell ref="D195:E195"/>
    <mergeCell ref="D196:E196"/>
    <mergeCell ref="C197:E197"/>
    <mergeCell ref="D198:E198"/>
    <mergeCell ref="D187:E187"/>
    <mergeCell ref="D188:E188"/>
    <mergeCell ref="D189:E189"/>
    <mergeCell ref="D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C200:E200"/>
    <mergeCell ref="D201:E201"/>
    <mergeCell ref="D202:E202"/>
    <mergeCell ref="D203:E203"/>
    <mergeCell ref="D204:E204"/>
    <mergeCell ref="D217:E217"/>
    <mergeCell ref="D218:E218"/>
    <mergeCell ref="D219:E219"/>
    <mergeCell ref="D220:E220"/>
    <mergeCell ref="D221:E221"/>
    <mergeCell ref="D222:E222"/>
    <mergeCell ref="D211:E211"/>
    <mergeCell ref="C212:E212"/>
    <mergeCell ref="C213:E213"/>
    <mergeCell ref="C214:E214"/>
    <mergeCell ref="D215:E215"/>
    <mergeCell ref="D216:E216"/>
    <mergeCell ref="D229:E229"/>
    <mergeCell ref="D230:E230"/>
    <mergeCell ref="C231:E231"/>
    <mergeCell ref="D232:E232"/>
    <mergeCell ref="D233:E233"/>
    <mergeCell ref="D234:E234"/>
    <mergeCell ref="D223:E223"/>
    <mergeCell ref="D224:E224"/>
    <mergeCell ref="C225:E225"/>
    <mergeCell ref="C226:E226"/>
    <mergeCell ref="C227:E227"/>
    <mergeCell ref="D228:E228"/>
    <mergeCell ref="C247:E247"/>
    <mergeCell ref="B248:E248"/>
    <mergeCell ref="C241:E241"/>
    <mergeCell ref="C242:E242"/>
    <mergeCell ref="C243:E243"/>
    <mergeCell ref="C244:E244"/>
    <mergeCell ref="C245:E245"/>
    <mergeCell ref="C246:E246"/>
    <mergeCell ref="D235:E235"/>
    <mergeCell ref="C236:E236"/>
    <mergeCell ref="C237:E237"/>
    <mergeCell ref="C238:E238"/>
    <mergeCell ref="C239:E239"/>
    <mergeCell ref="C240:E240"/>
  </mergeCells>
  <pageMargins left="0.25" right="0.25" top="0.75" bottom="0.75" header="0.3" footer="0.3"/>
  <pageSetup paperSize="9" scale="63" orientation="landscape" r:id="rId1"/>
  <headerFooter>
    <oddHeader>&amp;C&amp;"Times New Roman,Félkövér"&amp;12 081030 - Sportlétesítmények, edzőtáborok működtetése és fejlesztése
Kiadások - 2016.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2017-05-31T09:59:07Z</cp:lastPrinted>
  <dcterms:created xsi:type="dcterms:W3CDTF">2015-11-28T12:14:02Z</dcterms:created>
  <dcterms:modified xsi:type="dcterms:W3CDTF">2017-05-31T09:59:36Z</dcterms:modified>
</cp:coreProperties>
</file>