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\jegyzőkönyvek2020\"/>
    </mc:Choice>
  </mc:AlternateContent>
  <bookViews>
    <workbookView xWindow="0" yWindow="0" windowWidth="17895" windowHeight="7485" tabRatio="903" activeTab="11"/>
  </bookViews>
  <sheets>
    <sheet name="1.sz.melléklet" sheetId="8" r:id="rId1"/>
    <sheet name="1.a.melléklet" sheetId="26" r:id="rId2"/>
    <sheet name="1.b. melléklet" sheetId="32" r:id="rId3"/>
    <sheet name="1.c. melléklet" sheetId="33" r:id="rId4"/>
    <sheet name="2.sz.melléklet" sheetId="49" r:id="rId5"/>
    <sheet name="2.a.melléklet" sheetId="3" r:id="rId6"/>
    <sheet name="2.a.1 melléklet" sheetId="36" r:id="rId7"/>
    <sheet name="2.a.2. melléklet" sheetId="37" r:id="rId8"/>
    <sheet name="2.b.melléklet" sheetId="4" r:id="rId9"/>
    <sheet name="3.sz.melléklet" sheetId="6" r:id="rId10"/>
    <sheet name="3.a.sz.melléklet" sheetId="27" r:id="rId11"/>
    <sheet name="3.b.sz.melléklet" sheetId="38" r:id="rId12"/>
    <sheet name="3.c.sz.melléklet" sheetId="39" r:id="rId13"/>
    <sheet name="4. sz. melléklet" sheetId="22" r:id="rId14"/>
    <sheet name="4.a.számú melléklet" sheetId="28" r:id="rId15"/>
    <sheet name="4.b. számú melléklet" sheetId="41" r:id="rId16"/>
    <sheet name="4.c. számú melléklet" sheetId="42" r:id="rId17"/>
    <sheet name="5.sz.melléklet" sheetId="10" r:id="rId18"/>
    <sheet name="6.sz.melléklet" sheetId="9" r:id="rId19"/>
    <sheet name="7.sz.melléklet" sheetId="5" r:id="rId20"/>
    <sheet name="7.a sz.melléklet" sheetId="43" r:id="rId21"/>
    <sheet name="7.b sz.melléklet" sheetId="44" r:id="rId22"/>
    <sheet name="7.c sz.melléklet" sheetId="45" r:id="rId23"/>
    <sheet name="8.sz.melléklet" sheetId="14" r:id="rId24"/>
    <sheet name="9.sz.melléklet" sheetId="17" r:id="rId25"/>
    <sheet name="9.a.számú melléklet " sheetId="31" r:id="rId26"/>
    <sheet name="9.b.számú melléklet" sheetId="46" r:id="rId27"/>
    <sheet name="9.c.számú melléklet" sheetId="47" r:id="rId28"/>
    <sheet name="10.sz.melléklet" sheetId="25" r:id="rId29"/>
  </sheets>
  <externalReferences>
    <externalReference r:id="rId30"/>
    <externalReference r:id="rId31"/>
    <externalReference r:id="rId32"/>
    <externalReference r:id="rId33"/>
  </externalReferenc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49" l="1"/>
  <c r="AC13" i="49"/>
  <c r="AC14" i="49"/>
  <c r="AC15" i="49"/>
  <c r="AC16" i="49"/>
  <c r="AC17" i="49"/>
  <c r="AC18" i="49"/>
  <c r="AC19" i="49"/>
  <c r="AC20" i="49"/>
  <c r="AC21" i="49"/>
  <c r="AC22" i="49"/>
  <c r="AC23" i="49"/>
  <c r="AC24" i="49"/>
  <c r="AC25" i="49"/>
  <c r="AC26" i="49"/>
  <c r="AC27" i="49"/>
  <c r="AC28" i="49"/>
  <c r="AC29" i="49"/>
  <c r="AC30" i="49"/>
  <c r="AC31" i="49"/>
  <c r="AC32" i="49"/>
  <c r="AC33" i="49"/>
  <c r="AC34" i="49"/>
  <c r="AC35" i="49"/>
  <c r="AC36" i="49"/>
  <c r="AC12" i="49"/>
  <c r="U14" i="49"/>
  <c r="U15" i="49"/>
  <c r="U16" i="49"/>
  <c r="U17" i="49"/>
  <c r="U18" i="49"/>
  <c r="U19" i="49"/>
  <c r="U20" i="49"/>
  <c r="U21" i="49"/>
  <c r="U22" i="49"/>
  <c r="U23" i="49"/>
  <c r="U24" i="49"/>
  <c r="U25" i="49"/>
  <c r="U26" i="49"/>
  <c r="U27" i="49"/>
  <c r="U28" i="49"/>
  <c r="U29" i="49"/>
  <c r="U30" i="49"/>
  <c r="U31" i="49"/>
  <c r="U32" i="49"/>
  <c r="U33" i="49"/>
  <c r="U34" i="49"/>
  <c r="U35" i="49"/>
  <c r="U36" i="49"/>
  <c r="Q23" i="49"/>
  <c r="Q24" i="49"/>
  <c r="Q25" i="49"/>
  <c r="Q26" i="49"/>
  <c r="Q27" i="49"/>
  <c r="Q28" i="49"/>
  <c r="Q29" i="49"/>
  <c r="Q30" i="49"/>
  <c r="Q31" i="49"/>
  <c r="Q32" i="49"/>
  <c r="Q33" i="49"/>
  <c r="Q34" i="49"/>
  <c r="Q35" i="49"/>
  <c r="Q36" i="49"/>
  <c r="M17" i="49"/>
  <c r="M18" i="49"/>
  <c r="M19" i="49"/>
  <c r="M20" i="49"/>
  <c r="M21" i="49"/>
  <c r="M22" i="49"/>
  <c r="M23" i="49"/>
  <c r="M24" i="49"/>
  <c r="M25" i="49"/>
  <c r="M26" i="49"/>
  <c r="M27" i="49"/>
  <c r="M28" i="49"/>
  <c r="M29" i="49"/>
  <c r="M30" i="49"/>
  <c r="M31" i="49"/>
  <c r="M32" i="49"/>
  <c r="M33" i="49"/>
  <c r="M34" i="49"/>
  <c r="M35" i="49"/>
  <c r="M36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33" i="49"/>
  <c r="E34" i="49"/>
  <c r="E35" i="49"/>
  <c r="E36" i="49"/>
  <c r="E15" i="49"/>
  <c r="E16" i="49"/>
  <c r="E17" i="49"/>
  <c r="E18" i="49"/>
  <c r="C46" i="49"/>
  <c r="B46" i="49"/>
  <c r="C45" i="49"/>
  <c r="B45" i="49"/>
  <c r="C42" i="49"/>
  <c r="B42" i="49"/>
  <c r="C41" i="49"/>
  <c r="B41" i="49"/>
  <c r="C38" i="49"/>
  <c r="C39" i="49"/>
  <c r="C40" i="49"/>
  <c r="B38" i="49"/>
  <c r="B39" i="49"/>
  <c r="B40" i="49"/>
  <c r="C37" i="49"/>
  <c r="B37" i="49"/>
  <c r="C13" i="49" l="1"/>
  <c r="C14" i="49"/>
  <c r="C15" i="49"/>
  <c r="C16" i="49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12" i="49"/>
  <c r="S36" i="49"/>
  <c r="R36" i="49"/>
  <c r="V36" i="49"/>
  <c r="N36" i="49"/>
  <c r="O36" i="49"/>
  <c r="Q22" i="49"/>
  <c r="Q19" i="49"/>
  <c r="J36" i="49"/>
  <c r="K36" i="49"/>
  <c r="F36" i="49"/>
  <c r="G20" i="49"/>
  <c r="G36" i="49" s="1"/>
  <c r="I15" i="6" l="1"/>
  <c r="H15" i="6"/>
  <c r="D34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I34" i="49"/>
  <c r="D19" i="49" l="1"/>
  <c r="I17" i="49"/>
  <c r="I18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5" i="49"/>
  <c r="AB45" i="49"/>
  <c r="AB46" i="49" s="1"/>
  <c r="AA45" i="49"/>
  <c r="Z45" i="49"/>
  <c r="X45" i="49"/>
  <c r="W45" i="49"/>
  <c r="V45" i="49"/>
  <c r="T45" i="49"/>
  <c r="P45" i="49"/>
  <c r="L45" i="49"/>
  <c r="H45" i="49"/>
  <c r="D45" i="49"/>
  <c r="AB41" i="49"/>
  <c r="AA41" i="49"/>
  <c r="Z41" i="49"/>
  <c r="X41" i="49"/>
  <c r="W41" i="49"/>
  <c r="V41" i="49"/>
  <c r="T41" i="49"/>
  <c r="T42" i="49" s="1"/>
  <c r="P41" i="49"/>
  <c r="P42" i="49" s="1"/>
  <c r="H41" i="49"/>
  <c r="D40" i="49"/>
  <c r="L39" i="49"/>
  <c r="D39" i="49" s="1"/>
  <c r="L38" i="49"/>
  <c r="D38" i="49" s="1"/>
  <c r="AC37" i="49"/>
  <c r="D37" i="49"/>
  <c r="AF36" i="49"/>
  <c r="AE36" i="49"/>
  <c r="AE42" i="49" s="1"/>
  <c r="AE46" i="49" s="1"/>
  <c r="AD36" i="49"/>
  <c r="AD42" i="49" s="1"/>
  <c r="AD46" i="49" s="1"/>
  <c r="AB36" i="49"/>
  <c r="AB42" i="49" s="1"/>
  <c r="AA36" i="49"/>
  <c r="Z36" i="49"/>
  <c r="X36" i="49"/>
  <c r="W36" i="49"/>
  <c r="W42" i="49" s="1"/>
  <c r="V42" i="49"/>
  <c r="L36" i="49"/>
  <c r="H36" i="49"/>
  <c r="J15" i="6" s="1"/>
  <c r="D35" i="49"/>
  <c r="Q21" i="49"/>
  <c r="D21" i="49"/>
  <c r="Q20" i="49"/>
  <c r="D20" i="49"/>
  <c r="Q18" i="49"/>
  <c r="D18" i="49"/>
  <c r="Q17" i="49"/>
  <c r="D17" i="49"/>
  <c r="Q16" i="49"/>
  <c r="M16" i="49"/>
  <c r="I16" i="49"/>
  <c r="D16" i="49"/>
  <c r="Q15" i="49"/>
  <c r="M15" i="49"/>
  <c r="I15" i="49"/>
  <c r="D15" i="49"/>
  <c r="Q14" i="49"/>
  <c r="M14" i="49"/>
  <c r="I14" i="49"/>
  <c r="D14" i="49"/>
  <c r="U13" i="49"/>
  <c r="Q13" i="49"/>
  <c r="M13" i="49"/>
  <c r="I13" i="49"/>
  <c r="D13" i="49"/>
  <c r="U12" i="49"/>
  <c r="Q12" i="49"/>
  <c r="M12" i="49"/>
  <c r="I12" i="49"/>
  <c r="D12" i="49"/>
  <c r="T46" i="49" l="1"/>
  <c r="Z42" i="49"/>
  <c r="P46" i="49"/>
  <c r="X42" i="49"/>
  <c r="X46" i="49" s="1"/>
  <c r="AA42" i="49"/>
  <c r="AA46" i="49" s="1"/>
  <c r="Z46" i="49"/>
  <c r="W46" i="49"/>
  <c r="V46" i="49"/>
  <c r="Y36" i="49"/>
  <c r="Y42" i="49" s="1"/>
  <c r="E12" i="49"/>
  <c r="U42" i="49"/>
  <c r="E37" i="49"/>
  <c r="F46" i="49"/>
  <c r="E14" i="49"/>
  <c r="Q42" i="49"/>
  <c r="E13" i="49"/>
  <c r="H42" i="49"/>
  <c r="H46" i="49" s="1"/>
  <c r="AC41" i="49"/>
  <c r="D36" i="49"/>
  <c r="I36" i="49"/>
  <c r="L41" i="49"/>
  <c r="D41" i="49" s="1"/>
  <c r="E41" i="49" l="1"/>
  <c r="I42" i="49"/>
  <c r="I46" i="49"/>
  <c r="L42" i="49"/>
  <c r="M42" i="49" l="1"/>
  <c r="L46" i="49"/>
  <c r="M46" i="49" s="1"/>
  <c r="E42" i="49"/>
  <c r="D46" i="49"/>
  <c r="E46" i="49" s="1"/>
  <c r="K12" i="3" l="1"/>
  <c r="C9" i="46"/>
  <c r="C9" i="47"/>
  <c r="B9" i="47"/>
  <c r="B9" i="46"/>
  <c r="D40" i="8" l="1"/>
  <c r="C33" i="8" l="1"/>
  <c r="F21" i="8" l="1"/>
  <c r="C19" i="45" l="1"/>
  <c r="C16" i="45"/>
  <c r="C20" i="45" s="1"/>
  <c r="C19" i="44"/>
  <c r="C16" i="44"/>
  <c r="C20" i="44" s="1"/>
  <c r="C19" i="43"/>
  <c r="C16" i="43"/>
  <c r="C20" i="43" s="1"/>
  <c r="E261" i="42"/>
  <c r="D233" i="42"/>
  <c r="E230" i="42"/>
  <c r="D230" i="42"/>
  <c r="C230" i="42"/>
  <c r="C244" i="42" s="1"/>
  <c r="E225" i="42"/>
  <c r="E244" i="42" s="1"/>
  <c r="D225" i="42"/>
  <c r="E204" i="42"/>
  <c r="D204" i="42"/>
  <c r="C204" i="42"/>
  <c r="E199" i="42"/>
  <c r="E220" i="42" s="1"/>
  <c r="E256" i="42" s="1"/>
  <c r="D199" i="42"/>
  <c r="D220" i="42" s="1"/>
  <c r="C199" i="42"/>
  <c r="E194" i="42"/>
  <c r="C194" i="42"/>
  <c r="E182" i="42"/>
  <c r="E177" i="42"/>
  <c r="D177" i="42"/>
  <c r="C177" i="42"/>
  <c r="E174" i="42"/>
  <c r="D174" i="42"/>
  <c r="C174" i="42"/>
  <c r="E171" i="42"/>
  <c r="D171" i="42"/>
  <c r="C171" i="42"/>
  <c r="E165" i="42"/>
  <c r="E166" i="42" s="1"/>
  <c r="D165" i="42"/>
  <c r="D166" i="42" s="1"/>
  <c r="C165" i="42"/>
  <c r="C166" i="42" s="1"/>
  <c r="E150" i="42"/>
  <c r="E149" i="42"/>
  <c r="D149" i="42"/>
  <c r="C149" i="42"/>
  <c r="E144" i="42"/>
  <c r="E136" i="42"/>
  <c r="E130" i="42"/>
  <c r="E113" i="42"/>
  <c r="D108" i="42"/>
  <c r="C108" i="42"/>
  <c r="E100" i="42"/>
  <c r="E86" i="42"/>
  <c r="E69" i="42"/>
  <c r="E63" i="42"/>
  <c r="D63" i="42"/>
  <c r="C63" i="42"/>
  <c r="E60" i="42"/>
  <c r="E64" i="42" s="1"/>
  <c r="D60" i="42"/>
  <c r="C60" i="42"/>
  <c r="E57" i="42"/>
  <c r="D57" i="42"/>
  <c r="C57" i="42"/>
  <c r="E53" i="42"/>
  <c r="E49" i="42"/>
  <c r="E50" i="42"/>
  <c r="D41" i="42"/>
  <c r="D50" i="42" s="1"/>
  <c r="C41" i="42"/>
  <c r="C50" i="42" s="1"/>
  <c r="E34" i="42"/>
  <c r="E28" i="42"/>
  <c r="C28" i="42"/>
  <c r="D18" i="42"/>
  <c r="D28" i="42" s="1"/>
  <c r="E17" i="42"/>
  <c r="D17" i="42"/>
  <c r="C17" i="42"/>
  <c r="E11" i="42"/>
  <c r="D11" i="42"/>
  <c r="C11" i="42"/>
  <c r="E261" i="41"/>
  <c r="E244" i="41"/>
  <c r="D233" i="41"/>
  <c r="E230" i="41"/>
  <c r="D230" i="41"/>
  <c r="C230" i="41"/>
  <c r="C244" i="41" s="1"/>
  <c r="E225" i="41"/>
  <c r="D225" i="41"/>
  <c r="E204" i="41"/>
  <c r="E220" i="41" s="1"/>
  <c r="D204" i="41"/>
  <c r="C204" i="41"/>
  <c r="E199" i="41"/>
  <c r="D199" i="41"/>
  <c r="C199" i="41"/>
  <c r="C220" i="41" s="1"/>
  <c r="C256" i="41" s="1"/>
  <c r="E190" i="41"/>
  <c r="E194" i="41" s="1"/>
  <c r="C190" i="41"/>
  <c r="C194" i="41" s="1"/>
  <c r="E177" i="41"/>
  <c r="D177" i="41"/>
  <c r="C177" i="41"/>
  <c r="E174" i="41"/>
  <c r="D174" i="41"/>
  <c r="C174" i="41"/>
  <c r="E171" i="41"/>
  <c r="D171" i="41"/>
  <c r="C171" i="41"/>
  <c r="C166" i="41"/>
  <c r="D165" i="41"/>
  <c r="D166" i="41" s="1"/>
  <c r="C165" i="41"/>
  <c r="E150" i="41"/>
  <c r="E165" i="41" s="1"/>
  <c r="E166" i="41" s="1"/>
  <c r="D149" i="41"/>
  <c r="C149" i="41"/>
  <c r="E144" i="41"/>
  <c r="E136" i="41"/>
  <c r="E130" i="41"/>
  <c r="E113" i="41"/>
  <c r="D108" i="41"/>
  <c r="C108" i="41"/>
  <c r="E100" i="41"/>
  <c r="E86" i="41"/>
  <c r="E69" i="41"/>
  <c r="E63" i="41"/>
  <c r="D63" i="41"/>
  <c r="C63" i="41"/>
  <c r="E60" i="41"/>
  <c r="D60" i="41"/>
  <c r="C60" i="41"/>
  <c r="E57" i="41"/>
  <c r="D57" i="41"/>
  <c r="C57" i="41"/>
  <c r="E53" i="41"/>
  <c r="E49" i="41"/>
  <c r="E41" i="41"/>
  <c r="E50" i="41" s="1"/>
  <c r="D41" i="41"/>
  <c r="D50" i="41" s="1"/>
  <c r="C41" i="41"/>
  <c r="C50" i="41" s="1"/>
  <c r="E34" i="41"/>
  <c r="E28" i="41"/>
  <c r="C28" i="41"/>
  <c r="D18" i="41"/>
  <c r="D28" i="41" s="1"/>
  <c r="E17" i="41"/>
  <c r="D17" i="41"/>
  <c r="C17" i="41"/>
  <c r="C35" i="41" s="1"/>
  <c r="E11" i="41"/>
  <c r="D11" i="41"/>
  <c r="C11" i="41"/>
  <c r="J29" i="39"/>
  <c r="I29" i="39"/>
  <c r="H29" i="39"/>
  <c r="E28" i="39"/>
  <c r="D28" i="39"/>
  <c r="C28" i="39"/>
  <c r="E17" i="39"/>
  <c r="D17" i="39"/>
  <c r="C17" i="39"/>
  <c r="E16" i="39"/>
  <c r="E15" i="39"/>
  <c r="D15" i="39"/>
  <c r="D14" i="39" s="1"/>
  <c r="D24" i="39" s="1"/>
  <c r="E14" i="39"/>
  <c r="E24" i="39" s="1"/>
  <c r="J29" i="38"/>
  <c r="I29" i="38"/>
  <c r="H29" i="38"/>
  <c r="E28" i="38"/>
  <c r="D28" i="38"/>
  <c r="C28" i="38"/>
  <c r="J23" i="38"/>
  <c r="J22" i="38" s="1"/>
  <c r="I23" i="38"/>
  <c r="I22" i="38" s="1"/>
  <c r="E17" i="38"/>
  <c r="D17" i="38"/>
  <c r="C17" i="38"/>
  <c r="E16" i="38"/>
  <c r="E15" i="38"/>
  <c r="E14" i="38" s="1"/>
  <c r="E24" i="38" s="1"/>
  <c r="D15" i="38"/>
  <c r="D14" i="38" s="1"/>
  <c r="D24" i="38" s="1"/>
  <c r="T12" i="37"/>
  <c r="T13" i="37" s="1"/>
  <c r="S12" i="37"/>
  <c r="S13" i="37" s="1"/>
  <c r="Q12" i="37"/>
  <c r="Q13" i="37" s="1"/>
  <c r="P12" i="37"/>
  <c r="O12" i="37"/>
  <c r="O13" i="37" s="1"/>
  <c r="M12" i="37"/>
  <c r="M13" i="37" s="1"/>
  <c r="L12" i="37"/>
  <c r="K12" i="37"/>
  <c r="K13" i="37" s="1"/>
  <c r="I12" i="37"/>
  <c r="I13" i="37" s="1"/>
  <c r="H12" i="37"/>
  <c r="J12" i="37" s="1"/>
  <c r="G12" i="37"/>
  <c r="G13" i="37" s="1"/>
  <c r="C12" i="37"/>
  <c r="C13" i="37" s="1"/>
  <c r="R11" i="37"/>
  <c r="N11" i="37"/>
  <c r="J11" i="37"/>
  <c r="E11" i="37"/>
  <c r="E12" i="37" s="1"/>
  <c r="D12" i="37"/>
  <c r="D13" i="37" s="1"/>
  <c r="T13" i="36"/>
  <c r="K13" i="36"/>
  <c r="T12" i="36"/>
  <c r="S12" i="36"/>
  <c r="S13" i="36" s="1"/>
  <c r="Q12" i="36"/>
  <c r="Q13" i="36" s="1"/>
  <c r="P12" i="36"/>
  <c r="P13" i="36" s="1"/>
  <c r="O12" i="36"/>
  <c r="O13" i="36" s="1"/>
  <c r="M12" i="36"/>
  <c r="M13" i="36" s="1"/>
  <c r="L12" i="36"/>
  <c r="L13" i="36" s="1"/>
  <c r="K12" i="36"/>
  <c r="I12" i="36"/>
  <c r="I13" i="36" s="1"/>
  <c r="H12" i="36"/>
  <c r="J12" i="36" s="1"/>
  <c r="G12" i="36"/>
  <c r="G13" i="36" s="1"/>
  <c r="R11" i="36"/>
  <c r="N11" i="36"/>
  <c r="J11" i="36"/>
  <c r="E11" i="36"/>
  <c r="E12" i="36" s="1"/>
  <c r="D12" i="36"/>
  <c r="D13" i="36" s="1"/>
  <c r="C12" i="36"/>
  <c r="C13" i="36" s="1"/>
  <c r="T12" i="3"/>
  <c r="S12" i="3"/>
  <c r="Q12" i="3"/>
  <c r="J23" i="39" s="1"/>
  <c r="J22" i="39" s="1"/>
  <c r="P12" i="3"/>
  <c r="I23" i="39" s="1"/>
  <c r="I22" i="39" s="1"/>
  <c r="O12" i="3"/>
  <c r="H23" i="38" s="1"/>
  <c r="H22" i="38" s="1"/>
  <c r="M12" i="3"/>
  <c r="J19" i="38" s="1"/>
  <c r="J18" i="38" s="1"/>
  <c r="L12" i="3"/>
  <c r="I19" i="38" s="1"/>
  <c r="I18" i="38" s="1"/>
  <c r="H19" i="39"/>
  <c r="H18" i="39" s="1"/>
  <c r="I12" i="3"/>
  <c r="J15" i="39" s="1"/>
  <c r="J14" i="39" s="1"/>
  <c r="H12" i="3"/>
  <c r="I15" i="38" s="1"/>
  <c r="I14" i="38" s="1"/>
  <c r="G12" i="3"/>
  <c r="H15" i="39" s="1"/>
  <c r="H14" i="39" s="1"/>
  <c r="F36" i="8"/>
  <c r="E45" i="33"/>
  <c r="E44" i="33" s="1"/>
  <c r="D45" i="33"/>
  <c r="D44" i="33" s="1"/>
  <c r="C45" i="33"/>
  <c r="C44" i="33" s="1"/>
  <c r="C43" i="33"/>
  <c r="E40" i="33"/>
  <c r="E39" i="33" s="1"/>
  <c r="D40" i="33"/>
  <c r="D39" i="33" s="1"/>
  <c r="C39" i="33"/>
  <c r="C33" i="33"/>
  <c r="C32" i="33" s="1"/>
  <c r="C30" i="33" s="1"/>
  <c r="E32" i="33"/>
  <c r="D32" i="33"/>
  <c r="E23" i="33"/>
  <c r="D23" i="33"/>
  <c r="C23" i="33"/>
  <c r="C22" i="33" s="1"/>
  <c r="E22" i="33"/>
  <c r="D22" i="33"/>
  <c r="E18" i="33"/>
  <c r="D18" i="33"/>
  <c r="C18" i="33"/>
  <c r="E14" i="33"/>
  <c r="D14" i="33"/>
  <c r="C14" i="33"/>
  <c r="E13" i="33"/>
  <c r="D13" i="33"/>
  <c r="C13" i="33"/>
  <c r="F10" i="33"/>
  <c r="E9" i="33"/>
  <c r="E45" i="32"/>
  <c r="E44" i="32" s="1"/>
  <c r="D45" i="32"/>
  <c r="D44" i="32" s="1"/>
  <c r="C45" i="32"/>
  <c r="C44" i="32" s="1"/>
  <c r="E40" i="32"/>
  <c r="D40" i="32"/>
  <c r="D39" i="32" s="1"/>
  <c r="E39" i="32"/>
  <c r="C39" i="32"/>
  <c r="E32" i="32"/>
  <c r="D32" i="32"/>
  <c r="C33" i="32"/>
  <c r="C32" i="32" s="1"/>
  <c r="C30" i="32" s="1"/>
  <c r="E23" i="32"/>
  <c r="E22" i="32" s="1"/>
  <c r="D23" i="32"/>
  <c r="D22" i="32" s="1"/>
  <c r="C23" i="32"/>
  <c r="C22" i="32" s="1"/>
  <c r="E18" i="32"/>
  <c r="D18" i="32"/>
  <c r="C18" i="32"/>
  <c r="E14" i="32"/>
  <c r="D14" i="32"/>
  <c r="C14" i="32"/>
  <c r="E13" i="32"/>
  <c r="D13" i="32"/>
  <c r="C13" i="32"/>
  <c r="E10" i="32"/>
  <c r="E9" i="32" s="1"/>
  <c r="D9" i="32"/>
  <c r="C10" i="32"/>
  <c r="C9" i="32" s="1"/>
  <c r="C42" i="33" l="1"/>
  <c r="E30" i="32"/>
  <c r="E42" i="32" s="1"/>
  <c r="E48" i="32" s="1"/>
  <c r="H13" i="37"/>
  <c r="J13" i="37" s="1"/>
  <c r="D64" i="41"/>
  <c r="E256" i="41"/>
  <c r="D64" i="42"/>
  <c r="D30" i="33"/>
  <c r="D42" i="33" s="1"/>
  <c r="D48" i="33" s="1"/>
  <c r="D178" i="41"/>
  <c r="C262" i="41"/>
  <c r="D244" i="41"/>
  <c r="D256" i="41" s="1"/>
  <c r="D262" i="41" s="1"/>
  <c r="C35" i="42"/>
  <c r="E108" i="42"/>
  <c r="D244" i="42"/>
  <c r="D30" i="32"/>
  <c r="D220" i="41"/>
  <c r="E30" i="33"/>
  <c r="H13" i="36"/>
  <c r="J13" i="36" s="1"/>
  <c r="H15" i="38"/>
  <c r="H14" i="38" s="1"/>
  <c r="E108" i="41"/>
  <c r="E178" i="41"/>
  <c r="E35" i="42"/>
  <c r="D178" i="42"/>
  <c r="C220" i="42"/>
  <c r="C256" i="42" s="1"/>
  <c r="R12" i="37"/>
  <c r="N12" i="37"/>
  <c r="P13" i="37"/>
  <c r="R13" i="37" s="1"/>
  <c r="L13" i="37"/>
  <c r="N13" i="37" s="1"/>
  <c r="R13" i="36"/>
  <c r="R12" i="36"/>
  <c r="N12" i="36"/>
  <c r="N13" i="36"/>
  <c r="J19" i="39"/>
  <c r="J18" i="39" s="1"/>
  <c r="J24" i="39" s="1"/>
  <c r="J30" i="39" s="1"/>
  <c r="J15" i="38"/>
  <c r="J14" i="38" s="1"/>
  <c r="J24" i="38" s="1"/>
  <c r="J30" i="38" s="1"/>
  <c r="H23" i="39"/>
  <c r="H22" i="39" s="1"/>
  <c r="I19" i="39"/>
  <c r="I18" i="39" s="1"/>
  <c r="H19" i="38"/>
  <c r="H18" i="38" s="1"/>
  <c r="H24" i="39"/>
  <c r="H30" i="39" s="1"/>
  <c r="I15" i="39"/>
  <c r="I14" i="39" s="1"/>
  <c r="E262" i="42"/>
  <c r="E178" i="42"/>
  <c r="E183" i="42" s="1"/>
  <c r="C178" i="42"/>
  <c r="C183" i="42" s="1"/>
  <c r="C64" i="42"/>
  <c r="E262" i="41"/>
  <c r="C178" i="41"/>
  <c r="E64" i="41"/>
  <c r="C64" i="41"/>
  <c r="C183" i="41"/>
  <c r="E35" i="41"/>
  <c r="C48" i="33"/>
  <c r="F9" i="33"/>
  <c r="F10" i="32"/>
  <c r="C42" i="32"/>
  <c r="C48" i="32" s="1"/>
  <c r="C24" i="45"/>
  <c r="C25" i="45" s="1"/>
  <c r="C24" i="44"/>
  <c r="C25" i="44" s="1"/>
  <c r="C24" i="43"/>
  <c r="C25" i="43" s="1"/>
  <c r="D35" i="42"/>
  <c r="D183" i="42" s="1"/>
  <c r="C262" i="42"/>
  <c r="D256" i="42"/>
  <c r="D262" i="42" s="1"/>
  <c r="D35" i="41"/>
  <c r="D183" i="41" s="1"/>
  <c r="E149" i="41"/>
  <c r="I24" i="38"/>
  <c r="I30" i="38" s="1"/>
  <c r="F12" i="37"/>
  <c r="E13" i="37"/>
  <c r="F13" i="37" s="1"/>
  <c r="F11" i="37"/>
  <c r="F12" i="36"/>
  <c r="E13" i="36"/>
  <c r="F13" i="36" s="1"/>
  <c r="F11" i="36"/>
  <c r="E42" i="33"/>
  <c r="D42" i="32"/>
  <c r="D48" i="32" s="1"/>
  <c r="F9" i="32"/>
  <c r="F20" i="25"/>
  <c r="E261" i="22"/>
  <c r="D233" i="22"/>
  <c r="E230" i="22"/>
  <c r="D230" i="22"/>
  <c r="C230" i="22"/>
  <c r="C244" i="22" s="1"/>
  <c r="E225" i="22"/>
  <c r="D225" i="22"/>
  <c r="E204" i="22"/>
  <c r="D204" i="22"/>
  <c r="C204" i="22"/>
  <c r="D199" i="22"/>
  <c r="E194" i="22"/>
  <c r="C194" i="22"/>
  <c r="E182" i="22"/>
  <c r="E177" i="22"/>
  <c r="D177" i="22"/>
  <c r="C177" i="22"/>
  <c r="E174" i="22"/>
  <c r="D174" i="22"/>
  <c r="C174" i="22"/>
  <c r="E171" i="22"/>
  <c r="D171" i="22"/>
  <c r="C171" i="22"/>
  <c r="E165" i="22"/>
  <c r="D165" i="22"/>
  <c r="C165" i="22"/>
  <c r="D149" i="22"/>
  <c r="C149" i="22"/>
  <c r="E144" i="22"/>
  <c r="E136" i="22"/>
  <c r="E130" i="22"/>
  <c r="E113" i="22"/>
  <c r="D108" i="22"/>
  <c r="D166" i="22" s="1"/>
  <c r="C108" i="22"/>
  <c r="E100" i="22"/>
  <c r="E86" i="22"/>
  <c r="E69" i="22"/>
  <c r="E63" i="22"/>
  <c r="D63" i="22"/>
  <c r="C63" i="22"/>
  <c r="E60" i="22"/>
  <c r="D60" i="22"/>
  <c r="C60" i="22"/>
  <c r="E57" i="22"/>
  <c r="D57" i="22"/>
  <c r="C57" i="22"/>
  <c r="E53" i="22"/>
  <c r="E49" i="22"/>
  <c r="E41" i="22"/>
  <c r="D41" i="22"/>
  <c r="D50" i="22" s="1"/>
  <c r="C41" i="22"/>
  <c r="C50" i="22" s="1"/>
  <c r="E34" i="22"/>
  <c r="E28" i="22"/>
  <c r="D18" i="22"/>
  <c r="D28" i="22" s="1"/>
  <c r="E17" i="22"/>
  <c r="D17" i="22"/>
  <c r="C17" i="22"/>
  <c r="E11" i="22"/>
  <c r="D11" i="22"/>
  <c r="C11" i="22"/>
  <c r="C165" i="28"/>
  <c r="C166" i="28" s="1"/>
  <c r="D149" i="28"/>
  <c r="C149" i="28"/>
  <c r="E261" i="28"/>
  <c r="D233" i="28"/>
  <c r="E230" i="28"/>
  <c r="D230" i="28"/>
  <c r="C230" i="28"/>
  <c r="C244" i="28" s="1"/>
  <c r="E225" i="28"/>
  <c r="D225" i="28"/>
  <c r="E204" i="28"/>
  <c r="D204" i="28"/>
  <c r="C204" i="28"/>
  <c r="D199" i="28"/>
  <c r="C199" i="28"/>
  <c r="E190" i="28"/>
  <c r="E194" i="28" s="1"/>
  <c r="C190" i="28"/>
  <c r="C194" i="28" s="1"/>
  <c r="E182" i="28"/>
  <c r="E177" i="28"/>
  <c r="D177" i="28"/>
  <c r="C177" i="28"/>
  <c r="E174" i="28"/>
  <c r="D174" i="28"/>
  <c r="C174" i="28"/>
  <c r="E171" i="28"/>
  <c r="D171" i="28"/>
  <c r="C171" i="28"/>
  <c r="D165" i="28"/>
  <c r="D166" i="28" s="1"/>
  <c r="E150" i="28"/>
  <c r="E165" i="28" s="1"/>
  <c r="E144" i="28"/>
  <c r="E136" i="28"/>
  <c r="E130" i="28"/>
  <c r="E113" i="28"/>
  <c r="D108" i="28"/>
  <c r="C108" i="28"/>
  <c r="E100" i="28"/>
  <c r="E86" i="28"/>
  <c r="E69" i="28"/>
  <c r="E108" i="28" s="1"/>
  <c r="E63" i="28"/>
  <c r="D63" i="28"/>
  <c r="C63" i="28"/>
  <c r="D60" i="28"/>
  <c r="C60" i="28"/>
  <c r="E57" i="28"/>
  <c r="D57" i="28"/>
  <c r="C57" i="28"/>
  <c r="E53" i="28"/>
  <c r="E49" i="28"/>
  <c r="E41" i="28"/>
  <c r="D41" i="28"/>
  <c r="D50" i="28" s="1"/>
  <c r="C41" i="28"/>
  <c r="C50" i="28" s="1"/>
  <c r="E34" i="28"/>
  <c r="C28" i="28"/>
  <c r="E28" i="28"/>
  <c r="D18" i="28"/>
  <c r="D28" i="28" s="1"/>
  <c r="E17" i="28"/>
  <c r="D17" i="28"/>
  <c r="C17" i="28"/>
  <c r="E11" i="28"/>
  <c r="D11" i="28"/>
  <c r="C11" i="28"/>
  <c r="D28" i="27"/>
  <c r="E28" i="27"/>
  <c r="C28" i="27"/>
  <c r="J29" i="27"/>
  <c r="H29" i="27"/>
  <c r="E17" i="27"/>
  <c r="C17" i="27"/>
  <c r="D17" i="27"/>
  <c r="E16" i="27"/>
  <c r="D18" i="26"/>
  <c r="E18" i="26"/>
  <c r="D14" i="26"/>
  <c r="E45" i="26"/>
  <c r="E44" i="26" s="1"/>
  <c r="D45" i="26"/>
  <c r="C45" i="26"/>
  <c r="C44" i="26" s="1"/>
  <c r="D44" i="26"/>
  <c r="E43" i="26"/>
  <c r="D43" i="26"/>
  <c r="C43" i="26"/>
  <c r="E40" i="26"/>
  <c r="D40" i="26"/>
  <c r="D39" i="26" s="1"/>
  <c r="C39" i="26"/>
  <c r="E33" i="26"/>
  <c r="E32" i="26" s="1"/>
  <c r="D32" i="26"/>
  <c r="C33" i="26"/>
  <c r="C32" i="26" s="1"/>
  <c r="E23" i="26"/>
  <c r="E22" i="26" s="1"/>
  <c r="D23" i="26"/>
  <c r="D22" i="26" s="1"/>
  <c r="C23" i="26"/>
  <c r="C22" i="26" s="1"/>
  <c r="C18" i="26"/>
  <c r="E14" i="26"/>
  <c r="C14" i="26"/>
  <c r="E13" i="26"/>
  <c r="D13" i="26"/>
  <c r="C13" i="26"/>
  <c r="E15" i="27"/>
  <c r="E14" i="27" s="1"/>
  <c r="E24" i="27" s="1"/>
  <c r="D15" i="27"/>
  <c r="D14" i="27" s="1"/>
  <c r="C10" i="26"/>
  <c r="D94" i="25"/>
  <c r="C15" i="6"/>
  <c r="C13" i="8"/>
  <c r="E33" i="8"/>
  <c r="D33" i="8"/>
  <c r="D32" i="8" s="1"/>
  <c r="F37" i="8"/>
  <c r="E50" i="28" l="1"/>
  <c r="E50" i="22"/>
  <c r="E108" i="22"/>
  <c r="H24" i="38"/>
  <c r="H30" i="38" s="1"/>
  <c r="D35" i="22"/>
  <c r="D244" i="22"/>
  <c r="D178" i="28"/>
  <c r="C220" i="28"/>
  <c r="C256" i="28" s="1"/>
  <c r="C262" i="28" s="1"/>
  <c r="D220" i="22"/>
  <c r="I24" i="39"/>
  <c r="I30" i="39" s="1"/>
  <c r="C35" i="22"/>
  <c r="E27" i="27"/>
  <c r="E29" i="27" s="1"/>
  <c r="E30" i="27" s="1"/>
  <c r="E27" i="38"/>
  <c r="E29" i="38" s="1"/>
  <c r="E30" i="38" s="1"/>
  <c r="E27" i="39"/>
  <c r="E29" i="39" s="1"/>
  <c r="E30" i="39" s="1"/>
  <c r="D27" i="27"/>
  <c r="D29" i="27" s="1"/>
  <c r="D27" i="39"/>
  <c r="D29" i="39" s="1"/>
  <c r="D30" i="39" s="1"/>
  <c r="D27" i="38"/>
  <c r="D29" i="38" s="1"/>
  <c r="D30" i="38" s="1"/>
  <c r="C27" i="27"/>
  <c r="C29" i="27" s="1"/>
  <c r="C27" i="38"/>
  <c r="C29" i="38" s="1"/>
  <c r="C27" i="39"/>
  <c r="C29" i="39" s="1"/>
  <c r="C15" i="27"/>
  <c r="C14" i="27" s="1"/>
  <c r="C24" i="27" s="1"/>
  <c r="C15" i="38"/>
  <c r="C14" i="38" s="1"/>
  <c r="C24" i="38" s="1"/>
  <c r="C15" i="39"/>
  <c r="C14" i="39" s="1"/>
  <c r="C24" i="39" s="1"/>
  <c r="E48" i="33"/>
  <c r="F48" i="33" s="1"/>
  <c r="F42" i="33"/>
  <c r="F42" i="32"/>
  <c r="F48" i="32"/>
  <c r="D256" i="22"/>
  <c r="D262" i="22" s="1"/>
  <c r="D220" i="28"/>
  <c r="E64" i="22"/>
  <c r="E149" i="22"/>
  <c r="E178" i="22"/>
  <c r="E220" i="22"/>
  <c r="E220" i="28"/>
  <c r="E256" i="28" s="1"/>
  <c r="E262" i="28" s="1"/>
  <c r="E35" i="22"/>
  <c r="E244" i="22"/>
  <c r="C30" i="26"/>
  <c r="C64" i="22"/>
  <c r="D64" i="22"/>
  <c r="C178" i="22"/>
  <c r="D178" i="22"/>
  <c r="C220" i="22"/>
  <c r="C262" i="22" s="1"/>
  <c r="C178" i="28"/>
  <c r="D9" i="26"/>
  <c r="D35" i="28"/>
  <c r="E149" i="28"/>
  <c r="D64" i="28"/>
  <c r="E244" i="28"/>
  <c r="D244" i="28"/>
  <c r="D256" i="28" s="1"/>
  <c r="D262" i="28" s="1"/>
  <c r="E178" i="28"/>
  <c r="E64" i="28"/>
  <c r="C64" i="28"/>
  <c r="C35" i="28"/>
  <c r="E35" i="28"/>
  <c r="I29" i="27"/>
  <c r="D24" i="27"/>
  <c r="C9" i="26"/>
  <c r="C42" i="26" s="1"/>
  <c r="C48" i="26" s="1"/>
  <c r="D30" i="26"/>
  <c r="F10" i="26"/>
  <c r="E9" i="26"/>
  <c r="E39" i="26"/>
  <c r="C30" i="39" l="1"/>
  <c r="D42" i="26"/>
  <c r="D48" i="26" s="1"/>
  <c r="D183" i="22"/>
  <c r="C9" i="31"/>
  <c r="C10" i="31" s="1"/>
  <c r="C10" i="47"/>
  <c r="C10" i="46"/>
  <c r="B9" i="31"/>
  <c r="B10" i="31" s="1"/>
  <c r="C183" i="28"/>
  <c r="E262" i="22"/>
  <c r="C183" i="22"/>
  <c r="D30" i="27"/>
  <c r="C30" i="38"/>
  <c r="C30" i="27"/>
  <c r="E183" i="22"/>
  <c r="E183" i="28"/>
  <c r="D183" i="28"/>
  <c r="E30" i="26"/>
  <c r="E42" i="26" s="1"/>
  <c r="F9" i="26"/>
  <c r="E134" i="25"/>
  <c r="G134" i="25" s="1"/>
  <c r="D134" i="25"/>
  <c r="F134" i="25" s="1"/>
  <c r="G133" i="25"/>
  <c r="F133" i="25"/>
  <c r="G132" i="25"/>
  <c r="F132" i="25"/>
  <c r="G131" i="25"/>
  <c r="F131" i="25"/>
  <c r="G130" i="25"/>
  <c r="F130" i="25"/>
  <c r="G129" i="25"/>
  <c r="F129" i="25"/>
  <c r="G119" i="25"/>
  <c r="F119" i="25"/>
  <c r="G118" i="25"/>
  <c r="F118" i="25"/>
  <c r="G117" i="25"/>
  <c r="F117" i="25"/>
  <c r="G116" i="25"/>
  <c r="F116" i="25"/>
  <c r="G115" i="25"/>
  <c r="F115" i="25"/>
  <c r="G114" i="25"/>
  <c r="F114" i="25"/>
  <c r="G113" i="25"/>
  <c r="F113" i="25"/>
  <c r="G112" i="25"/>
  <c r="F112" i="25"/>
  <c r="G111" i="25"/>
  <c r="F111" i="25"/>
  <c r="G110" i="25"/>
  <c r="F110" i="25"/>
  <c r="G109" i="25"/>
  <c r="F109" i="25"/>
  <c r="E108" i="25"/>
  <c r="D108" i="25"/>
  <c r="G103" i="25"/>
  <c r="F103" i="25"/>
  <c r="G102" i="25"/>
  <c r="F102" i="25"/>
  <c r="G101" i="25"/>
  <c r="F101" i="25"/>
  <c r="G100" i="25"/>
  <c r="F100" i="25"/>
  <c r="G99" i="25"/>
  <c r="F99" i="25"/>
  <c r="G97" i="25"/>
  <c r="F97" i="25"/>
  <c r="G96" i="25"/>
  <c r="F96" i="25"/>
  <c r="G95" i="25"/>
  <c r="F95" i="25"/>
  <c r="E94" i="25"/>
  <c r="G94" i="25" s="1"/>
  <c r="F94" i="25"/>
  <c r="G93" i="25"/>
  <c r="F93" i="25"/>
  <c r="G92" i="25"/>
  <c r="F92" i="25"/>
  <c r="G91" i="25"/>
  <c r="F91" i="25"/>
  <c r="G90" i="25"/>
  <c r="F90" i="25"/>
  <c r="G89" i="25"/>
  <c r="F89" i="25"/>
  <c r="E88" i="25"/>
  <c r="G88" i="25" s="1"/>
  <c r="D88" i="25"/>
  <c r="F88" i="25" s="1"/>
  <c r="G87" i="25"/>
  <c r="F87" i="25"/>
  <c r="E86" i="25"/>
  <c r="G86" i="25" s="1"/>
  <c r="D86" i="25"/>
  <c r="F86" i="25" s="1"/>
  <c r="G85" i="25"/>
  <c r="F85" i="25"/>
  <c r="E84" i="25"/>
  <c r="G84" i="25" s="1"/>
  <c r="D84" i="25"/>
  <c r="F84" i="25" s="1"/>
  <c r="G83" i="25"/>
  <c r="F83" i="25"/>
  <c r="G82" i="25"/>
  <c r="F82" i="25"/>
  <c r="G81" i="25"/>
  <c r="F81" i="25"/>
  <c r="G80" i="25"/>
  <c r="F80" i="25"/>
  <c r="E79" i="25"/>
  <c r="G79" i="25" s="1"/>
  <c r="D79" i="25"/>
  <c r="F79" i="25" s="1"/>
  <c r="G78" i="25"/>
  <c r="F78" i="25"/>
  <c r="E77" i="25"/>
  <c r="G77" i="25" s="1"/>
  <c r="G76" i="25"/>
  <c r="F76" i="25"/>
  <c r="G75" i="25"/>
  <c r="F75" i="25"/>
  <c r="G74" i="25"/>
  <c r="F74" i="25"/>
  <c r="G73" i="25"/>
  <c r="F73" i="25"/>
  <c r="G72" i="25"/>
  <c r="F72" i="25"/>
  <c r="G71" i="25"/>
  <c r="F71" i="25"/>
  <c r="E70" i="25"/>
  <c r="G70" i="25" s="1"/>
  <c r="D70" i="25"/>
  <c r="F70" i="25" s="1"/>
  <c r="G69" i="25"/>
  <c r="F69" i="25"/>
  <c r="E68" i="25"/>
  <c r="G68" i="25" s="1"/>
  <c r="D68" i="25"/>
  <c r="F68" i="25" s="1"/>
  <c r="G67" i="25"/>
  <c r="F67" i="25"/>
  <c r="G66" i="25"/>
  <c r="F66" i="25"/>
  <c r="E65" i="25"/>
  <c r="G65" i="25" s="1"/>
  <c r="G64" i="25"/>
  <c r="F64" i="25"/>
  <c r="G63" i="25"/>
  <c r="F63" i="25"/>
  <c r="G62" i="25"/>
  <c r="F62" i="25"/>
  <c r="G61" i="25"/>
  <c r="F61" i="25"/>
  <c r="G60" i="25"/>
  <c r="F60" i="25"/>
  <c r="G59" i="25"/>
  <c r="F59" i="25"/>
  <c r="G58" i="25"/>
  <c r="F58" i="25"/>
  <c r="G57" i="25"/>
  <c r="F57" i="25"/>
  <c r="G56" i="25"/>
  <c r="F56" i="25"/>
  <c r="G55" i="25"/>
  <c r="F55" i="25"/>
  <c r="G54" i="25"/>
  <c r="F54" i="25"/>
  <c r="G53" i="25"/>
  <c r="F53" i="25"/>
  <c r="G52" i="25"/>
  <c r="F52" i="25"/>
  <c r="G51" i="25"/>
  <c r="F51" i="25"/>
  <c r="G50" i="25"/>
  <c r="F50" i="25"/>
  <c r="G49" i="25"/>
  <c r="F49" i="25"/>
  <c r="G48" i="25"/>
  <c r="F48" i="25"/>
  <c r="G47" i="25"/>
  <c r="F47" i="25"/>
  <c r="G46" i="25"/>
  <c r="F46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G38" i="25"/>
  <c r="F38" i="25"/>
  <c r="G37" i="25"/>
  <c r="F37" i="25"/>
  <c r="G36" i="25"/>
  <c r="F36" i="25"/>
  <c r="G35" i="25"/>
  <c r="F35" i="25"/>
  <c r="G34" i="25"/>
  <c r="F34" i="25"/>
  <c r="E33" i="25"/>
  <c r="G33" i="25" s="1"/>
  <c r="D33" i="25"/>
  <c r="F33" i="25" s="1"/>
  <c r="G32" i="25"/>
  <c r="F32" i="25"/>
  <c r="G30" i="25"/>
  <c r="F30" i="25"/>
  <c r="G29" i="25"/>
  <c r="F29" i="25"/>
  <c r="G28" i="25"/>
  <c r="F28" i="25"/>
  <c r="G27" i="25"/>
  <c r="F27" i="25"/>
  <c r="G26" i="25"/>
  <c r="F26" i="25"/>
  <c r="G25" i="25"/>
  <c r="F25" i="25"/>
  <c r="E24" i="25"/>
  <c r="G24" i="25" s="1"/>
  <c r="D24" i="25"/>
  <c r="F24" i="25" s="1"/>
  <c r="G23" i="25"/>
  <c r="F23" i="25"/>
  <c r="G22" i="25"/>
  <c r="F22" i="25"/>
  <c r="G21" i="25"/>
  <c r="F21" i="25"/>
  <c r="G20" i="25"/>
  <c r="E19" i="25"/>
  <c r="G19" i="25" s="1"/>
  <c r="D19" i="25"/>
  <c r="F19" i="25" s="1"/>
  <c r="G18" i="25"/>
  <c r="F18" i="25"/>
  <c r="G17" i="25"/>
  <c r="F17" i="25"/>
  <c r="G16" i="25"/>
  <c r="F16" i="25"/>
  <c r="G15" i="25"/>
  <c r="F15" i="25"/>
  <c r="E14" i="25"/>
  <c r="G14" i="25" s="1"/>
  <c r="D14" i="25"/>
  <c r="F14" i="25" s="1"/>
  <c r="G13" i="25"/>
  <c r="F13" i="25"/>
  <c r="E12" i="25"/>
  <c r="G12" i="25" s="1"/>
  <c r="D12" i="25"/>
  <c r="F12" i="25" s="1"/>
  <c r="G11" i="25"/>
  <c r="F11" i="25"/>
  <c r="D10" i="25"/>
  <c r="F10" i="25" s="1"/>
  <c r="C20" i="14"/>
  <c r="C25" i="14" s="1"/>
  <c r="B20" i="14"/>
  <c r="B25" i="14" s="1"/>
  <c r="C19" i="5"/>
  <c r="C16" i="5"/>
  <c r="E48" i="9"/>
  <c r="D48" i="9"/>
  <c r="C48" i="9"/>
  <c r="E38" i="9"/>
  <c r="D38" i="9"/>
  <c r="C38" i="9"/>
  <c r="E27" i="9"/>
  <c r="D27" i="9"/>
  <c r="C27" i="9"/>
  <c r="E23" i="9"/>
  <c r="D23" i="9"/>
  <c r="C23" i="9"/>
  <c r="E18" i="9"/>
  <c r="D18" i="9"/>
  <c r="C18" i="9"/>
  <c r="E13" i="9"/>
  <c r="D13" i="9"/>
  <c r="C13" i="9"/>
  <c r="E10" i="9"/>
  <c r="D10" i="9"/>
  <c r="C10" i="9"/>
  <c r="F26" i="10"/>
  <c r="F27" i="10" s="1"/>
  <c r="E26" i="10"/>
  <c r="E27" i="10" s="1"/>
  <c r="I25" i="10"/>
  <c r="I26" i="10" s="1"/>
  <c r="H25" i="10"/>
  <c r="H26" i="10" s="1"/>
  <c r="H27" i="10" s="1"/>
  <c r="G25" i="10"/>
  <c r="G26" i="10" s="1"/>
  <c r="G27" i="10" s="1"/>
  <c r="I17" i="10"/>
  <c r="H17" i="10"/>
  <c r="G17" i="10"/>
  <c r="F17" i="10"/>
  <c r="E17" i="10"/>
  <c r="D17" i="10"/>
  <c r="J16" i="10"/>
  <c r="J17" i="10" s="1"/>
  <c r="I13" i="10"/>
  <c r="H13" i="10"/>
  <c r="G13" i="10"/>
  <c r="G19" i="10" s="1"/>
  <c r="F13" i="10"/>
  <c r="F19" i="10" s="1"/>
  <c r="E13" i="10"/>
  <c r="D13" i="10"/>
  <c r="J12" i="10"/>
  <c r="J13" i="10" s="1"/>
  <c r="I33" i="6"/>
  <c r="J33" i="6"/>
  <c r="I32" i="6"/>
  <c r="J32" i="6"/>
  <c r="H33" i="6"/>
  <c r="H32" i="6"/>
  <c r="I27" i="6"/>
  <c r="J27" i="6"/>
  <c r="H27" i="6"/>
  <c r="D33" i="6"/>
  <c r="E33" i="6"/>
  <c r="C33" i="6"/>
  <c r="F47" i="8"/>
  <c r="D32" i="6"/>
  <c r="D43" i="6" s="1"/>
  <c r="E32" i="6"/>
  <c r="E43" i="6" s="1"/>
  <c r="C32" i="6"/>
  <c r="C43" i="6" s="1"/>
  <c r="C23" i="6"/>
  <c r="D18" i="8"/>
  <c r="E18" i="8"/>
  <c r="E21" i="6" s="1"/>
  <c r="C18" i="8"/>
  <c r="C21" i="6" s="1"/>
  <c r="E14" i="8"/>
  <c r="E20" i="6" s="1"/>
  <c r="D14" i="8"/>
  <c r="D20" i="6" s="1"/>
  <c r="C14" i="8"/>
  <c r="C20" i="6" s="1"/>
  <c r="C18" i="6"/>
  <c r="C17" i="6" s="1"/>
  <c r="D15" i="6"/>
  <c r="D14" i="6" s="1"/>
  <c r="E31" i="25" l="1"/>
  <c r="G31" i="25" s="1"/>
  <c r="D49" i="9"/>
  <c r="D65" i="25"/>
  <c r="F65" i="25" s="1"/>
  <c r="I43" i="6"/>
  <c r="D9" i="31"/>
  <c r="D10" i="31" s="1"/>
  <c r="B10" i="47"/>
  <c r="D9" i="47"/>
  <c r="D10" i="47" s="1"/>
  <c r="B10" i="46"/>
  <c r="D9" i="46"/>
  <c r="D10" i="46" s="1"/>
  <c r="D31" i="25"/>
  <c r="F31" i="25" s="1"/>
  <c r="D77" i="25"/>
  <c r="F77" i="25" s="1"/>
  <c r="H19" i="10"/>
  <c r="H29" i="10" s="1"/>
  <c r="D30" i="9"/>
  <c r="D50" i="9" s="1"/>
  <c r="D9" i="25"/>
  <c r="F9" i="25" s="1"/>
  <c r="E19" i="10"/>
  <c r="I19" i="10"/>
  <c r="I29" i="10" s="1"/>
  <c r="E10" i="25"/>
  <c r="D19" i="10"/>
  <c r="E120" i="25"/>
  <c r="G120" i="25" s="1"/>
  <c r="D120" i="25"/>
  <c r="F120" i="25" s="1"/>
  <c r="F29" i="10"/>
  <c r="C20" i="5"/>
  <c r="E48" i="26"/>
  <c r="F48" i="26" s="1"/>
  <c r="F42" i="26"/>
  <c r="D104" i="25"/>
  <c r="F104" i="25" s="1"/>
  <c r="E49" i="9"/>
  <c r="C49" i="9"/>
  <c r="C30" i="9"/>
  <c r="J43" i="6"/>
  <c r="F18" i="8"/>
  <c r="D21" i="6"/>
  <c r="F14" i="8"/>
  <c r="G98" i="25"/>
  <c r="G108" i="25"/>
  <c r="F98" i="25"/>
  <c r="F108" i="25"/>
  <c r="C24" i="5"/>
  <c r="C25" i="5" s="1"/>
  <c r="E30" i="9"/>
  <c r="J19" i="10"/>
  <c r="E29" i="10"/>
  <c r="G29" i="10"/>
  <c r="D9" i="17"/>
  <c r="D10" i="17" s="1"/>
  <c r="C9" i="17"/>
  <c r="C10" i="17" s="1"/>
  <c r="H43" i="6"/>
  <c r="C14" i="6"/>
  <c r="G10" i="25" l="1"/>
  <c r="E9" i="25"/>
  <c r="C50" i="9"/>
  <c r="E50" i="9"/>
  <c r="E9" i="17"/>
  <c r="E10" i="17" s="1"/>
  <c r="T13" i="3"/>
  <c r="E11" i="3"/>
  <c r="E12" i="3" s="1"/>
  <c r="G9" i="25" l="1"/>
  <c r="E104" i="25"/>
  <c r="G104" i="25" s="1"/>
  <c r="D12" i="3"/>
  <c r="F12" i="3" s="1"/>
  <c r="C12" i="3"/>
  <c r="R11" i="3"/>
  <c r="N11" i="3"/>
  <c r="I19" i="27"/>
  <c r="I18" i="27" s="1"/>
  <c r="J19" i="27"/>
  <c r="J18" i="27" s="1"/>
  <c r="H19" i="27"/>
  <c r="H18" i="27" s="1"/>
  <c r="J11" i="3"/>
  <c r="J15" i="27"/>
  <c r="J14" i="27" s="1"/>
  <c r="Q13" i="3" l="1"/>
  <c r="J23" i="27"/>
  <c r="J22" i="27" s="1"/>
  <c r="J24" i="27" s="1"/>
  <c r="J30" i="27" s="1"/>
  <c r="G13" i="3"/>
  <c r="H15" i="27"/>
  <c r="H14" i="27" s="1"/>
  <c r="H13" i="3"/>
  <c r="I15" i="27"/>
  <c r="I14" i="27" s="1"/>
  <c r="O13" i="3"/>
  <c r="H23" i="27"/>
  <c r="H22" i="27" s="1"/>
  <c r="P13" i="3"/>
  <c r="I23" i="27"/>
  <c r="I22" i="27" s="1"/>
  <c r="J12" i="3"/>
  <c r="N12" i="3"/>
  <c r="R12" i="3"/>
  <c r="F11" i="3"/>
  <c r="I13" i="3"/>
  <c r="J28" i="6"/>
  <c r="H28" i="6"/>
  <c r="J26" i="6"/>
  <c r="H26" i="6"/>
  <c r="I25" i="6"/>
  <c r="J25" i="6"/>
  <c r="H25" i="6"/>
  <c r="J23" i="6"/>
  <c r="J22" i="6" s="1"/>
  <c r="H14" i="6"/>
  <c r="F46" i="8"/>
  <c r="F34" i="8"/>
  <c r="F35" i="8"/>
  <c r="F41" i="8"/>
  <c r="F24" i="8"/>
  <c r="F25" i="8"/>
  <c r="F26" i="8"/>
  <c r="F27" i="8"/>
  <c r="F28" i="8"/>
  <c r="F29" i="8"/>
  <c r="F11" i="8"/>
  <c r="F15" i="8"/>
  <c r="F16" i="8"/>
  <c r="F19" i="8"/>
  <c r="R13" i="3" l="1"/>
  <c r="J13" i="3"/>
  <c r="I24" i="27"/>
  <c r="I30" i="27" s="1"/>
  <c r="H24" i="27"/>
  <c r="H30" i="27" s="1"/>
  <c r="I28" i="6"/>
  <c r="I26" i="6"/>
  <c r="I23" i="6"/>
  <c r="I22" i="6" s="1"/>
  <c r="H23" i="6"/>
  <c r="H22" i="6" s="1"/>
  <c r="E40" i="8" l="1"/>
  <c r="E23" i="6" l="1"/>
  <c r="E39" i="8"/>
  <c r="D23" i="8"/>
  <c r="D13" i="8"/>
  <c r="D39" i="8"/>
  <c r="E23" i="8"/>
  <c r="C23" i="8"/>
  <c r="C22" i="6" s="1"/>
  <c r="C29" i="6" s="1"/>
  <c r="C44" i="6" s="1"/>
  <c r="D10" i="4" l="1"/>
  <c r="D23" i="6"/>
  <c r="F40" i="8"/>
  <c r="D22" i="8"/>
  <c r="D22" i="6"/>
  <c r="F23" i="8"/>
  <c r="F39" i="8"/>
  <c r="J14" i="6"/>
  <c r="H19" i="6"/>
  <c r="H18" i="6" s="1"/>
  <c r="H29" i="6" s="1"/>
  <c r="H44" i="6" s="1"/>
  <c r="J19" i="6"/>
  <c r="J18" i="6" s="1"/>
  <c r="J29" i="6" l="1"/>
  <c r="J44" i="6" s="1"/>
  <c r="I19" i="6"/>
  <c r="I18" i="6" s="1"/>
  <c r="I14" i="6"/>
  <c r="I29" i="6" l="1"/>
  <c r="I44" i="6" s="1"/>
  <c r="E16" i="6" l="1"/>
  <c r="S13" i="3" l="1"/>
  <c r="D13" i="3"/>
  <c r="C13" i="3"/>
  <c r="G10" i="4"/>
  <c r="H10" i="4"/>
  <c r="I10" i="4"/>
  <c r="J10" i="4"/>
  <c r="K10" i="4"/>
  <c r="G13" i="4"/>
  <c r="H13" i="4"/>
  <c r="I13" i="4"/>
  <c r="J13" i="4"/>
  <c r="J18" i="4" s="1"/>
  <c r="K13" i="4"/>
  <c r="G16" i="4"/>
  <c r="H16" i="4"/>
  <c r="I16" i="4"/>
  <c r="J16" i="4"/>
  <c r="K16" i="4"/>
  <c r="E45" i="8"/>
  <c r="C45" i="8"/>
  <c r="C44" i="8" s="1"/>
  <c r="G18" i="4" l="1"/>
  <c r="H18" i="4"/>
  <c r="K18" i="4"/>
  <c r="I18" i="4"/>
  <c r="F45" i="8"/>
  <c r="E44" i="8"/>
  <c r="E43" i="8"/>
  <c r="C43" i="8"/>
  <c r="C39" i="8"/>
  <c r="E13" i="8"/>
  <c r="C22" i="8"/>
  <c r="E22" i="8"/>
  <c r="F22" i="8" s="1"/>
  <c r="C12" i="45" l="1"/>
  <c r="C12" i="44"/>
  <c r="C12" i="43"/>
  <c r="F44" i="8"/>
  <c r="F43" i="8"/>
  <c r="C10" i="5"/>
  <c r="F13" i="8"/>
  <c r="D9" i="8"/>
  <c r="D17" i="4"/>
  <c r="L10" i="4"/>
  <c r="F10" i="4"/>
  <c r="E10" i="4"/>
  <c r="F13" i="4"/>
  <c r="E32" i="8"/>
  <c r="E30" i="8" s="1"/>
  <c r="L13" i="3"/>
  <c r="M13" i="3"/>
  <c r="K13" i="3"/>
  <c r="C32" i="8"/>
  <c r="C30" i="8" s="1"/>
  <c r="C10" i="8"/>
  <c r="C9" i="8" s="1"/>
  <c r="E13" i="4"/>
  <c r="E15" i="6"/>
  <c r="E14" i="6" s="1"/>
  <c r="L13" i="4"/>
  <c r="D12" i="4"/>
  <c r="D13" i="4" s="1"/>
  <c r="D15" i="4"/>
  <c r="D16" i="4" s="1"/>
  <c r="D18" i="4" s="1"/>
  <c r="E22" i="6"/>
  <c r="E16" i="4"/>
  <c r="F16" i="4"/>
  <c r="L16" i="4"/>
  <c r="F18" i="4" l="1"/>
  <c r="D18" i="6"/>
  <c r="D17" i="6" s="1"/>
  <c r="D29" i="6" s="1"/>
  <c r="D44" i="6" s="1"/>
  <c r="F33" i="8"/>
  <c r="F10" i="8"/>
  <c r="N13" i="3"/>
  <c r="C42" i="8"/>
  <c r="L18" i="4"/>
  <c r="E18" i="4"/>
  <c r="E13" i="3"/>
  <c r="F13" i="3" s="1"/>
  <c r="E18" i="6"/>
  <c r="E17" i="6" s="1"/>
  <c r="E29" i="6" s="1"/>
  <c r="E44" i="6" s="1"/>
  <c r="E9" i="8"/>
  <c r="F32" i="8" l="1"/>
  <c r="D30" i="8"/>
  <c r="F9" i="8"/>
  <c r="C48" i="8"/>
  <c r="F30" i="8" l="1"/>
  <c r="E48" i="8"/>
  <c r="D48" i="8" l="1"/>
  <c r="F48" i="8" s="1"/>
  <c r="F42" i="8"/>
  <c r="C9" i="43" l="1"/>
  <c r="C13" i="43" s="1"/>
  <c r="C9" i="45"/>
  <c r="C13" i="45" s="1"/>
  <c r="C9" i="44"/>
  <c r="C13" i="44" s="1"/>
  <c r="C21" i="44" l="1"/>
  <c r="C22" i="44"/>
  <c r="C23" i="44" s="1"/>
  <c r="C21" i="45"/>
  <c r="C22" i="45"/>
  <c r="C23" i="45" s="1"/>
  <c r="C22" i="43"/>
  <c r="C23" i="43" s="1"/>
  <c r="C21" i="43"/>
  <c r="C9" i="5"/>
  <c r="C13" i="5" s="1"/>
  <c r="C21" i="5" l="1"/>
  <c r="C22" i="5"/>
  <c r="C23" i="5" s="1"/>
</calcChain>
</file>

<file path=xl/sharedStrings.xml><?xml version="1.0" encoding="utf-8"?>
<sst xmlns="http://schemas.openxmlformats.org/spreadsheetml/2006/main" count="3260" uniqueCount="925">
  <si>
    <t>Megnevezés</t>
  </si>
  <si>
    <t>I.</t>
  </si>
  <si>
    <t>MŰKÖDÉSI BEVÉTELEK</t>
  </si>
  <si>
    <t>1.  Intézményi működési bevételek</t>
  </si>
  <si>
    <t xml:space="preserve">     1. önkormányzat</t>
  </si>
  <si>
    <t xml:space="preserve">     2. intézmények</t>
  </si>
  <si>
    <t>2. Önkormányzat sajátos bevételei</t>
  </si>
  <si>
    <t>1. Helyi adók</t>
  </si>
  <si>
    <t>2. Átengedett központi adók</t>
  </si>
  <si>
    <t xml:space="preserve">    1. Gépjárműadó</t>
  </si>
  <si>
    <t xml:space="preserve">    4. Egyéb sajátos bevételek</t>
  </si>
  <si>
    <t>II.</t>
  </si>
  <si>
    <t>TÁMOGATÁSOK</t>
  </si>
  <si>
    <t xml:space="preserve">   1. Helyi önkormányzatok működésének általános támogatása</t>
  </si>
  <si>
    <t xml:space="preserve">   2. Önk. egyes köznevelési feladatainak támogatása</t>
  </si>
  <si>
    <t xml:space="preserve">   3. Önk. szoc. és gyermekjóléti feladatainak támogatása</t>
  </si>
  <si>
    <t xml:space="preserve">   4. Önk. kulturális feladatainak támogatása</t>
  </si>
  <si>
    <t>III.</t>
  </si>
  <si>
    <t>IV.</t>
  </si>
  <si>
    <t xml:space="preserve">       1. önkormányzat</t>
  </si>
  <si>
    <t>VI.</t>
  </si>
  <si>
    <t>PÉNZFORGALMI BEVÉTELEK ÖSSZESEN</t>
  </si>
  <si>
    <t>FINANSZÍROZÁSI MŰVELETEK</t>
  </si>
  <si>
    <t>BEVÉTELEK ÖSSZESEN</t>
  </si>
  <si>
    <t>2. számú melléklet</t>
  </si>
  <si>
    <t>Cím</t>
  </si>
  <si>
    <t>INTÉZMÉNY MEGNEVEZÉSE</t>
  </si>
  <si>
    <t>Önkormányzat működési kiadások összesen</t>
  </si>
  <si>
    <t>Felújítási kiadások</t>
  </si>
  <si>
    <t>Felhalmozási kiadások</t>
  </si>
  <si>
    <t>Felhalmozási célú pénzeszköz átadás</t>
  </si>
  <si>
    <t>Fejlesztési tartalék</t>
  </si>
  <si>
    <t>Önkormányzat felhalmozási kiadások össz.</t>
  </si>
  <si>
    <t>Önkormányzat összesen:</t>
  </si>
  <si>
    <t xml:space="preserve">Működési célú finanszírozási műveletek </t>
  </si>
  <si>
    <t>Finanszírozási műveletek kiadásai összesen</t>
  </si>
  <si>
    <t>KIADÁSI FŐÖSSZEG:</t>
  </si>
  <si>
    <t>INTÉZMÉNYEK MEGNEVEZÉSE</t>
  </si>
  <si>
    <t>1.</t>
  </si>
  <si>
    <t>Összesen:</t>
  </si>
  <si>
    <t>2.</t>
  </si>
  <si>
    <t>3.</t>
  </si>
  <si>
    <t>A feladathoz kapcsolódó bevételi források</t>
  </si>
  <si>
    <t>Feladat, fejlesztési célok</t>
  </si>
  <si>
    <t xml:space="preserve">Önrész </t>
  </si>
  <si>
    <t>ÉAOP</t>
  </si>
  <si>
    <t>Felújítási előirányzatok célonként:</t>
  </si>
  <si>
    <t>Felújítási kiadások összesen:</t>
  </si>
  <si>
    <t>Felhalmozási kiadások feladatonként:</t>
  </si>
  <si>
    <t>Felhalmozási kiadások összesen:</t>
  </si>
  <si>
    <t>Felhalmozási célú pénzeszközátadások előirányzata:</t>
  </si>
  <si>
    <t>Felhalmozási célú pénzeszközátadás összesen:</t>
  </si>
  <si>
    <t>Felhalmozási kiadások összesen</t>
  </si>
  <si>
    <t xml:space="preserve">       KIMUTATÁS</t>
  </si>
  <si>
    <t xml:space="preserve"> BEVÉTELEINEK ÉS KIADÁSAINAK MÉRLEGE</t>
  </si>
  <si>
    <t>BEVÉTELEK</t>
  </si>
  <si>
    <t>KIADÁSOK</t>
  </si>
  <si>
    <t>Működési célú bevételek:</t>
  </si>
  <si>
    <t>Működési kiadások:</t>
  </si>
  <si>
    <t>Intézményi működési bevételek:</t>
  </si>
  <si>
    <t>Személyi kiadások:</t>
  </si>
  <si>
    <t>Önkormányzat</t>
  </si>
  <si>
    <t>Működésre átvett pénzeszközök:</t>
  </si>
  <si>
    <t>Járulékok:</t>
  </si>
  <si>
    <t>Helyi adók, pótlék, bírság:</t>
  </si>
  <si>
    <t>Átengedett központi adók:</t>
  </si>
  <si>
    <t>Feladatalapú támogatás:</t>
  </si>
  <si>
    <t>Dologi kiadások:</t>
  </si>
  <si>
    <t>Működési célú pénzeszköz átadás:</t>
  </si>
  <si>
    <t>Finanszírozási műveletek bevételei:</t>
  </si>
  <si>
    <t>Finanszírozási műveletek kiadásai:</t>
  </si>
  <si>
    <t>Finanszírozási bevételek összesen:</t>
  </si>
  <si>
    <t>Finanszírozási kiadások összesen:</t>
  </si>
  <si>
    <t>Bevételek összesen:</t>
  </si>
  <si>
    <t>Kiadások összesen:</t>
  </si>
  <si>
    <t>4.</t>
  </si>
  <si>
    <t>5.</t>
  </si>
  <si>
    <t>6. számú melléklet</t>
  </si>
  <si>
    <t>Beruházások</t>
  </si>
  <si>
    <t>Helyi adókból származó bevétel</t>
  </si>
  <si>
    <t>Saját bevételek 50 %-a</t>
  </si>
  <si>
    <t>8. számú melléklet</t>
  </si>
  <si>
    <t xml:space="preserve"> kötelezettségvállalások évenkénti üteméről</t>
  </si>
  <si>
    <t>Sorszám</t>
  </si>
  <si>
    <t xml:space="preserve"> MEGNEVEZÉS</t>
  </si>
  <si>
    <t>KEZESSÉGVÁLL.ÖSSZ.</t>
  </si>
  <si>
    <t>Összesen</t>
  </si>
  <si>
    <t>Tőke</t>
  </si>
  <si>
    <t>KÉSZFIZETŐ KEZESSÉGVÁLLALÁSOK:</t>
  </si>
  <si>
    <t>KAMATOK:</t>
  </si>
  <si>
    <t>MINDÖSSZESEN</t>
  </si>
  <si>
    <t>SAJÁT BEVÉTELEK</t>
  </si>
  <si>
    <t>Tárgyi eszközök, immateriális javak értékesítése</t>
  </si>
  <si>
    <t xml:space="preserve">Fizetési kötelezettséggel (hitel, kötvény, </t>
  </si>
  <si>
    <t>kezességvállalás) csökkentett saját bevétel</t>
  </si>
  <si>
    <t>3.számú melléklet</t>
  </si>
  <si>
    <t>1. számú melléklet</t>
  </si>
  <si>
    <t xml:space="preserve">    1. Iparűzési adó</t>
  </si>
  <si>
    <t xml:space="preserve">    2. Bírságok</t>
  </si>
  <si>
    <t>MŰKÖDÉSI ÉS FELHALMOZÁSI CÉLÚ TÁMOGATÁSOK, ÁTVETT PÉNZESZKÖZÖK</t>
  </si>
  <si>
    <t>1. Működési célú támogatások, átvett pénzeszközök</t>
  </si>
  <si>
    <t xml:space="preserve">           1.1. Működési célú támogatások államháztartáson belülről</t>
  </si>
  <si>
    <t>2. Felhalmozási célú támogatások, átvett pénzeszközök</t>
  </si>
  <si>
    <t xml:space="preserve">           1.1. Felhalmozási célú támogatások államháztartáson belülről (EU Önerő Alap tám.) </t>
  </si>
  <si>
    <t>1. Előző év költségvetési maradványának igénybevétele</t>
  </si>
  <si>
    <t xml:space="preserve">                 1.1.2. Közfoglalkoztatás támogatása</t>
  </si>
  <si>
    <t>2/b. számú melléklet</t>
  </si>
  <si>
    <t xml:space="preserve">    2. Magánszemélyek kommunális adója</t>
  </si>
  <si>
    <t>4. Feladatalapú támogatások</t>
  </si>
  <si>
    <t>Nettó finanszírozás megelőlegezése</t>
  </si>
  <si>
    <t>5. számú melléklet</t>
  </si>
  <si>
    <t>9. számú melléklet</t>
  </si>
  <si>
    <t>10. számú melléklet</t>
  </si>
  <si>
    <t>K I M U T A T Á S</t>
  </si>
  <si>
    <t>7. számú melléklet</t>
  </si>
  <si>
    <t xml:space="preserve">    3. Jövedéki adó</t>
  </si>
  <si>
    <t>adatok Ft-ban</t>
  </si>
  <si>
    <t xml:space="preserve">                1.1.1. Önkormányzat</t>
  </si>
  <si>
    <t>Pótlék- és díjbevétel</t>
  </si>
  <si>
    <t>MEGNEVEZÉS</t>
  </si>
  <si>
    <t>SOR-SZÁM</t>
  </si>
  <si>
    <t>Egyéb (saját forrás)</t>
  </si>
  <si>
    <t xml:space="preserve">   5. Működési célú költségvetési támogatások és kiegészítő támogatások</t>
  </si>
  <si>
    <t xml:space="preserve">                 1.1.3. OEP finanszírozás </t>
  </si>
  <si>
    <t>TOP</t>
  </si>
  <si>
    <t>VP</t>
  </si>
  <si>
    <t>KÖLTSÉGVETÉSI SZERV ÖSSZESEN:</t>
  </si>
  <si>
    <t xml:space="preserve">Önkormányzat </t>
  </si>
  <si>
    <t>Orvosi rendelő</t>
  </si>
  <si>
    <t>Védőnő</t>
  </si>
  <si>
    <t xml:space="preserve">Községgazdálkodás </t>
  </si>
  <si>
    <t>Közmunkaprogram</t>
  </si>
  <si>
    <t>Közvilágítás</t>
  </si>
  <si>
    <t>Temető</t>
  </si>
  <si>
    <t>Települési támogatás</t>
  </si>
  <si>
    <t>Várható működési pénzmaradvány:</t>
  </si>
  <si>
    <t xml:space="preserve">Civil szervezetek támogatása </t>
  </si>
  <si>
    <t>1/a. számú melléklet</t>
  </si>
  <si>
    <t xml:space="preserve">   6. Elszámolásból származó bevételek</t>
  </si>
  <si>
    <t xml:space="preserve">     1.1. Várható pénzmaradvány</t>
  </si>
  <si>
    <t>Felújítások:</t>
  </si>
  <si>
    <t>EREDETI</t>
  </si>
  <si>
    <t xml:space="preserve">MÓDOSÍTOTT </t>
  </si>
  <si>
    <t>I-XII. havi teljesítés</t>
  </si>
  <si>
    <t>ÖSSZEGE</t>
  </si>
  <si>
    <t>%-a</t>
  </si>
  <si>
    <t>JÁRULÉKOK</t>
  </si>
  <si>
    <t xml:space="preserve">ÖSSZES KIADÁS </t>
  </si>
  <si>
    <t>ELŐIRÁNYZAT</t>
  </si>
  <si>
    <t xml:space="preserve">I-XII. HAVI TELJESÍTÉS </t>
  </si>
  <si>
    <t xml:space="preserve">ÖSSZEGE </t>
  </si>
  <si>
    <t>%-A</t>
  </si>
  <si>
    <t xml:space="preserve">SZEMÉLYI KIADÁSOK </t>
  </si>
  <si>
    <t>MÓDOSÍTOTT</t>
  </si>
  <si>
    <t>DOLOGI KIADÁSOK</t>
  </si>
  <si>
    <t>EGYÉB MŰKÖDÉSI CÉLÚ KIADÁSOK</t>
  </si>
  <si>
    <t xml:space="preserve">SZOCIÁLIS ELLÁTÁSOK </t>
  </si>
  <si>
    <t>FELÚJÍTÁSOK, BERUHÁZÁSOK</t>
  </si>
  <si>
    <t xml:space="preserve">LÉTSZÁMADATOK </t>
  </si>
  <si>
    <t>KÖZFOGLALKOZTATOTTAK</t>
  </si>
  <si>
    <t>ÖSSZES KIADÁS</t>
  </si>
  <si>
    <t>SZEMÉLYI KIADÁSOK</t>
  </si>
  <si>
    <t>JÁRULÉK</t>
  </si>
  <si>
    <t>LÉTSZÁMADATOK</t>
  </si>
  <si>
    <t>eredeti</t>
  </si>
  <si>
    <t>módosított</t>
  </si>
  <si>
    <t>Felhalmozási célú támogatások, átvett pénzeszközök</t>
  </si>
  <si>
    <t>4. sz. melléklet</t>
  </si>
  <si>
    <t>MÉRLEG</t>
  </si>
  <si>
    <t>(ezer Ft-ban)</t>
  </si>
  <si>
    <t>Előző időszak</t>
  </si>
  <si>
    <t>Módosítások</t>
  </si>
  <si>
    <t>Tárgyi időszak</t>
  </si>
  <si>
    <t>ESZKÖZÖK</t>
  </si>
  <si>
    <t>01</t>
  </si>
  <si>
    <t>A/I/1 Vagyoni értékű jogok</t>
  </si>
  <si>
    <t>02</t>
  </si>
  <si>
    <t>A/I/2 Szellemi termékek</t>
  </si>
  <si>
    <t>03</t>
  </si>
  <si>
    <t>A/I/3 Immateriális javak értékhelyesbítése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</si>
  <si>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</si>
  <si>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</si>
  <si>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</si>
  <si>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</si>
  <si>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</si>
  <si>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</si>
  <si>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07</t>
  </si>
  <si>
    <t>A/II/3 Tenyészállatok</t>
  </si>
  <si>
    <t>08</t>
  </si>
  <si>
    <t>A/II/4 Beruházások, felújítások</t>
  </si>
  <si>
    <t>09</t>
  </si>
  <si>
    <t>A/II/5 Tárgyi eszközök értékhelyesbítése</t>
  </si>
  <si>
    <t>10</t>
  </si>
  <si>
    <t>A/II Tárgyi eszközök  (=A/II/1+...+A/II/5)</t>
  </si>
  <si>
    <t>11</t>
  </si>
  <si>
    <t>A/III/1 Tartós részesedések (=A/III/1a+…+A/III/1e)</t>
  </si>
  <si>
    <t>12</t>
  </si>
  <si>
    <t>A/III/1a - ebből: tartós részesedések jegybankban</t>
  </si>
  <si>
    <t>13</t>
  </si>
  <si>
    <t>A/III/1b - ebből: tartós részesedések nem pénzügyi vállalkozásban</t>
  </si>
  <si>
    <t>14</t>
  </si>
  <si>
    <t>A/III/1c - ebből: tartós részesedésel pénzügyi vállalkozásban</t>
  </si>
  <si>
    <t>15</t>
  </si>
  <si>
    <t>A/III/1d - ebből: tartós részesedések társulásban</t>
  </si>
  <si>
    <t>16</t>
  </si>
  <si>
    <t>A/III/1e - ebből: egyéb tartós részesedések</t>
  </si>
  <si>
    <t>17</t>
  </si>
  <si>
    <t>A/III/2 Tartós hitelviszonyt megtestesítő értékpapírok (&gt;=A/III/2a+A/III/2/b)</t>
  </si>
  <si>
    <t>18</t>
  </si>
  <si>
    <t>A/III/2a - ebből: államkötvények</t>
  </si>
  <si>
    <t>19</t>
  </si>
  <si>
    <t>A/III/2b - ebből: helyi önkormányzatok kötvényei</t>
  </si>
  <si>
    <t>20</t>
  </si>
  <si>
    <t>A/III/3 Befektetett pénzügyi eszközök értékhelyesbítése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</si>
  <si>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</si>
  <si>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</si>
  <si>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</si>
  <si>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</si>
  <si>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23</t>
  </si>
  <si>
    <t>A/IV/1a - ebből: immateriális javak</t>
  </si>
  <si>
    <t>24</t>
  </si>
  <si>
    <t>A/IV/1b - ebből: tárgyi eszközök</t>
  </si>
  <si>
    <t>25</t>
  </si>
  <si>
    <t>A/IV/1c - ebből: tartós részesedések, tartós hitelviszonyt megtestesítő értékpapírok</t>
  </si>
  <si>
    <t>26</t>
  </si>
  <si>
    <t>A/IV/2 Koncesszióba, vagyonkezelésbe adott eszközök értékhelyesbítése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</si>
  <si>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</si>
  <si>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</si>
  <si>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</si>
  <si>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</si>
  <si>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</si>
  <si>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</si>
  <si>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</si>
  <si>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</si>
  <si>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31</t>
  </si>
  <si>
    <t>B/I/3 Egyéb készletek</t>
  </si>
  <si>
    <t>32</t>
  </si>
  <si>
    <t>B/I/4  Befejezetlen termelés, félkész termékek, késztermékek</t>
  </si>
  <si>
    <t>33</t>
  </si>
  <si>
    <t>B/I/5 Növendék-, hízó és egyéb állatok</t>
  </si>
  <si>
    <t>34</t>
  </si>
  <si>
    <t>B/I Készletek (=B/I/1+…+B/I/5)</t>
  </si>
  <si>
    <t>35</t>
  </si>
  <si>
    <t>B/II/1 Nem tartós részesedések</t>
  </si>
  <si>
    <t>36</t>
  </si>
  <si>
    <t>B/II/2 Forgatási célú hitelviszonyt megtestesítő értékpapírok (&gt;=B/II/2a+…+B/II/2e)</t>
  </si>
  <si>
    <t>37</t>
  </si>
  <si>
    <t>B/II/2a - ebből: kárpótlási jegyek</t>
  </si>
  <si>
    <t>38</t>
  </si>
  <si>
    <t>B/II/2b - ebből: kincstárjegyek</t>
  </si>
  <si>
    <t>39</t>
  </si>
  <si>
    <t>B/II/2c - ebből: államkötvények</t>
  </si>
  <si>
    <t>40</t>
  </si>
  <si>
    <t>B/II/2d - ebből: helyi önkormányzatok kötvényei</t>
  </si>
  <si>
    <t>41</t>
  </si>
  <si>
    <t>B/II/2e - ebből: befektetési jegyek</t>
  </si>
  <si>
    <t>42</t>
  </si>
  <si>
    <t>B/II Értékpapírok (=B/II/1+B/II/2)</t>
  </si>
  <si>
    <t>43</t>
  </si>
  <si>
    <t>B) NEMZETI VAGYONBA TARTOZÓ FORGÓESZKÖZÖK (= B/I+B/II)</t>
  </si>
  <si>
    <t>44</t>
  </si>
  <si>
    <t>C/I/1 Éven túli lejáratú forint lekötött bankbetétek</t>
  </si>
  <si>
    <t>45</t>
  </si>
  <si>
    <t>C/I/2 Éven túli lejáratú deviza lekötött bankbetétek</t>
  </si>
  <si>
    <t>46</t>
  </si>
  <si>
    <t>C/I Lekötött bankbetétek (=C/I/1+…+C/I/2)</t>
  </si>
  <si>
    <t>47</t>
  </si>
  <si>
    <t>C/II/1 Forintpénztár</t>
  </si>
  <si>
    <t>48</t>
  </si>
  <si>
    <t>C/II/2 Valutapénztár</t>
  </si>
  <si>
    <t>49</t>
  </si>
  <si>
    <t>C/II/3 Betétkönyvek, csekkek, elektronikus pénzeszközök</t>
  </si>
  <si>
    <t>50</t>
  </si>
  <si>
    <t>C/II Pénztárak, csekkek, betétkönyvek (=C/II/1+C/II/2+C/II/3)</t>
  </si>
  <si>
    <t>51</t>
  </si>
  <si>
    <t>C/III/1 Kincstáron kívüli forintszámlák</t>
  </si>
  <si>
    <t>52</t>
  </si>
  <si>
    <t>C/III/2 Kincstárban vezetett forintszámlák</t>
  </si>
  <si>
    <t>53</t>
  </si>
  <si>
    <t>C/III Forintszámlák (=C/III/1+C/III/2)</t>
  </si>
  <si>
    <t>54</t>
  </si>
  <si>
    <t>C/IV/1 Kincstáron kívüli devizaszámlák</t>
  </si>
  <si>
    <t>55</t>
  </si>
  <si>
    <t>C/IV/2 Kincstárban vezetett devizaszámlák</t>
  </si>
  <si>
    <t>56</t>
  </si>
  <si>
    <t>C/IV Devizaszámlák (=CIV/1+C/IV/2)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</si>
  <si>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</si>
  <si>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</si>
  <si>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</si>
  <si>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</si>
  <si>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59</t>
  </si>
  <si>
    <t>D/I/1a - ebből: költségvetési évben esedékes követelések működési célú visszatérítendő támogatások, kölcsönök visszatérülésére államháztartáson belülről</t>
  </si>
  <si>
    <t>60</t>
  </si>
  <si>
    <t>D/I/2 Költségvetési évben esedékes követelések felhalmozási célú támogatások bevételeire államháztartáson belülről (&gt;=D/I/2a)</t>
  </si>
  <si>
    <t>61</t>
  </si>
  <si>
    <t>D/I/2a - ebből: költségvetési évben esedékes követelések felhalmozási célú visszatérítendő támogatások, kölcsönök visszatérülésére államháztartáson belülről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</si>
  <si>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</si>
  <si>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</si>
  <si>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</si>
  <si>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</si>
  <si>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64</t>
  </si>
  <si>
    <t>D/I/3b - ebből: költségvetési évben esedékes követelések szociális hozzájárulási adóra és járulékokra</t>
  </si>
  <si>
    <t>65</t>
  </si>
  <si>
    <t>D/I/3c - ebből: költségvetési évben esedékes követelések bérhez és foglalkoztatáshoz kapcsolódó 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</si>
  <si>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</si>
  <si>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</si>
  <si>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</si>
  <si>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</si>
  <si>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</si>
  <si>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</si>
  <si>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</si>
  <si>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</si>
  <si>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</si>
  <si>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</si>
  <si>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</si>
  <si>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</si>
  <si>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</si>
  <si>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</si>
  <si>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</si>
  <si>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</si>
  <si>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</si>
  <si>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</si>
  <si>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75</t>
  </si>
  <si>
    <t>D/I/4f - ebből: költségvetési évben esedékes követelések kamatbevételekre és más nyereségjellegű bevételekre</t>
  </si>
  <si>
    <t>76</t>
  </si>
  <si>
    <t>D/I/4g - ebből: költségvetési évben esedékes követelések egyéb pénzügyi műveletek bevételeire</t>
  </si>
  <si>
    <t>77</t>
  </si>
  <si>
    <t>D/I/4h - ebből: költségvetési évben esedékes követelések biztosító által fizetett kártérítésre</t>
  </si>
  <si>
    <t>78</t>
  </si>
  <si>
    <t>D/I/4i - ebből: költségvetési évben esedékes követelések egyéb működési bevételekre</t>
  </si>
  <si>
    <t>79</t>
  </si>
  <si>
    <t>D/I/5 Költségvetési évben esedékes követelések felhalmozási bevételre (=D/I/5a+…+D/I/5e)</t>
  </si>
  <si>
    <t>80</t>
  </si>
  <si>
    <t>D/I/5a - ebből: költségvetési évben esedékes követelések immateriális javak értékesítésére</t>
  </si>
  <si>
    <t>81</t>
  </si>
  <si>
    <t>D/I/5b - ebből: költségvetési évben esedékes követelések ingatlanok értékesítésére</t>
  </si>
  <si>
    <t>82</t>
  </si>
  <si>
    <t>D/I/5c - ebből: költségvetési évben esedékes követelések egyéb tárgyi eszközök értékesítésére</t>
  </si>
  <si>
    <t>83</t>
  </si>
  <si>
    <t>D/I/5d - ebből: költségvetési évben esedékes követelések részesedések értékesítésére</t>
  </si>
  <si>
    <t>84</t>
  </si>
  <si>
    <t>D/I/5e - ebből: költségvetési évben esedékes követelések részesedések megszűnéséhez kapcsolódó bevételekre</t>
  </si>
  <si>
    <t>85</t>
  </si>
  <si>
    <t>D/I/6 Költségvetési évben esedékes követelések működési célú átvett pénzeszközre (&gt;=D/I/6a+D/I/6b+D/I/6c)</t>
  </si>
  <si>
    <t>86</t>
  </si>
  <si>
    <t>D/I/6a - ebből: költségvetési évben esedékes követelések működési célú visszatérítendő támogatások, kölcsönök visszatérülése az Európai Uniótól</t>
  </si>
  <si>
    <t>87</t>
  </si>
  <si>
    <t>D/I/6b - ebből: költségvetési évben esedékes követelések működési célú visszatérítendő támogatások, kölcsönök visszatérülése kormányoktól és más nemzetközi szervezetektől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</si>
  <si>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</si>
  <si>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</si>
  <si>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</si>
  <si>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</si>
  <si>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90</t>
  </si>
  <si>
    <t>D/I/7a - ebből: költségvetési évben esedékes követelések felhalmozási célú visszatérítendő támogatások, kölcsönök visszatérülése az Európai Uniótól</t>
  </si>
  <si>
    <t>91</t>
  </si>
  <si>
    <t>D/I/7b - ebből: költségvetési évben esedékes követelések felhalmozási célú visszatérítendő támogatások, kölcsönök visszatérülése kormányoktól és más nemzetközi szervezetektől</t>
  </si>
  <si>
    <t>92</t>
  </si>
  <si>
    <t>D/I/7c - ebből: költségvetési évben esedékes követelések felhalmozási célú visszatérítendő támogatások, kölcsönök visszatérülésére államháztartáson kívülről</t>
  </si>
  <si>
    <t>93</t>
  </si>
  <si>
    <t>D/I/8 Költségvetési évben esedékes követelések finanszírozási bevételekre (&gt;=D/I/8a+…+D/I/8g)</t>
  </si>
  <si>
    <t>94</t>
  </si>
  <si>
    <t>D/I/8a - ebből: költségvetési évben esedékes követelések forgatási célú belföldi értékpapírok beváltásából, értékesítéséből</t>
  </si>
  <si>
    <t>95</t>
  </si>
  <si>
    <t>D/I/8b - ebből: költségvetési évben esedékes követelések befektetési célú belföldi értékpapírok beváltásából, értékesítéséből</t>
  </si>
  <si>
    <t>96</t>
  </si>
  <si>
    <t>D/I/8c - ebből: költségvetési évben esedékes követelések államháztartáson belüli megelőlegezések törlesztésére</t>
  </si>
  <si>
    <t>97</t>
  </si>
  <si>
    <t>D/I/8d - ebből: költségvetési évben esedékes követelések hosszú lejáratú tulajdonosi kölcsönök bevételeire</t>
  </si>
  <si>
    <t>98</t>
  </si>
  <si>
    <t>D/I/8e - ebből: költségvetési évben esedékes követelések rövid lejáratú tulajdonosi kölcsönök bevételeire</t>
  </si>
  <si>
    <t>99</t>
  </si>
  <si>
    <t>D/I/8f - ebből: költségvetési évben esedékes követelések forgatási célú külföldi értékpapírok beváltásából, értékesítéséből</t>
  </si>
  <si>
    <t>100</t>
  </si>
  <si>
    <t>D/I/8g - ebből: költségvetési évben esedékes követelések befektetési célú külföldi értékpapírok beváltásából, értékesítéséből</t>
  </si>
  <si>
    <t>101</t>
  </si>
  <si>
    <t>D/I Költségvetési évben esedékes követelések (=D/I/1+…+D/I/8)</t>
  </si>
  <si>
    <t>102</t>
  </si>
  <si>
    <t>D/II/1 Költségvetési évet követően esedékes követelések működési célú támogatások bevételeire államháztartáson belülről (&gt;=D/II/1a)</t>
  </si>
  <si>
    <t>103</t>
  </si>
  <si>
    <t>D/II/1a - ebből: költségvetési évet követően esedékes követelések működési célú visszatérítendő támogatások, kölcsönök visszatérülésére államháztartáson belülről</t>
  </si>
  <si>
    <t>104</t>
  </si>
  <si>
    <t>D/II/2 Költségvetési évet követően esedékes követelések felhalmozási célú támogatások bevételeire államháztartáson belülről (&gt;=D/II/2a)</t>
  </si>
  <si>
    <t>105</t>
  </si>
  <si>
    <t>D/II/2a - ebből: költségvetési évet követően esedékes követelések felhalmozási célú visszatérítendő támogatások, kölcsönök visszatérülésére államháztartáson belülről</t>
  </si>
  <si>
    <t>106</t>
  </si>
  <si>
    <t>D/II/3 Költségvetési évet követően esedékes követelések közhatalmi bevételre (=D/II/3a+…+D/II/3f)</t>
  </si>
  <si>
    <t>107</t>
  </si>
  <si>
    <t>D/II/3a - ebből: költségvetési évet követően esedékes követelések jövedelemadókra</t>
  </si>
  <si>
    <t>108</t>
  </si>
  <si>
    <t>D/II/3b - ebből: költségvetési évet követően esedékes követelések szociális hozzájárulási adóra és járulékokra</t>
  </si>
  <si>
    <t>109</t>
  </si>
  <si>
    <t>D/II/3c - ebből: költségvetési évet követően esedékes követelések bérhez és foglalkoztatáshoz kapcsolódó adókra</t>
  </si>
  <si>
    <t>110</t>
  </si>
  <si>
    <t>D/II/3d - ebből: költségvetési évet követően esedékes követelések vagyoni típusú adókra</t>
  </si>
  <si>
    <t>111</t>
  </si>
  <si>
    <t>D/II/3e - ebből: költségvetési évet követően esedékes követelések termékek és szolgáltatások adóira</t>
  </si>
  <si>
    <t>112</t>
  </si>
  <si>
    <t>D/II/3f - ebből: költségvetési évet követően esedékes követelések egyéb közhatalmi bevételekre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</si>
  <si>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</si>
  <si>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</si>
  <si>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</si>
  <si>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</si>
  <si>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</si>
  <si>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</si>
  <si>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116</t>
  </si>
  <si>
    <t>D/II/4c - ebből: költségvetési évet követően esedékes követelések ellátási díjakra</t>
  </si>
  <si>
    <t>117</t>
  </si>
  <si>
    <t>D/II/4d - ebből: költségvetési évet követően esedékes követelések kiszámlázott általános forgalmi adóra</t>
  </si>
  <si>
    <t>118</t>
  </si>
  <si>
    <t>D/II/4e - ebből: költségvetési évet követően esedékes követelések általános forgalmi adó visszatérítésére</t>
  </si>
  <si>
    <t>119</t>
  </si>
  <si>
    <t>D/II/4f - ebből: költségvetési évet követően esedékes követelések kamatbevételekre és más nyereségjellegű bevételekre</t>
  </si>
  <si>
    <t>120</t>
  </si>
  <si>
    <t>D/II/4g - ebből: költségvetési évet követően esedékes követelések egyéb pénzügyi műveletek bevételeire</t>
  </si>
  <si>
    <t>121</t>
  </si>
  <si>
    <t>D/II/4h - ebből: költségvetési évet követően esedékes követelések biztosító által fizetett kártérítésre</t>
  </si>
  <si>
    <t>122</t>
  </si>
  <si>
    <t>D/II/4i - ebből: költségvetési évet követően esedékes követelések egyéb működési bevételekre</t>
  </si>
  <si>
    <t>123</t>
  </si>
  <si>
    <t>D/II/5 Költségvetési évet követően esedékes követelések felhalmozási bevételre (=D/II/5a+…+D/II/5e)</t>
  </si>
  <si>
    <t>124</t>
  </si>
  <si>
    <t>D/II/5a - ebből: költségvetési évet követően esedékes követelések immateriális javak értékesítésére</t>
  </si>
  <si>
    <t>125</t>
  </si>
  <si>
    <t>D/II/5b - ebből: költségvetési évet követően esedékes követelések ingatlanok értékesítésére</t>
  </si>
  <si>
    <t>126</t>
  </si>
  <si>
    <t>D/II/5c - ebből: költségvetési évet követően esedékes követelések egyéb tárgyi eszközök értékesítésére</t>
  </si>
  <si>
    <t>127</t>
  </si>
  <si>
    <t>D/II/5d - ebből: költségvetési évet követően esedékes követelések részesedések értékesítésére</t>
  </si>
  <si>
    <t>128</t>
  </si>
  <si>
    <t>D/II/5e - ebből: költségvetési évet követően esedékes követelések részesedések megszűnéséhez kapcsolódó bevételekre</t>
  </si>
  <si>
    <t>129</t>
  </si>
  <si>
    <t>D/II/6 Költségvetési évet követően esedékes követelések működési célú átvett pénzeszközre (&gt;=D/II/6a+D/II/6b+D/II/6c)</t>
  </si>
  <si>
    <t>130</t>
  </si>
  <si>
    <t>D/II/6a - ebből: költségvetési évet követően esedékes követelések működési célú visszatérítendő támogatások, kölcsönök visszatérülése az Európai Uniótól</t>
  </si>
  <si>
    <t>131</t>
  </si>
  <si>
    <t>D/II/6b - ebből: költségvetési évet követően esedékes követelések működési célú visszatérítendő támogatások, kölcsönök visszatérülése kormányoktól és más nemzetközi szervezetektől</t>
  </si>
  <si>
    <t>132</t>
  </si>
  <si>
    <t>D/II/6c - ebből: költségvetési évet követően esedékes követelések működési célú visszatérítendő támogatások, kölcsönök visszatérülésére államháztartáson kívülről</t>
  </si>
  <si>
    <t>133</t>
  </si>
  <si>
    <t>D/II/7 Költségvetési évet követően esedékes követelések felhalmozási célú átvett pénzeszközre (&gt;=D/II/7a+D/II/7b+D/II/7c)</t>
  </si>
  <si>
    <t>134</t>
  </si>
  <si>
    <t>D/II/7a - ebből: költségvetési évet követően esedékes követelések felhalmozási célú visszatérítendő támogatások, kölcsönök visszatérülése az Európai Uniótól</t>
  </si>
  <si>
    <t>135</t>
  </si>
  <si>
    <t>D/II/7b - ebből: költségvetési évet követően esedékes követelések felhalmozási célú visszatérítendő támogatások, kölcsönök visszatérülése kormányoktól és más nemzetközi szervezetektől</t>
  </si>
  <si>
    <t>136</t>
  </si>
  <si>
    <t>D/II/7c - ebből: költségvetési évet követően esedékes követelések felhalmozási célú visszatérítendő támogatások, kölcsönök visszatérülésére államháztartáson kívülről</t>
  </si>
  <si>
    <t>137</t>
  </si>
  <si>
    <t>D/II/8 Költségvetési évet követően esedékes követelések finanszírozási bevételekre (=D/II/8a+D/II/8b+D/II/8c+D/II/8d)</t>
  </si>
  <si>
    <t>138</t>
  </si>
  <si>
    <t>D/II8a - ebből: költségvetési évet követően esedékes követelések befektetési célú belföldi értékpapírok beváltásából, értékesítéséből</t>
  </si>
  <si>
    <t>139</t>
  </si>
  <si>
    <t>D/II8b - ebből: költségvetési évet követően esedékes követelések államháztartáson belüli megelőlegezések törlesztésére</t>
  </si>
  <si>
    <t>140</t>
  </si>
  <si>
    <t>D/II8c - ebből: költségvetési évet követően esedékes követelések hosszú lejáratú tulajdonosi kölcsönök bevételeire</t>
  </si>
  <si>
    <t>141</t>
  </si>
  <si>
    <t>D/II8d - ebből: költségvetési évet követően esedékes követelések befektetési célú külföldi értékpapírok beváltásából, értékesítéséből</t>
  </si>
  <si>
    <t>142</t>
  </si>
  <si>
    <t>D/II Költségvetési évet követően esedékes követelések (=D/II/1+…+D/II/8)</t>
  </si>
  <si>
    <t>143</t>
  </si>
  <si>
    <t>D/III/1 Adott előlegek (=D/III/1a+…+D/III/1f)</t>
  </si>
  <si>
    <t>144</t>
  </si>
  <si>
    <t>D/III/1a - ebből: immateriális javakra adott előlegek</t>
  </si>
  <si>
    <t>145</t>
  </si>
  <si>
    <t>D/III/1b - ebből: beruházásokra, felújításokra adott előlegek</t>
  </si>
  <si>
    <t>146</t>
  </si>
  <si>
    <t>D/III/1c - ebből: készletekre adott előlegek</t>
  </si>
  <si>
    <t>147</t>
  </si>
  <si>
    <t>D/III/1d - ebből: igénybe vett szolgáltatásra adott előlegek</t>
  </si>
  <si>
    <t>148</t>
  </si>
  <si>
    <t>D/III/1e - ebből: foglalkoztatottaknak adott előlegek</t>
  </si>
  <si>
    <t>149</t>
  </si>
  <si>
    <t>D/III/1f - ebből: túlfizetések, téves és visszajáró kifizetések</t>
  </si>
  <si>
    <t>150</t>
  </si>
  <si>
    <t>D/III/2 Továbbadási célból folyósított támogatások, ellátások elszámolása</t>
  </si>
  <si>
    <t>151</t>
  </si>
  <si>
    <t>D/III/3 Más által beszedett bevételek elszámolása</t>
  </si>
  <si>
    <t>152</t>
  </si>
  <si>
    <t>D/III/4 Forgótőke elszámolása</t>
  </si>
  <si>
    <t>153</t>
  </si>
  <si>
    <t>D/III/5 Vagyonkezelésbe adott eszközökkel kapcsolatos visszapótlási követelés elszámolása</t>
  </si>
  <si>
    <t>154</t>
  </si>
  <si>
    <t>D/III/6 Nem társadalombiztosítás pénzügyi alapjait terhelő kifizetett ellátások megtérítésének elszámolása</t>
  </si>
  <si>
    <t>155</t>
  </si>
  <si>
    <t>D/III/7 Folyósított, megelőlegezett társadalombiztosítási és családtámogatási ellátások elszámolása</t>
  </si>
  <si>
    <t>156</t>
  </si>
  <si>
    <t>D/III/8 Részesedésszerzés esetén átadott eszközök</t>
  </si>
  <si>
    <t>157</t>
  </si>
  <si>
    <t>D/III/9 Letétre, megőrzésre, fedezetkezelésre átadott pénzeszközök, biztosítékok</t>
  </si>
  <si>
    <t>158</t>
  </si>
  <si>
    <t>D/III Követelés jellegű sajátos elszámolások (=D/III/1+…+D/III/9)</t>
  </si>
  <si>
    <t>159</t>
  </si>
  <si>
    <t>D) KÖVETELÉSEK  (=D/I+D/II+D/III)</t>
  </si>
  <si>
    <t>160</t>
  </si>
  <si>
    <t>E/I/1 Adott előleghez kapcsolódó előzetesen felszámított levonható általános forgalmi adó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</si>
  <si>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</si>
  <si>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</si>
  <si>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</si>
  <si>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</si>
  <si>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</si>
  <si>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</si>
  <si>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</si>
  <si>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</si>
  <si>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165</t>
  </si>
  <si>
    <t>E/II/1 Kapott előleghez kapcsolódó fizetendő általános forgalmi adó</t>
  </si>
  <si>
    <t>166</t>
  </si>
  <si>
    <t>E/II/2 Más fizetendő általános forgalmi adó</t>
  </si>
  <si>
    <t>167</t>
  </si>
  <si>
    <t>E/II Fizetendő általános forgalmi adó elszámolása (=E/II/1+E/II/2)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</si>
  <si>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</si>
  <si>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</si>
  <si>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</si>
  <si>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</si>
  <si>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</si>
  <si>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</si>
  <si>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</si>
  <si>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</si>
  <si>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</si>
  <si>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</si>
  <si>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173</t>
  </si>
  <si>
    <t>F/2 Költségek, ráfordítások aktív időbeli elhatárolása</t>
  </si>
  <si>
    <t>174</t>
  </si>
  <si>
    <t>F/3 Halasztott ráfordítások</t>
  </si>
  <si>
    <t>175</t>
  </si>
  <si>
    <t>F) AKTÍV IDŐBELI  ELHATÁROLÁSOK  (=F/1+F/2+F/3)</t>
  </si>
  <si>
    <t>176</t>
  </si>
  <si>
    <t>ESZKÖZÖK ÖSSZESEN (=A+B+C+D+E+F)</t>
  </si>
  <si>
    <t>FORRÁSOK</t>
  </si>
  <si>
    <t>177</t>
  </si>
  <si>
    <t>G/I  Nemzeti vagyon induláskori értéke</t>
  </si>
  <si>
    <t>178</t>
  </si>
  <si>
    <t>G/II Nemzeti vagyon változásai</t>
  </si>
  <si>
    <t>179</t>
  </si>
  <si>
    <t>G/III/1 Megszűnés miatt átvett lekötött betétek könyv szerinti értéke és változása</t>
  </si>
  <si>
    <t>180</t>
  </si>
  <si>
    <t>G/III/2 Megszűnés miatt átvett egyéb pénzeszközök könyv szerinti értéke és változása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</si>
  <si>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</si>
  <si>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</si>
  <si>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</si>
  <si>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</si>
  <si>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</si>
  <si>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</si>
  <si>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184</t>
  </si>
  <si>
    <t>G/V Eszközök értékhelyesbítésének forrása</t>
  </si>
  <si>
    <t>185</t>
  </si>
  <si>
    <t>G/VI Mérleg szerinti eredmény</t>
  </si>
  <si>
    <t>186</t>
  </si>
  <si>
    <t>G/ SAJÁT TŐKE  (= G/I+…+G/VI)</t>
  </si>
  <si>
    <t>187</t>
  </si>
  <si>
    <t>H/I/1 Költségvetési évben esedékes kötelezettségek személyi juttatásokra</t>
  </si>
  <si>
    <t>188</t>
  </si>
  <si>
    <t>H/I/2 Költségvetési évben esedékes kötelezettségek munkaadókat terhelő járulékokra és szociális hozzájárulási adóra</t>
  </si>
  <si>
    <t>189</t>
  </si>
  <si>
    <t>H/I/3 Költségvetési évben esedékes kötelezettségek dologi kiadásokra</t>
  </si>
  <si>
    <t>190</t>
  </si>
  <si>
    <t>H/I/4 Költségvetési évben esedékes kötelezettségek ellátottak pénzbeli juttatásaira</t>
  </si>
  <si>
    <t>191</t>
  </si>
  <si>
    <t>H/I/5 Költségvetési évben esedékes kötelezettségek egyéb működési célú kiadásokra (&gt;=H/I/5a+H/I/5b)</t>
  </si>
  <si>
    <t>192</t>
  </si>
  <si>
    <t>H/I/5a - ebből: költségvetési évben esedékes kötelezettségek működési célú visszatérítendő támogatások, kölcsönök törlesztésére államháztartáson belülre</t>
  </si>
  <si>
    <t>193</t>
  </si>
  <si>
    <t>H/I/5b - ebből: költségvetési évben esedékes kötelezettségek működési célú támogatásokra az Európai Uniónak</t>
  </si>
  <si>
    <t>194</t>
  </si>
  <si>
    <t>H/I/6 Költségvetési évben esedékes kötelezettségek beruházásokra</t>
  </si>
  <si>
    <t>195</t>
  </si>
  <si>
    <t>H/I/7 Költségvetési évben esedékes kötelezettségek felújításokra</t>
  </si>
  <si>
    <t>196</t>
  </si>
  <si>
    <t>H/I/8 Költségvetési évben esedékes kötelezettségek egyéb felhalmozási célú kiadásokra (&gt;=H/I/8a+H/I/8b)</t>
  </si>
  <si>
    <t>197</t>
  </si>
  <si>
    <t>H/I/8a - ebből: költségvetési évben esedékes kötelezettségek felhalmozási célú visszatérítendő támogatások, kölcsönök törlesztésére államháztartáson belülre</t>
  </si>
  <si>
    <t>198</t>
  </si>
  <si>
    <t>H/I/8b - ebből: költségvetési évben esedékes kötelezettségek felhalmozási célú támogatásokra az Európai Uniónak</t>
  </si>
  <si>
    <t>199</t>
  </si>
  <si>
    <t>H/I/9 Költségvetési évben esedékes kötelezettségek finanszírozási kiadásokra (&gt;=H/I/9a+…+H/I/9l)</t>
  </si>
  <si>
    <t>200</t>
  </si>
  <si>
    <t>H/I/9a - ebből: költségvetési évben esedékes kötelezettségek hosszú lejáratú hitelek, kölcsönök törlesztésére pénzügyi vállalkozásnak</t>
  </si>
  <si>
    <t>201</t>
  </si>
  <si>
    <t>H/I/9b - ebből: költségvetési évben esedékes kötelezettségek rövid lejáratú hitelek, kölcsönök törlesztésére pénzügyi vállalkozásnak</t>
  </si>
  <si>
    <t>202</t>
  </si>
  <si>
    <t>H/I/9c - ebből: költségvetési évben esedékes kötelezettségek kincstárjegyek beváltására</t>
  </si>
  <si>
    <t>203</t>
  </si>
  <si>
    <t>H/I/9d - ebből: költségvetési évben esedékes kötelezettségek éven belüli lejáratú belföldi értékpapírok beváltására</t>
  </si>
  <si>
    <t>204</t>
  </si>
  <si>
    <t>H/I/9e - ebből: költségvetési évben esedékes kötelezettségek belföldi kötvények beváltására</t>
  </si>
  <si>
    <t>205</t>
  </si>
  <si>
    <t>H/I/9f - ebből: költségvetési évben esedékes kötelezettségek éven túli lejáratú belföldi értékpapírok beváltására</t>
  </si>
  <si>
    <t>206</t>
  </si>
  <si>
    <t>H/I/9g - ebből: költségvetési évben esedékes kötelezettségek államháztartáson belüli megelőlegezések visszafizetésére</t>
  </si>
  <si>
    <t>207</t>
  </si>
  <si>
    <t>H/I/9h - ebből: költségvetési évben esedékes kötelezettségek pénzügyi lízing kiadásaira</t>
  </si>
  <si>
    <t>208</t>
  </si>
  <si>
    <t>H/I/9i - ebből: költségvetési évben esedékes kötelezettségek külföldi értékpapírok beváltására</t>
  </si>
  <si>
    <t>209</t>
  </si>
  <si>
    <t>H/I/9j - ebből: költségvetési évben esedékes kötelezettségek hitelek, kölcsönök törlesztésére külföldi kormányoknak és nemzetközi szervezeteknek</t>
  </si>
  <si>
    <t>210</t>
  </si>
  <si>
    <t>H/I/9k - ebből: költségvetési évben esedékes kötelezettségek hitelek, kölcsönök törlesztésére külföldi pénzintézeteknek</t>
  </si>
  <si>
    <t>211</t>
  </si>
  <si>
    <t>H/I/9l - ebből: költségvetési évben esedékes kötelezettségek váltókiadásokra</t>
  </si>
  <si>
    <t>212</t>
  </si>
  <si>
    <t>H/I Költségvetési évben esedékes kötelezettségek (=H/I/1+…+H/I/9)</t>
  </si>
  <si>
    <t>213</t>
  </si>
  <si>
    <t>H/II/1 Költségvetési évet követően esedékes kötelezettségek személyi juttatásokra</t>
  </si>
  <si>
    <t>214</t>
  </si>
  <si>
    <t>H/II/2 Költségvetési évet követően esedékes kötelezettségek munkaadókat terhelő járulékokra és szociális hozzájárulási adóra</t>
  </si>
  <si>
    <t>215</t>
  </si>
  <si>
    <t>H/II/3 Költségvetési évet követően esedékes kötelezettségek dologi kiadásokra</t>
  </si>
  <si>
    <t>216</t>
  </si>
  <si>
    <t>H/II/4 Költségvetési évet követően esedékes kötelezettségek ellátottak pénzbeli juttatásaira</t>
  </si>
  <si>
    <t>217</t>
  </si>
  <si>
    <t>H/II/5 Költségvetési évet követően esedékes kötelezettségek egyéb működési célú kiadásokra (&gt;=H/II/5a+H/II/5b)</t>
  </si>
  <si>
    <t>218</t>
  </si>
  <si>
    <t>H/II/5a - ebből: költségvetési évet követően esedékes kötelezettségek működési célú visszatérítendő támogatások, kölcsönök törlesztésére államháztartáson belülre</t>
  </si>
  <si>
    <t>219</t>
  </si>
  <si>
    <t>H/II/5b - ebből: költségvetési évet követően esedékes kötelezettségek működési célú támogatásokra az Európai Uniónak</t>
  </si>
  <si>
    <t>220</t>
  </si>
  <si>
    <t>H/II/6 Költségvetési évet követően esedékes kötelezettségek beruházásokra</t>
  </si>
  <si>
    <t>221</t>
  </si>
  <si>
    <t>H/II/7 Költségvetési évet követően esedékes kötelezettségek felújításokra</t>
  </si>
  <si>
    <t>222</t>
  </si>
  <si>
    <t>H/II/8 Költségvetési évet követően esedékes kötelezettségek egyéb felhalmozási célú kiadásokra (&gt;=H/II/8a+H/II/8b)</t>
  </si>
  <si>
    <t>223</t>
  </si>
  <si>
    <t>H/II/8a - ebből: költségvetési évet követően esedékes kötelezettségek felhalmozási célú visszatérítendő támogatások, kölcsönök törlesztésére államháztartáson belülre</t>
  </si>
  <si>
    <t>224</t>
  </si>
  <si>
    <t>H/II/8b - ebből: költségvetési évet követően esedékes kötelezettségek felhalmozási célú támogatásokra az Európai Uniónak</t>
  </si>
  <si>
    <t>225</t>
  </si>
  <si>
    <t>H/II/9 Költségvetési évet követően esedékes kötelezettségek finanszírozási kiadásokra (&gt;=H/II/9a+…+H/II/9j)</t>
  </si>
  <si>
    <t>226</t>
  </si>
  <si>
    <t>H/II/9a - ebből: költségvetési évet követően esedékes kötelezettségek hosszú lejáratú hitelek, kölcsönök törlesztésére pénzügyi vállalkozásnak</t>
  </si>
  <si>
    <t>227</t>
  </si>
  <si>
    <t>H/II/9b - ebből: költségvetési évet követően esedékes kötelezettségek kincstárjegyek beváltására</t>
  </si>
  <si>
    <t>228</t>
  </si>
  <si>
    <t>H/II/9c - ebből: költségvetési évet követően esedékes kötelezettségek belföldi kötvények beváltására</t>
  </si>
  <si>
    <t>229</t>
  </si>
  <si>
    <t>H/II/9d - ebből: költségvetési évet követően esedékes kötelezettségek éven túli lejáratú belföldi értékpapírok beváltására</t>
  </si>
  <si>
    <t>230</t>
  </si>
  <si>
    <t>H/II/9e - ebből: költségvetési évet követően esedékes kötelezettségek államháztartáson belüli megelőlegezések visszafizetésére</t>
  </si>
  <si>
    <t>231</t>
  </si>
  <si>
    <t>H/II/9f - ebből: költségvetési évet követően esedékes kötelezettségek pénzügyi lízing kiadásaira</t>
  </si>
  <si>
    <t>232</t>
  </si>
  <si>
    <t>H/II/9g - ebből: költségvetési évet követően esedékes kötelezettségek külföldi értékpapírok beváltására</t>
  </si>
  <si>
    <t>233</t>
  </si>
  <si>
    <t>H/II/9h - ebből: költségvetési évet követően esedékes kötelezettségek hitelek, kölcsönök törlesztésére külföldi kormányoknak és nemzetközi szervezeteknek</t>
  </si>
  <si>
    <t>234</t>
  </si>
  <si>
    <t>H/II/9i - ebből: költségvetési évet követően esedékes kötelezettségek külföldi hitelek, kölcsönök törlesztésére külföldi pénzintézeteknek</t>
  </si>
  <si>
    <t>235</t>
  </si>
  <si>
    <t>H/II/9j - ebből: költségvetési évet követően esedékes kötelezettségek váltókiadásokra</t>
  </si>
  <si>
    <t>236</t>
  </si>
  <si>
    <t>H/II Költségvetési évet követően esedékes kötelezettségek (=H/II/1+…+H/II/9)</t>
  </si>
  <si>
    <t>237</t>
  </si>
  <si>
    <t>H/III/1 Kapott előlegek</t>
  </si>
  <si>
    <t>238</t>
  </si>
  <si>
    <t>H/III/2 Továbbadási célból folyósított támogatások, ellátások elszámolása</t>
  </si>
  <si>
    <t>239</t>
  </si>
  <si>
    <t>H/III/3 Más szervezetet megillető bevételek elszámolása</t>
  </si>
  <si>
    <t>240</t>
  </si>
  <si>
    <t>H/III/4 Forgótőke elszámolása (Kincstár)</t>
  </si>
  <si>
    <t>241</t>
  </si>
  <si>
    <t>H/III/5 Nemzeti vagyonba tartozó befektetett eszközökkel kapcsolatos egyes kötelezettség jellegű sajátos elszámolások</t>
  </si>
  <si>
    <t>242</t>
  </si>
  <si>
    <t>H/III/6 Nem társadalombiztosítás pénzügyi alapjait terhelő kifizetett ellátások megtérítésének elszámolása</t>
  </si>
  <si>
    <t>243</t>
  </si>
  <si>
    <t>H/III/7 Munkáltató által korengedményes nyugdíjhoz megfizetett hozzájárulás elszámolása</t>
  </si>
  <si>
    <t>244</t>
  </si>
  <si>
    <t>H/III/8 Letétre, megőrzésre, fedezetkezelésre átvett pénzeszközök, biztosítékok</t>
  </si>
  <si>
    <t>245</t>
  </si>
  <si>
    <t>H/III/9 Nemzetközi támogatási programok pénzeszközei</t>
  </si>
  <si>
    <t>246</t>
  </si>
  <si>
    <t>H/III/10 Államadósság Kezelő Központ Zrt.-nél elhelyezett fedezeti betétek</t>
  </si>
  <si>
    <t>247</t>
  </si>
  <si>
    <t>H/III Kötelezettség jellegű sajátos elszámolások (=H/III/1+…+H/III/10)</t>
  </si>
  <si>
    <t>248</t>
  </si>
  <si>
    <t>H) KÖTELEZETTSÉGEK (=H/I+H/II+H/III)</t>
  </si>
  <si>
    <t>249</t>
  </si>
  <si>
    <t>I) KINCSTÁRI SZÁMLAVEZETÉSSEL KAPCSOLATOS ELSZÁMOLÁSOK</t>
  </si>
  <si>
    <t>250</t>
  </si>
  <si>
    <t>J/1 Eredményszemléletű bevételek passzív időbeli elhatárolása</t>
  </si>
  <si>
    <t>251</t>
  </si>
  <si>
    <t>J/2 Költségek, ráfordítások passzív időbeli elhatárolása</t>
  </si>
  <si>
    <t>252</t>
  </si>
  <si>
    <t>J/3 Halasztott eredményszemléletű bevételek</t>
  </si>
  <si>
    <t>253</t>
  </si>
  <si>
    <t>J) PASSZÍV IDŐBELI ELHATÁROLÁSOK (=J/1+J/2+J/3)</t>
  </si>
  <si>
    <t>254</t>
  </si>
  <si>
    <t>FORRÁSOK ÖSSZESEN (=G+H+I+J)</t>
  </si>
  <si>
    <t>Kötelezettségvállalás éve</t>
  </si>
  <si>
    <t>1./</t>
  </si>
  <si>
    <t>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</si>
  <si>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</si>
  <si>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</si>
  <si>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</si>
  <si>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</si>
  <si>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</si>
  <si>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</si>
  <si>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</si>
  <si>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</si>
  <si>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</si>
  <si>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</si>
  <si>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</si>
  <si>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</si>
  <si>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</si>
  <si>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</si>
  <si>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</si>
  <si>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</si>
  <si>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</si>
  <si>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</si>
  <si>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</si>
  <si>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</si>
  <si>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</si>
  <si>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</si>
  <si>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</si>
  <si>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</si>
  <si>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</si>
  <si>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</si>
  <si>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</si>
  <si>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</si>
  <si>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</si>
  <si>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</si>
  <si>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</si>
  <si>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</si>
  <si>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</si>
  <si>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</si>
  <si>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</si>
  <si>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</si>
  <si>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</si>
  <si>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</si>
  <si>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</si>
  <si>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</si>
  <si>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</si>
  <si>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</si>
  <si>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</si>
  <si>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</si>
  <si>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Alaptevékenység költségvetési bevételei</t>
  </si>
  <si>
    <t>Alaptevékenység költségvetési kiadásai</t>
  </si>
  <si>
    <t>I</t>
  </si>
  <si>
    <t>Alaptevékenység költségvetési egyenlege (=01-02)</t>
  </si>
  <si>
    <t>Alaptevékenység finanszírozási bevételei</t>
  </si>
  <si>
    <t>Alaptevékenység finanszírozási kiadásai</t>
  </si>
  <si>
    <t>II</t>
  </si>
  <si>
    <t>Alaptevékenység finanszírozási egyenlege (=03-04)</t>
  </si>
  <si>
    <t>A</t>
  </si>
  <si>
    <t>Alaptevékenység maradványa (=±I±II)</t>
  </si>
  <si>
    <t>Vállalkozási tevékenység költségvetési bevételei</t>
  </si>
  <si>
    <t>Vállalkozási tevékenység költségvetési kiadásai</t>
  </si>
  <si>
    <t>III</t>
  </si>
  <si>
    <t>Vállalkozási tevékenység költségvetési egyenlege (=05-06)</t>
  </si>
  <si>
    <t>Vállalkozási tevékenység finanszírozási bevételei</t>
  </si>
  <si>
    <t>Vállalkozási tevékenység finanszírozási kiadásai</t>
  </si>
  <si>
    <t>IV</t>
  </si>
  <si>
    <t>Vállalkozási tevékenység finanszírozási egyenlege (=07-08)</t>
  </si>
  <si>
    <t>B</t>
  </si>
  <si>
    <t>Vállalkozási tevékenység maradványa (=±III±IV)</t>
  </si>
  <si>
    <t>C</t>
  </si>
  <si>
    <t>Összes maradvány (=A+B)</t>
  </si>
  <si>
    <t>D</t>
  </si>
  <si>
    <t>Alaptevékenység kötelezettségvállalással terhelt maradványa</t>
  </si>
  <si>
    <t>E</t>
  </si>
  <si>
    <t>Alaptevékenység szabad maradványa (=A-D)</t>
  </si>
  <si>
    <t>F</t>
  </si>
  <si>
    <t>Vállalkozási tevékenységet terhelő befizetési kötelezettség (=B*0,1)</t>
  </si>
  <si>
    <t>G</t>
  </si>
  <si>
    <t>Vállalkozási tevékenység felhasználható maradványa (=B-F)</t>
  </si>
  <si>
    <t xml:space="preserve">   </t>
  </si>
  <si>
    <t xml:space="preserve"> M E G N E V E Z É S </t>
  </si>
  <si>
    <t>NYILVÁNTARTÁS SZERINTI ÉRTÉK</t>
  </si>
  <si>
    <t>TÁRGYI ESZKÖZÖK:</t>
  </si>
  <si>
    <t xml:space="preserve">BEFEKTETETT KÉSZLETEK: </t>
  </si>
  <si>
    <t>TÉRITÉS NÉLKÜLI RÉSZVÉNYEK:</t>
  </si>
  <si>
    <t>BEFEKTETETT PÉNZESZKÖZÖK:</t>
  </si>
  <si>
    <t>TRV ZRT</t>
  </si>
  <si>
    <t>EGYÉB BEFEKTETÉSEK:</t>
  </si>
  <si>
    <t>H-B M-I TEMETKEZÉSI VÁLLALAT</t>
  </si>
  <si>
    <t>ÖSSZESEN:</t>
  </si>
  <si>
    <t>KÁRPÓTLÁSI JEGYEK:</t>
  </si>
  <si>
    <t>Betét:</t>
  </si>
  <si>
    <t xml:space="preserve">MINDÖSSZESEN: </t>
  </si>
  <si>
    <t>Intézmény megnevezése</t>
  </si>
  <si>
    <t>Pénzeszköz változás</t>
  </si>
  <si>
    <t>4=3-2</t>
  </si>
  <si>
    <t>I. ESZKÖZÖK - FORRÁSOK</t>
  </si>
  <si>
    <t>ÖSSZESEN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</si>
  <si>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</si>
  <si>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Előző év</t>
  </si>
  <si>
    <t>Tárgyév</t>
  </si>
  <si>
    <t>NEMZETI VAGYONBA TARTOZÓ BEFEKTETETT ESZKÖZÖK (I + II +III + IV)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</si>
  <si>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</si>
  <si>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</si>
  <si>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</si>
  <si>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</si>
  <si>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</si>
  <si>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</si>
  <si>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</si>
  <si>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</si>
  <si>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</si>
  <si>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</si>
  <si>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</si>
  <si>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</si>
  <si>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</si>
  <si>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</si>
  <si>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</si>
  <si>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</si>
  <si>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</si>
  <si>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</si>
  <si>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</si>
  <si>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</si>
  <si>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</si>
  <si>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</si>
  <si>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</si>
  <si>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</si>
  <si>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</si>
  <si>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</si>
  <si>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</si>
  <si>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Koncesszióba, vagyonkezelésbe adott eszközök</t>
  </si>
  <si>
    <t>NEMZETI VAGYONBA TARTOZÓ FORGÓESZKÖZÖK (I + II)</t>
  </si>
  <si>
    <t>Készletek</t>
  </si>
  <si>
    <t>Értékpapírok</t>
  </si>
  <si>
    <t>PÉNZESZKÖZÖK</t>
  </si>
  <si>
    <t>KÖVETELÉSEK (I+II+III)</t>
  </si>
  <si>
    <t>Költségvetési évben esedékes követelések</t>
  </si>
  <si>
    <t>Kötlségvetési évet követően esedékes követelések</t>
  </si>
  <si>
    <t>Követelés jellegű sajátos elszámolások</t>
  </si>
  <si>
    <t>EGYÉB SAJÁTOS  ELSZÁMOLÁSOK</t>
  </si>
  <si>
    <t>AKTÍV IDŐBELI ELHATÁROLÁSOK</t>
  </si>
  <si>
    <t>ESZKÖZÖK ÖSSZESEN:</t>
  </si>
  <si>
    <t>SAJÁT TŐKE (I + II + III)</t>
  </si>
  <si>
    <t>Nemzeti vagyon induláskori értéke</t>
  </si>
  <si>
    <t>Nemzeti vagyon változásai</t>
  </si>
  <si>
    <t>Egyéb eszközök induláskori értéke és változásai</t>
  </si>
  <si>
    <t>IV:</t>
  </si>
  <si>
    <t>Felhalmozott eredmény</t>
  </si>
  <si>
    <t>V.</t>
  </si>
  <si>
    <t>Eszközök értékhelyesbítésének forrása</t>
  </si>
  <si>
    <t>Mérleg szerinti eredmény</t>
  </si>
  <si>
    <t>H</t>
  </si>
  <si>
    <t>KÖTELEZETTSÉGEK (I + II + III)</t>
  </si>
  <si>
    <t>Költségvetési évben esedékes kötelezettségek</t>
  </si>
  <si>
    <t>Költségvetési évet követően esedékes kötelezettségek</t>
  </si>
  <si>
    <t>Kötelezettség jellegű sajátos elszámolások</t>
  </si>
  <si>
    <t>PASSZÍV IDŐBELI ELHATÁROLÁSOK</t>
  </si>
  <si>
    <t>FORRÁSOK ÖSSZESEN:</t>
  </si>
  <si>
    <t>II. AZ ÖNKORMÁNYZAT KÖNYVVITELI MÉRLEGÉBEN NEM SZEREPLŐ ESZKÖZÖK ÉS KÖTELEZETTSÉGEK</t>
  </si>
  <si>
    <t xml:space="preserve">I.-II. „0”-ra leírt, de használatban lévő, illetve használaton kívüli eszközök </t>
  </si>
  <si>
    <t xml:space="preserve">állománya (bruttó érték) </t>
  </si>
  <si>
    <t>Immateriális javak</t>
  </si>
  <si>
    <t>Ingatlanok és kapcsolódóvagyoni értékű jogok</t>
  </si>
  <si>
    <t>Gépek, berendezések, felszerelések, járművek</t>
  </si>
  <si>
    <t>Tenyészállatok</t>
  </si>
  <si>
    <t>Koncesszióba, vagyonkezelésbe adott, vagyonkezelésbe vett eszközök</t>
  </si>
  <si>
    <t xml:space="preserve">2018 ÉVI ELŐIRÁNYAT </t>
  </si>
  <si>
    <t xml:space="preserve">                 1.1.5. Működési célú átvett pénzeszközök </t>
  </si>
  <si>
    <t xml:space="preserve">                1.1.1.TOP </t>
  </si>
  <si>
    <t>Irányítószervi támogatás</t>
  </si>
  <si>
    <t>2/a számú melléklet</t>
  </si>
  <si>
    <t>3/a számú melléklet</t>
  </si>
  <si>
    <t>4/a. sz. melléklet</t>
  </si>
  <si>
    <t>9/a. számú melléklet</t>
  </si>
  <si>
    <t xml:space="preserve">2019 ÉVI ELŐIRÁNYAT </t>
  </si>
  <si>
    <t xml:space="preserve">2019. ÉVI BEVÉTELEK ALAKULÁSA </t>
  </si>
  <si>
    <t>2019. JANUÁR</t>
  </si>
  <si>
    <t>2019 DECEMBER</t>
  </si>
  <si>
    <t xml:space="preserve"> 2019. ÉVI INTÉZMÉNYI KIADÁSOK KÖLTSÉGVETÉSI TERVE</t>
  </si>
  <si>
    <t>2019 JANUÁR</t>
  </si>
  <si>
    <t>2019. DECEMBER</t>
  </si>
  <si>
    <t xml:space="preserve">2019. ÉVI ÖNKORMÁNYZATI KÖLTSÉGVETÉS </t>
  </si>
  <si>
    <t>2019. évi előirányzat</t>
  </si>
  <si>
    <t>2019. év            I-XII. havi teljesítés</t>
  </si>
  <si>
    <t>Nettó finanszírozás megelőlegezése (2020)</t>
  </si>
  <si>
    <t>2. 2019. (2020.) évi nettó finanszírozás előleg</t>
  </si>
  <si>
    <t>RÉSZESEDÉSEK ÁLLOMÁNYA 2019. XII. 31.</t>
  </si>
  <si>
    <t>ÉRTÉKELÉS 2019. XII. 31-én</t>
  </si>
  <si>
    <t>2019. évi pénzeszközeinek változásáról</t>
  </si>
  <si>
    <t>Pénzeszköz 2019. január 1-jén</t>
  </si>
  <si>
    <t>Pénzeszköz 2019. december 31-én</t>
  </si>
  <si>
    <t>2019. december 31.</t>
  </si>
  <si>
    <r>
      <t>Beruház</t>
    </r>
    <r>
      <rPr>
        <b/>
        <sz val="11"/>
        <rFont val="Times New Roman"/>
        <family val="1"/>
        <charset val="238"/>
      </rPr>
      <t xml:space="preserve">ási költség 2019-ra eső része
</t>
    </r>
  </si>
  <si>
    <t xml:space="preserve">2019 ÉVI FELHALMOZÁSI KIADÁSOK ALAKULÁSA </t>
  </si>
  <si>
    <t>2019. ÉVI VAGYONKIMUTATÁS</t>
  </si>
  <si>
    <t>Bihartorda Községi Önkormányzat Élelmezési Intézménye</t>
  </si>
  <si>
    <t>Bihartorda Községi Önkormányzat</t>
  </si>
  <si>
    <t xml:space="preserve">Bihartorda Községi Önkormányzat </t>
  </si>
  <si>
    <t>Bihartordai Óvoda és Mini Bölcsőde</t>
  </si>
  <si>
    <t>Bihartordai Közös Önkormányzati Hivatal</t>
  </si>
  <si>
    <t>1/c. számú melléklet</t>
  </si>
  <si>
    <t>1/b. számú melléklet</t>
  </si>
  <si>
    <t xml:space="preserve">                 1.1.4. Működési hozzájárulás Bihartorda Roma Nemzetiségi Önkormányzat</t>
  </si>
  <si>
    <t xml:space="preserve">                1.1.1. Bihartordai Óvoda és Mini Bölcsőde</t>
  </si>
  <si>
    <t xml:space="preserve">                1.1.1. Bihartorda Községi Önkormányzat Élelmezési Intézménye</t>
  </si>
  <si>
    <t xml:space="preserve">                1.1.1. Bihartordai Közös Önkormányzati Hivatal</t>
  </si>
  <si>
    <t>Bihartordai Községi Önkormányzat Élelmezési Intézménye</t>
  </si>
  <si>
    <t>Bihartorda Közös Önkormányzati Hivatal</t>
  </si>
  <si>
    <t>Irányító szervi támogatás</t>
  </si>
  <si>
    <t>Bihartorda Óvoda és Mini Bölcsőde</t>
  </si>
  <si>
    <t>2/a.1.számú melléklet</t>
  </si>
  <si>
    <t>2/a.2.számú melléklet</t>
  </si>
  <si>
    <t>3/b számú melléklet</t>
  </si>
  <si>
    <t>4/b. sz. melléklet</t>
  </si>
  <si>
    <t xml:space="preserve"> </t>
  </si>
  <si>
    <t>4/c. sz. melléklet</t>
  </si>
  <si>
    <t xml:space="preserve">       Bihartorda Községi Önkormányzat által vállalt több éves kihatással járó </t>
  </si>
  <si>
    <t>Bihartorda Községi Önkormányzat 2019. évi maradványának alakulásáról</t>
  </si>
  <si>
    <t>7.a számú melléklet</t>
  </si>
  <si>
    <t>7.b számú melléklet</t>
  </si>
  <si>
    <t>Bihartordai Óvoda és Mini Bölcsőde 2019. évi maradványának alakulásáról</t>
  </si>
  <si>
    <t>Bihartorda Községi Önkormányzat Élelmezési Intézménye 2019. évi maradványának alakulásáról</t>
  </si>
  <si>
    <t>Bihartordai Közös Önkormányzati Hivatal 2019. évi maradványának alakulásáról</t>
  </si>
  <si>
    <t>7.c számú melléklet</t>
  </si>
  <si>
    <t>9/b. számú melléklet</t>
  </si>
  <si>
    <t>9/c. számú melléklet</t>
  </si>
  <si>
    <t xml:space="preserve">                1.1.1.Pályázatok (TOP, VP, BM, MFP)</t>
  </si>
  <si>
    <t xml:space="preserve">                 1.1.4. Egyéb működési célú támogatások</t>
  </si>
  <si>
    <t>2. Előző évi költségvetési maradványának igénybevétele</t>
  </si>
  <si>
    <t>(Értékek Ft-ban)</t>
  </si>
  <si>
    <t>Egyéb védelmi ügyek</t>
  </si>
  <si>
    <t>Önkormányzati vagyonnal való gazdálkodással kapcsolatos feladatok</t>
  </si>
  <si>
    <t>Támogatási célú finanszírozási műveletek</t>
  </si>
  <si>
    <t>Adó vám- és jövedéki igazgatás</t>
  </si>
  <si>
    <t>Országos és helyi népszavazással kapcsolatos tevékenységek</t>
  </si>
  <si>
    <t>Önkormányzatok elszámolásai a központi ktg. Vetéssel</t>
  </si>
  <si>
    <t xml:space="preserve">Települési fejlesztési projekt és támogatásuk </t>
  </si>
  <si>
    <t>Zöldterület kezelés</t>
  </si>
  <si>
    <t>Ifjúság egészségügyi gondozás</t>
  </si>
  <si>
    <t>Könyvtári állomány gyarapítása, nyilvántartása</t>
  </si>
  <si>
    <t>Közművelődés hagyományos közösségi kulturális értékek gondozása</t>
  </si>
  <si>
    <t>Közművelődés egész életre kiterjedő tanulás, amatőr művészetek</t>
  </si>
  <si>
    <t>Határon túli magyarok egyéb támogatásai</t>
  </si>
  <si>
    <t>Gyermekétkeztetési köznevelési intézményben</t>
  </si>
  <si>
    <t>Család és gyermekjóléti szolgáltatások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</si>
</sst>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#"/>
    <numFmt numFmtId="166" formatCode="#,##0\ _F_t"/>
  </numFmts>
  <fonts count="98">
    <font>
      <sz val="11"/>
      <color theme="1"/>
      <name val="Calibri"/>
      <family val="2"/>
      <charset val="238"/>
      <scheme val="minor"/>
    </font>
    <font>
      <sz val="10"/>
      <color indexed="8"/>
      <name val="Times New Roman CE"/>
      <family val="1"/>
    </font>
    <font>
      <b/>
      <sz val="12"/>
      <color indexed="8"/>
      <name val="Times New Roman CE"/>
      <family val="1"/>
    </font>
    <font>
      <sz val="10"/>
      <color indexed="8"/>
      <name val="Arial CE"/>
    </font>
    <font>
      <b/>
      <sz val="10"/>
      <color indexed="8"/>
      <name val="Times New Roman CE"/>
      <family val="1"/>
    </font>
    <font>
      <b/>
      <sz val="10"/>
      <color indexed="8"/>
      <name val="Times New Roman CE"/>
      <charset val="238"/>
    </font>
    <font>
      <sz val="10"/>
      <name val="Times New Roman CE"/>
      <family val="1"/>
    </font>
    <font>
      <b/>
      <sz val="10"/>
      <name val="Times New Roman CE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3"/>
      <name val="Times New Roman CE"/>
      <family val="1"/>
      <charset val="238"/>
    </font>
    <font>
      <sz val="13"/>
      <name val="Arial CE"/>
      <charset val="238"/>
    </font>
    <font>
      <sz val="13"/>
      <name val="Times New Roman CE"/>
      <charset val="238"/>
    </font>
    <font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name val="Times New Roman CE"/>
      <charset val="238"/>
    </font>
    <font>
      <sz val="10"/>
      <color indexed="14"/>
      <name val="Arial CE"/>
      <charset val="238"/>
    </font>
    <font>
      <sz val="10"/>
      <name val="Times New Roman CE"/>
      <family val="1"/>
      <charset val="238"/>
    </font>
    <font>
      <sz val="14"/>
      <color indexed="8"/>
      <name val="Arial CE"/>
    </font>
    <font>
      <sz val="14"/>
      <color indexed="8"/>
      <name val="Times New Roman CE"/>
      <family val="1"/>
    </font>
    <font>
      <b/>
      <sz val="14"/>
      <color indexed="8"/>
      <name val="Times New Roman CE"/>
      <family val="1"/>
    </font>
    <font>
      <sz val="10"/>
      <color indexed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5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sz val="12"/>
      <name val="Arial CE"/>
      <family val="2"/>
      <charset val="238"/>
    </font>
    <font>
      <b/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color indexed="8"/>
      <name val="Times New Roman CE"/>
      <charset val="238"/>
    </font>
    <font>
      <i/>
      <sz val="10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 CE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Times New Roman CE"/>
      <charset val="238"/>
    </font>
    <font>
      <b/>
      <sz val="12"/>
      <color theme="1"/>
      <name val="Times NeŰ"/>
      <charset val="238"/>
    </font>
    <font>
      <b/>
      <sz val="12"/>
      <color theme="1"/>
      <name val="Times New Roman"/>
      <family val="1"/>
      <charset val="238"/>
    </font>
    <font>
      <b/>
      <sz val="13"/>
      <name val="Arial CE"/>
      <charset val="238"/>
    </font>
    <font>
      <b/>
      <sz val="12"/>
      <color theme="1"/>
      <name val="Times Bold Italic"/>
      <family val="1"/>
    </font>
    <font>
      <b/>
      <sz val="14"/>
      <color indexed="8"/>
      <name val="Times New Roman CE"/>
      <charset val="238"/>
    </font>
    <font>
      <sz val="12"/>
      <color indexed="8"/>
      <name val="Times New Roman CE"/>
      <family val="1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Times New Roman CE"/>
      <family val="1"/>
    </font>
    <font>
      <sz val="11"/>
      <color indexed="8"/>
      <name val="Calibri"/>
      <family val="2"/>
      <charset val="238"/>
    </font>
    <font>
      <sz val="10"/>
      <color theme="1"/>
      <name val="Times New Roman CE"/>
    </font>
    <font>
      <b/>
      <sz val="10"/>
      <color theme="1"/>
      <name val="Times New Roman CE"/>
    </font>
    <font>
      <i/>
      <sz val="10"/>
      <color theme="1"/>
      <name val="Times New Roman CE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b/>
      <sz val="10"/>
      <color theme="1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2" fillId="0" borderId="0"/>
    <xf numFmtId="0" fontId="53" fillId="0" borderId="0"/>
    <xf numFmtId="0" fontId="47" fillId="0" borderId="0"/>
    <xf numFmtId="0" fontId="10" fillId="0" borderId="0"/>
    <xf numFmtId="9" fontId="5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88" fillId="0" borderId="0"/>
  </cellStyleXfs>
  <cellXfs count="73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8" fillId="0" borderId="0" xfId="0" applyFont="1"/>
    <xf numFmtId="3" fontId="6" fillId="0" borderId="0" xfId="0" applyNumberFormat="1" applyFont="1" applyFill="1" applyBorder="1" applyAlignment="1">
      <alignment horizontal="right"/>
    </xf>
    <xf numFmtId="0" fontId="10" fillId="0" borderId="0" xfId="0" applyFont="1"/>
    <xf numFmtId="3" fontId="14" fillId="0" borderId="5" xfId="0" applyNumberFormat="1" applyFont="1" applyBorder="1"/>
    <xf numFmtId="3" fontId="18" fillId="0" borderId="4" xfId="0" applyNumberFormat="1" applyFont="1" applyBorder="1"/>
    <xf numFmtId="164" fontId="18" fillId="0" borderId="4" xfId="0" applyNumberFormat="1" applyFont="1" applyBorder="1"/>
    <xf numFmtId="3" fontId="18" fillId="0" borderId="5" xfId="0" applyNumberFormat="1" applyFont="1" applyBorder="1"/>
    <xf numFmtId="3" fontId="18" fillId="0" borderId="18" xfId="0" applyNumberFormat="1" applyFont="1" applyBorder="1"/>
    <xf numFmtId="3" fontId="19" fillId="0" borderId="18" xfId="0" applyNumberFormat="1" applyFont="1" applyBorder="1"/>
    <xf numFmtId="0" fontId="20" fillId="0" borderId="0" xfId="0" applyFont="1"/>
    <xf numFmtId="3" fontId="10" fillId="0" borderId="0" xfId="0" applyNumberFormat="1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/>
    <xf numFmtId="0" fontId="23" fillId="0" borderId="0" xfId="0" applyFont="1" applyBorder="1"/>
    <xf numFmtId="3" fontId="30" fillId="0" borderId="0" xfId="0" applyNumberFormat="1" applyFont="1" applyFill="1" applyBorder="1"/>
    <xf numFmtId="3" fontId="30" fillId="0" borderId="0" xfId="0" applyNumberFormat="1" applyFont="1" applyBorder="1" applyAlignment="1">
      <alignment horizontal="right"/>
    </xf>
    <xf numFmtId="0" fontId="0" fillId="0" borderId="18" xfId="0" applyBorder="1"/>
    <xf numFmtId="0" fontId="0" fillId="0" borderId="0" xfId="0" applyBorder="1"/>
    <xf numFmtId="3" fontId="31" fillId="0" borderId="0" xfId="0" applyNumberFormat="1" applyFont="1" applyBorder="1" applyAlignment="1">
      <alignment horizontal="right"/>
    </xf>
    <xf numFmtId="3" fontId="0" fillId="0" borderId="0" xfId="0" applyNumberFormat="1"/>
    <xf numFmtId="0" fontId="0" fillId="0" borderId="0" xfId="0" applyFont="1"/>
    <xf numFmtId="0" fontId="33" fillId="0" borderId="0" xfId="0" applyFont="1" applyFill="1" applyBorder="1"/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/>
    <xf numFmtId="0" fontId="36" fillId="0" borderId="0" xfId="0" applyFont="1" applyFill="1" applyBorder="1"/>
    <xf numFmtId="0" fontId="37" fillId="0" borderId="36" xfId="0" applyFont="1" applyFill="1" applyBorder="1"/>
    <xf numFmtId="0" fontId="0" fillId="0" borderId="3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8" fillId="0" borderId="34" xfId="0" applyFont="1" applyFill="1" applyBorder="1" applyAlignment="1">
      <alignment vertical="center"/>
    </xf>
    <xf numFmtId="0" fontId="38" fillId="0" borderId="34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3" fontId="35" fillId="0" borderId="25" xfId="0" applyNumberFormat="1" applyFont="1" applyFill="1" applyBorder="1"/>
    <xf numFmtId="3" fontId="35" fillId="0" borderId="25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3" fontId="33" fillId="0" borderId="0" xfId="0" applyNumberFormat="1" applyFont="1" applyFill="1" applyBorder="1"/>
    <xf numFmtId="0" fontId="41" fillId="0" borderId="0" xfId="0" applyFont="1" applyFill="1" applyBorder="1"/>
    <xf numFmtId="3" fontId="42" fillId="0" borderId="25" xfId="0" applyNumberFormat="1" applyFont="1" applyFill="1" applyBorder="1"/>
    <xf numFmtId="3" fontId="42" fillId="0" borderId="0" xfId="0" applyNumberFormat="1" applyFont="1" applyFill="1" applyBorder="1"/>
    <xf numFmtId="3" fontId="41" fillId="0" borderId="0" xfId="0" applyNumberFormat="1" applyFont="1" applyFill="1" applyBorder="1"/>
    <xf numFmtId="3" fontId="35" fillId="0" borderId="25" xfId="0" applyNumberFormat="1" applyFont="1" applyFill="1" applyBorder="1" applyAlignment="1">
      <alignment wrapText="1"/>
    </xf>
    <xf numFmtId="0" fontId="43" fillId="0" borderId="34" xfId="0" applyFont="1" applyFill="1" applyBorder="1"/>
    <xf numFmtId="0" fontId="44" fillId="0" borderId="34" xfId="0" applyFont="1" applyFill="1" applyBorder="1"/>
    <xf numFmtId="3" fontId="44" fillId="0" borderId="34" xfId="0" applyNumberFormat="1" applyFont="1" applyFill="1" applyBorder="1"/>
    <xf numFmtId="3" fontId="44" fillId="0" borderId="0" xfId="0" applyNumberFormat="1" applyFont="1" applyFill="1" applyBorder="1"/>
    <xf numFmtId="0" fontId="38" fillId="0" borderId="34" xfId="0" applyFont="1" applyFill="1" applyBorder="1" applyAlignment="1">
      <alignment horizontal="center" vertical="center"/>
    </xf>
    <xf numFmtId="3" fontId="42" fillId="0" borderId="24" xfId="0" applyNumberFormat="1" applyFont="1" applyFill="1" applyBorder="1"/>
    <xf numFmtId="3" fontId="35" fillId="0" borderId="24" xfId="0" applyNumberFormat="1" applyFont="1" applyFill="1" applyBorder="1"/>
    <xf numFmtId="3" fontId="35" fillId="0" borderId="40" xfId="0" applyNumberFormat="1" applyFont="1" applyFill="1" applyBorder="1" applyAlignment="1">
      <alignment horizontal="right"/>
    </xf>
    <xf numFmtId="3" fontId="35" fillId="0" borderId="40" xfId="0" applyNumberFormat="1" applyFont="1" applyFill="1" applyBorder="1"/>
    <xf numFmtId="3" fontId="35" fillId="0" borderId="41" xfId="0" applyNumberFormat="1" applyFont="1" applyFill="1" applyBorder="1"/>
    <xf numFmtId="0" fontId="36" fillId="0" borderId="0" xfId="0" applyFont="1"/>
    <xf numFmtId="0" fontId="35" fillId="0" borderId="0" xfId="0" applyFont="1"/>
    <xf numFmtId="0" fontId="13" fillId="0" borderId="17" xfId="0" applyFont="1" applyBorder="1"/>
    <xf numFmtId="0" fontId="35" fillId="0" borderId="44" xfId="0" applyFont="1" applyBorder="1"/>
    <xf numFmtId="0" fontId="35" fillId="0" borderId="20" xfId="0" applyFont="1" applyBorder="1"/>
    <xf numFmtId="0" fontId="13" fillId="0" borderId="44" xfId="0" applyFont="1" applyBorder="1"/>
    <xf numFmtId="0" fontId="35" fillId="0" borderId="21" xfId="0" applyFont="1" applyBorder="1"/>
    <xf numFmtId="0" fontId="35" fillId="0" borderId="0" xfId="0" applyFont="1" applyBorder="1"/>
    <xf numFmtId="0" fontId="45" fillId="0" borderId="0" xfId="0" applyFont="1" applyBorder="1"/>
    <xf numFmtId="0" fontId="0" fillId="0" borderId="45" xfId="0" applyBorder="1"/>
    <xf numFmtId="3" fontId="35" fillId="0" borderId="0" xfId="0" applyNumberFormat="1" applyFont="1" applyBorder="1"/>
    <xf numFmtId="0" fontId="33" fillId="0" borderId="44" xfId="0" applyFont="1" applyBorder="1"/>
    <xf numFmtId="3" fontId="35" fillId="0" borderId="44" xfId="0" applyNumberFormat="1" applyFont="1" applyBorder="1"/>
    <xf numFmtId="0" fontId="10" fillId="0" borderId="0" xfId="4" applyFill="1" applyProtection="1">
      <protection locked="0"/>
    </xf>
    <xf numFmtId="0" fontId="10" fillId="0" borderId="0" xfId="4" applyFill="1" applyProtection="1"/>
    <xf numFmtId="0" fontId="10" fillId="0" borderId="0" xfId="2" applyFont="1"/>
    <xf numFmtId="0" fontId="53" fillId="0" borderId="0" xfId="2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9" fillId="0" borderId="0" xfId="0" applyFont="1" applyAlignment="1">
      <alignment horizontal="right"/>
    </xf>
    <xf numFmtId="0" fontId="59" fillId="0" borderId="0" xfId="0" applyFont="1"/>
    <xf numFmtId="0" fontId="23" fillId="0" borderId="0" xfId="0" applyFont="1" applyAlignment="1">
      <alignment horizontal="left"/>
    </xf>
    <xf numFmtId="3" fontId="59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center" vertical="center"/>
    </xf>
    <xf numFmtId="3" fontId="6" fillId="0" borderId="0" xfId="0" applyNumberFormat="1" applyFont="1" applyAlignment="1">
      <alignment wrapText="1"/>
    </xf>
    <xf numFmtId="3" fontId="8" fillId="0" borderId="0" xfId="0" applyNumberFormat="1" applyFont="1"/>
    <xf numFmtId="0" fontId="4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" fontId="7" fillId="0" borderId="18" xfId="0" applyNumberFormat="1" applyFont="1" applyFill="1" applyBorder="1" applyAlignment="1">
      <alignment horizontal="right" vertical="center"/>
    </xf>
    <xf numFmtId="0" fontId="8" fillId="0" borderId="18" xfId="0" applyFont="1" applyBorder="1"/>
    <xf numFmtId="3" fontId="9" fillId="0" borderId="18" xfId="0" applyNumberFormat="1" applyFont="1" applyBorder="1"/>
    <xf numFmtId="0" fontId="1" fillId="0" borderId="7" xfId="0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/>
    <xf numFmtId="0" fontId="1" fillId="0" borderId="9" xfId="0" applyFont="1" applyBorder="1"/>
    <xf numFmtId="0" fontId="4" fillId="0" borderId="2" xfId="0" applyFont="1" applyBorder="1"/>
    <xf numFmtId="0" fontId="1" fillId="0" borderId="15" xfId="0" applyFont="1" applyBorder="1"/>
    <xf numFmtId="0" fontId="58" fillId="0" borderId="0" xfId="0" applyFont="1"/>
    <xf numFmtId="0" fontId="38" fillId="0" borderId="34" xfId="0" applyFont="1" applyFill="1" applyBorder="1" applyAlignment="1">
      <alignment horizontal="center" vertical="top" wrapText="1"/>
    </xf>
    <xf numFmtId="3" fontId="1" fillId="0" borderId="0" xfId="0" applyNumberFormat="1" applyFont="1" applyBorder="1"/>
    <xf numFmtId="0" fontId="6" fillId="0" borderId="27" xfId="0" applyFont="1" applyBorder="1"/>
    <xf numFmtId="0" fontId="7" fillId="0" borderId="27" xfId="0" applyFont="1" applyBorder="1" applyAlignment="1">
      <alignment vertical="center"/>
    </xf>
    <xf numFmtId="0" fontId="51" fillId="0" borderId="27" xfId="0" applyFont="1" applyBorder="1"/>
    <xf numFmtId="3" fontId="6" fillId="0" borderId="58" xfId="0" applyNumberFormat="1" applyFont="1" applyBorder="1"/>
    <xf numFmtId="3" fontId="49" fillId="0" borderId="58" xfId="0" applyNumberFormat="1" applyFont="1" applyFill="1" applyBorder="1" applyAlignment="1">
      <alignment vertical="center"/>
    </xf>
    <xf numFmtId="3" fontId="7" fillId="0" borderId="58" xfId="0" applyNumberFormat="1" applyFont="1" applyBorder="1"/>
    <xf numFmtId="3" fontId="49" fillId="0" borderId="58" xfId="0" applyNumberFormat="1" applyFont="1" applyBorder="1"/>
    <xf numFmtId="3" fontId="50" fillId="0" borderId="58" xfId="0" applyNumberFormat="1" applyFont="1" applyBorder="1"/>
    <xf numFmtId="3" fontId="51" fillId="0" borderId="58" xfId="0" applyNumberFormat="1" applyFont="1" applyBorder="1"/>
    <xf numFmtId="3" fontId="6" fillId="0" borderId="58" xfId="0" applyNumberFormat="1" applyFont="1" applyFill="1" applyBorder="1" applyAlignment="1">
      <alignment horizontal="right"/>
    </xf>
    <xf numFmtId="3" fontId="51" fillId="0" borderId="58" xfId="0" applyNumberFormat="1" applyFont="1" applyFill="1" applyBorder="1" applyAlignment="1">
      <alignment horizontal="right"/>
    </xf>
    <xf numFmtId="3" fontId="50" fillId="0" borderId="58" xfId="0" applyNumberFormat="1" applyFont="1" applyBorder="1" applyAlignment="1">
      <alignment horizontal="right"/>
    </xf>
    <xf numFmtId="3" fontId="51" fillId="0" borderId="58" xfId="0" applyNumberFormat="1" applyFont="1" applyBorder="1" applyAlignment="1">
      <alignment horizontal="right"/>
    </xf>
    <xf numFmtId="3" fontId="6" fillId="0" borderId="58" xfId="0" applyNumberFormat="1" applyFont="1" applyBorder="1" applyAlignment="1">
      <alignment horizontal="right"/>
    </xf>
    <xf numFmtId="3" fontId="49" fillId="0" borderId="58" xfId="0" applyNumberFormat="1" applyFont="1" applyBorder="1" applyAlignment="1">
      <alignment horizontal="right"/>
    </xf>
    <xf numFmtId="0" fontId="6" fillId="0" borderId="30" xfId="0" applyFont="1" applyBorder="1"/>
    <xf numFmtId="3" fontId="51" fillId="0" borderId="59" xfId="0" applyNumberFormat="1" applyFont="1" applyBorder="1"/>
    <xf numFmtId="3" fontId="6" fillId="0" borderId="59" xfId="0" applyNumberFormat="1" applyFont="1" applyBorder="1"/>
    <xf numFmtId="0" fontId="7" fillId="0" borderId="3" xfId="0" applyFont="1" applyBorder="1"/>
    <xf numFmtId="3" fontId="7" fillId="0" borderId="60" xfId="0" applyNumberFormat="1" applyFont="1" applyBorder="1"/>
    <xf numFmtId="0" fontId="6" fillId="0" borderId="57" xfId="0" applyFont="1" applyBorder="1"/>
    <xf numFmtId="3" fontId="6" fillId="0" borderId="61" xfId="0" applyNumberFormat="1" applyFont="1" applyBorder="1"/>
    <xf numFmtId="3" fontId="6" fillId="0" borderId="61" xfId="0" applyNumberFormat="1" applyFont="1" applyFill="1" applyBorder="1" applyAlignment="1">
      <alignment horizontal="right"/>
    </xf>
    <xf numFmtId="3" fontId="6" fillId="0" borderId="60" xfId="0" applyNumberFormat="1" applyFont="1" applyFill="1" applyBorder="1" applyAlignment="1">
      <alignment horizontal="right"/>
    </xf>
    <xf numFmtId="3" fontId="49" fillId="0" borderId="60" xfId="0" applyNumberFormat="1" applyFont="1" applyBorder="1"/>
    <xf numFmtId="0" fontId="40" fillId="0" borderId="43" xfId="0" applyFont="1" applyFill="1" applyBorder="1" applyAlignment="1">
      <alignment horizontal="left"/>
    </xf>
    <xf numFmtId="0" fontId="42" fillId="0" borderId="23" xfId="0" applyFont="1" applyFill="1" applyBorder="1" applyAlignment="1">
      <alignment horizontal="right"/>
    </xf>
    <xf numFmtId="0" fontId="40" fillId="0" borderId="42" xfId="0" applyFont="1" applyFill="1" applyBorder="1" applyAlignment="1">
      <alignment horizontal="right"/>
    </xf>
    <xf numFmtId="0" fontId="35" fillId="0" borderId="23" xfId="0" applyFont="1" applyFill="1" applyBorder="1" applyAlignment="1">
      <alignment horizontal="right"/>
    </xf>
    <xf numFmtId="0" fontId="42" fillId="0" borderId="32" xfId="0" applyFont="1" applyFill="1" applyBorder="1" applyAlignment="1">
      <alignment horizontal="right"/>
    </xf>
    <xf numFmtId="0" fontId="35" fillId="0" borderId="32" xfId="0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165" fontId="60" fillId="0" borderId="0" xfId="0" applyNumberFormat="1" applyFont="1" applyFill="1" applyAlignment="1" applyProtection="1">
      <alignment vertical="center" wrapText="1"/>
    </xf>
    <xf numFmtId="165" fontId="60" fillId="0" borderId="0" xfId="0" applyNumberFormat="1" applyFont="1" applyFill="1" applyAlignment="1" applyProtection="1">
      <alignment horizontal="center" vertical="center" wrapText="1"/>
    </xf>
    <xf numFmtId="0" fontId="40" fillId="0" borderId="26" xfId="0" applyFont="1" applyFill="1" applyBorder="1" applyAlignment="1">
      <alignment horizontal="right"/>
    </xf>
    <xf numFmtId="0" fontId="40" fillId="0" borderId="38" xfId="0" applyFont="1" applyFill="1" applyBorder="1" applyAlignment="1">
      <alignment horizontal="left"/>
    </xf>
    <xf numFmtId="3" fontId="42" fillId="0" borderId="25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29" fillId="0" borderId="25" xfId="0" applyNumberFormat="1" applyFont="1" applyFill="1" applyBorder="1" applyAlignment="1">
      <alignment horizontal="right" wrapText="1"/>
    </xf>
    <xf numFmtId="3" fontId="29" fillId="0" borderId="25" xfId="0" applyNumberFormat="1" applyFont="1" applyFill="1" applyBorder="1" applyAlignment="1">
      <alignment horizontal="right"/>
    </xf>
    <xf numFmtId="3" fontId="29" fillId="0" borderId="39" xfId="0" applyNumberFormat="1" applyFont="1" applyFill="1" applyBorder="1" applyAlignment="1">
      <alignment horizontal="right" wrapText="1"/>
    </xf>
    <xf numFmtId="3" fontId="56" fillId="0" borderId="39" xfId="0" applyNumberFormat="1" applyFont="1" applyFill="1" applyBorder="1" applyAlignment="1">
      <alignment horizontal="right" wrapText="1"/>
    </xf>
    <xf numFmtId="3" fontId="51" fillId="0" borderId="59" xfId="0" applyNumberFormat="1" applyFont="1" applyFill="1" applyBorder="1" applyAlignment="1">
      <alignment horizontal="right"/>
    </xf>
    <xf numFmtId="0" fontId="4" fillId="0" borderId="46" xfId="0" applyFont="1" applyBorder="1"/>
    <xf numFmtId="0" fontId="23" fillId="0" borderId="0" xfId="0" applyFont="1" applyAlignment="1">
      <alignment horizontal="right"/>
    </xf>
    <xf numFmtId="0" fontId="38" fillId="0" borderId="34" xfId="0" applyFont="1" applyFill="1" applyBorder="1" applyAlignment="1">
      <alignment horizontal="center" vertical="center"/>
    </xf>
    <xf numFmtId="3" fontId="6" fillId="0" borderId="59" xfId="0" applyNumberFormat="1" applyFont="1" applyFill="1" applyBorder="1" applyAlignment="1">
      <alignment horizontal="right"/>
    </xf>
    <xf numFmtId="0" fontId="6" fillId="0" borderId="3" xfId="0" applyFont="1" applyBorder="1"/>
    <xf numFmtId="0" fontId="1" fillId="0" borderId="29" xfId="0" applyFont="1" applyBorder="1"/>
    <xf numFmtId="3" fontId="49" fillId="0" borderId="18" xfId="0" applyNumberFormat="1" applyFont="1" applyBorder="1"/>
    <xf numFmtId="3" fontId="27" fillId="0" borderId="18" xfId="0" applyNumberFormat="1" applyFont="1" applyBorder="1" applyAlignment="1">
      <alignment horizontal="right"/>
    </xf>
    <xf numFmtId="0" fontId="0" fillId="0" borderId="5" xfId="0" applyBorder="1"/>
    <xf numFmtId="0" fontId="35" fillId="0" borderId="5" xfId="0" applyFont="1" applyBorder="1"/>
    <xf numFmtId="0" fontId="35" fillId="0" borderId="5" xfId="0" applyFont="1" applyFill="1" applyBorder="1"/>
    <xf numFmtId="3" fontId="62" fillId="0" borderId="5" xfId="0" applyNumberFormat="1" applyFont="1" applyBorder="1"/>
    <xf numFmtId="3" fontId="58" fillId="0" borderId="5" xfId="0" applyNumberFormat="1" applyFont="1" applyBorder="1"/>
    <xf numFmtId="0" fontId="45" fillId="0" borderId="5" xfId="0" applyFont="1" applyFill="1" applyBorder="1"/>
    <xf numFmtId="0" fontId="35" fillId="0" borderId="29" xfId="0" applyFont="1" applyBorder="1"/>
    <xf numFmtId="0" fontId="2" fillId="0" borderId="0" xfId="0" applyFont="1" applyBorder="1" applyAlignment="1">
      <alignment horizontal="center" vertical="center"/>
    </xf>
    <xf numFmtId="0" fontId="59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1" fillId="0" borderId="56" xfId="0" applyFont="1" applyBorder="1"/>
    <xf numFmtId="0" fontId="2" fillId="0" borderId="0" xfId="0" applyFont="1" applyBorder="1" applyAlignment="1">
      <alignment horizontal="center" vertical="center"/>
    </xf>
    <xf numFmtId="3" fontId="58" fillId="0" borderId="29" xfId="0" applyNumberFormat="1" applyFont="1" applyBorder="1"/>
    <xf numFmtId="0" fontId="1" fillId="0" borderId="2" xfId="0" applyFont="1" applyBorder="1"/>
    <xf numFmtId="0" fontId="2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6" fillId="0" borderId="62" xfId="0" applyNumberFormat="1" applyFont="1" applyFill="1" applyBorder="1" applyAlignment="1">
      <alignment horizontal="right"/>
    </xf>
    <xf numFmtId="3" fontId="49" fillId="0" borderId="44" xfId="0" applyNumberFormat="1" applyFont="1" applyBorder="1"/>
    <xf numFmtId="3" fontId="7" fillId="0" borderId="28" xfId="0" applyNumberFormat="1" applyFont="1" applyBorder="1"/>
    <xf numFmtId="3" fontId="49" fillId="0" borderId="62" xfId="0" applyNumberFormat="1" applyFont="1" applyFill="1" applyBorder="1" applyAlignment="1">
      <alignment horizontal="right"/>
    </xf>
    <xf numFmtId="3" fontId="51" fillId="0" borderId="70" xfId="0" applyNumberFormat="1" applyFont="1" applyFill="1" applyBorder="1" applyAlignment="1">
      <alignment horizontal="right"/>
    </xf>
    <xf numFmtId="3" fontId="9" fillId="0" borderId="17" xfId="0" applyNumberFormat="1" applyFont="1" applyBorder="1"/>
    <xf numFmtId="0" fontId="49" fillId="0" borderId="3" xfId="0" applyFont="1" applyBorder="1"/>
    <xf numFmtId="0" fontId="4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6" fillId="0" borderId="71" xfId="0" applyFont="1" applyBorder="1"/>
    <xf numFmtId="3" fontId="49" fillId="0" borderId="68" xfId="0" applyNumberFormat="1" applyFont="1" applyFill="1" applyBorder="1" applyAlignment="1">
      <alignment horizontal="right"/>
    </xf>
    <xf numFmtId="3" fontId="6" fillId="0" borderId="68" xfId="0" applyNumberFormat="1" applyFont="1" applyFill="1" applyBorder="1" applyAlignment="1">
      <alignment horizontal="right"/>
    </xf>
    <xf numFmtId="3" fontId="51" fillId="0" borderId="61" xfId="0" applyNumberFormat="1" applyFont="1" applyFill="1" applyBorder="1" applyAlignment="1">
      <alignment horizontal="right"/>
    </xf>
    <xf numFmtId="9" fontId="1" fillId="0" borderId="8" xfId="0" applyNumberFormat="1" applyFont="1" applyBorder="1" applyAlignment="1">
      <alignment vertical="center"/>
    </xf>
    <xf numFmtId="9" fontId="1" fillId="0" borderId="68" xfId="0" applyNumberFormat="1" applyFont="1" applyBorder="1"/>
    <xf numFmtId="9" fontId="1" fillId="0" borderId="58" xfId="0" applyNumberFormat="1" applyFont="1" applyBorder="1"/>
    <xf numFmtId="9" fontId="1" fillId="0" borderId="61" xfId="0" applyNumberFormat="1" applyFont="1" applyBorder="1"/>
    <xf numFmtId="0" fontId="4" fillId="0" borderId="3" xfId="0" applyFont="1" applyBorder="1"/>
    <xf numFmtId="3" fontId="5" fillId="0" borderId="60" xfId="0" applyNumberFormat="1" applyFont="1" applyBorder="1" applyAlignment="1">
      <alignment horizontal="right"/>
    </xf>
    <xf numFmtId="0" fontId="4" fillId="0" borderId="11" xfId="0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9" fillId="0" borderId="75" xfId="0" applyNumberFormat="1" applyFont="1" applyFill="1" applyBorder="1" applyAlignment="1">
      <alignment horizontal="right"/>
    </xf>
    <xf numFmtId="3" fontId="6" fillId="0" borderId="63" xfId="0" applyNumberFormat="1" applyFont="1" applyFill="1" applyBorder="1" applyAlignment="1">
      <alignment horizontal="right"/>
    </xf>
    <xf numFmtId="3" fontId="6" fillId="0" borderId="69" xfId="0" applyNumberFormat="1" applyFont="1" applyFill="1" applyBorder="1" applyAlignment="1">
      <alignment horizontal="right"/>
    </xf>
    <xf numFmtId="3" fontId="6" fillId="0" borderId="69" xfId="0" applyNumberFormat="1" applyFont="1" applyBorder="1"/>
    <xf numFmtId="3" fontId="6" fillId="0" borderId="51" xfId="0" applyNumberFormat="1" applyFont="1" applyFill="1" applyBorder="1" applyAlignment="1">
      <alignment horizontal="right"/>
    </xf>
    <xf numFmtId="9" fontId="5" fillId="0" borderId="76" xfId="0" applyNumberFormat="1" applyFont="1" applyBorder="1" applyAlignment="1">
      <alignment vertical="center"/>
    </xf>
    <xf numFmtId="9" fontId="5" fillId="0" borderId="68" xfId="0" applyNumberFormat="1" applyFont="1" applyBorder="1"/>
    <xf numFmtId="9" fontId="5" fillId="0" borderId="18" xfId="0" applyNumberFormat="1" applyFont="1" applyBorder="1"/>
    <xf numFmtId="9" fontId="5" fillId="0" borderId="20" xfId="0" applyNumberFormat="1" applyFont="1" applyBorder="1" applyAlignment="1">
      <alignment vertical="center"/>
    </xf>
    <xf numFmtId="9" fontId="5" fillId="0" borderId="8" xfId="0" applyNumberFormat="1" applyFont="1" applyBorder="1" applyAlignment="1">
      <alignment vertical="center"/>
    </xf>
    <xf numFmtId="9" fontId="5" fillId="0" borderId="58" xfId="0" applyNumberFormat="1" applyFont="1" applyBorder="1"/>
    <xf numFmtId="0" fontId="4" fillId="0" borderId="17" xfId="0" applyFont="1" applyBorder="1"/>
    <xf numFmtId="0" fontId="7" fillId="0" borderId="18" xfId="0" applyFont="1" applyBorder="1"/>
    <xf numFmtId="9" fontId="4" fillId="0" borderId="66" xfId="0" applyNumberFormat="1" applyFont="1" applyBorder="1" applyAlignment="1">
      <alignment vertical="center"/>
    </xf>
    <xf numFmtId="9" fontId="5" fillId="0" borderId="50" xfId="0" applyNumberFormat="1" applyFont="1" applyBorder="1"/>
    <xf numFmtId="3" fontId="18" fillId="0" borderId="17" xfId="0" applyNumberFormat="1" applyFont="1" applyBorder="1"/>
    <xf numFmtId="3" fontId="19" fillId="0" borderId="17" xfId="0" applyNumberFormat="1" applyFont="1" applyBorder="1"/>
    <xf numFmtId="164" fontId="14" fillId="0" borderId="5" xfId="0" applyNumberFormat="1" applyFont="1" applyBorder="1"/>
    <xf numFmtId="0" fontId="15" fillId="0" borderId="5" xfId="0" applyFont="1" applyBorder="1"/>
    <xf numFmtId="3" fontId="14" fillId="0" borderId="4" xfId="0" applyNumberFormat="1" applyFont="1" applyBorder="1"/>
    <xf numFmtId="164" fontId="14" fillId="0" borderId="4" xfId="0" applyNumberFormat="1" applyFont="1" applyBorder="1"/>
    <xf numFmtId="0" fontId="15" fillId="0" borderId="4" xfId="0" applyFont="1" applyBorder="1"/>
    <xf numFmtId="0" fontId="15" fillId="0" borderId="73" xfId="0" applyFont="1" applyBorder="1"/>
    <xf numFmtId="3" fontId="19" fillId="0" borderId="12" xfId="0" applyNumberFormat="1" applyFont="1" applyBorder="1"/>
    <xf numFmtId="3" fontId="19" fillId="0" borderId="11" xfId="0" applyNumberFormat="1" applyFont="1" applyBorder="1"/>
    <xf numFmtId="3" fontId="18" fillId="0" borderId="73" xfId="0" applyNumberFormat="1" applyFont="1" applyBorder="1"/>
    <xf numFmtId="3" fontId="18" fillId="0" borderId="12" xfId="0" applyNumberFormat="1" applyFont="1" applyBorder="1"/>
    <xf numFmtId="0" fontId="15" fillId="0" borderId="22" xfId="0" applyFont="1" applyBorder="1"/>
    <xf numFmtId="3" fontId="18" fillId="0" borderId="6" xfId="0" applyNumberFormat="1" applyFont="1" applyBorder="1"/>
    <xf numFmtId="164" fontId="18" fillId="0" borderId="73" xfId="0" applyNumberFormat="1" applyFont="1" applyBorder="1"/>
    <xf numFmtId="3" fontId="18" fillId="0" borderId="50" xfId="0" applyNumberFormat="1" applyFont="1" applyBorder="1"/>
    <xf numFmtId="3" fontId="18" fillId="0" borderId="46" xfId="0" applyNumberFormat="1" applyFont="1" applyBorder="1"/>
    <xf numFmtId="3" fontId="14" fillId="0" borderId="12" xfId="0" applyNumberFormat="1" applyFont="1" applyBorder="1"/>
    <xf numFmtId="164" fontId="18" fillId="0" borderId="12" xfId="0" applyNumberFormat="1" applyFont="1" applyBorder="1"/>
    <xf numFmtId="0" fontId="14" fillId="0" borderId="62" xfId="0" applyFont="1" applyBorder="1" applyAlignment="1">
      <alignment horizontal="left"/>
    </xf>
    <xf numFmtId="0" fontId="16" fillId="0" borderId="62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70" fillId="0" borderId="22" xfId="0" applyFont="1" applyBorder="1"/>
    <xf numFmtId="3" fontId="17" fillId="0" borderId="35" xfId="0" applyNumberFormat="1" applyFont="1" applyBorder="1" applyAlignment="1">
      <alignment horizontal="right"/>
    </xf>
    <xf numFmtId="0" fontId="27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 wrapText="1"/>
    </xf>
    <xf numFmtId="3" fontId="27" fillId="0" borderId="10" xfId="0" applyNumberFormat="1" applyFont="1" applyBorder="1"/>
    <xf numFmtId="4" fontId="23" fillId="0" borderId="44" xfId="0" applyNumberFormat="1" applyFont="1" applyBorder="1"/>
    <xf numFmtId="0" fontId="72" fillId="0" borderId="80" xfId="0" applyFont="1" applyBorder="1" applyAlignment="1">
      <alignment horizontal="center" vertical="center" wrapText="1"/>
    </xf>
    <xf numFmtId="3" fontId="30" fillId="0" borderId="35" xfId="0" applyNumberFormat="1" applyFont="1" applyBorder="1" applyAlignment="1">
      <alignment horizontal="right"/>
    </xf>
    <xf numFmtId="0" fontId="32" fillId="0" borderId="44" xfId="0" applyFont="1" applyBorder="1" applyAlignment="1"/>
    <xf numFmtId="0" fontId="22" fillId="0" borderId="18" xfId="0" applyFont="1" applyBorder="1"/>
    <xf numFmtId="49" fontId="28" fillId="0" borderId="50" xfId="0" applyNumberFormat="1" applyFont="1" applyBorder="1" applyAlignment="1">
      <alignment horizontal="left"/>
    </xf>
    <xf numFmtId="3" fontId="31" fillId="0" borderId="10" xfId="0" applyNumberFormat="1" applyFont="1" applyBorder="1" applyAlignment="1">
      <alignment horizontal="right"/>
    </xf>
    <xf numFmtId="3" fontId="31" fillId="0" borderId="22" xfId="0" applyNumberFormat="1" applyFont="1" applyBorder="1" applyAlignment="1">
      <alignment horizontal="right"/>
    </xf>
    <xf numFmtId="3" fontId="17" fillId="0" borderId="4" xfId="0" applyNumberFormat="1" applyFont="1" applyBorder="1" applyAlignment="1">
      <alignment horizontal="center" vertical="center"/>
    </xf>
    <xf numFmtId="3" fontId="17" fillId="0" borderId="35" xfId="0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center" vertical="center"/>
    </xf>
    <xf numFmtId="3" fontId="40" fillId="0" borderId="2" xfId="0" applyNumberFormat="1" applyFont="1" applyBorder="1" applyAlignment="1">
      <alignment horizontal="right"/>
    </xf>
    <xf numFmtId="0" fontId="73" fillId="0" borderId="35" xfId="0" applyFont="1" applyBorder="1"/>
    <xf numFmtId="3" fontId="31" fillId="0" borderId="10" xfId="0" applyNumberFormat="1" applyFont="1" applyBorder="1"/>
    <xf numFmtId="0" fontId="24" fillId="0" borderId="22" xfId="0" applyFont="1" applyBorder="1"/>
    <xf numFmtId="3" fontId="35" fillId="0" borderId="27" xfId="0" applyNumberFormat="1" applyFont="1" applyBorder="1"/>
    <xf numFmtId="0" fontId="48" fillId="0" borderId="27" xfId="0" applyFont="1" applyBorder="1"/>
    <xf numFmtId="0" fontId="0" fillId="0" borderId="27" xfId="0" applyBorder="1"/>
    <xf numFmtId="3" fontId="35" fillId="0" borderId="30" xfId="0" applyNumberFormat="1" applyFont="1" applyBorder="1"/>
    <xf numFmtId="3" fontId="0" fillId="0" borderId="5" xfId="0" applyNumberFormat="1" applyBorder="1"/>
    <xf numFmtId="3" fontId="35" fillId="0" borderId="27" xfId="0" applyNumberFormat="1" applyFont="1" applyBorder="1" applyAlignment="1">
      <alignment horizontal="left"/>
    </xf>
    <xf numFmtId="9" fontId="6" fillId="0" borderId="58" xfId="0" applyNumberFormat="1" applyFont="1" applyBorder="1"/>
    <xf numFmtId="9" fontId="54" fillId="0" borderId="8" xfId="0" applyNumberFormat="1" applyFont="1" applyBorder="1" applyAlignment="1">
      <alignment vertical="center"/>
    </xf>
    <xf numFmtId="0" fontId="0" fillId="0" borderId="21" xfId="0" applyBorder="1"/>
    <xf numFmtId="0" fontId="35" fillId="0" borderId="54" xfId="0" applyFont="1" applyBorder="1"/>
    <xf numFmtId="0" fontId="35" fillId="0" borderId="56" xfId="0" applyFont="1" applyBorder="1"/>
    <xf numFmtId="0" fontId="45" fillId="0" borderId="48" xfId="0" applyFont="1" applyBorder="1"/>
    <xf numFmtId="0" fontId="46" fillId="0" borderId="72" xfId="0" applyFont="1" applyBorder="1"/>
    <xf numFmtId="0" fontId="42" fillId="0" borderId="7" xfId="0" applyFont="1" applyBorder="1"/>
    <xf numFmtId="0" fontId="35" fillId="0" borderId="31" xfId="0" applyFont="1" applyBorder="1"/>
    <xf numFmtId="0" fontId="35" fillId="0" borderId="7" xfId="0" applyFont="1" applyBorder="1"/>
    <xf numFmtId="0" fontId="42" fillId="0" borderId="31" xfId="0" applyFont="1" applyBorder="1"/>
    <xf numFmtId="0" fontId="0" fillId="0" borderId="7" xfId="0" applyBorder="1"/>
    <xf numFmtId="0" fontId="0" fillId="0" borderId="31" xfId="0" applyBorder="1"/>
    <xf numFmtId="0" fontId="42" fillId="0" borderId="9" xfId="0" applyFont="1" applyBorder="1"/>
    <xf numFmtId="0" fontId="35" fillId="0" borderId="33" xfId="0" applyFont="1" applyBorder="1"/>
    <xf numFmtId="0" fontId="46" fillId="0" borderId="19" xfId="0" applyFont="1" applyBorder="1"/>
    <xf numFmtId="0" fontId="35" fillId="0" borderId="58" xfId="0" applyFont="1" applyBorder="1"/>
    <xf numFmtId="3" fontId="35" fillId="0" borderId="58" xfId="0" applyNumberFormat="1" applyFont="1" applyBorder="1"/>
    <xf numFmtId="3" fontId="42" fillId="0" borderId="58" xfId="0" applyNumberFormat="1" applyFont="1" applyBorder="1"/>
    <xf numFmtId="0" fontId="0" fillId="0" borderId="58" xfId="0" applyBorder="1"/>
    <xf numFmtId="0" fontId="35" fillId="0" borderId="59" xfId="0" applyFont="1" applyBorder="1"/>
    <xf numFmtId="0" fontId="35" fillId="0" borderId="54" xfId="0" applyFont="1" applyBorder="1" applyAlignment="1">
      <alignment horizontal="left"/>
    </xf>
    <xf numFmtId="0" fontId="35" fillId="0" borderId="65" xfId="0" applyFont="1" applyBorder="1"/>
    <xf numFmtId="3" fontId="35" fillId="0" borderId="59" xfId="0" applyNumberFormat="1" applyFont="1" applyBorder="1"/>
    <xf numFmtId="0" fontId="0" fillId="0" borderId="29" xfId="0" applyBorder="1"/>
    <xf numFmtId="0" fontId="35" fillId="0" borderId="4" xfId="0" applyFont="1" applyFill="1" applyBorder="1"/>
    <xf numFmtId="3" fontId="0" fillId="0" borderId="12" xfId="0" applyNumberFormat="1" applyBorder="1"/>
    <xf numFmtId="0" fontId="0" fillId="0" borderId="12" xfId="0" applyBorder="1"/>
    <xf numFmtId="0" fontId="0" fillId="0" borderId="22" xfId="0" applyBorder="1"/>
    <xf numFmtId="0" fontId="48" fillId="0" borderId="3" xfId="0" applyFont="1" applyBorder="1"/>
    <xf numFmtId="0" fontId="35" fillId="0" borderId="27" xfId="0" applyFont="1" applyBorder="1"/>
    <xf numFmtId="0" fontId="35" fillId="0" borderId="30" xfId="0" applyFont="1" applyBorder="1"/>
    <xf numFmtId="0" fontId="48" fillId="0" borderId="18" xfId="0" applyFont="1" applyBorder="1"/>
    <xf numFmtId="3" fontId="36" fillId="0" borderId="60" xfId="0" applyNumberFormat="1" applyFont="1" applyBorder="1"/>
    <xf numFmtId="3" fontId="36" fillId="0" borderId="58" xfId="0" applyNumberFormat="1" applyFont="1" applyBorder="1"/>
    <xf numFmtId="0" fontId="48" fillId="0" borderId="58" xfId="0" applyFont="1" applyBorder="1"/>
    <xf numFmtId="3" fontId="13" fillId="0" borderId="18" xfId="0" applyNumberFormat="1" applyFont="1" applyBorder="1"/>
    <xf numFmtId="0" fontId="45" fillId="0" borderId="54" xfId="0" applyFont="1" applyFill="1" applyBorder="1"/>
    <xf numFmtId="0" fontId="45" fillId="0" borderId="54" xfId="0" applyFont="1" applyBorder="1"/>
    <xf numFmtId="3" fontId="58" fillId="0" borderId="18" xfId="0" applyNumberFormat="1" applyFont="1" applyBorder="1"/>
    <xf numFmtId="3" fontId="58" fillId="0" borderId="58" xfId="0" applyNumberFormat="1" applyFont="1" applyBorder="1"/>
    <xf numFmtId="3" fontId="35" fillId="0" borderId="58" xfId="0" applyNumberFormat="1" applyFont="1" applyFill="1" applyBorder="1"/>
    <xf numFmtId="0" fontId="42" fillId="0" borderId="63" xfId="0" applyFont="1" applyBorder="1" applyAlignment="1">
      <alignment wrapText="1"/>
    </xf>
    <xf numFmtId="0" fontId="0" fillId="0" borderId="14" xfId="0" applyBorder="1" applyAlignment="1">
      <alignment wrapText="1"/>
    </xf>
    <xf numFmtId="0" fontId="42" fillId="0" borderId="62" xfId="0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3" fontId="35" fillId="0" borderId="84" xfId="0" applyNumberFormat="1" applyFont="1" applyBorder="1"/>
    <xf numFmtId="0" fontId="13" fillId="0" borderId="10" xfId="0" applyFont="1" applyBorder="1"/>
    <xf numFmtId="0" fontId="35" fillId="0" borderId="22" xfId="0" applyFont="1" applyBorder="1"/>
    <xf numFmtId="0" fontId="13" fillId="0" borderId="21" xfId="0" applyFont="1" applyBorder="1"/>
    <xf numFmtId="3" fontId="35" fillId="0" borderId="19" xfId="0" applyNumberFormat="1" applyFont="1" applyBorder="1"/>
    <xf numFmtId="0" fontId="0" fillId="0" borderId="6" xfId="0" applyBorder="1"/>
    <xf numFmtId="0" fontId="35" fillId="0" borderId="6" xfId="0" applyFont="1" applyBorder="1"/>
    <xf numFmtId="3" fontId="74" fillId="0" borderId="5" xfId="0" applyNumberFormat="1" applyFont="1" applyBorder="1"/>
    <xf numFmtId="3" fontId="58" fillId="0" borderId="4" xfId="0" applyNumberFormat="1" applyFont="1" applyBorder="1"/>
    <xf numFmtId="3" fontId="69" fillId="0" borderId="79" xfId="0" applyNumberFormat="1" applyFont="1" applyBorder="1"/>
    <xf numFmtId="3" fontId="69" fillId="0" borderId="12" xfId="0" applyNumberFormat="1" applyFont="1" applyBorder="1"/>
    <xf numFmtId="0" fontId="76" fillId="0" borderId="0" xfId="0" applyFont="1" applyBorder="1" applyAlignment="1">
      <alignment horizontal="center" vertical="top" wrapText="1"/>
    </xf>
    <xf numFmtId="0" fontId="75" fillId="0" borderId="0" xfId="0" applyFont="1" applyBorder="1" applyAlignment="1">
      <alignment horizontal="right" vertical="top" wrapText="1"/>
    </xf>
    <xf numFmtId="0" fontId="75" fillId="0" borderId="0" xfId="0" applyFont="1" applyBorder="1" applyAlignment="1">
      <alignment horizontal="center" vertical="top" wrapText="1"/>
    </xf>
    <xf numFmtId="0" fontId="78" fillId="0" borderId="0" xfId="0" applyFont="1"/>
    <xf numFmtId="0" fontId="79" fillId="0" borderId="0" xfId="0" applyFont="1" applyAlignment="1">
      <alignment horizontal="right"/>
    </xf>
    <xf numFmtId="0" fontId="75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center" wrapText="1"/>
    </xf>
    <xf numFmtId="0" fontId="47" fillId="0" borderId="5" xfId="0" applyFont="1" applyBorder="1" applyAlignment="1">
      <alignment horizontal="center" vertical="top" wrapText="1"/>
    </xf>
    <xf numFmtId="0" fontId="47" fillId="0" borderId="5" xfId="0" applyFont="1" applyBorder="1" applyAlignment="1">
      <alignment horizontal="left" vertical="top" wrapText="1"/>
    </xf>
    <xf numFmtId="3" fontId="47" fillId="0" borderId="5" xfId="0" applyNumberFormat="1" applyFont="1" applyBorder="1" applyAlignment="1">
      <alignment horizontal="right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left" vertical="top" wrapText="1"/>
    </xf>
    <xf numFmtId="3" fontId="33" fillId="0" borderId="5" xfId="0" applyNumberFormat="1" applyFont="1" applyBorder="1" applyAlignment="1">
      <alignment horizontal="right" vertical="top" wrapText="1"/>
    </xf>
    <xf numFmtId="0" fontId="80" fillId="0" borderId="0" xfId="0" applyFont="1"/>
    <xf numFmtId="0" fontId="8" fillId="0" borderId="7" xfId="6" applyFont="1" applyBorder="1"/>
    <xf numFmtId="0" fontId="8" fillId="0" borderId="5" xfId="6" applyFont="1" applyBorder="1"/>
    <xf numFmtId="0" fontId="8" fillId="0" borderId="31" xfId="6" applyFont="1" applyBorder="1" applyAlignment="1">
      <alignment horizontal="right"/>
    </xf>
    <xf numFmtId="0" fontId="9" fillId="0" borderId="7" xfId="6" applyFont="1" applyBorder="1" applyAlignment="1">
      <alignment horizontal="center"/>
    </xf>
    <xf numFmtId="0" fontId="9" fillId="0" borderId="27" xfId="6" applyFont="1" applyBorder="1" applyAlignment="1">
      <alignment horizontal="left"/>
    </xf>
    <xf numFmtId="0" fontId="9" fillId="0" borderId="5" xfId="6" applyFont="1" applyBorder="1" applyAlignment="1">
      <alignment horizontal="center"/>
    </xf>
    <xf numFmtId="0" fontId="9" fillId="0" borderId="31" xfId="6" applyFont="1" applyBorder="1" applyAlignment="1">
      <alignment horizontal="center"/>
    </xf>
    <xf numFmtId="0" fontId="9" fillId="0" borderId="7" xfId="6" applyFont="1" applyBorder="1"/>
    <xf numFmtId="0" fontId="9" fillId="0" borderId="5" xfId="6" applyFont="1" applyBorder="1"/>
    <xf numFmtId="14" fontId="9" fillId="0" borderId="5" xfId="6" applyNumberFormat="1" applyFont="1" applyBorder="1" applyAlignment="1">
      <alignment horizontal="center"/>
    </xf>
    <xf numFmtId="0" fontId="8" fillId="0" borderId="31" xfId="6" applyFont="1" applyBorder="1"/>
    <xf numFmtId="0" fontId="8" fillId="0" borderId="7" xfId="6" applyFont="1" applyBorder="1" applyAlignment="1">
      <alignment horizontal="center"/>
    </xf>
    <xf numFmtId="0" fontId="9" fillId="0" borderId="5" xfId="6" applyFont="1" applyBorder="1" applyAlignment="1"/>
    <xf numFmtId="3" fontId="9" fillId="0" borderId="5" xfId="6" applyNumberFormat="1" applyFont="1" applyBorder="1"/>
    <xf numFmtId="3" fontId="9" fillId="0" borderId="31" xfId="6" applyNumberFormat="1" applyFont="1" applyBorder="1"/>
    <xf numFmtId="1" fontId="8" fillId="0" borderId="5" xfId="6" applyNumberFormat="1" applyFont="1" applyBorder="1" applyAlignment="1">
      <alignment horizontal="center"/>
    </xf>
    <xf numFmtId="3" fontId="8" fillId="0" borderId="5" xfId="6" applyNumberFormat="1" applyFont="1" applyBorder="1"/>
    <xf numFmtId="3" fontId="8" fillId="0" borderId="31" xfId="6" applyNumberFormat="1" applyFont="1" applyBorder="1"/>
    <xf numFmtId="3" fontId="8" fillId="0" borderId="5" xfId="6" applyNumberFormat="1" applyFont="1" applyBorder="1" applyAlignment="1">
      <alignment horizontal="right"/>
    </xf>
    <xf numFmtId="0" fontId="8" fillId="0" borderId="9" xfId="6" applyFont="1" applyBorder="1" applyAlignment="1">
      <alignment horizontal="center"/>
    </xf>
    <xf numFmtId="0" fontId="8" fillId="0" borderId="29" xfId="6" applyFont="1" applyBorder="1"/>
    <xf numFmtId="3" fontId="9" fillId="0" borderId="29" xfId="6" applyNumberFormat="1" applyFont="1" applyBorder="1"/>
    <xf numFmtId="3" fontId="9" fillId="0" borderId="33" xfId="6" applyNumberFormat="1" applyFont="1" applyBorder="1"/>
    <xf numFmtId="0" fontId="8" fillId="0" borderId="18" xfId="6" applyFont="1" applyBorder="1" applyAlignment="1">
      <alignment horizontal="center"/>
    </xf>
    <xf numFmtId="0" fontId="9" fillId="0" borderId="18" xfId="6" applyFont="1" applyBorder="1"/>
    <xf numFmtId="3" fontId="9" fillId="0" borderId="18" xfId="6" applyNumberFormat="1" applyFont="1" applyBorder="1"/>
    <xf numFmtId="0" fontId="8" fillId="0" borderId="2" xfId="6" applyFont="1" applyBorder="1" applyAlignment="1">
      <alignment horizontal="center"/>
    </xf>
    <xf numFmtId="0" fontId="9" fillId="0" borderId="4" xfId="6" applyFont="1" applyBorder="1"/>
    <xf numFmtId="3" fontId="9" fillId="0" borderId="4" xfId="6" applyNumberFormat="1" applyFont="1" applyBorder="1"/>
    <xf numFmtId="3" fontId="9" fillId="0" borderId="35" xfId="6" applyNumberFormat="1" applyFont="1" applyBorder="1"/>
    <xf numFmtId="0" fontId="8" fillId="0" borderId="27" xfId="6" applyFont="1" applyBorder="1" applyAlignment="1"/>
    <xf numFmtId="0" fontId="8" fillId="0" borderId="27" xfId="6" applyFont="1" applyBorder="1" applyAlignment="1">
      <alignment horizontal="left"/>
    </xf>
    <xf numFmtId="0" fontId="9" fillId="0" borderId="27" xfId="6" applyFont="1" applyBorder="1" applyAlignment="1"/>
    <xf numFmtId="0" fontId="8" fillId="0" borderId="15" xfId="6" applyFont="1" applyBorder="1"/>
    <xf numFmtId="0" fontId="9" fillId="0" borderId="57" xfId="6" applyFont="1" applyBorder="1" applyAlignment="1"/>
    <xf numFmtId="0" fontId="8" fillId="0" borderId="16" xfId="6" applyFont="1" applyBorder="1"/>
    <xf numFmtId="3" fontId="9" fillId="0" borderId="16" xfId="6" applyNumberFormat="1" applyFont="1" applyBorder="1"/>
    <xf numFmtId="3" fontId="9" fillId="0" borderId="49" xfId="6" applyNumberFormat="1" applyFont="1" applyBorder="1"/>
    <xf numFmtId="0" fontId="79" fillId="0" borderId="0" xfId="0" applyFont="1"/>
    <xf numFmtId="0" fontId="77" fillId="0" borderId="0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3" fontId="3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0" fontId="82" fillId="0" borderId="0" xfId="0" applyFont="1"/>
    <xf numFmtId="0" fontId="82" fillId="0" borderId="0" xfId="0" applyFont="1" applyAlignment="1">
      <alignment horizontal="right" vertical="center"/>
    </xf>
    <xf numFmtId="0" fontId="82" fillId="0" borderId="13" xfId="0" applyFont="1" applyBorder="1" applyAlignment="1">
      <alignment horizontal="center" vertical="center" wrapText="1"/>
    </xf>
    <xf numFmtId="0" fontId="83" fillId="0" borderId="87" xfId="0" applyFont="1" applyBorder="1" applyAlignment="1">
      <alignment horizontal="center" vertical="center" wrapText="1"/>
    </xf>
    <xf numFmtId="0" fontId="82" fillId="0" borderId="7" xfId="0" quotePrefix="1" applyFont="1" applyBorder="1" applyAlignment="1">
      <alignment horizontal="center" vertical="center"/>
    </xf>
    <xf numFmtId="0" fontId="83" fillId="0" borderId="7" xfId="0" quotePrefix="1" applyFont="1" applyBorder="1" applyAlignment="1">
      <alignment horizontal="center" vertical="center"/>
    </xf>
    <xf numFmtId="0" fontId="83" fillId="0" borderId="15" xfId="0" quotePrefix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36" fillId="0" borderId="0" xfId="0" applyFont="1" applyAlignment="1">
      <alignment horizontal="right"/>
    </xf>
    <xf numFmtId="0" fontId="13" fillId="0" borderId="0" xfId="0" applyFont="1"/>
    <xf numFmtId="0" fontId="84" fillId="0" borderId="21" xfId="0" applyFont="1" applyBorder="1"/>
    <xf numFmtId="3" fontId="35" fillId="0" borderId="45" xfId="0" applyNumberFormat="1" applyFont="1" applyBorder="1"/>
    <xf numFmtId="3" fontId="35" fillId="0" borderId="65" xfId="0" applyNumberFormat="1" applyFont="1" applyBorder="1" applyAlignment="1">
      <alignment horizontal="right"/>
    </xf>
    <xf numFmtId="3" fontId="35" fillId="0" borderId="45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13" fillId="0" borderId="20" xfId="0" applyNumberFormat="1" applyFont="1" applyBorder="1" applyAlignment="1">
      <alignment horizontal="right"/>
    </xf>
    <xf numFmtId="3" fontId="13" fillId="0" borderId="19" xfId="0" applyNumberFormat="1" applyFont="1" applyBorder="1" applyAlignment="1">
      <alignment horizontal="right"/>
    </xf>
    <xf numFmtId="3" fontId="13" fillId="0" borderId="45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horizontal="right" vertical="center" wrapText="1"/>
    </xf>
    <xf numFmtId="0" fontId="83" fillId="0" borderId="90" xfId="0" applyFont="1" applyBorder="1" applyAlignment="1">
      <alignment horizontal="center" vertical="center"/>
    </xf>
    <xf numFmtId="0" fontId="83" fillId="0" borderId="91" xfId="0" applyFont="1" applyBorder="1" applyAlignment="1">
      <alignment horizontal="center" vertical="center" wrapText="1"/>
    </xf>
    <xf numFmtId="0" fontId="85" fillId="0" borderId="7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 vertical="center" wrapText="1"/>
    </xf>
    <xf numFmtId="0" fontId="85" fillId="0" borderId="31" xfId="0" applyFont="1" applyBorder="1" applyAlignment="1">
      <alignment horizontal="center" vertical="center" wrapText="1"/>
    </xf>
    <xf numFmtId="0" fontId="82" fillId="0" borderId="7" xfId="0" applyFont="1" applyBorder="1" applyAlignment="1">
      <alignment vertical="center"/>
    </xf>
    <xf numFmtId="3" fontId="82" fillId="0" borderId="5" xfId="0" applyNumberFormat="1" applyFont="1" applyBorder="1" applyAlignment="1">
      <alignment horizontal="right" vertical="center" wrapText="1"/>
    </xf>
    <xf numFmtId="3" fontId="82" fillId="0" borderId="31" xfId="0" applyNumberFormat="1" applyFont="1" applyBorder="1" applyAlignment="1">
      <alignment horizontal="right" vertical="center" wrapText="1"/>
    </xf>
    <xf numFmtId="0" fontId="83" fillId="0" borderId="10" xfId="0" applyFont="1" applyBorder="1" applyAlignment="1">
      <alignment vertical="center"/>
    </xf>
    <xf numFmtId="3" fontId="83" fillId="0" borderId="12" xfId="0" applyNumberFormat="1" applyFont="1" applyBorder="1" applyAlignment="1">
      <alignment horizontal="right" vertical="center" wrapText="1"/>
    </xf>
    <xf numFmtId="3" fontId="83" fillId="0" borderId="22" xfId="0" applyNumberFormat="1" applyFont="1" applyBorder="1" applyAlignment="1">
      <alignment horizontal="right" vertical="center" wrapText="1"/>
    </xf>
    <xf numFmtId="0" fontId="80" fillId="0" borderId="0" xfId="0" applyFont="1" applyBorder="1" applyAlignment="1">
      <alignment horizontal="right" vertical="center"/>
    </xf>
    <xf numFmtId="0" fontId="80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36" fillId="0" borderId="28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86" fillId="0" borderId="5" xfId="0" applyFont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55" fillId="0" borderId="5" xfId="0" applyFont="1" applyBorder="1" applyAlignment="1">
      <alignment horizontal="left" vertical="center" wrapText="1"/>
    </xf>
    <xf numFmtId="0" fontId="55" fillId="0" borderId="5" xfId="0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5" fillId="0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86" fillId="2" borderId="5" xfId="0" applyFont="1" applyFill="1" applyBorder="1" applyAlignment="1">
      <alignment horizontal="left" vertical="center" wrapText="1"/>
    </xf>
    <xf numFmtId="3" fontId="9" fillId="3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3" fontId="80" fillId="0" borderId="0" xfId="0" applyNumberFormat="1" applyFont="1" applyAlignment="1">
      <alignment horizontal="right" vertical="center"/>
    </xf>
    <xf numFmtId="3" fontId="80" fillId="0" borderId="0" xfId="0" applyNumberFormat="1" applyFont="1" applyBorder="1" applyAlignment="1">
      <alignment horizontal="right" vertical="center"/>
    </xf>
    <xf numFmtId="0" fontId="86" fillId="2" borderId="5" xfId="0" applyFont="1" applyFill="1" applyBorder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0" fontId="44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3" fontId="9" fillId="4" borderId="5" xfId="0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horizontal="right"/>
    </xf>
    <xf numFmtId="3" fontId="51" fillId="0" borderId="14" xfId="0" applyNumberFormat="1" applyFont="1" applyFill="1" applyBorder="1" applyAlignment="1">
      <alignment horizontal="right"/>
    </xf>
    <xf numFmtId="0" fontId="16" fillId="0" borderId="58" xfId="0" applyFont="1" applyBorder="1" applyAlignment="1">
      <alignment horizontal="left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16" fillId="0" borderId="65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87" fillId="0" borderId="0" xfId="0" applyFont="1"/>
    <xf numFmtId="0" fontId="82" fillId="0" borderId="93" xfId="0" applyFont="1" applyBorder="1" applyAlignment="1">
      <alignment horizontal="center" vertical="center" wrapText="1"/>
    </xf>
    <xf numFmtId="3" fontId="82" fillId="0" borderId="31" xfId="0" applyNumberFormat="1" applyFont="1" applyBorder="1" applyAlignment="1">
      <alignment horizontal="right" vertical="center"/>
    </xf>
    <xf numFmtId="3" fontId="83" fillId="0" borderId="31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right" vertical="center"/>
    </xf>
    <xf numFmtId="3" fontId="17" fillId="0" borderId="38" xfId="7" applyNumberFormat="1" applyFont="1" applyBorder="1" applyAlignment="1">
      <alignment horizontal="right"/>
    </xf>
    <xf numFmtId="3" fontId="30" fillId="0" borderId="26" xfId="7" applyNumberFormat="1" applyFont="1" applyBorder="1" applyAlignment="1">
      <alignment horizontal="right"/>
    </xf>
    <xf numFmtId="3" fontId="30" fillId="0" borderId="38" xfId="7" applyNumberFormat="1" applyFont="1" applyBorder="1" applyAlignment="1">
      <alignment horizontal="right"/>
    </xf>
    <xf numFmtId="3" fontId="14" fillId="0" borderId="98" xfId="7" applyNumberFormat="1" applyFont="1" applyBorder="1"/>
    <xf numFmtId="3" fontId="14" fillId="0" borderId="100" xfId="7" applyNumberFormat="1" applyFont="1" applyBorder="1"/>
    <xf numFmtId="3" fontId="0" fillId="0" borderId="25" xfId="7" applyNumberFormat="1" applyFont="1" applyBorder="1" applyAlignment="1">
      <alignment horizontal="right" vertical="top" wrapText="1"/>
    </xf>
    <xf numFmtId="3" fontId="33" fillId="0" borderId="25" xfId="7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28" fillId="0" borderId="65" xfId="0" applyFont="1" applyBorder="1"/>
    <xf numFmtId="0" fontId="26" fillId="0" borderId="46" xfId="0" applyFont="1" applyBorder="1" applyAlignment="1">
      <alignment horizontal="left"/>
    </xf>
    <xf numFmtId="3" fontId="27" fillId="0" borderId="20" xfId="0" applyNumberFormat="1" applyFont="1" applyBorder="1" applyAlignment="1">
      <alignment horizontal="right"/>
    </xf>
    <xf numFmtId="3" fontId="27" fillId="0" borderId="18" xfId="0" applyNumberFormat="1" applyFont="1" applyBorder="1" applyAlignment="1">
      <alignment horizontal="center" vertical="center"/>
    </xf>
    <xf numFmtId="3" fontId="30" fillId="0" borderId="8" xfId="0" applyNumberFormat="1" applyFont="1" applyBorder="1" applyAlignment="1">
      <alignment horizontal="right"/>
    </xf>
    <xf numFmtId="3" fontId="30" fillId="0" borderId="101" xfId="7" applyNumberFormat="1" applyFont="1" applyBorder="1" applyAlignment="1">
      <alignment horizontal="right"/>
    </xf>
    <xf numFmtId="0" fontId="28" fillId="0" borderId="18" xfId="0" applyFont="1" applyBorder="1" applyAlignment="1">
      <alignment horizontal="left" wrapText="1"/>
    </xf>
    <xf numFmtId="0" fontId="82" fillId="0" borderId="21" xfId="0" applyFont="1" applyBorder="1" applyAlignment="1">
      <alignment horizontal="center" vertical="center" wrapText="1"/>
    </xf>
    <xf numFmtId="3" fontId="82" fillId="0" borderId="21" xfId="0" applyNumberFormat="1" applyFont="1" applyBorder="1" applyAlignment="1">
      <alignment horizontal="right" vertical="center"/>
    </xf>
    <xf numFmtId="3" fontId="83" fillId="0" borderId="21" xfId="0" applyNumberFormat="1" applyFont="1" applyBorder="1" applyAlignment="1">
      <alignment horizontal="right" vertical="center"/>
    </xf>
    <xf numFmtId="3" fontId="89" fillId="0" borderId="58" xfId="0" applyNumberFormat="1" applyFont="1" applyBorder="1"/>
    <xf numFmtId="3" fontId="89" fillId="0" borderId="14" xfId="0" applyNumberFormat="1" applyFont="1" applyFill="1" applyBorder="1" applyAlignment="1">
      <alignment horizontal="right"/>
    </xf>
    <xf numFmtId="3" fontId="89" fillId="0" borderId="58" xfId="0" applyNumberFormat="1" applyFont="1" applyFill="1" applyBorder="1" applyAlignment="1">
      <alignment horizontal="right"/>
    </xf>
    <xf numFmtId="9" fontId="89" fillId="0" borderId="58" xfId="0" applyNumberFormat="1" applyFont="1" applyBorder="1"/>
    <xf numFmtId="0" fontId="89" fillId="0" borderId="27" xfId="0" applyFont="1" applyBorder="1"/>
    <xf numFmtId="3" fontId="90" fillId="0" borderId="58" xfId="0" applyNumberFormat="1" applyFont="1" applyBorder="1"/>
    <xf numFmtId="3" fontId="91" fillId="0" borderId="58" xfId="0" applyNumberFormat="1" applyFont="1" applyBorder="1"/>
    <xf numFmtId="0" fontId="89" fillId="0" borderId="3" xfId="0" applyFont="1" applyBorder="1"/>
    <xf numFmtId="3" fontId="90" fillId="0" borderId="60" xfId="0" applyNumberFormat="1" applyFont="1" applyBorder="1"/>
    <xf numFmtId="3" fontId="89" fillId="0" borderId="60" xfId="0" applyNumberFormat="1" applyFont="1" applyFill="1" applyBorder="1" applyAlignment="1">
      <alignment horizontal="right"/>
    </xf>
    <xf numFmtId="3" fontId="89" fillId="0" borderId="68" xfId="0" applyNumberFormat="1" applyFont="1" applyFill="1" applyBorder="1" applyAlignment="1">
      <alignment horizontal="right"/>
    </xf>
    <xf numFmtId="9" fontId="89" fillId="0" borderId="68" xfId="0" applyNumberFormat="1" applyFont="1" applyBorder="1"/>
    <xf numFmtId="9" fontId="90" fillId="0" borderId="58" xfId="0" applyNumberFormat="1" applyFont="1" applyBorder="1"/>
    <xf numFmtId="0" fontId="92" fillId="0" borderId="2" xfId="0" applyFont="1" applyBorder="1"/>
    <xf numFmtId="0" fontId="92" fillId="0" borderId="3" xfId="0" applyFont="1" applyBorder="1"/>
    <xf numFmtId="3" fontId="92" fillId="0" borderId="60" xfId="0" applyNumberFormat="1" applyFont="1" applyBorder="1"/>
    <xf numFmtId="3" fontId="92" fillId="0" borderId="28" xfId="0" applyNumberFormat="1" applyFont="1" applyBorder="1"/>
    <xf numFmtId="9" fontId="93" fillId="0" borderId="68" xfId="0" applyNumberFormat="1" applyFont="1" applyBorder="1"/>
    <xf numFmtId="0" fontId="92" fillId="0" borderId="7" xfId="0" applyFont="1" applyBorder="1"/>
    <xf numFmtId="0" fontId="93" fillId="0" borderId="27" xfId="0" applyFont="1" applyBorder="1"/>
    <xf numFmtId="3" fontId="92" fillId="0" borderId="58" xfId="0" applyNumberFormat="1" applyFont="1" applyBorder="1"/>
    <xf numFmtId="3" fontId="92" fillId="0" borderId="58" xfId="0" applyNumberFormat="1" applyFont="1" applyBorder="1" applyAlignment="1">
      <alignment horizontal="right"/>
    </xf>
    <xf numFmtId="3" fontId="92" fillId="0" borderId="62" xfId="0" applyNumberFormat="1" applyFont="1" applyFill="1" applyBorder="1" applyAlignment="1">
      <alignment horizontal="right"/>
    </xf>
    <xf numFmtId="9" fontId="93" fillId="0" borderId="58" xfId="0" applyNumberFormat="1" applyFont="1" applyBorder="1"/>
    <xf numFmtId="3" fontId="93" fillId="0" borderId="58" xfId="0" applyNumberFormat="1" applyFont="1" applyBorder="1" applyAlignment="1">
      <alignment horizontal="right"/>
    </xf>
    <xf numFmtId="3" fontId="93" fillId="0" borderId="62" xfId="0" applyNumberFormat="1" applyFont="1" applyFill="1" applyBorder="1" applyAlignment="1">
      <alignment horizontal="right"/>
    </xf>
    <xf numFmtId="3" fontId="93" fillId="0" borderId="58" xfId="0" applyNumberFormat="1" applyFont="1" applyBorder="1"/>
    <xf numFmtId="0" fontId="93" fillId="0" borderId="15" xfId="0" applyFont="1" applyBorder="1"/>
    <xf numFmtId="0" fontId="93" fillId="0" borderId="30" xfId="0" applyFont="1" applyBorder="1"/>
    <xf numFmtId="3" fontId="93" fillId="0" borderId="59" xfId="0" applyNumberFormat="1" applyFont="1" applyBorder="1"/>
    <xf numFmtId="3" fontId="93" fillId="0" borderId="59" xfId="0" applyNumberFormat="1" applyFont="1" applyFill="1" applyBorder="1" applyAlignment="1">
      <alignment horizontal="right"/>
    </xf>
    <xf numFmtId="3" fontId="93" fillId="0" borderId="70" xfId="0" applyNumberFormat="1" applyFont="1" applyFill="1" applyBorder="1" applyAlignment="1">
      <alignment horizontal="right"/>
    </xf>
    <xf numFmtId="9" fontId="93" fillId="0" borderId="61" xfId="0" applyNumberFormat="1" applyFont="1" applyBorder="1"/>
    <xf numFmtId="0" fontId="94" fillId="0" borderId="46" xfId="0" applyFont="1" applyBorder="1"/>
    <xf numFmtId="0" fontId="59" fillId="0" borderId="18" xfId="0" applyFont="1" applyBorder="1"/>
    <xf numFmtId="3" fontId="95" fillId="0" borderId="18" xfId="0" applyNumberFormat="1" applyFont="1" applyBorder="1"/>
    <xf numFmtId="3" fontId="95" fillId="0" borderId="17" xfId="0" applyNumberFormat="1" applyFont="1" applyBorder="1"/>
    <xf numFmtId="9" fontId="92" fillId="0" borderId="50" xfId="0" applyNumberFormat="1" applyFont="1" applyBorder="1"/>
    <xf numFmtId="0" fontId="11" fillId="0" borderId="0" xfId="0" applyFont="1" applyAlignment="1">
      <alignment horizontal="center"/>
    </xf>
    <xf numFmtId="166" fontId="96" fillId="0" borderId="2" xfId="0" applyNumberFormat="1" applyFont="1" applyBorder="1" applyAlignment="1">
      <alignment horizontal="center" vertical="center"/>
    </xf>
    <xf numFmtId="3" fontId="96" fillId="0" borderId="4" xfId="0" applyNumberFormat="1" applyFont="1" applyBorder="1" applyAlignment="1">
      <alignment horizontal="center" vertical="center"/>
    </xf>
    <xf numFmtId="3" fontId="97" fillId="0" borderId="18" xfId="0" applyNumberFormat="1" applyFont="1" applyBorder="1" applyAlignment="1">
      <alignment horizontal="center" vertical="center"/>
    </xf>
    <xf numFmtId="3" fontId="97" fillId="0" borderId="10" xfId="0" applyNumberFormat="1" applyFont="1" applyBorder="1" applyAlignment="1">
      <alignment horizontal="center" vertical="center"/>
    </xf>
    <xf numFmtId="3" fontId="97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4" fillId="0" borderId="25" xfId="7" applyNumberFormat="1" applyFont="1" applyBorder="1"/>
    <xf numFmtId="3" fontId="14" fillId="0" borderId="27" xfId="0" applyNumberFormat="1" applyFont="1" applyBorder="1"/>
    <xf numFmtId="3" fontId="14" fillId="0" borderId="73" xfId="0" applyNumberFormat="1" applyFont="1" applyBorder="1"/>
    <xf numFmtId="3" fontId="14" fillId="0" borderId="95" xfId="7" applyNumberFormat="1" applyFont="1" applyBorder="1"/>
    <xf numFmtId="3" fontId="14" fillId="0" borderId="18" xfId="0" applyNumberFormat="1" applyFont="1" applyBorder="1"/>
    <xf numFmtId="0" fontId="16" fillId="0" borderId="104" xfId="0" applyFont="1" applyBorder="1" applyAlignment="1">
      <alignment horizontal="left"/>
    </xf>
    <xf numFmtId="3" fontId="14" fillId="0" borderId="64" xfId="0" applyNumberFormat="1" applyFont="1" applyBorder="1"/>
    <xf numFmtId="3" fontId="16" fillId="0" borderId="4" xfId="0" applyNumberFormat="1" applyFont="1" applyBorder="1"/>
    <xf numFmtId="3" fontId="18" fillId="0" borderId="3" xfId="0" applyNumberFormat="1" applyFont="1" applyBorder="1"/>
    <xf numFmtId="3" fontId="16" fillId="0" borderId="5" xfId="0" applyNumberFormat="1" applyFont="1" applyBorder="1"/>
    <xf numFmtId="3" fontId="18" fillId="0" borderId="27" xfId="0" applyNumberFormat="1" applyFont="1" applyBorder="1"/>
    <xf numFmtId="3" fontId="14" fillId="0" borderId="21" xfId="0" applyNumberFormat="1" applyFont="1" applyBorder="1"/>
    <xf numFmtId="3" fontId="16" fillId="0" borderId="73" xfId="0" applyNumberFormat="1" applyFont="1" applyBorder="1"/>
    <xf numFmtId="3" fontId="16" fillId="0" borderId="71" xfId="0" applyNumberFormat="1" applyFont="1" applyBorder="1"/>
    <xf numFmtId="3" fontId="14" fillId="0" borderId="92" xfId="0" applyNumberFormat="1" applyFont="1" applyBorder="1"/>
    <xf numFmtId="3" fontId="14" fillId="0" borderId="0" xfId="0" applyNumberFormat="1" applyFont="1" applyBorder="1"/>
    <xf numFmtId="3" fontId="14" fillId="0" borderId="5" xfId="7" applyNumberFormat="1" applyFont="1" applyBorder="1"/>
    <xf numFmtId="3" fontId="14" fillId="5" borderId="105" xfId="0" applyNumberFormat="1" applyFont="1" applyFill="1" applyBorder="1"/>
    <xf numFmtId="3" fontId="14" fillId="5" borderId="63" xfId="0" applyNumberFormat="1" applyFont="1" applyFill="1" applyBorder="1"/>
    <xf numFmtId="3" fontId="14" fillId="5" borderId="84" xfId="0" applyNumberFormat="1" applyFont="1" applyFill="1" applyBorder="1"/>
    <xf numFmtId="3" fontId="14" fillId="5" borderId="51" xfId="0" applyNumberFormat="1" applyFont="1" applyFill="1" applyBorder="1"/>
    <xf numFmtId="166" fontId="63" fillId="5" borderId="75" xfId="0" applyNumberFormat="1" applyFont="1" applyFill="1" applyBorder="1" applyAlignment="1">
      <alignment horizontal="center"/>
    </xf>
    <xf numFmtId="3" fontId="14" fillId="5" borderId="104" xfId="0" applyNumberFormat="1" applyFont="1" applyFill="1" applyBorder="1"/>
    <xf numFmtId="3" fontId="17" fillId="5" borderId="28" xfId="0" applyNumberFormat="1" applyFont="1" applyFill="1" applyBorder="1"/>
    <xf numFmtId="3" fontId="17" fillId="5" borderId="60" xfId="0" applyNumberFormat="1" applyFont="1" applyFill="1" applyBorder="1"/>
    <xf numFmtId="3" fontId="18" fillId="5" borderId="107" xfId="0" applyNumberFormat="1" applyFont="1" applyFill="1" applyBorder="1"/>
    <xf numFmtId="3" fontId="18" fillId="5" borderId="18" xfId="0" applyNumberFormat="1" applyFont="1" applyFill="1" applyBorder="1"/>
    <xf numFmtId="3" fontId="14" fillId="5" borderId="97" xfId="7" applyNumberFormat="1" applyFont="1" applyFill="1" applyBorder="1"/>
    <xf numFmtId="3" fontId="14" fillId="5" borderId="98" xfId="7" applyNumberFormat="1" applyFont="1" applyFill="1" applyBorder="1"/>
    <xf numFmtId="3" fontId="14" fillId="5" borderId="99" xfId="7" applyNumberFormat="1" applyFont="1" applyFill="1" applyBorder="1"/>
    <xf numFmtId="3" fontId="14" fillId="5" borderId="100" xfId="7" applyNumberFormat="1" applyFont="1" applyFill="1" applyBorder="1"/>
    <xf numFmtId="3" fontId="19" fillId="5" borderId="107" xfId="0" applyNumberFormat="1" applyFont="1" applyFill="1" applyBorder="1"/>
    <xf numFmtId="3" fontId="19" fillId="5" borderId="18" xfId="0" applyNumberFormat="1" applyFont="1" applyFill="1" applyBorder="1"/>
    <xf numFmtId="3" fontId="14" fillId="5" borderId="94" xfId="7" applyNumberFormat="1" applyFont="1" applyFill="1" applyBorder="1"/>
    <xf numFmtId="3" fontId="14" fillId="5" borderId="25" xfId="7" applyNumberFormat="1" applyFont="1" applyFill="1" applyBorder="1"/>
    <xf numFmtId="3" fontId="14" fillId="5" borderId="54" xfId="0" applyNumberFormat="1" applyFont="1" applyFill="1" applyBorder="1"/>
    <xf numFmtId="3" fontId="14" fillId="5" borderId="5" xfId="0" applyNumberFormat="1" applyFont="1" applyFill="1" applyBorder="1"/>
    <xf numFmtId="3" fontId="14" fillId="5" borderId="74" xfId="0" applyNumberFormat="1" applyFont="1" applyFill="1" applyBorder="1"/>
    <xf numFmtId="3" fontId="14" fillId="5" borderId="73" xfId="0" applyNumberFormat="1" applyFont="1" applyFill="1" applyBorder="1"/>
    <xf numFmtId="3" fontId="19" fillId="5" borderId="106" xfId="0" applyNumberFormat="1" applyFont="1" applyFill="1" applyBorder="1"/>
    <xf numFmtId="3" fontId="19" fillId="5" borderId="12" xfId="0" applyNumberFormat="1" applyFont="1" applyFill="1" applyBorder="1"/>
    <xf numFmtId="3" fontId="18" fillId="5" borderId="52" xfId="0" applyNumberFormat="1" applyFont="1" applyFill="1" applyBorder="1"/>
    <xf numFmtId="3" fontId="18" fillId="5" borderId="4" xfId="0" applyNumberFormat="1" applyFont="1" applyFill="1" applyBorder="1"/>
    <xf numFmtId="3" fontId="18" fillId="5" borderId="54" xfId="0" applyNumberFormat="1" applyFont="1" applyFill="1" applyBorder="1"/>
    <xf numFmtId="3" fontId="18" fillId="5" borderId="5" xfId="0" applyNumberFormat="1" applyFont="1" applyFill="1" applyBorder="1"/>
    <xf numFmtId="3" fontId="18" fillId="5" borderId="74" xfId="0" applyNumberFormat="1" applyFont="1" applyFill="1" applyBorder="1"/>
    <xf numFmtId="3" fontId="18" fillId="5" borderId="73" xfId="0" applyNumberFormat="1" applyFont="1" applyFill="1" applyBorder="1"/>
    <xf numFmtId="3" fontId="18" fillId="5" borderId="108" xfId="0" applyNumberFormat="1" applyFont="1" applyFill="1" applyBorder="1"/>
    <xf numFmtId="3" fontId="18" fillId="5" borderId="53" xfId="0" applyNumberFormat="1" applyFont="1" applyFill="1" applyBorder="1"/>
    <xf numFmtId="3" fontId="18" fillId="5" borderId="6" xfId="0" applyNumberFormat="1" applyFont="1" applyFill="1" applyBorder="1"/>
    <xf numFmtId="3" fontId="19" fillId="5" borderId="108" xfId="0" applyNumberFormat="1" applyFont="1" applyFill="1" applyBorder="1"/>
    <xf numFmtId="3" fontId="16" fillId="5" borderId="73" xfId="0" applyNumberFormat="1" applyFont="1" applyFill="1" applyBorder="1"/>
    <xf numFmtId="3" fontId="14" fillId="5" borderId="38" xfId="7" applyNumberFormat="1" applyFont="1" applyFill="1" applyBorder="1"/>
    <xf numFmtId="3" fontId="14" fillId="5" borderId="95" xfId="7" applyNumberFormat="1" applyFont="1" applyFill="1" applyBorder="1"/>
    <xf numFmtId="3" fontId="14" fillId="5" borderId="5" xfId="7" applyNumberFormat="1" applyFont="1" applyFill="1" applyBorder="1"/>
    <xf numFmtId="3" fontId="16" fillId="5" borderId="4" xfId="0" applyNumberFormat="1" applyFont="1" applyFill="1" applyBorder="1"/>
    <xf numFmtId="166" fontId="17" fillId="5" borderId="2" xfId="0" applyNumberFormat="1" applyFont="1" applyFill="1" applyBorder="1" applyAlignment="1">
      <alignment horizontal="center" vertical="center"/>
    </xf>
    <xf numFmtId="3" fontId="17" fillId="5" borderId="4" xfId="0" applyNumberFormat="1" applyFont="1" applyFill="1" applyBorder="1" applyAlignment="1">
      <alignment horizontal="center" vertical="center"/>
    </xf>
    <xf numFmtId="3" fontId="27" fillId="5" borderId="18" xfId="0" applyNumberFormat="1" applyFont="1" applyFill="1" applyBorder="1" applyAlignment="1">
      <alignment horizontal="center" vertical="center"/>
    </xf>
    <xf numFmtId="3" fontId="27" fillId="5" borderId="10" xfId="0" applyNumberFormat="1" applyFont="1" applyFill="1" applyBorder="1" applyAlignment="1">
      <alignment horizontal="center" vertical="center"/>
    </xf>
    <xf numFmtId="3" fontId="27" fillId="5" borderId="12" xfId="0" applyNumberFormat="1" applyFont="1" applyFill="1" applyBorder="1" applyAlignment="1">
      <alignment horizontal="center" vertical="center"/>
    </xf>
    <xf numFmtId="3" fontId="17" fillId="5" borderId="96" xfId="7" applyNumberFormat="1" applyFont="1" applyFill="1" applyBorder="1" applyAlignment="1">
      <alignment horizontal="right"/>
    </xf>
    <xf numFmtId="3" fontId="17" fillId="5" borderId="38" xfId="7" applyNumberFormat="1" applyFont="1" applyFill="1" applyBorder="1" applyAlignment="1">
      <alignment horizontal="right"/>
    </xf>
    <xf numFmtId="3" fontId="27" fillId="5" borderId="10" xfId="0" applyNumberFormat="1" applyFont="1" applyFill="1" applyBorder="1" applyAlignment="1">
      <alignment horizontal="right"/>
    </xf>
    <xf numFmtId="3" fontId="27" fillId="5" borderId="18" xfId="0" applyNumberFormat="1" applyFont="1" applyFill="1" applyBorder="1" applyAlignment="1">
      <alignment horizontal="right"/>
    </xf>
    <xf numFmtId="3" fontId="17" fillId="5" borderId="26" xfId="7" applyNumberFormat="1" applyFont="1" applyFill="1" applyBorder="1" applyAlignment="1">
      <alignment horizontal="right"/>
    </xf>
    <xf numFmtId="3" fontId="30" fillId="5" borderId="26" xfId="7" applyNumberFormat="1" applyFont="1" applyFill="1" applyBorder="1" applyAlignment="1">
      <alignment horizontal="right"/>
    </xf>
    <xf numFmtId="3" fontId="30" fillId="5" borderId="38" xfId="7" applyNumberFormat="1" applyFont="1" applyFill="1" applyBorder="1" applyAlignment="1">
      <alignment horizontal="right"/>
    </xf>
    <xf numFmtId="3" fontId="31" fillId="5" borderId="10" xfId="0" applyNumberFormat="1" applyFont="1" applyFill="1" applyBorder="1" applyAlignment="1">
      <alignment horizontal="right"/>
    </xf>
    <xf numFmtId="0" fontId="59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13" fillId="0" borderId="72" xfId="6" applyFont="1" applyBorder="1" applyAlignment="1">
      <alignment horizontal="center" vertical="center"/>
    </xf>
    <xf numFmtId="0" fontId="67" fillId="0" borderId="19" xfId="0" applyNumberFormat="1" applyFont="1" applyBorder="1" applyAlignment="1">
      <alignment horizontal="center" vertical="center" wrapText="1"/>
    </xf>
    <xf numFmtId="0" fontId="67" fillId="0" borderId="50" xfId="0" applyNumberFormat="1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69" fillId="0" borderId="48" xfId="0" applyFont="1" applyBorder="1" applyAlignment="1">
      <alignment horizontal="center" vertical="center" wrapText="1"/>
    </xf>
    <xf numFmtId="0" fontId="65" fillId="0" borderId="103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65" fillId="0" borderId="47" xfId="0" applyFont="1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8" fillId="0" borderId="48" xfId="0" applyFont="1" applyBorder="1" applyAlignment="1">
      <alignment horizontal="center" vertical="center"/>
    </xf>
    <xf numFmtId="0" fontId="68" fillId="0" borderId="102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68" fillId="0" borderId="46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6" fillId="0" borderId="65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1" fillId="0" borderId="79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58" fillId="0" borderId="72" xfId="0" applyFont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37" fillId="0" borderId="67" xfId="0" applyFont="1" applyFill="1" applyBorder="1"/>
    <xf numFmtId="0" fontId="38" fillId="0" borderId="34" xfId="0" applyFont="1" applyFill="1" applyBorder="1" applyAlignment="1">
      <alignment horizontal="center" vertical="center"/>
    </xf>
    <xf numFmtId="0" fontId="57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0" fillId="0" borderId="0" xfId="0" applyAlignment="1"/>
    <xf numFmtId="0" fontId="13" fillId="0" borderId="17" xfId="0" applyFont="1" applyFill="1" applyBorder="1" applyAlignment="1"/>
    <xf numFmtId="0" fontId="0" fillId="0" borderId="55" xfId="0" applyBorder="1" applyAlignment="1"/>
    <xf numFmtId="0" fontId="42" fillId="0" borderId="70" xfId="0" applyFont="1" applyFill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42" fillId="0" borderId="63" xfId="0" applyFont="1" applyBorder="1" applyAlignment="1">
      <alignment wrapText="1"/>
    </xf>
    <xf numFmtId="0" fontId="0" fillId="0" borderId="14" xfId="0" applyBorder="1" applyAlignment="1">
      <alignment wrapText="1"/>
    </xf>
    <xf numFmtId="0" fontId="45" fillId="0" borderId="17" xfId="0" applyFont="1" applyFill="1" applyBorder="1" applyAlignment="1">
      <alignment wrapText="1"/>
    </xf>
    <xf numFmtId="0" fontId="0" fillId="0" borderId="44" xfId="0" applyBorder="1" applyAlignment="1">
      <alignment wrapText="1"/>
    </xf>
    <xf numFmtId="0" fontId="45" fillId="0" borderId="44" xfId="0" applyFont="1" applyFill="1" applyBorder="1" applyAlignment="1">
      <alignment wrapText="1"/>
    </xf>
    <xf numFmtId="0" fontId="0" fillId="0" borderId="55" xfId="0" applyBorder="1" applyAlignment="1">
      <alignment wrapText="1"/>
    </xf>
    <xf numFmtId="0" fontId="13" fillId="0" borderId="17" xfId="0" applyFont="1" applyBorder="1" applyAlignment="1">
      <alignment wrapText="1"/>
    </xf>
    <xf numFmtId="0" fontId="35" fillId="0" borderId="75" xfId="0" applyFont="1" applyFill="1" applyBorder="1" applyAlignment="1">
      <alignment wrapText="1"/>
    </xf>
    <xf numFmtId="0" fontId="0" fillId="0" borderId="83" xfId="0" applyBorder="1" applyAlignment="1">
      <alignment wrapText="1"/>
    </xf>
    <xf numFmtId="49" fontId="35" fillId="0" borderId="63" xfId="0" applyNumberFormat="1" applyFont="1" applyFill="1" applyBorder="1" applyAlignment="1">
      <alignment wrapText="1"/>
    </xf>
    <xf numFmtId="0" fontId="0" fillId="0" borderId="54" xfId="0" applyBorder="1" applyAlignment="1">
      <alignment wrapText="1"/>
    </xf>
    <xf numFmtId="0" fontId="58" fillId="0" borderId="29" xfId="0" applyFont="1" applyBorder="1" applyAlignment="1"/>
    <xf numFmtId="0" fontId="35" fillId="0" borderId="62" xfId="0" applyFont="1" applyFill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42" fillId="0" borderId="62" xfId="0" applyFont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42" fillId="0" borderId="62" xfId="0" applyFont="1" applyFill="1" applyBorder="1" applyAlignment="1">
      <alignment horizontal="left" vertical="center" wrapText="1"/>
    </xf>
    <xf numFmtId="0" fontId="13" fillId="0" borderId="77" xfId="0" applyFont="1" applyBorder="1" applyAlignment="1">
      <alignment horizontal="center" vertical="center" wrapText="1"/>
    </xf>
    <xf numFmtId="0" fontId="65" fillId="0" borderId="72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3" fontId="37" fillId="0" borderId="18" xfId="0" applyNumberFormat="1" applyFont="1" applyBorder="1" applyAlignment="1">
      <alignment horizontal="center" vertical="center" wrapText="1"/>
    </xf>
    <xf numFmtId="3" fontId="37" fillId="0" borderId="19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3" fontId="37" fillId="0" borderId="81" xfId="0" applyNumberFormat="1" applyFont="1" applyBorder="1" applyAlignment="1">
      <alignment horizontal="center" vertical="center" wrapText="1"/>
    </xf>
    <xf numFmtId="3" fontId="37" fillId="0" borderId="82" xfId="0" applyNumberFormat="1" applyFont="1" applyBorder="1" applyAlignment="1">
      <alignment horizontal="center" vertical="center" wrapText="1"/>
    </xf>
    <xf numFmtId="0" fontId="75" fillId="0" borderId="0" xfId="0" applyFont="1" applyBorder="1" applyAlignment="1">
      <alignment horizontal="left" vertical="center" wrapText="1"/>
    </xf>
    <xf numFmtId="0" fontId="77" fillId="0" borderId="0" xfId="0" applyFont="1" applyBorder="1" applyAlignment="1">
      <alignment horizontal="center" vertical="top" wrapText="1"/>
    </xf>
    <xf numFmtId="0" fontId="9" fillId="0" borderId="29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80" fillId="0" borderId="0" xfId="0" applyFont="1" applyBorder="1" applyAlignment="1">
      <alignment horizontal="left"/>
    </xf>
    <xf numFmtId="0" fontId="80" fillId="0" borderId="0" xfId="0" applyFont="1" applyBorder="1" applyAlignment="1">
      <alignment horizontal="right"/>
    </xf>
    <xf numFmtId="0" fontId="81" fillId="0" borderId="0" xfId="0" applyFont="1" applyBorder="1" applyAlignment="1">
      <alignment horizontal="center"/>
    </xf>
    <xf numFmtId="0" fontId="9" fillId="0" borderId="75" xfId="6" applyFont="1" applyBorder="1" applyAlignment="1">
      <alignment horizontal="center" vertical="center"/>
    </xf>
    <xf numFmtId="0" fontId="9" fillId="0" borderId="85" xfId="6" applyFont="1" applyBorder="1" applyAlignment="1">
      <alignment horizontal="center" vertical="center"/>
    </xf>
    <xf numFmtId="0" fontId="9" fillId="0" borderId="86" xfId="6" applyFont="1" applyBorder="1" applyAlignment="1">
      <alignment horizontal="center" vertical="center"/>
    </xf>
    <xf numFmtId="0" fontId="9" fillId="0" borderId="63" xfId="6" applyFont="1" applyBorder="1" applyAlignment="1">
      <alignment horizontal="center" vertical="center"/>
    </xf>
    <xf numFmtId="0" fontId="9" fillId="0" borderId="62" xfId="6" applyFont="1" applyBorder="1" applyAlignment="1">
      <alignment horizontal="center" vertical="center"/>
    </xf>
    <xf numFmtId="0" fontId="9" fillId="0" borderId="14" xfId="6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3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6" fillId="2" borderId="5" xfId="0" applyFont="1" applyFill="1" applyBorder="1" applyAlignment="1">
      <alignment horizontal="left" vertical="center" wrapText="1"/>
    </xf>
    <xf numFmtId="0" fontId="80" fillId="0" borderId="0" xfId="0" applyFont="1" applyBorder="1" applyAlignment="1">
      <alignment horizontal="left" vertical="center"/>
    </xf>
    <xf numFmtId="0" fontId="80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 wrapText="1"/>
    </xf>
  </cellXfs>
  <cellStyles count="8">
    <cellStyle name="Excel Built-in Normal" xfId="7"/>
    <cellStyle name="Magyarázó szöveg" xfId="6" builtinId="53"/>
    <cellStyle name="Normál" xfId="0" builtinId="0"/>
    <cellStyle name="Normál 2" xfId="1"/>
    <cellStyle name="Normál 3" xfId="2"/>
    <cellStyle name="Normál 4" xfId="3"/>
    <cellStyle name="Normál_SEGEDLETEK" xfId="4"/>
    <cellStyle name="Százalék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GYZ~1/AppData/Local/Temp/2019%20z&#225;rsz&#225;mad&#225;s%20S&#225;p%20%20&#214;nk%20jav&#237;tot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znalo/Desktop/Ut&#243;ellen&#337;rz&#233;s/S&#225;p%20K&#246;zs&#233;gi%20&#214;nkorm&#225;nyzat/S&#225;p%20K&#246;zs&#233;gi%20&#214;nkorm&#225;nyzat%202016.%20z&#225;rsz&#225;mad&#225;s/2016%20%20&#233;vi%20z&#225;rsz&#225;m%20%20mell&#233;kletei%20S&#225;p%20K&#246;zs&#233;gi%20&#214;nkorm&#225;nyz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b.sz&#225;m&#250;%20mell&#233;kl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c.sz&#225;m&#250;%20mell&#233;k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2.sz.melléklet"/>
      <sheetName val="2.a.melléklet"/>
      <sheetName val="2.b.melléklet"/>
      <sheetName val="3.sz.melléklet"/>
      <sheetName val="3.a.sz.melléklet"/>
      <sheetName val="4. sz. melléklet"/>
      <sheetName val="4.a.számú melléklet"/>
      <sheetName val="5.sz.melléklet"/>
      <sheetName val="6.sz.melléklet"/>
      <sheetName val="7.sz.melléklet"/>
      <sheetName val="8.sz.melléklet"/>
      <sheetName val="9.sz.melléklet"/>
      <sheetName val="9.a.számú melléklet "/>
      <sheetName val="10.sz.mellékl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D13">
            <v>0</v>
          </cell>
        </row>
        <row r="16">
          <cell r="D16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2.sz.melléklet"/>
      <sheetName val="2.a.I.melléklet"/>
      <sheetName val="2.a.II.melléklet"/>
      <sheetName val="2.b.melléklet"/>
      <sheetName val="3.sz.melléklet"/>
      <sheetName val="4.sz.melléklet"/>
      <sheetName val="5. számú melléklet"/>
      <sheetName val="6.sz.melléklet"/>
      <sheetName val="7.sz.melléklet"/>
      <sheetName val="8.sz.melléklet"/>
      <sheetName val="9.sz.melléklet"/>
      <sheetName val="10.sz.melléklet"/>
      <sheetName val="11.sz.mellékl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1.b. melléklet"/>
      <sheetName val="1.c. melléklet"/>
      <sheetName val="2.sz.melléklet"/>
      <sheetName val="2.a.melléklet"/>
      <sheetName val="2.a.1 melléklet"/>
      <sheetName val="2.a.2. melléklet"/>
      <sheetName val="2.b.melléklet"/>
      <sheetName val="3.sz.melléklet"/>
      <sheetName val="3.a.sz.melléklet"/>
      <sheetName val="3.b.sz.melléklet"/>
      <sheetName val="3.c.sz.melléklet"/>
      <sheetName val="4. sz. melléklet"/>
      <sheetName val="4.a.számú melléklet"/>
      <sheetName val="4.b. számú melléklet"/>
      <sheetName val="4.c. számú melléklet"/>
      <sheetName val="5.sz.melléklet"/>
      <sheetName val="6.sz.melléklet"/>
      <sheetName val="7.sz.melléklet"/>
      <sheetName val="7.a sz.melléklet"/>
      <sheetName val="7.b sz.melléklet"/>
      <sheetName val="7.c sz.melléklet"/>
      <sheetName val="8.sz.melléklet"/>
      <sheetName val="9.sz.melléklet"/>
      <sheetName val="9.a.számú melléklet "/>
      <sheetName val="9.b.számú melléklet"/>
      <sheetName val="9.c.számú melléklet"/>
      <sheetName val="10.sz.melléklet"/>
      <sheetName val="4.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4">
          <cell r="C64">
            <v>0</v>
          </cell>
          <cell r="E64">
            <v>220882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1.b. melléklet"/>
      <sheetName val="1.c. melléklet"/>
      <sheetName val="2.sz.melléklet"/>
      <sheetName val="2.a.melléklet"/>
      <sheetName val="2.a.1 melléklet"/>
      <sheetName val="2.a.2. melléklet"/>
      <sheetName val="2.b.melléklet"/>
      <sheetName val="3.sz.melléklet"/>
      <sheetName val="3.a.sz.melléklet"/>
      <sheetName val="3.b.sz.melléklet"/>
      <sheetName val="3.c.sz.melléklet"/>
      <sheetName val="4. sz. melléklet"/>
      <sheetName val="4.a.számú melléklet"/>
      <sheetName val="4.b. számú melléklet"/>
      <sheetName val="4.c. számú melléklet"/>
      <sheetName val="5.sz.melléklet"/>
      <sheetName val="6.sz.melléklet"/>
      <sheetName val="7.sz.melléklet"/>
      <sheetName val="7.a sz.melléklet"/>
      <sheetName val="7.b sz.melléklet"/>
      <sheetName val="7.c sz.melléklet"/>
      <sheetName val="8.sz.melléklet"/>
      <sheetName val="9.sz.melléklet"/>
      <sheetName val="9.a.számú melléklet "/>
      <sheetName val="9.b.számú melléklet"/>
      <sheetName val="9.c.számú melléklet"/>
      <sheetName val="10.sz.melléklet"/>
      <sheetName val="4.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4">
          <cell r="C64">
            <v>1817484</v>
          </cell>
          <cell r="E64">
            <v>3712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net.jogtar.hu/jr/gen/hjegy_doc.cgi?docid=A1300004.KOR" TargetMode="External"/><Relationship Id="rId2" Type="http://schemas.openxmlformats.org/officeDocument/2006/relationships/hyperlink" Target="https://net.jogtar.hu/jr/gen/hjegy_doc.cgi?docid=A1300004.KOR" TargetMode="External"/><Relationship Id="rId1" Type="http://schemas.openxmlformats.org/officeDocument/2006/relationships/hyperlink" Target="https://net.jogtar.hu/jr/gen/hjegy_doc.cgi?docid=A1300004.KOR" TargetMode="Externa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D48" sqref="D48"/>
    </sheetView>
  </sheetViews>
  <sheetFormatPr defaultRowHeight="15"/>
  <cols>
    <col min="1" max="1" width="6.140625" customWidth="1"/>
    <col min="2" max="2" width="74.85546875" customWidth="1"/>
    <col min="3" max="3" width="17.7109375" style="31" customWidth="1"/>
    <col min="4" max="4" width="16.7109375" style="31" customWidth="1"/>
    <col min="5" max="5" width="14.5703125" customWidth="1"/>
    <col min="6" max="6" width="13.28515625" bestFit="1" customWidth="1"/>
    <col min="7" max="7" width="9.5703125" customWidth="1"/>
  </cols>
  <sheetData>
    <row r="1" spans="1:12">
      <c r="A1" s="589" t="s">
        <v>877</v>
      </c>
      <c r="B1" s="589"/>
      <c r="C1" s="85"/>
      <c r="E1" s="82" t="s">
        <v>96</v>
      </c>
    </row>
    <row r="2" spans="1:12">
      <c r="E2" s="83"/>
    </row>
    <row r="3" spans="1:12" ht="15.75">
      <c r="A3" s="590" t="s">
        <v>855</v>
      </c>
      <c r="B3" s="590"/>
      <c r="C3" s="590"/>
      <c r="D3" s="590"/>
      <c r="E3" s="590"/>
      <c r="F3" s="2"/>
      <c r="G3" s="1"/>
      <c r="H3" s="1"/>
      <c r="I3" s="1"/>
      <c r="J3" s="1"/>
      <c r="K3" s="1"/>
      <c r="L3" s="1"/>
    </row>
    <row r="4" spans="1:12" ht="15.75">
      <c r="A4" s="165"/>
      <c r="B4" s="165"/>
      <c r="C4" s="165"/>
      <c r="D4" s="165"/>
      <c r="E4" s="5" t="s">
        <v>116</v>
      </c>
      <c r="F4" s="2"/>
      <c r="G4" s="1"/>
      <c r="H4" s="1"/>
      <c r="I4" s="1"/>
      <c r="J4" s="1"/>
      <c r="K4" s="1"/>
      <c r="L4" s="1"/>
    </row>
    <row r="5" spans="1:12" ht="14.25" customHeight="1" thickBot="1">
      <c r="A5" s="80"/>
      <c r="B5" s="81"/>
      <c r="C5" s="86"/>
      <c r="D5" s="86"/>
      <c r="E5" s="81"/>
      <c r="F5" s="2"/>
      <c r="G5" s="1"/>
      <c r="H5" s="1"/>
      <c r="I5" s="1"/>
      <c r="J5" s="1"/>
      <c r="K5" s="1"/>
      <c r="L5" s="1"/>
    </row>
    <row r="6" spans="1:12" ht="16.5" thickBot="1">
      <c r="A6" s="1"/>
      <c r="B6" s="1"/>
      <c r="C6" s="601" t="s">
        <v>854</v>
      </c>
      <c r="D6" s="602"/>
      <c r="E6" s="603" t="s">
        <v>143</v>
      </c>
      <c r="F6" s="603"/>
      <c r="G6" s="1"/>
      <c r="H6" s="1"/>
      <c r="I6" s="1"/>
      <c r="J6" s="1"/>
      <c r="K6" s="1"/>
      <c r="L6" s="1"/>
    </row>
    <row r="7" spans="1:12">
      <c r="A7" s="591" t="s">
        <v>120</v>
      </c>
      <c r="B7" s="593" t="s">
        <v>119</v>
      </c>
      <c r="C7" s="595" t="s">
        <v>141</v>
      </c>
      <c r="D7" s="597" t="s">
        <v>142</v>
      </c>
      <c r="E7" s="599" t="s">
        <v>144</v>
      </c>
      <c r="F7" s="604" t="s">
        <v>145</v>
      </c>
      <c r="G7" s="3"/>
      <c r="H7" s="3"/>
      <c r="I7" s="3"/>
      <c r="J7" s="3"/>
      <c r="K7" s="3"/>
      <c r="L7" s="3"/>
    </row>
    <row r="8" spans="1:12" ht="15.75" thickBot="1">
      <c r="A8" s="592"/>
      <c r="B8" s="594"/>
      <c r="C8" s="596"/>
      <c r="D8" s="598"/>
      <c r="E8" s="600"/>
      <c r="F8" s="605"/>
      <c r="G8" s="3"/>
      <c r="H8" s="3"/>
      <c r="I8" s="3"/>
      <c r="J8" s="3"/>
      <c r="K8" s="3"/>
      <c r="L8" s="3"/>
    </row>
    <row r="9" spans="1:12" ht="15.75" thickBot="1">
      <c r="A9" s="177" t="s">
        <v>1</v>
      </c>
      <c r="B9" s="191" t="s">
        <v>2</v>
      </c>
      <c r="C9" s="192">
        <f>C10+C13</f>
        <v>20130000</v>
      </c>
      <c r="D9" s="192">
        <f>D10+D13</f>
        <v>48480247</v>
      </c>
      <c r="E9" s="192">
        <f>E10+E13</f>
        <v>48513562</v>
      </c>
      <c r="F9" s="201">
        <f>(E9/D9)</f>
        <v>1.0006871870929206</v>
      </c>
      <c r="G9" s="3"/>
      <c r="H9" s="3"/>
      <c r="I9" s="3"/>
      <c r="J9" s="3"/>
      <c r="K9" s="3"/>
      <c r="L9" s="3"/>
    </row>
    <row r="10" spans="1:12">
      <c r="A10" s="167"/>
      <c r="B10" s="189" t="s">
        <v>3</v>
      </c>
      <c r="C10" s="190">
        <f>SUM(C11:C12)</f>
        <v>0</v>
      </c>
      <c r="D10" s="190">
        <v>9014006</v>
      </c>
      <c r="E10" s="190">
        <v>9047321</v>
      </c>
      <c r="F10" s="202">
        <f t="shared" ref="F10:F19" si="0">(E10/D10)</f>
        <v>1.0036959150016098</v>
      </c>
      <c r="G10" s="1"/>
      <c r="H10" s="1"/>
      <c r="I10" s="1"/>
      <c r="J10" s="1"/>
      <c r="K10" s="1"/>
      <c r="L10" s="1"/>
    </row>
    <row r="11" spans="1:12">
      <c r="A11" s="94"/>
      <c r="B11" s="103" t="s">
        <v>4</v>
      </c>
      <c r="C11" s="106">
        <v>0</v>
      </c>
      <c r="D11" s="112">
        <v>9014006</v>
      </c>
      <c r="E11" s="113">
        <v>9047321</v>
      </c>
      <c r="F11" s="185">
        <f t="shared" si="0"/>
        <v>1.0036959150016098</v>
      </c>
      <c r="G11" s="1"/>
      <c r="H11" s="1"/>
      <c r="I11" s="1"/>
      <c r="J11" s="1"/>
    </row>
    <row r="12" spans="1:12">
      <c r="A12" s="94"/>
      <c r="B12" s="103" t="s">
        <v>5</v>
      </c>
      <c r="C12" s="106"/>
      <c r="D12" s="106"/>
      <c r="E12" s="106"/>
      <c r="F12" s="185"/>
      <c r="G12" s="1"/>
      <c r="H12" s="1"/>
      <c r="I12" s="1"/>
      <c r="J12" s="1"/>
    </row>
    <row r="13" spans="1:12">
      <c r="A13" s="95"/>
      <c r="B13" s="104" t="s">
        <v>6</v>
      </c>
      <c r="C13" s="107">
        <f>C15+C16+C17+C19+C20+C21</f>
        <v>20130000</v>
      </c>
      <c r="D13" s="107">
        <f>D15+D16+D17+D19+D20+D21</f>
        <v>39466241</v>
      </c>
      <c r="E13" s="107">
        <f>E15+E16+E17+E19+E20+E21</f>
        <v>39466241</v>
      </c>
      <c r="F13" s="202">
        <f t="shared" si="0"/>
        <v>1</v>
      </c>
      <c r="G13" s="3"/>
      <c r="H13" s="3"/>
      <c r="I13" s="3"/>
      <c r="J13" s="3"/>
    </row>
    <row r="14" spans="1:12">
      <c r="A14" s="94"/>
      <c r="B14" s="103" t="s">
        <v>7</v>
      </c>
      <c r="C14" s="110">
        <f>SUM(C15:C17)</f>
        <v>15975000</v>
      </c>
      <c r="D14" s="110">
        <f t="shared" ref="D14:E14" si="1">SUM(D15:D17)</f>
        <v>37261792</v>
      </c>
      <c r="E14" s="110">
        <f t="shared" si="1"/>
        <v>37261792</v>
      </c>
      <c r="F14" s="259">
        <f>E14/D14</f>
        <v>1</v>
      </c>
      <c r="G14" s="1"/>
      <c r="H14" s="1"/>
      <c r="I14" s="1"/>
      <c r="J14" s="1"/>
    </row>
    <row r="15" spans="1:12">
      <c r="A15" s="94"/>
      <c r="B15" s="103" t="s">
        <v>97</v>
      </c>
      <c r="C15" s="106">
        <v>15245000</v>
      </c>
      <c r="D15" s="112">
        <v>36413834</v>
      </c>
      <c r="E15" s="113">
        <v>36413834</v>
      </c>
      <c r="F15" s="185">
        <f t="shared" si="0"/>
        <v>1</v>
      </c>
      <c r="G15" s="1"/>
      <c r="H15" s="1"/>
      <c r="I15" s="1"/>
      <c r="J15" s="1"/>
    </row>
    <row r="16" spans="1:12">
      <c r="A16" s="94"/>
      <c r="B16" s="103" t="s">
        <v>107</v>
      </c>
      <c r="C16" s="106">
        <v>730000</v>
      </c>
      <c r="D16" s="112">
        <v>847958</v>
      </c>
      <c r="E16" s="113">
        <v>847958</v>
      </c>
      <c r="F16" s="185">
        <f t="shared" si="0"/>
        <v>1</v>
      </c>
      <c r="G16" s="1"/>
      <c r="H16" s="1"/>
      <c r="I16" s="1"/>
      <c r="J16" s="1"/>
    </row>
    <row r="17" spans="1:10">
      <c r="A17" s="94"/>
      <c r="B17" s="103" t="s">
        <v>115</v>
      </c>
      <c r="C17" s="106"/>
      <c r="D17" s="112"/>
      <c r="E17" s="113"/>
      <c r="F17" s="185"/>
      <c r="G17" s="1"/>
      <c r="H17" s="1"/>
      <c r="I17" s="1"/>
      <c r="J17" s="1"/>
    </row>
    <row r="18" spans="1:10">
      <c r="A18" s="94"/>
      <c r="B18" s="103" t="s">
        <v>8</v>
      </c>
      <c r="C18" s="110">
        <f>SUM(C19:C21)</f>
        <v>4155000</v>
      </c>
      <c r="D18" s="110">
        <f t="shared" ref="D18:E18" si="2">SUM(D19:D21)</f>
        <v>2204449</v>
      </c>
      <c r="E18" s="110">
        <f t="shared" si="2"/>
        <v>2204449</v>
      </c>
      <c r="F18" s="260">
        <f>E18/D18</f>
        <v>1</v>
      </c>
      <c r="G18" s="1"/>
      <c r="H18" s="1"/>
      <c r="I18" s="1"/>
      <c r="J18" s="1"/>
    </row>
    <row r="19" spans="1:10">
      <c r="A19" s="94"/>
      <c r="B19" s="103" t="s">
        <v>9</v>
      </c>
      <c r="C19" s="106">
        <v>4155000</v>
      </c>
      <c r="D19" s="112">
        <v>1262740</v>
      </c>
      <c r="E19" s="112">
        <v>1262740</v>
      </c>
      <c r="F19" s="185">
        <f t="shared" si="0"/>
        <v>1</v>
      </c>
      <c r="G19" s="1"/>
      <c r="H19" s="1"/>
      <c r="I19" s="1"/>
      <c r="J19" s="1"/>
    </row>
    <row r="20" spans="1:10">
      <c r="A20" s="94"/>
      <c r="B20" s="103" t="s">
        <v>98</v>
      </c>
      <c r="C20" s="106"/>
      <c r="D20" s="112"/>
      <c r="E20" s="112"/>
      <c r="F20" s="185"/>
      <c r="G20" s="1"/>
      <c r="H20" s="1"/>
      <c r="I20" s="1"/>
      <c r="J20" s="1"/>
    </row>
    <row r="21" spans="1:10" ht="15.75" thickBot="1">
      <c r="A21" s="99"/>
      <c r="B21" s="123" t="s">
        <v>10</v>
      </c>
      <c r="C21" s="124"/>
      <c r="D21" s="125">
        <v>941709</v>
      </c>
      <c r="E21" s="125">
        <v>941709</v>
      </c>
      <c r="F21" s="185">
        <f>E21/D21</f>
        <v>1</v>
      </c>
      <c r="G21" s="1"/>
      <c r="H21" s="1"/>
      <c r="I21" s="1"/>
      <c r="J21" s="1"/>
    </row>
    <row r="22" spans="1:10" ht="15.75" thickBot="1">
      <c r="A22" s="177" t="s">
        <v>11</v>
      </c>
      <c r="B22" s="178" t="s">
        <v>12</v>
      </c>
      <c r="C22" s="179">
        <f>C23</f>
        <v>104916987</v>
      </c>
      <c r="D22" s="179">
        <f>D23</f>
        <v>113433939</v>
      </c>
      <c r="E22" s="180">
        <f>E23</f>
        <v>113433939</v>
      </c>
      <c r="F22" s="198">
        <f>E22/D22</f>
        <v>1</v>
      </c>
      <c r="G22" s="3"/>
      <c r="H22" s="3"/>
      <c r="I22" s="3"/>
      <c r="J22" s="3"/>
    </row>
    <row r="23" spans="1:10">
      <c r="A23" s="167"/>
      <c r="B23" s="176" t="s">
        <v>108</v>
      </c>
      <c r="C23" s="182">
        <f>SUM(C24:C29)</f>
        <v>104916987</v>
      </c>
      <c r="D23" s="182">
        <f>SUM(D24:D29)</f>
        <v>113433939</v>
      </c>
      <c r="E23" s="193">
        <f t="shared" ref="E23" si="3">SUM(E24:E29)</f>
        <v>113433939</v>
      </c>
      <c r="F23" s="199">
        <f>E23/D23</f>
        <v>1</v>
      </c>
      <c r="G23" s="1"/>
      <c r="H23" s="1"/>
      <c r="I23" s="1"/>
      <c r="J23" s="1"/>
    </row>
    <row r="24" spans="1:10">
      <c r="A24" s="94"/>
      <c r="B24" s="103" t="s">
        <v>13</v>
      </c>
      <c r="C24" s="106">
        <v>44574136</v>
      </c>
      <c r="D24" s="112">
        <v>46260666</v>
      </c>
      <c r="E24" s="194">
        <v>46260666</v>
      </c>
      <c r="F24" s="187">
        <f t="shared" ref="F24:F29" si="4">E24/D24</f>
        <v>1</v>
      </c>
      <c r="G24" s="1"/>
      <c r="H24" s="1"/>
      <c r="I24" s="1"/>
      <c r="J24" s="1"/>
    </row>
    <row r="25" spans="1:10">
      <c r="A25" s="94"/>
      <c r="B25" s="103" t="s">
        <v>14</v>
      </c>
      <c r="C25" s="106">
        <v>20859050</v>
      </c>
      <c r="D25" s="112">
        <v>21572950</v>
      </c>
      <c r="E25" s="194">
        <v>21572950</v>
      </c>
      <c r="F25" s="187">
        <f t="shared" si="4"/>
        <v>1</v>
      </c>
      <c r="G25" s="1"/>
      <c r="H25" s="1"/>
      <c r="I25" s="1"/>
      <c r="J25" s="1"/>
    </row>
    <row r="26" spans="1:10">
      <c r="A26" s="94"/>
      <c r="B26" s="103" t="s">
        <v>15</v>
      </c>
      <c r="C26" s="106">
        <v>32067801</v>
      </c>
      <c r="D26" s="112">
        <v>32127557</v>
      </c>
      <c r="E26" s="194">
        <v>32127557</v>
      </c>
      <c r="F26" s="187">
        <f t="shared" si="4"/>
        <v>1</v>
      </c>
      <c r="G26" s="1"/>
      <c r="H26" s="1"/>
      <c r="I26" s="1"/>
      <c r="J26" s="1"/>
    </row>
    <row r="27" spans="1:10">
      <c r="A27" s="97"/>
      <c r="B27" s="181" t="s">
        <v>16</v>
      </c>
      <c r="C27" s="120">
        <v>1800000</v>
      </c>
      <c r="D27" s="149">
        <v>1800000</v>
      </c>
      <c r="E27" s="195">
        <v>1800000</v>
      </c>
      <c r="F27" s="187">
        <f t="shared" si="4"/>
        <v>1</v>
      </c>
      <c r="G27" s="1"/>
      <c r="H27" s="1"/>
      <c r="I27" s="1"/>
      <c r="J27" s="1"/>
    </row>
    <row r="28" spans="1:10">
      <c r="A28" s="164"/>
      <c r="B28" s="181" t="s">
        <v>122</v>
      </c>
      <c r="C28" s="120">
        <v>5616000</v>
      </c>
      <c r="D28" s="120">
        <v>11273367</v>
      </c>
      <c r="E28" s="196">
        <v>11273367</v>
      </c>
      <c r="F28" s="187">
        <f t="shared" si="4"/>
        <v>1</v>
      </c>
      <c r="G28" s="1"/>
      <c r="H28" s="1"/>
      <c r="I28" s="1"/>
      <c r="J28" s="1"/>
    </row>
    <row r="29" spans="1:10" ht="15.75" thickBot="1">
      <c r="A29" s="151"/>
      <c r="B29" s="181" t="s">
        <v>138</v>
      </c>
      <c r="C29" s="124">
        <v>0</v>
      </c>
      <c r="D29" s="124">
        <v>399399</v>
      </c>
      <c r="E29" s="197">
        <v>399399</v>
      </c>
      <c r="F29" s="188">
        <f t="shared" si="4"/>
        <v>1</v>
      </c>
      <c r="G29" s="1"/>
      <c r="H29" s="1"/>
      <c r="I29" s="1"/>
      <c r="J29" s="1"/>
    </row>
    <row r="30" spans="1:10" ht="15.75" thickBot="1">
      <c r="A30" s="204" t="s">
        <v>17</v>
      </c>
      <c r="B30" s="205" t="s">
        <v>99</v>
      </c>
      <c r="C30" s="152">
        <f>C32+C39</f>
        <v>59276552</v>
      </c>
      <c r="D30" s="152">
        <f>D32+D39</f>
        <v>123431331</v>
      </c>
      <c r="E30" s="171">
        <f>E32+E39</f>
        <v>123431331</v>
      </c>
      <c r="F30" s="200">
        <f>E30/D30</f>
        <v>1</v>
      </c>
      <c r="G30" s="1"/>
      <c r="H30" s="1"/>
      <c r="I30" s="1"/>
      <c r="J30" s="1"/>
    </row>
    <row r="31" spans="1:10">
      <c r="A31" s="167"/>
      <c r="B31" s="482" t="s">
        <v>100</v>
      </c>
      <c r="C31" s="483"/>
      <c r="D31" s="484"/>
      <c r="E31" s="485"/>
      <c r="F31" s="486"/>
      <c r="G31" s="1"/>
      <c r="H31" s="1"/>
      <c r="I31" s="1"/>
      <c r="J31" s="1"/>
    </row>
    <row r="32" spans="1:10">
      <c r="A32" s="94"/>
      <c r="B32" s="479" t="s">
        <v>19</v>
      </c>
      <c r="C32" s="480">
        <f>C33</f>
        <v>59276552</v>
      </c>
      <c r="D32" s="480">
        <f>D33</f>
        <v>67231795</v>
      </c>
      <c r="E32" s="480">
        <f>E33</f>
        <v>67231875</v>
      </c>
      <c r="F32" s="487">
        <f>E32/D32</f>
        <v>1.0000011899131951</v>
      </c>
      <c r="G32" s="1"/>
      <c r="H32" s="1"/>
      <c r="I32" s="1"/>
      <c r="J32" s="1"/>
    </row>
    <row r="33" spans="1:10">
      <c r="A33" s="94"/>
      <c r="B33" s="479" t="s">
        <v>101</v>
      </c>
      <c r="C33" s="481">
        <f>C34+C35+C36</f>
        <v>59276552</v>
      </c>
      <c r="D33" s="481">
        <f>SUM(D34:D37)</f>
        <v>67231795</v>
      </c>
      <c r="E33" s="481">
        <f>SUM(E34:E37)</f>
        <v>67231875</v>
      </c>
      <c r="F33" s="478">
        <f>E33/D33</f>
        <v>1.0000011899131951</v>
      </c>
      <c r="G33" s="1"/>
      <c r="H33" s="1"/>
      <c r="I33" s="1"/>
      <c r="J33" s="1"/>
    </row>
    <row r="34" spans="1:10">
      <c r="A34" s="94"/>
      <c r="B34" s="479" t="s">
        <v>105</v>
      </c>
      <c r="C34" s="475">
        <v>59276552</v>
      </c>
      <c r="D34" s="476">
        <v>59276552</v>
      </c>
      <c r="E34" s="477">
        <v>59276552</v>
      </c>
      <c r="F34" s="478">
        <f t="shared" ref="F34:F41" si="5">E34/D34</f>
        <v>1</v>
      </c>
      <c r="G34" s="1"/>
      <c r="H34" s="1"/>
      <c r="I34" s="1"/>
      <c r="J34" s="1"/>
    </row>
    <row r="35" spans="1:10">
      <c r="A35" s="94"/>
      <c r="B35" s="479" t="s">
        <v>123</v>
      </c>
      <c r="C35" s="475">
        <v>0</v>
      </c>
      <c r="D35" s="476">
        <v>911850</v>
      </c>
      <c r="E35" s="477">
        <v>911850</v>
      </c>
      <c r="F35" s="478">
        <f t="shared" si="5"/>
        <v>1</v>
      </c>
      <c r="G35" s="1"/>
      <c r="H35" s="1"/>
      <c r="I35" s="1"/>
      <c r="J35" s="1"/>
    </row>
    <row r="36" spans="1:10">
      <c r="A36" s="94"/>
      <c r="B36" s="479" t="s">
        <v>907</v>
      </c>
      <c r="C36" s="475">
        <v>0</v>
      </c>
      <c r="D36" s="476">
        <v>5870216</v>
      </c>
      <c r="E36" s="477">
        <v>5870296</v>
      </c>
      <c r="F36" s="478">
        <f t="shared" si="5"/>
        <v>1.0000136281186245</v>
      </c>
      <c r="G36" s="1"/>
      <c r="H36" s="1"/>
      <c r="I36" s="1"/>
      <c r="J36" s="1"/>
    </row>
    <row r="37" spans="1:10">
      <c r="A37" s="94"/>
      <c r="B37" s="479" t="s">
        <v>847</v>
      </c>
      <c r="C37" s="475"/>
      <c r="D37" s="476">
        <v>1173177</v>
      </c>
      <c r="E37" s="477">
        <v>1173177</v>
      </c>
      <c r="F37" s="478">
        <f t="shared" si="5"/>
        <v>1</v>
      </c>
      <c r="G37" s="1"/>
      <c r="H37" s="1"/>
      <c r="I37" s="1"/>
      <c r="J37" s="1"/>
    </row>
    <row r="38" spans="1:10">
      <c r="A38" s="94"/>
      <c r="B38" s="103" t="s">
        <v>102</v>
      </c>
      <c r="C38" s="109"/>
      <c r="D38" s="115"/>
      <c r="E38" s="113"/>
      <c r="F38" s="187"/>
      <c r="G38" s="1"/>
      <c r="H38" s="1"/>
      <c r="I38" s="1"/>
      <c r="J38" s="1"/>
    </row>
    <row r="39" spans="1:10">
      <c r="A39" s="94"/>
      <c r="B39" s="103" t="s">
        <v>19</v>
      </c>
      <c r="C39" s="109">
        <f>C40</f>
        <v>0</v>
      </c>
      <c r="D39" s="109">
        <f>D40</f>
        <v>56199536</v>
      </c>
      <c r="E39" s="109">
        <f>E40</f>
        <v>56199456</v>
      </c>
      <c r="F39" s="187">
        <f t="shared" si="5"/>
        <v>0.99999857650070278</v>
      </c>
      <c r="G39" s="1"/>
      <c r="H39" s="1"/>
      <c r="I39" s="1"/>
      <c r="J39" s="1"/>
    </row>
    <row r="40" spans="1:10">
      <c r="A40" s="94"/>
      <c r="B40" s="103" t="s">
        <v>103</v>
      </c>
      <c r="C40" s="106"/>
      <c r="D40" s="114">
        <f>D41</f>
        <v>56199536</v>
      </c>
      <c r="E40" s="114">
        <f>E41</f>
        <v>56199456</v>
      </c>
      <c r="F40" s="187">
        <f t="shared" si="5"/>
        <v>0.99999857650070278</v>
      </c>
      <c r="G40" s="1"/>
      <c r="H40" s="1"/>
      <c r="I40" s="1"/>
      <c r="J40" s="1"/>
    </row>
    <row r="41" spans="1:10" ht="15.75" thickBot="1">
      <c r="A41" s="94"/>
      <c r="B41" s="103" t="s">
        <v>906</v>
      </c>
      <c r="C41" s="106"/>
      <c r="D41" s="114">
        <v>56199536</v>
      </c>
      <c r="E41" s="184">
        <v>56199456</v>
      </c>
      <c r="F41" s="187">
        <f t="shared" si="5"/>
        <v>0.99999857650070278</v>
      </c>
      <c r="G41" s="1"/>
      <c r="H41" s="1"/>
      <c r="I41" s="1"/>
      <c r="J41" s="1"/>
    </row>
    <row r="42" spans="1:10" ht="15.75" thickBot="1">
      <c r="A42" s="89" t="s">
        <v>21</v>
      </c>
      <c r="B42" s="90"/>
      <c r="C42" s="93">
        <f>C9+C22+C30</f>
        <v>184323539</v>
      </c>
      <c r="D42" s="93">
        <v>342718230</v>
      </c>
      <c r="E42" s="91">
        <v>342751465</v>
      </c>
      <c r="F42" s="206">
        <f>E42/D42</f>
        <v>1.0000969747071815</v>
      </c>
      <c r="G42" s="4"/>
      <c r="H42" s="4"/>
      <c r="I42" s="4"/>
      <c r="J42" s="6"/>
    </row>
    <row r="43" spans="1:10">
      <c r="A43" s="488" t="s">
        <v>20</v>
      </c>
      <c r="B43" s="489" t="s">
        <v>22</v>
      </c>
      <c r="C43" s="490">
        <f>C46+C47</f>
        <v>0</v>
      </c>
      <c r="D43" s="490">
        <v>60884792</v>
      </c>
      <c r="E43" s="491">
        <f>E46+E47</f>
        <v>64008565</v>
      </c>
      <c r="F43" s="492">
        <f>E43/D43</f>
        <v>1.0513062933679727</v>
      </c>
      <c r="G43" s="1"/>
      <c r="H43" s="1"/>
      <c r="I43" s="1"/>
      <c r="J43" s="1"/>
    </row>
    <row r="44" spans="1:10">
      <c r="A44" s="493"/>
      <c r="B44" s="494" t="s">
        <v>104</v>
      </c>
      <c r="C44" s="495">
        <f t="shared" ref="C44:E45" si="6">SUM(C45)</f>
        <v>0</v>
      </c>
      <c r="D44" s="496">
        <v>60884792</v>
      </c>
      <c r="E44" s="497">
        <f t="shared" si="6"/>
        <v>60884792</v>
      </c>
      <c r="F44" s="498">
        <f t="shared" ref="F44:F48" si="7">E44/D44</f>
        <v>1</v>
      </c>
      <c r="G44" s="1"/>
      <c r="H44" s="1"/>
      <c r="I44" s="1"/>
      <c r="J44" s="1"/>
    </row>
    <row r="45" spans="1:10">
      <c r="A45" s="493"/>
      <c r="B45" s="494" t="s">
        <v>139</v>
      </c>
      <c r="C45" s="495">
        <f t="shared" si="6"/>
        <v>0</v>
      </c>
      <c r="D45" s="499">
        <v>60884792</v>
      </c>
      <c r="E45" s="500">
        <f t="shared" si="6"/>
        <v>60884792</v>
      </c>
      <c r="F45" s="498">
        <f t="shared" si="7"/>
        <v>1</v>
      </c>
      <c r="G45" s="1"/>
      <c r="H45" s="1"/>
      <c r="I45" s="1"/>
      <c r="J45" s="1"/>
    </row>
    <row r="46" spans="1:10">
      <c r="A46" s="493"/>
      <c r="B46" s="494" t="s">
        <v>117</v>
      </c>
      <c r="C46" s="501">
        <v>0</v>
      </c>
      <c r="D46" s="499">
        <v>60884792</v>
      </c>
      <c r="E46" s="500">
        <v>60884792</v>
      </c>
      <c r="F46" s="498">
        <f t="shared" si="7"/>
        <v>1</v>
      </c>
      <c r="G46" s="1"/>
      <c r="H46" s="1"/>
      <c r="I46" s="1"/>
      <c r="J46" s="1"/>
    </row>
    <row r="47" spans="1:10" ht="15.75" thickBot="1">
      <c r="A47" s="502"/>
      <c r="B47" s="503" t="s">
        <v>865</v>
      </c>
      <c r="C47" s="504"/>
      <c r="D47" s="505">
        <v>3123773</v>
      </c>
      <c r="E47" s="506">
        <v>3123773</v>
      </c>
      <c r="F47" s="507">
        <f t="shared" si="7"/>
        <v>1</v>
      </c>
      <c r="G47" s="1"/>
      <c r="H47" s="1"/>
      <c r="I47" s="1"/>
      <c r="J47" s="1"/>
    </row>
    <row r="48" spans="1:10" ht="15.75" thickBot="1">
      <c r="A48" s="508" t="s">
        <v>23</v>
      </c>
      <c r="B48" s="509"/>
      <c r="C48" s="510">
        <f>C42+C43</f>
        <v>184323539</v>
      </c>
      <c r="D48" s="510">
        <f>D42+D43</f>
        <v>403603022</v>
      </c>
      <c r="E48" s="511">
        <f>E42+E43</f>
        <v>406760030</v>
      </c>
      <c r="F48" s="512">
        <f t="shared" si="7"/>
        <v>1.0078220623432299</v>
      </c>
    </row>
    <row r="49" spans="2:4">
      <c r="B49" s="8"/>
      <c r="C49" s="88"/>
      <c r="D49" s="9"/>
    </row>
    <row r="54" spans="2:4">
      <c r="B54" s="7"/>
      <c r="C54" s="87"/>
    </row>
  </sheetData>
  <mergeCells count="10">
    <mergeCell ref="A1:B1"/>
    <mergeCell ref="A3:E3"/>
    <mergeCell ref="A7:A8"/>
    <mergeCell ref="B7:B8"/>
    <mergeCell ref="C7:C8"/>
    <mergeCell ref="D7:D8"/>
    <mergeCell ref="E7:E8"/>
    <mergeCell ref="C6:D6"/>
    <mergeCell ref="E6:F6"/>
    <mergeCell ref="F7:F8"/>
  </mergeCells>
  <printOptions horizontalCentered="1" verticalCentered="1"/>
  <pageMargins left="0.23622047244094491" right="0.15748031496062992" top="0.19685039370078741" bottom="0.2" header="0.23622047244094491" footer="0.16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opLeftCell="A22" workbookViewId="0">
      <selection activeCell="H19" sqref="H19"/>
    </sheetView>
  </sheetViews>
  <sheetFormatPr defaultRowHeight="15"/>
  <cols>
    <col min="1" max="1" width="32.7109375" bestFit="1" customWidth="1"/>
    <col min="2" max="2" width="21.5703125" customWidth="1"/>
    <col min="3" max="5" width="14.85546875" customWidth="1"/>
    <col min="7" max="7" width="21.5703125" customWidth="1"/>
    <col min="8" max="10" width="14.85546875" customWidth="1"/>
  </cols>
  <sheetData>
    <row r="1" spans="1:10" ht="15.75">
      <c r="A1" s="64" t="s">
        <v>876</v>
      </c>
      <c r="B1" s="64"/>
      <c r="C1" s="64"/>
      <c r="D1" s="64"/>
      <c r="E1" s="64"/>
      <c r="I1" s="691" t="s">
        <v>95</v>
      </c>
      <c r="J1" s="691"/>
    </row>
    <row r="2" spans="1:10" ht="15.75">
      <c r="A2" s="64"/>
      <c r="B2" s="64"/>
      <c r="C2" s="64"/>
      <c r="D2" s="64"/>
      <c r="E2" s="64"/>
      <c r="F2" s="64"/>
      <c r="G2" s="64"/>
      <c r="H2" s="64"/>
      <c r="I2" s="64"/>
    </row>
    <row r="3" spans="1:10" ht="15.75">
      <c r="A3" s="64"/>
      <c r="B3" s="64"/>
      <c r="C3" s="64"/>
      <c r="D3" s="64"/>
      <c r="E3" s="64"/>
      <c r="F3" s="64"/>
      <c r="G3" s="64"/>
      <c r="H3" s="64"/>
      <c r="I3" s="64"/>
    </row>
    <row r="4" spans="1:10" ht="15.75" customHeight="1">
      <c r="A4" s="693" t="s">
        <v>53</v>
      </c>
      <c r="B4" s="693"/>
      <c r="C4" s="693"/>
      <c r="D4" s="693"/>
      <c r="E4" s="693"/>
      <c r="F4" s="693"/>
      <c r="G4" s="693"/>
      <c r="H4" s="64"/>
      <c r="I4" s="64"/>
    </row>
    <row r="5" spans="1:10" ht="15.75">
      <c r="A5" s="692" t="s">
        <v>861</v>
      </c>
      <c r="B5" s="692"/>
      <c r="C5" s="692"/>
      <c r="D5" s="692"/>
      <c r="E5" s="692"/>
      <c r="F5" s="692"/>
      <c r="G5" s="692"/>
      <c r="H5" s="64"/>
      <c r="I5" s="64"/>
    </row>
    <row r="6" spans="1:10" ht="15.75">
      <c r="A6" s="692" t="s">
        <v>54</v>
      </c>
      <c r="B6" s="692"/>
      <c r="C6" s="692"/>
      <c r="D6" s="692"/>
      <c r="E6" s="692"/>
      <c r="F6" s="692"/>
      <c r="G6" s="692"/>
      <c r="H6" s="64"/>
      <c r="I6" s="64"/>
    </row>
    <row r="7" spans="1:10" ht="18.75" customHeight="1">
      <c r="A7" s="64"/>
      <c r="B7" s="64"/>
      <c r="C7" s="64"/>
      <c r="D7" s="64"/>
      <c r="F7" s="64"/>
      <c r="G7" s="64"/>
      <c r="H7" s="64"/>
      <c r="I7" s="64"/>
    </row>
    <row r="8" spans="1:10" ht="16.5" thickBot="1">
      <c r="A8" s="64"/>
      <c r="B8" s="64"/>
      <c r="C8" s="64"/>
      <c r="D8" s="64"/>
      <c r="E8" s="64"/>
      <c r="I8" s="64"/>
      <c r="J8" s="134" t="s">
        <v>116</v>
      </c>
    </row>
    <row r="9" spans="1:10" ht="16.5" customHeight="1" thickBot="1">
      <c r="A9" s="65" t="s">
        <v>55</v>
      </c>
      <c r="B9" s="66"/>
      <c r="C9" s="66"/>
      <c r="D9" s="66"/>
      <c r="E9" s="67"/>
      <c r="F9" s="695" t="s">
        <v>56</v>
      </c>
      <c r="G9" s="696"/>
      <c r="H9" s="696"/>
      <c r="I9" s="696"/>
      <c r="J9" s="649"/>
    </row>
    <row r="10" spans="1:10" ht="15.75" customHeight="1" thickBot="1">
      <c r="A10" s="653" t="s">
        <v>119</v>
      </c>
      <c r="B10" s="685"/>
      <c r="C10" s="689" t="s">
        <v>862</v>
      </c>
      <c r="D10" s="689"/>
      <c r="E10" s="689" t="s">
        <v>863</v>
      </c>
      <c r="F10" s="684" t="s">
        <v>119</v>
      </c>
      <c r="G10" s="685"/>
      <c r="H10" s="689" t="s">
        <v>862</v>
      </c>
      <c r="I10" s="689"/>
      <c r="J10" s="697" t="s">
        <v>863</v>
      </c>
    </row>
    <row r="11" spans="1:10" ht="15.75" customHeight="1" thickBot="1">
      <c r="A11" s="694"/>
      <c r="B11" s="687"/>
      <c r="C11" s="689" t="s">
        <v>164</v>
      </c>
      <c r="D11" s="689" t="s">
        <v>165</v>
      </c>
      <c r="E11" s="689"/>
      <c r="F11" s="686"/>
      <c r="G11" s="687"/>
      <c r="H11" s="689" t="s">
        <v>164</v>
      </c>
      <c r="I11" s="689" t="s">
        <v>165</v>
      </c>
      <c r="J11" s="697"/>
    </row>
    <row r="12" spans="1:10" ht="15.75" customHeight="1" thickBot="1">
      <c r="A12" s="618"/>
      <c r="B12" s="619"/>
      <c r="C12" s="689"/>
      <c r="D12" s="689"/>
      <c r="E12" s="689"/>
      <c r="F12" s="688"/>
      <c r="G12" s="619"/>
      <c r="H12" s="690"/>
      <c r="I12" s="690"/>
      <c r="J12" s="698"/>
    </row>
    <row r="13" spans="1:10" ht="15.75">
      <c r="A13" s="264" t="s">
        <v>57</v>
      </c>
      <c r="B13" s="265"/>
      <c r="C13" s="274"/>
      <c r="D13" s="274"/>
      <c r="E13" s="281"/>
      <c r="F13" s="71" t="s">
        <v>58</v>
      </c>
      <c r="G13" s="70"/>
      <c r="H13" s="154"/>
      <c r="I13" s="154"/>
      <c r="J13" s="154"/>
    </row>
    <row r="14" spans="1:10" ht="14.25" customHeight="1">
      <c r="A14" s="266" t="s">
        <v>59</v>
      </c>
      <c r="B14" s="267"/>
      <c r="C14" s="277">
        <f>SUM(C15)</f>
        <v>0</v>
      </c>
      <c r="D14" s="277">
        <f t="shared" ref="D14:E14" si="0">SUM(D15)</f>
        <v>9014006</v>
      </c>
      <c r="E14" s="277">
        <f t="shared" si="0"/>
        <v>9047321</v>
      </c>
      <c r="F14" s="681" t="s">
        <v>60</v>
      </c>
      <c r="G14" s="680"/>
      <c r="H14" s="157">
        <f>H15</f>
        <v>50223750</v>
      </c>
      <c r="I14" s="157">
        <f t="shared" ref="I14:J14" si="1">I15</f>
        <v>54810751</v>
      </c>
      <c r="J14" s="157">
        <f t="shared" si="1"/>
        <v>54123641</v>
      </c>
    </row>
    <row r="15" spans="1:10" ht="15.75">
      <c r="A15" s="268" t="s">
        <v>61</v>
      </c>
      <c r="B15" s="267"/>
      <c r="C15" s="276">
        <f>'1.sz.melléklet'!C11</f>
        <v>0</v>
      </c>
      <c r="D15" s="276">
        <f>'1.sz.melléklet'!D11</f>
        <v>9014006</v>
      </c>
      <c r="E15" s="276">
        <f>'1.sz.melléklet'!E11</f>
        <v>9047321</v>
      </c>
      <c r="F15" s="679" t="s">
        <v>61</v>
      </c>
      <c r="G15" s="680"/>
      <c r="H15" s="158">
        <f>'2.sz.melléklet'!F36</f>
        <v>50223750</v>
      </c>
      <c r="I15" s="158">
        <f>'2.sz.melléklet'!G36</f>
        <v>54810751</v>
      </c>
      <c r="J15" s="158">
        <f>'2.sz.melléklet'!H36</f>
        <v>54123641</v>
      </c>
    </row>
    <row r="16" spans="1:10" ht="15.75">
      <c r="A16" s="268"/>
      <c r="B16" s="267"/>
      <c r="C16" s="275"/>
      <c r="D16" s="275"/>
      <c r="E16" s="276">
        <f>'1.sz.melléklet'!E12</f>
        <v>0</v>
      </c>
      <c r="F16" s="280"/>
      <c r="G16" s="258"/>
      <c r="H16" s="154"/>
      <c r="I16" s="154"/>
      <c r="J16" s="154"/>
    </row>
    <row r="17" spans="1:12" ht="15.75">
      <c r="A17" s="266" t="s">
        <v>62</v>
      </c>
      <c r="B17" s="267"/>
      <c r="C17" s="277">
        <f>C18</f>
        <v>59276552</v>
      </c>
      <c r="D17" s="277">
        <f t="shared" ref="D17:E17" si="2">D18</f>
        <v>67231795</v>
      </c>
      <c r="E17" s="277">
        <f t="shared" si="2"/>
        <v>67231875</v>
      </c>
      <c r="F17" s="280"/>
      <c r="G17" s="258"/>
      <c r="H17" s="257"/>
      <c r="I17" s="154"/>
      <c r="J17" s="154"/>
    </row>
    <row r="18" spans="1:12" ht="15.75">
      <c r="A18" s="268" t="s">
        <v>61</v>
      </c>
      <c r="B18" s="267"/>
      <c r="C18" s="276">
        <f>'1.sz.melléklet'!C33</f>
        <v>59276552</v>
      </c>
      <c r="D18" s="276">
        <f>'1.sz.melléklet'!D33</f>
        <v>67231795</v>
      </c>
      <c r="E18" s="276">
        <f>'1.sz.melléklet'!E32</f>
        <v>67231875</v>
      </c>
      <c r="F18" s="683" t="s">
        <v>63</v>
      </c>
      <c r="G18" s="680"/>
      <c r="H18" s="157" t="e">
        <f>H19</f>
        <v>#REF!</v>
      </c>
      <c r="I18" s="157" t="e">
        <f t="shared" ref="I18:J18" si="3">I19</f>
        <v>#REF!</v>
      </c>
      <c r="J18" s="157" t="e">
        <f t="shared" si="3"/>
        <v>#REF!</v>
      </c>
    </row>
    <row r="19" spans="1:12" ht="15.75">
      <c r="A19" s="268"/>
      <c r="B19" s="267"/>
      <c r="C19" s="275"/>
      <c r="D19" s="275"/>
      <c r="E19" s="276"/>
      <c r="F19" s="679" t="s">
        <v>61</v>
      </c>
      <c r="G19" s="680"/>
      <c r="H19" s="158" t="e">
        <f>#REF!</f>
        <v>#REF!</v>
      </c>
      <c r="I19" s="158" t="e">
        <f>#REF!</f>
        <v>#REF!</v>
      </c>
      <c r="J19" s="158" t="e">
        <f>#REF!</f>
        <v>#REF!</v>
      </c>
    </row>
    <row r="20" spans="1:12" ht="15.75">
      <c r="A20" s="266" t="s">
        <v>64</v>
      </c>
      <c r="B20" s="267"/>
      <c r="C20" s="276">
        <f>'1.sz.melléklet'!C14</f>
        <v>15975000</v>
      </c>
      <c r="D20" s="276">
        <f>'1.sz.melléklet'!D14</f>
        <v>37261792</v>
      </c>
      <c r="E20" s="276">
        <f>'1.sz.melléklet'!E14</f>
        <v>37261792</v>
      </c>
      <c r="F20" s="280"/>
      <c r="G20" s="258"/>
      <c r="H20" s="154"/>
      <c r="I20" s="154"/>
      <c r="J20" s="154"/>
    </row>
    <row r="21" spans="1:12" ht="15.75">
      <c r="A21" s="266" t="s">
        <v>65</v>
      </c>
      <c r="B21" s="267"/>
      <c r="C21" s="276">
        <f>'1.sz.melléklet'!C18</f>
        <v>4155000</v>
      </c>
      <c r="D21" s="276">
        <f>'1.sz.melléklet'!D18</f>
        <v>2204449</v>
      </c>
      <c r="E21" s="276">
        <f>'1.sz.melléklet'!E18</f>
        <v>2204449</v>
      </c>
      <c r="F21" s="280"/>
      <c r="G21" s="258"/>
      <c r="H21" s="257"/>
      <c r="I21" s="154"/>
      <c r="J21" s="154"/>
    </row>
    <row r="22" spans="1:12" ht="15.75">
      <c r="A22" s="266" t="s">
        <v>66</v>
      </c>
      <c r="B22" s="269"/>
      <c r="C22" s="277">
        <f>'1.sz.melléklet'!C23</f>
        <v>104916987</v>
      </c>
      <c r="D22" s="276">
        <f>'1.sz.melléklet'!D23</f>
        <v>113433939</v>
      </c>
      <c r="E22" s="276">
        <f>'1.sz.melléklet'!E23</f>
        <v>113433939</v>
      </c>
      <c r="F22" s="681" t="s">
        <v>67</v>
      </c>
      <c r="G22" s="680"/>
      <c r="H22" s="312" t="e">
        <f>SUM(H23)</f>
        <v>#REF!</v>
      </c>
      <c r="I22" s="312" t="e">
        <f t="shared" ref="I22:J22" si="4">SUM(I23)</f>
        <v>#REF!</v>
      </c>
      <c r="J22" s="312" t="e">
        <f t="shared" si="4"/>
        <v>#REF!</v>
      </c>
    </row>
    <row r="23" spans="1:12" ht="30.75" customHeight="1">
      <c r="A23" s="667" t="s">
        <v>166</v>
      </c>
      <c r="B23" s="668"/>
      <c r="C23" s="276">
        <f>'1.sz.melléklet'!C40</f>
        <v>0</v>
      </c>
      <c r="D23" s="276">
        <f>'1.sz.melléklet'!D40</f>
        <v>56199536</v>
      </c>
      <c r="E23" s="276">
        <f>'1.sz.melléklet'!E40</f>
        <v>56199456</v>
      </c>
      <c r="F23" s="681" t="s">
        <v>61</v>
      </c>
      <c r="G23" s="680"/>
      <c r="H23" s="158" t="e">
        <f>#REF!</f>
        <v>#REF!</v>
      </c>
      <c r="I23" s="158" t="e">
        <f>#REF!</f>
        <v>#REF!</v>
      </c>
      <c r="J23" s="158" t="e">
        <f>#REF!</f>
        <v>#REF!</v>
      </c>
    </row>
    <row r="24" spans="1:12" ht="30.75" customHeight="1">
      <c r="A24" s="301"/>
      <c r="B24" s="302"/>
      <c r="C24" s="276"/>
      <c r="D24" s="276"/>
      <c r="E24" s="276"/>
      <c r="F24" s="303"/>
      <c r="G24" s="304"/>
      <c r="H24" s="158"/>
      <c r="I24" s="158"/>
      <c r="J24" s="158"/>
    </row>
    <row r="25" spans="1:12" ht="15.75">
      <c r="A25" s="266"/>
      <c r="B25" s="267"/>
      <c r="C25" s="275"/>
      <c r="D25" s="275"/>
      <c r="E25" s="276"/>
      <c r="F25" s="681" t="s">
        <v>68</v>
      </c>
      <c r="G25" s="682"/>
      <c r="H25" s="158" t="e">
        <f>#REF!</f>
        <v>#REF!</v>
      </c>
      <c r="I25" s="158" t="e">
        <f>#REF!</f>
        <v>#REF!</v>
      </c>
      <c r="J25" s="158" t="e">
        <f>#REF!</f>
        <v>#REF!</v>
      </c>
    </row>
    <row r="26" spans="1:12" ht="16.5" customHeight="1">
      <c r="A26" s="270"/>
      <c r="B26" s="271"/>
      <c r="C26" s="278"/>
      <c r="D26" s="278"/>
      <c r="E26" s="278"/>
      <c r="F26" s="681" t="s">
        <v>134</v>
      </c>
      <c r="G26" s="682"/>
      <c r="H26" s="158" t="e">
        <f>#REF!</f>
        <v>#REF!</v>
      </c>
      <c r="I26" s="158" t="e">
        <f>#REF!</f>
        <v>#REF!</v>
      </c>
      <c r="J26" s="158" t="e">
        <f>#REF!</f>
        <v>#REF!</v>
      </c>
    </row>
    <row r="27" spans="1:12" ht="16.5" customHeight="1">
      <c r="A27" s="266"/>
      <c r="B27" s="267"/>
      <c r="C27" s="275"/>
      <c r="D27" s="275"/>
      <c r="E27" s="276"/>
      <c r="F27" s="665" t="s">
        <v>140</v>
      </c>
      <c r="G27" s="666"/>
      <c r="H27" s="158" t="e">
        <f>#REF!</f>
        <v>#REF!</v>
      </c>
      <c r="I27" s="158" t="e">
        <f>#REF!</f>
        <v>#REF!</v>
      </c>
      <c r="J27" s="158" t="e">
        <f>#REF!</f>
        <v>#REF!</v>
      </c>
    </row>
    <row r="28" spans="1:12" ht="16.5" customHeight="1" thickBot="1">
      <c r="A28" s="272"/>
      <c r="B28" s="273"/>
      <c r="C28" s="279"/>
      <c r="D28" s="279"/>
      <c r="E28" s="305"/>
      <c r="F28" s="678" t="s">
        <v>78</v>
      </c>
      <c r="G28" s="678"/>
      <c r="H28" s="166" t="e">
        <f>#REF!</f>
        <v>#REF!</v>
      </c>
      <c r="I28" s="166" t="e">
        <f>#REF!</f>
        <v>#REF!</v>
      </c>
      <c r="J28" s="166" t="e">
        <f>#REF!</f>
        <v>#REF!</v>
      </c>
    </row>
    <row r="29" spans="1:12" ht="17.25" customHeight="1" thickBot="1">
      <c r="A29" s="306" t="s">
        <v>39</v>
      </c>
      <c r="B29" s="307"/>
      <c r="C29" s="295">
        <f>C14+C17+C20+C21+C22+C23</f>
        <v>184323539</v>
      </c>
      <c r="D29" s="295">
        <f t="shared" ref="D29:E29" si="5">D14+D17+D20+D21+D22+D23</f>
        <v>285345517</v>
      </c>
      <c r="E29" s="295">
        <f t="shared" si="5"/>
        <v>285378832</v>
      </c>
      <c r="F29" s="68" t="s">
        <v>39</v>
      </c>
      <c r="G29" s="75"/>
      <c r="H29" s="315" t="e">
        <f>H14+H18+H22+H25+H26+H27+H28</f>
        <v>#REF!</v>
      </c>
      <c r="I29" s="315" t="e">
        <f t="shared" ref="I29:J29" si="6">I14+I18+I22+I25+I26+I27+I28</f>
        <v>#REF!</v>
      </c>
      <c r="J29" s="315" t="e">
        <f t="shared" si="6"/>
        <v>#REF!</v>
      </c>
    </row>
    <row r="30" spans="1:12" ht="12" customHeight="1" thickBot="1">
      <c r="A30" s="261"/>
      <c r="E30" s="72"/>
      <c r="G30" s="29"/>
      <c r="H30" s="310"/>
      <c r="I30" s="310"/>
      <c r="J30" s="311"/>
      <c r="K30" s="70"/>
      <c r="L30" s="73"/>
    </row>
    <row r="31" spans="1:12" ht="32.25" customHeight="1" thickBot="1">
      <c r="A31" s="669" t="s">
        <v>69</v>
      </c>
      <c r="B31" s="670"/>
      <c r="C31" s="291"/>
      <c r="D31" s="291"/>
      <c r="E31" s="298"/>
      <c r="F31" s="671" t="s">
        <v>70</v>
      </c>
      <c r="G31" s="672"/>
      <c r="H31" s="285"/>
      <c r="I31" s="286"/>
      <c r="J31" s="287"/>
    </row>
    <row r="32" spans="1:12" ht="36.75" customHeight="1">
      <c r="A32" s="284" t="s">
        <v>135</v>
      </c>
      <c r="B32" s="288"/>
      <c r="C32" s="292">
        <f>'1.sz.melléklet'!C46</f>
        <v>0</v>
      </c>
      <c r="D32" s="292">
        <f>'1.sz.melléklet'!D46</f>
        <v>60884792</v>
      </c>
      <c r="E32" s="292">
        <f>'1.sz.melléklet'!E46</f>
        <v>60884792</v>
      </c>
      <c r="F32" s="674" t="s">
        <v>888</v>
      </c>
      <c r="G32" s="675"/>
      <c r="H32" s="313" t="e">
        <f>#REF!</f>
        <v>#REF!</v>
      </c>
      <c r="I32" s="313" t="e">
        <f>#REF!</f>
        <v>#REF!</v>
      </c>
      <c r="J32" s="313" t="e">
        <f>#REF!</f>
        <v>#REF!</v>
      </c>
    </row>
    <row r="33" spans="1:10" ht="36" customHeight="1">
      <c r="A33" s="156" t="s">
        <v>109</v>
      </c>
      <c r="B33" s="254"/>
      <c r="C33" s="293">
        <f>'1.sz.melléklet'!C47</f>
        <v>0</v>
      </c>
      <c r="D33" s="293">
        <f>'1.sz.melléklet'!D47</f>
        <v>3123773</v>
      </c>
      <c r="E33" s="293">
        <f>'1.sz.melléklet'!E47</f>
        <v>3123773</v>
      </c>
      <c r="F33" s="676" t="s">
        <v>864</v>
      </c>
      <c r="G33" s="677"/>
      <c r="H33" s="158" t="e">
        <f>#REF!</f>
        <v>#REF!</v>
      </c>
      <c r="I33" s="158" t="e">
        <f>#REF!</f>
        <v>#REF!</v>
      </c>
      <c r="J33" s="158" t="e">
        <f>#REF!</f>
        <v>#REF!</v>
      </c>
    </row>
    <row r="34" spans="1:10" ht="17.25" customHeight="1">
      <c r="A34" s="156"/>
      <c r="B34" s="254"/>
      <c r="C34" s="294"/>
      <c r="D34" s="294"/>
      <c r="E34" s="299"/>
      <c r="F34" s="296"/>
      <c r="G34" s="254"/>
      <c r="H34" s="154"/>
      <c r="I34" s="154"/>
      <c r="J34" s="154"/>
    </row>
    <row r="35" spans="1:10" ht="17.25" customHeight="1">
      <c r="A35" s="159"/>
      <c r="B35" s="255"/>
      <c r="C35" s="278"/>
      <c r="D35" s="278"/>
      <c r="E35" s="276"/>
      <c r="F35" s="297"/>
      <c r="G35" s="255"/>
      <c r="H35" s="154"/>
      <c r="I35" s="154"/>
      <c r="J35" s="154"/>
    </row>
    <row r="36" spans="1:10" ht="17.25" customHeight="1">
      <c r="A36" s="155"/>
      <c r="B36" s="255"/>
      <c r="C36" s="278"/>
      <c r="D36" s="278"/>
      <c r="E36" s="276"/>
      <c r="F36" s="262"/>
      <c r="G36" s="253"/>
      <c r="H36" s="154"/>
      <c r="I36" s="154"/>
      <c r="J36" s="154"/>
    </row>
    <row r="37" spans="1:10" ht="18" customHeight="1">
      <c r="A37" s="155"/>
      <c r="B37" s="289"/>
      <c r="C37" s="275"/>
      <c r="D37" s="275"/>
      <c r="E37" s="300"/>
      <c r="F37" s="262"/>
      <c r="G37" s="253"/>
      <c r="H37" s="154"/>
      <c r="I37" s="154"/>
      <c r="J37" s="154"/>
    </row>
    <row r="38" spans="1:10" ht="18" customHeight="1">
      <c r="A38" s="155"/>
      <c r="B38" s="289"/>
      <c r="C38" s="275"/>
      <c r="D38" s="275"/>
      <c r="E38" s="276"/>
      <c r="F38" s="297"/>
      <c r="G38" s="255"/>
      <c r="H38" s="154"/>
      <c r="I38" s="154"/>
      <c r="J38" s="154"/>
    </row>
    <row r="39" spans="1:10" ht="17.25" customHeight="1">
      <c r="A39" s="159"/>
      <c r="B39" s="255"/>
      <c r="C39" s="278"/>
      <c r="D39" s="278"/>
      <c r="E39" s="276"/>
      <c r="F39" s="262"/>
      <c r="G39" s="253"/>
      <c r="H39" s="154"/>
      <c r="I39" s="154"/>
      <c r="J39" s="154"/>
    </row>
    <row r="40" spans="1:10" ht="17.25" customHeight="1">
      <c r="A40" s="155"/>
      <c r="B40" s="255"/>
      <c r="C40" s="278"/>
      <c r="D40" s="278"/>
      <c r="E40" s="276"/>
      <c r="F40" s="262"/>
      <c r="G40" s="253"/>
      <c r="H40" s="154"/>
      <c r="I40" s="154"/>
      <c r="J40" s="154"/>
    </row>
    <row r="41" spans="1:10" ht="17.25" customHeight="1">
      <c r="A41" s="155"/>
      <c r="B41" s="289"/>
      <c r="C41" s="275"/>
      <c r="D41" s="275"/>
      <c r="E41" s="300"/>
      <c r="F41" s="262"/>
      <c r="G41" s="253"/>
      <c r="H41" s="154"/>
      <c r="I41" s="154"/>
      <c r="J41" s="154"/>
    </row>
    <row r="42" spans="1:10" ht="17.25" customHeight="1" thickBot="1">
      <c r="A42" s="160"/>
      <c r="B42" s="290"/>
      <c r="C42" s="279"/>
      <c r="D42" s="279"/>
      <c r="E42" s="282"/>
      <c r="F42" s="263"/>
      <c r="G42" s="256"/>
      <c r="H42" s="283"/>
      <c r="I42" s="283"/>
      <c r="J42" s="283"/>
    </row>
    <row r="43" spans="1:10" ht="17.25" customHeight="1" thickBot="1">
      <c r="A43" s="673" t="s">
        <v>71</v>
      </c>
      <c r="B43" s="670"/>
      <c r="C43" s="295">
        <f>SUM(C32:C42)</f>
        <v>0</v>
      </c>
      <c r="D43" s="295">
        <f>SUM(D32:D42)</f>
        <v>64008565</v>
      </c>
      <c r="E43" s="295">
        <f>SUM(E32:E42)</f>
        <v>64008565</v>
      </c>
      <c r="F43" s="663" t="s">
        <v>72</v>
      </c>
      <c r="G43" s="664"/>
      <c r="H43" s="315" t="e">
        <f>SUM(H32:H42)</f>
        <v>#REF!</v>
      </c>
      <c r="I43" s="315" t="e">
        <f t="shared" ref="I43:J43" si="7">SUM(I32:I42)</f>
        <v>#REF!</v>
      </c>
      <c r="J43" s="315" t="e">
        <f t="shared" si="7"/>
        <v>#REF!</v>
      </c>
    </row>
    <row r="44" spans="1:10" ht="17.25" customHeight="1" thickBot="1">
      <c r="A44" s="65" t="s">
        <v>73</v>
      </c>
      <c r="B44" s="74"/>
      <c r="C44" s="295">
        <f>C29+C43</f>
        <v>184323539</v>
      </c>
      <c r="D44" s="295">
        <f t="shared" ref="D44:E44" si="8">D29+D43</f>
        <v>349354082</v>
      </c>
      <c r="E44" s="295">
        <f t="shared" si="8"/>
        <v>349387397</v>
      </c>
      <c r="F44" s="663" t="s">
        <v>74</v>
      </c>
      <c r="G44" s="664"/>
      <c r="H44" s="314" t="e">
        <f>H29+H43</f>
        <v>#REF!</v>
      </c>
      <c r="I44" s="314" t="e">
        <f t="shared" ref="I44:J44" si="9">I29+I43</f>
        <v>#REF!</v>
      </c>
      <c r="J44" s="314" t="e">
        <f t="shared" si="9"/>
        <v>#REF!</v>
      </c>
    </row>
    <row r="46" spans="1:10">
      <c r="F46" s="31"/>
    </row>
  </sheetData>
  <mergeCells count="33">
    <mergeCell ref="I1:J1"/>
    <mergeCell ref="A5:G5"/>
    <mergeCell ref="A6:G6"/>
    <mergeCell ref="A4:G4"/>
    <mergeCell ref="C10:D10"/>
    <mergeCell ref="E10:E12"/>
    <mergeCell ref="C11:C12"/>
    <mergeCell ref="D11:D12"/>
    <mergeCell ref="A10:B12"/>
    <mergeCell ref="F9:J9"/>
    <mergeCell ref="J10:J12"/>
    <mergeCell ref="F14:G14"/>
    <mergeCell ref="F15:G15"/>
    <mergeCell ref="F18:G18"/>
    <mergeCell ref="F10:G12"/>
    <mergeCell ref="H10:I10"/>
    <mergeCell ref="H11:H12"/>
    <mergeCell ref="I11:I12"/>
    <mergeCell ref="F19:G19"/>
    <mergeCell ref="F22:G22"/>
    <mergeCell ref="F23:G23"/>
    <mergeCell ref="F25:G25"/>
    <mergeCell ref="F26:G26"/>
    <mergeCell ref="F44:G44"/>
    <mergeCell ref="F27:G27"/>
    <mergeCell ref="A23:B23"/>
    <mergeCell ref="A31:B31"/>
    <mergeCell ref="F31:G31"/>
    <mergeCell ref="A43:B43"/>
    <mergeCell ref="F32:G32"/>
    <mergeCell ref="F33:G33"/>
    <mergeCell ref="F28:G28"/>
    <mergeCell ref="F43:G43"/>
  </mergeCells>
  <printOptions horizontalCentered="1"/>
  <pageMargins left="0.25" right="0.25" top="0.75" bottom="0.75" header="0.3" footer="0.3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B7" workbookViewId="0">
      <selection activeCell="P13" sqref="P13"/>
    </sheetView>
  </sheetViews>
  <sheetFormatPr defaultRowHeight="15"/>
  <cols>
    <col min="1" max="1" width="52.7109375" bestFit="1" customWidth="1"/>
    <col min="2" max="2" width="21.5703125" customWidth="1"/>
    <col min="3" max="5" width="14.85546875" customWidth="1"/>
    <col min="7" max="7" width="28.5703125" customWidth="1"/>
    <col min="8" max="10" width="14.85546875" customWidth="1"/>
  </cols>
  <sheetData>
    <row r="1" spans="1:10" ht="15.75">
      <c r="A1" s="64" t="s">
        <v>875</v>
      </c>
      <c r="B1" s="64"/>
      <c r="C1" s="64"/>
      <c r="D1" s="64"/>
      <c r="E1" s="64"/>
      <c r="I1" s="691" t="s">
        <v>851</v>
      </c>
      <c r="J1" s="691"/>
    </row>
    <row r="2" spans="1:10" ht="15.75">
      <c r="A2" s="64"/>
      <c r="B2" s="64"/>
      <c r="C2" s="64"/>
      <c r="D2" s="64"/>
      <c r="E2" s="64"/>
      <c r="F2" s="64"/>
      <c r="G2" s="64"/>
      <c r="H2" s="64"/>
      <c r="I2" s="64"/>
    </row>
    <row r="3" spans="1:10" ht="15.75">
      <c r="A3" s="64"/>
      <c r="B3" s="64"/>
      <c r="C3" s="64"/>
      <c r="D3" s="64"/>
      <c r="E3" s="64"/>
      <c r="F3" s="64"/>
      <c r="G3" s="64"/>
      <c r="H3" s="64"/>
      <c r="I3" s="64"/>
    </row>
    <row r="4" spans="1:10" ht="18.75">
      <c r="A4" s="693" t="s">
        <v>53</v>
      </c>
      <c r="B4" s="693"/>
      <c r="C4" s="693"/>
      <c r="D4" s="693"/>
      <c r="E4" s="693"/>
      <c r="F4" s="693"/>
      <c r="G4" s="693"/>
      <c r="H4" s="64"/>
      <c r="I4" s="64"/>
    </row>
    <row r="5" spans="1:10" ht="15.75">
      <c r="A5" s="692" t="s">
        <v>861</v>
      </c>
      <c r="B5" s="692"/>
      <c r="C5" s="692"/>
      <c r="D5" s="692"/>
      <c r="E5" s="692"/>
      <c r="F5" s="692"/>
      <c r="G5" s="692"/>
      <c r="H5" s="64"/>
      <c r="I5" s="64"/>
    </row>
    <row r="6" spans="1:10" ht="15.75">
      <c r="A6" s="692" t="s">
        <v>54</v>
      </c>
      <c r="B6" s="692"/>
      <c r="C6" s="692"/>
      <c r="D6" s="692"/>
      <c r="E6" s="692"/>
      <c r="F6" s="692"/>
      <c r="G6" s="692"/>
      <c r="H6" s="64"/>
      <c r="I6" s="64"/>
    </row>
    <row r="7" spans="1:10" ht="15.75">
      <c r="A7" s="64"/>
      <c r="B7" s="64"/>
      <c r="C7" s="64"/>
      <c r="D7" s="64"/>
      <c r="F7" s="64"/>
      <c r="G7" s="64"/>
      <c r="H7" s="64"/>
      <c r="I7" s="64"/>
    </row>
    <row r="8" spans="1:10" ht="16.5" thickBot="1">
      <c r="A8" s="64"/>
      <c r="B8" s="64"/>
      <c r="C8" s="64"/>
      <c r="D8" s="64"/>
      <c r="E8" s="64"/>
      <c r="I8" s="64"/>
      <c r="J8" s="442" t="s">
        <v>116</v>
      </c>
    </row>
    <row r="9" spans="1:10" ht="16.5" thickBot="1">
      <c r="A9" s="65" t="s">
        <v>55</v>
      </c>
      <c r="B9" s="66"/>
      <c r="C9" s="66"/>
      <c r="D9" s="66"/>
      <c r="E9" s="67"/>
      <c r="F9" s="695" t="s">
        <v>56</v>
      </c>
      <c r="G9" s="696"/>
      <c r="H9" s="696"/>
      <c r="I9" s="696"/>
      <c r="J9" s="649"/>
    </row>
    <row r="10" spans="1:10" ht="15.75" thickBot="1">
      <c r="A10" s="653" t="s">
        <v>119</v>
      </c>
      <c r="B10" s="685"/>
      <c r="C10" s="689" t="s">
        <v>862</v>
      </c>
      <c r="D10" s="689"/>
      <c r="E10" s="689" t="s">
        <v>863</v>
      </c>
      <c r="F10" s="684" t="s">
        <v>119</v>
      </c>
      <c r="G10" s="685"/>
      <c r="H10" s="689" t="s">
        <v>862</v>
      </c>
      <c r="I10" s="689"/>
      <c r="J10" s="697" t="s">
        <v>863</v>
      </c>
    </row>
    <row r="11" spans="1:10" ht="15.75" thickBot="1">
      <c r="A11" s="694"/>
      <c r="B11" s="687"/>
      <c r="C11" s="689" t="s">
        <v>164</v>
      </c>
      <c r="D11" s="689" t="s">
        <v>165</v>
      </c>
      <c r="E11" s="689"/>
      <c r="F11" s="686"/>
      <c r="G11" s="687"/>
      <c r="H11" s="689" t="s">
        <v>164</v>
      </c>
      <c r="I11" s="689" t="s">
        <v>165</v>
      </c>
      <c r="J11" s="697"/>
    </row>
    <row r="12" spans="1:10" ht="15.75" thickBot="1">
      <c r="A12" s="618"/>
      <c r="B12" s="619"/>
      <c r="C12" s="689"/>
      <c r="D12" s="689"/>
      <c r="E12" s="689"/>
      <c r="F12" s="688"/>
      <c r="G12" s="619"/>
      <c r="H12" s="690"/>
      <c r="I12" s="690"/>
      <c r="J12" s="698"/>
    </row>
    <row r="13" spans="1:10" ht="15.75">
      <c r="A13" s="264" t="s">
        <v>57</v>
      </c>
      <c r="B13" s="265"/>
      <c r="C13" s="274"/>
      <c r="D13" s="274"/>
      <c r="E13" s="281"/>
      <c r="F13" s="71" t="s">
        <v>58</v>
      </c>
      <c r="G13" s="70"/>
      <c r="H13" s="154"/>
      <c r="I13" s="154"/>
      <c r="J13" s="154"/>
    </row>
    <row r="14" spans="1:10" ht="13.15" customHeight="1">
      <c r="A14" s="266" t="s">
        <v>59</v>
      </c>
      <c r="B14" s="267"/>
      <c r="C14" s="277">
        <f>SUM(C15)</f>
        <v>0</v>
      </c>
      <c r="D14" s="277">
        <f t="shared" ref="D14:E14" si="0">SUM(D15)</f>
        <v>3342567</v>
      </c>
      <c r="E14" s="277">
        <f t="shared" si="0"/>
        <v>0</v>
      </c>
      <c r="F14" s="681" t="s">
        <v>60</v>
      </c>
      <c r="G14" s="680"/>
      <c r="H14" s="157">
        <f>H15</f>
        <v>0</v>
      </c>
      <c r="I14" s="157">
        <f t="shared" ref="I14:J14" si="1">I15</f>
        <v>0</v>
      </c>
      <c r="J14" s="157">
        <f t="shared" si="1"/>
        <v>8602454</v>
      </c>
    </row>
    <row r="15" spans="1:10" ht="33.6" customHeight="1">
      <c r="A15" s="268" t="s">
        <v>875</v>
      </c>
      <c r="B15" s="267"/>
      <c r="C15" s="276">
        <f>'1.a.melléklet'!C10</f>
        <v>0</v>
      </c>
      <c r="D15" s="276">
        <f>'1.a.melléklet'!D10</f>
        <v>3342567</v>
      </c>
      <c r="E15" s="276">
        <f>'1.a.melléklet'!E10</f>
        <v>0</v>
      </c>
      <c r="F15" s="679" t="s">
        <v>875</v>
      </c>
      <c r="G15" s="680"/>
      <c r="H15" s="158">
        <f>'2.a.melléklet'!G12</f>
        <v>0</v>
      </c>
      <c r="I15" s="158">
        <f>'2.a.melléklet'!H12</f>
        <v>0</v>
      </c>
      <c r="J15" s="158">
        <f>'2.a.melléklet'!I12</f>
        <v>8602454</v>
      </c>
    </row>
    <row r="16" spans="1:10" ht="15.75">
      <c r="A16" s="268"/>
      <c r="B16" s="267"/>
      <c r="C16" s="275"/>
      <c r="D16" s="275"/>
      <c r="E16" s="276">
        <f>'1.sz.melléklet'!E12</f>
        <v>0</v>
      </c>
      <c r="F16" s="280"/>
      <c r="G16" s="258"/>
      <c r="H16" s="154"/>
      <c r="I16" s="154"/>
      <c r="J16" s="154"/>
    </row>
    <row r="17" spans="1:10" ht="15.75">
      <c r="A17" s="266" t="s">
        <v>62</v>
      </c>
      <c r="B17" s="267"/>
      <c r="C17" s="277">
        <f>C18</f>
        <v>0</v>
      </c>
      <c r="D17" s="277">
        <f t="shared" ref="D17:E17" si="2">D18</f>
        <v>0</v>
      </c>
      <c r="E17" s="277">
        <f t="shared" si="2"/>
        <v>0</v>
      </c>
      <c r="F17" s="280"/>
      <c r="G17" s="258"/>
      <c r="H17" s="257"/>
      <c r="I17" s="154"/>
      <c r="J17" s="154"/>
    </row>
    <row r="18" spans="1:10" ht="15.75">
      <c r="A18" s="268"/>
      <c r="B18" s="267"/>
      <c r="C18" s="276"/>
      <c r="D18" s="276"/>
      <c r="E18" s="276"/>
      <c r="F18" s="683" t="s">
        <v>63</v>
      </c>
      <c r="G18" s="680"/>
      <c r="H18" s="157">
        <f>H19</f>
        <v>0</v>
      </c>
      <c r="I18" s="157">
        <f t="shared" ref="I18:J18" si="3">I19</f>
        <v>0</v>
      </c>
      <c r="J18" s="157">
        <f t="shared" si="3"/>
        <v>1609257</v>
      </c>
    </row>
    <row r="19" spans="1:10" ht="27" customHeight="1">
      <c r="A19" s="268"/>
      <c r="B19" s="267"/>
      <c r="C19" s="275"/>
      <c r="D19" s="275"/>
      <c r="E19" s="276"/>
      <c r="F19" s="679" t="s">
        <v>875</v>
      </c>
      <c r="G19" s="680"/>
      <c r="H19" s="158">
        <f>'2.a.melléklet'!K12</f>
        <v>0</v>
      </c>
      <c r="I19" s="158">
        <f>'2.a.melléklet'!L12</f>
        <v>0</v>
      </c>
      <c r="J19" s="158">
        <f>'2.a.melléklet'!M12</f>
        <v>1609257</v>
      </c>
    </row>
    <row r="20" spans="1:10" ht="15.75">
      <c r="A20" s="266" t="s">
        <v>64</v>
      </c>
      <c r="B20" s="267"/>
      <c r="C20" s="276"/>
      <c r="D20" s="276"/>
      <c r="E20" s="276"/>
      <c r="F20" s="280"/>
      <c r="G20" s="258"/>
      <c r="H20" s="154"/>
      <c r="I20" s="154"/>
      <c r="J20" s="154"/>
    </row>
    <row r="21" spans="1:10" ht="15.75">
      <c r="A21" s="266" t="s">
        <v>65</v>
      </c>
      <c r="B21" s="267"/>
      <c r="C21" s="276"/>
      <c r="D21" s="276"/>
      <c r="E21" s="276"/>
      <c r="F21" s="280"/>
      <c r="G21" s="258"/>
      <c r="H21" s="257"/>
      <c r="I21" s="154"/>
      <c r="J21" s="154"/>
    </row>
    <row r="22" spans="1:10" ht="15.75">
      <c r="A22" s="266" t="s">
        <v>66</v>
      </c>
      <c r="B22" s="269"/>
      <c r="C22" s="277"/>
      <c r="D22" s="276"/>
      <c r="E22" s="276"/>
      <c r="F22" s="681" t="s">
        <v>67</v>
      </c>
      <c r="G22" s="680"/>
      <c r="H22" s="312">
        <f>SUM(H23)</f>
        <v>0</v>
      </c>
      <c r="I22" s="312">
        <f t="shared" ref="I22:J22" si="4">SUM(I23)</f>
        <v>0</v>
      </c>
      <c r="J22" s="312">
        <f t="shared" si="4"/>
        <v>15727671</v>
      </c>
    </row>
    <row r="23" spans="1:10" ht="30" customHeight="1" thickBot="1">
      <c r="A23" s="667" t="s">
        <v>166</v>
      </c>
      <c r="B23" s="668"/>
      <c r="C23" s="276"/>
      <c r="D23" s="276"/>
      <c r="E23" s="276"/>
      <c r="F23" s="681" t="s">
        <v>875</v>
      </c>
      <c r="G23" s="680"/>
      <c r="H23" s="158">
        <f>'2.a.melléklet'!O12</f>
        <v>0</v>
      </c>
      <c r="I23" s="158">
        <f>'2.a.melléklet'!P12</f>
        <v>0</v>
      </c>
      <c r="J23" s="158">
        <f>'2.a.melléklet'!Q12</f>
        <v>15727671</v>
      </c>
    </row>
    <row r="24" spans="1:10" ht="16.5" thickBot="1">
      <c r="A24" s="306" t="s">
        <v>39</v>
      </c>
      <c r="B24" s="307"/>
      <c r="C24" s="295">
        <f>C14+C17+C20+C21+C22+C23</f>
        <v>0</v>
      </c>
      <c r="D24" s="295">
        <f t="shared" ref="D24:E24" si="5">D14+D17+D20+D21+D22+D23</f>
        <v>3342567</v>
      </c>
      <c r="E24" s="295">
        <f t="shared" si="5"/>
        <v>0</v>
      </c>
      <c r="F24" s="68" t="s">
        <v>39</v>
      </c>
      <c r="G24" s="75"/>
      <c r="H24" s="315">
        <f>H14+H18+H22</f>
        <v>0</v>
      </c>
      <c r="I24" s="315">
        <f t="shared" ref="I24:J24" si="6">I14+I18+I22</f>
        <v>0</v>
      </c>
      <c r="J24" s="315">
        <f t="shared" si="6"/>
        <v>25939382</v>
      </c>
    </row>
    <row r="25" spans="1:10" ht="16.5" thickBot="1">
      <c r="A25" s="261"/>
      <c r="E25" s="72"/>
      <c r="G25" s="29"/>
      <c r="H25" s="310"/>
      <c r="I25" s="310"/>
      <c r="J25" s="311"/>
    </row>
    <row r="26" spans="1:10" ht="16.5" thickBot="1">
      <c r="A26" s="669" t="s">
        <v>69</v>
      </c>
      <c r="B26" s="670"/>
      <c r="C26" s="291"/>
      <c r="D26" s="291"/>
      <c r="E26" s="298"/>
      <c r="F26" s="671" t="s">
        <v>70</v>
      </c>
      <c r="G26" s="672"/>
      <c r="H26" s="285"/>
      <c r="I26" s="286"/>
      <c r="J26" s="287"/>
    </row>
    <row r="27" spans="1:10" ht="15.75">
      <c r="A27" s="284" t="s">
        <v>135</v>
      </c>
      <c r="B27" s="288"/>
      <c r="C27" s="292">
        <f>'1.a.melléklet'!C44</f>
        <v>28602249</v>
      </c>
      <c r="D27" s="292">
        <f>'1.a.melléklet'!D44</f>
        <v>28952249</v>
      </c>
      <c r="E27" s="292">
        <f>'1.a.melléklet'!E44</f>
        <v>28581160</v>
      </c>
      <c r="F27" s="674"/>
      <c r="G27" s="675"/>
      <c r="H27" s="313"/>
      <c r="I27" s="313"/>
      <c r="J27" s="313"/>
    </row>
    <row r="28" spans="1:10" ht="16.5" thickBot="1">
      <c r="A28" s="156" t="s">
        <v>849</v>
      </c>
      <c r="B28" s="254"/>
      <c r="C28" s="293">
        <f>'1.a.melléklet'!C47</f>
        <v>0</v>
      </c>
      <c r="D28" s="293">
        <f>'1.a.melléklet'!D47</f>
        <v>0</v>
      </c>
      <c r="E28" s="293">
        <f>'1.a.melléklet'!E47</f>
        <v>0</v>
      </c>
      <c r="F28" s="676"/>
      <c r="G28" s="677"/>
      <c r="H28" s="158"/>
      <c r="I28" s="158"/>
      <c r="J28" s="158"/>
    </row>
    <row r="29" spans="1:10" ht="16.5" thickBot="1">
      <c r="A29" s="673" t="s">
        <v>71</v>
      </c>
      <c r="B29" s="670"/>
      <c r="C29" s="295">
        <f>SUM(C27:C28)</f>
        <v>28602249</v>
      </c>
      <c r="D29" s="295">
        <f>SUM(D27:D28)</f>
        <v>28952249</v>
      </c>
      <c r="E29" s="295">
        <f>SUM(E27:E28)</f>
        <v>28581160</v>
      </c>
      <c r="F29" s="663" t="s">
        <v>72</v>
      </c>
      <c r="G29" s="664"/>
      <c r="H29" s="315">
        <f>SUM(H27:H28)</f>
        <v>0</v>
      </c>
      <c r="I29" s="315">
        <f>SUM(I27:I28)</f>
        <v>0</v>
      </c>
      <c r="J29" s="315">
        <f>SUM(J27:J28)</f>
        <v>0</v>
      </c>
    </row>
    <row r="30" spans="1:10" ht="16.5" thickBot="1">
      <c r="A30" s="65" t="s">
        <v>73</v>
      </c>
      <c r="B30" s="74"/>
      <c r="C30" s="295">
        <f>C24+C29</f>
        <v>28602249</v>
      </c>
      <c r="D30" s="295">
        <f>D24+D29</f>
        <v>32294816</v>
      </c>
      <c r="E30" s="295">
        <f>E24+E29</f>
        <v>28581160</v>
      </c>
      <c r="F30" s="663" t="s">
        <v>74</v>
      </c>
      <c r="G30" s="664"/>
      <c r="H30" s="314">
        <f>H24+H29</f>
        <v>0</v>
      </c>
      <c r="I30" s="314">
        <f>I24+I29</f>
        <v>0</v>
      </c>
      <c r="J30" s="314">
        <f>J24+J29</f>
        <v>25939382</v>
      </c>
    </row>
  </sheetData>
  <mergeCells count="29">
    <mergeCell ref="F27:G27"/>
    <mergeCell ref="F28:G28"/>
    <mergeCell ref="A29:B29"/>
    <mergeCell ref="F29:G29"/>
    <mergeCell ref="F30:G30"/>
    <mergeCell ref="A26:B26"/>
    <mergeCell ref="F26:G26"/>
    <mergeCell ref="F15:G15"/>
    <mergeCell ref="F18:G18"/>
    <mergeCell ref="F19:G19"/>
    <mergeCell ref="F22:G22"/>
    <mergeCell ref="A23:B23"/>
    <mergeCell ref="F23:G23"/>
    <mergeCell ref="F14:G14"/>
    <mergeCell ref="I1:J1"/>
    <mergeCell ref="A4:G4"/>
    <mergeCell ref="A5:G5"/>
    <mergeCell ref="A6:G6"/>
    <mergeCell ref="F9:J9"/>
    <mergeCell ref="A10:B12"/>
    <mergeCell ref="C10:D10"/>
    <mergeCell ref="E10:E12"/>
    <mergeCell ref="F10:G12"/>
    <mergeCell ref="H10:I10"/>
    <mergeCell ref="J10:J12"/>
    <mergeCell ref="C11:C12"/>
    <mergeCell ref="D11:D12"/>
    <mergeCell ref="H11:H12"/>
    <mergeCell ref="I11:I12"/>
  </mergeCells>
  <pageMargins left="0.25" right="0.25" top="0.75" bottom="0.75" header="0.3" footer="0.3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D15" sqref="D15"/>
    </sheetView>
  </sheetViews>
  <sheetFormatPr defaultRowHeight="15"/>
  <cols>
    <col min="1" max="1" width="52.7109375" bestFit="1" customWidth="1"/>
    <col min="3" max="3" width="11" bestFit="1" customWidth="1"/>
    <col min="4" max="4" width="11.42578125" bestFit="1" customWidth="1"/>
    <col min="5" max="5" width="34.42578125" bestFit="1" customWidth="1"/>
    <col min="7" max="7" width="25.140625" customWidth="1"/>
    <col min="8" max="9" width="11.7109375" bestFit="1" customWidth="1"/>
    <col min="10" max="10" width="34.42578125" bestFit="1" customWidth="1"/>
  </cols>
  <sheetData>
    <row r="1" spans="1:10" ht="15.75">
      <c r="A1" s="64" t="s">
        <v>878</v>
      </c>
      <c r="B1" s="64"/>
      <c r="C1" s="64"/>
      <c r="D1" s="64"/>
      <c r="E1" s="64"/>
      <c r="I1" s="691" t="s">
        <v>892</v>
      </c>
      <c r="J1" s="691"/>
    </row>
    <row r="2" spans="1:10" ht="15.75">
      <c r="A2" s="64"/>
      <c r="B2" s="64"/>
      <c r="C2" s="64"/>
      <c r="D2" s="64"/>
      <c r="E2" s="64"/>
      <c r="F2" s="64"/>
      <c r="G2" s="64"/>
      <c r="H2" s="64"/>
      <c r="I2" s="64"/>
    </row>
    <row r="3" spans="1:10" ht="15.75">
      <c r="A3" s="64"/>
      <c r="B3" s="64"/>
      <c r="C3" s="64"/>
      <c r="D3" s="64"/>
      <c r="E3" s="64"/>
      <c r="F3" s="64"/>
      <c r="G3" s="64"/>
      <c r="H3" s="64"/>
      <c r="I3" s="64"/>
    </row>
    <row r="4" spans="1:10" ht="18.75">
      <c r="A4" s="693" t="s">
        <v>53</v>
      </c>
      <c r="B4" s="693"/>
      <c r="C4" s="693"/>
      <c r="D4" s="693"/>
      <c r="E4" s="693"/>
      <c r="F4" s="693"/>
      <c r="G4" s="693"/>
      <c r="H4" s="64"/>
      <c r="I4" s="64"/>
    </row>
    <row r="5" spans="1:10" ht="15.75">
      <c r="A5" s="692" t="s">
        <v>861</v>
      </c>
      <c r="B5" s="692"/>
      <c r="C5" s="692"/>
      <c r="D5" s="692"/>
      <c r="E5" s="692"/>
      <c r="F5" s="692"/>
      <c r="G5" s="692"/>
      <c r="H5" s="64"/>
      <c r="I5" s="64"/>
    </row>
    <row r="6" spans="1:10" ht="15.75">
      <c r="A6" s="692" t="s">
        <v>54</v>
      </c>
      <c r="B6" s="692"/>
      <c r="C6" s="692"/>
      <c r="D6" s="692"/>
      <c r="E6" s="692"/>
      <c r="F6" s="692"/>
      <c r="G6" s="692"/>
      <c r="H6" s="64"/>
      <c r="I6" s="64"/>
    </row>
    <row r="7" spans="1:10" ht="15.75">
      <c r="A7" s="64"/>
      <c r="B7" s="64"/>
      <c r="C7" s="64"/>
      <c r="D7" s="64"/>
      <c r="F7" s="64"/>
      <c r="G7" s="64"/>
      <c r="H7" s="64"/>
      <c r="I7" s="64"/>
    </row>
    <row r="8" spans="1:10" ht="16.5" thickBot="1">
      <c r="A8" s="64"/>
      <c r="B8" s="64"/>
      <c r="C8" s="64"/>
      <c r="D8" s="64"/>
      <c r="E8" s="64"/>
      <c r="I8" s="64"/>
      <c r="J8" s="464" t="s">
        <v>116</v>
      </c>
    </row>
    <row r="9" spans="1:10" ht="16.5" thickBot="1">
      <c r="A9" s="65" t="s">
        <v>55</v>
      </c>
      <c r="B9" s="66"/>
      <c r="C9" s="66"/>
      <c r="D9" s="66"/>
      <c r="E9" s="67"/>
      <c r="F9" s="695" t="s">
        <v>56</v>
      </c>
      <c r="G9" s="696"/>
      <c r="H9" s="696"/>
      <c r="I9" s="696"/>
      <c r="J9" s="649"/>
    </row>
    <row r="10" spans="1:10" ht="15.75" thickBot="1">
      <c r="A10" s="653" t="s">
        <v>119</v>
      </c>
      <c r="B10" s="685"/>
      <c r="C10" s="689" t="s">
        <v>862</v>
      </c>
      <c r="D10" s="689"/>
      <c r="E10" s="689" t="s">
        <v>863</v>
      </c>
      <c r="F10" s="684" t="s">
        <v>119</v>
      </c>
      <c r="G10" s="685"/>
      <c r="H10" s="689" t="s">
        <v>862</v>
      </c>
      <c r="I10" s="689"/>
      <c r="J10" s="697" t="s">
        <v>863</v>
      </c>
    </row>
    <row r="11" spans="1:10" ht="15.75" thickBot="1">
      <c r="A11" s="694"/>
      <c r="B11" s="687"/>
      <c r="C11" s="689" t="s">
        <v>164</v>
      </c>
      <c r="D11" s="689" t="s">
        <v>165</v>
      </c>
      <c r="E11" s="689"/>
      <c r="F11" s="686"/>
      <c r="G11" s="687"/>
      <c r="H11" s="689" t="s">
        <v>164</v>
      </c>
      <c r="I11" s="689" t="s">
        <v>165</v>
      </c>
      <c r="J11" s="697"/>
    </row>
    <row r="12" spans="1:10" ht="15.75" thickBot="1">
      <c r="A12" s="618"/>
      <c r="B12" s="619"/>
      <c r="C12" s="689"/>
      <c r="D12" s="689"/>
      <c r="E12" s="689"/>
      <c r="F12" s="688"/>
      <c r="G12" s="619"/>
      <c r="H12" s="690"/>
      <c r="I12" s="690"/>
      <c r="J12" s="698"/>
    </row>
    <row r="13" spans="1:10" ht="15.75">
      <c r="A13" s="264" t="s">
        <v>57</v>
      </c>
      <c r="B13" s="265"/>
      <c r="C13" s="274"/>
      <c r="D13" s="274"/>
      <c r="E13" s="281"/>
      <c r="F13" s="71" t="s">
        <v>58</v>
      </c>
      <c r="G13" s="70"/>
      <c r="H13" s="154"/>
      <c r="I13" s="154"/>
      <c r="J13" s="154"/>
    </row>
    <row r="14" spans="1:10" ht="15.75">
      <c r="A14" s="266" t="s">
        <v>59</v>
      </c>
      <c r="B14" s="267"/>
      <c r="C14" s="277">
        <f>SUM(C15)</f>
        <v>0</v>
      </c>
      <c r="D14" s="277">
        <f t="shared" ref="D14:E14" si="0">SUM(D15)</f>
        <v>3342567</v>
      </c>
      <c r="E14" s="277">
        <f t="shared" si="0"/>
        <v>0</v>
      </c>
      <c r="F14" s="681" t="s">
        <v>60</v>
      </c>
      <c r="G14" s="680"/>
      <c r="H14" s="157">
        <f>H15</f>
        <v>0</v>
      </c>
      <c r="I14" s="157">
        <f t="shared" ref="I14:J14" si="1">I15</f>
        <v>0</v>
      </c>
      <c r="J14" s="157">
        <f t="shared" si="1"/>
        <v>8602454</v>
      </c>
    </row>
    <row r="15" spans="1:10" ht="37.15" customHeight="1">
      <c r="A15" s="268" t="s">
        <v>878</v>
      </c>
      <c r="B15" s="267"/>
      <c r="C15" s="276">
        <f>'1.a.melléklet'!C10</f>
        <v>0</v>
      </c>
      <c r="D15" s="276">
        <f>'1.a.melléklet'!D10</f>
        <v>3342567</v>
      </c>
      <c r="E15" s="276">
        <f>'1.a.melléklet'!E10</f>
        <v>0</v>
      </c>
      <c r="F15" s="679" t="s">
        <v>878</v>
      </c>
      <c r="G15" s="680"/>
      <c r="H15" s="158">
        <f>'2.a.melléklet'!G12</f>
        <v>0</v>
      </c>
      <c r="I15" s="158">
        <f>'2.a.melléklet'!H12</f>
        <v>0</v>
      </c>
      <c r="J15" s="158">
        <f>'2.a.melléklet'!I12</f>
        <v>8602454</v>
      </c>
    </row>
    <row r="16" spans="1:10" ht="15.75">
      <c r="A16" s="268"/>
      <c r="B16" s="267"/>
      <c r="C16" s="275"/>
      <c r="D16" s="275"/>
      <c r="E16" s="276">
        <f>'1.sz.melléklet'!E12</f>
        <v>0</v>
      </c>
      <c r="F16" s="280"/>
      <c r="G16" s="258"/>
      <c r="H16" s="154"/>
      <c r="I16" s="154"/>
      <c r="J16" s="154"/>
    </row>
    <row r="17" spans="1:10" ht="15.75">
      <c r="A17" s="266" t="s">
        <v>62</v>
      </c>
      <c r="B17" s="267"/>
      <c r="C17" s="277">
        <f>C18</f>
        <v>0</v>
      </c>
      <c r="D17" s="277">
        <f t="shared" ref="D17:E17" si="2">D18</f>
        <v>0</v>
      </c>
      <c r="E17" s="277">
        <f t="shared" si="2"/>
        <v>0</v>
      </c>
      <c r="F17" s="280"/>
      <c r="G17" s="258"/>
      <c r="H17" s="257"/>
      <c r="I17" s="154"/>
      <c r="J17" s="154"/>
    </row>
    <row r="18" spans="1:10" ht="15.75">
      <c r="A18" s="268"/>
      <c r="B18" s="267"/>
      <c r="C18" s="276"/>
      <c r="D18" s="276"/>
      <c r="E18" s="276"/>
      <c r="F18" s="683" t="s">
        <v>63</v>
      </c>
      <c r="G18" s="680"/>
      <c r="H18" s="157">
        <f>H19</f>
        <v>0</v>
      </c>
      <c r="I18" s="157">
        <f t="shared" ref="I18:J18" si="3">I19</f>
        <v>0</v>
      </c>
      <c r="J18" s="157">
        <f t="shared" si="3"/>
        <v>1609257</v>
      </c>
    </row>
    <row r="19" spans="1:10" ht="37.15" customHeight="1">
      <c r="A19" s="268"/>
      <c r="B19" s="267"/>
      <c r="C19" s="275"/>
      <c r="D19" s="275"/>
      <c r="E19" s="276"/>
      <c r="F19" s="679" t="s">
        <v>878</v>
      </c>
      <c r="G19" s="680"/>
      <c r="H19" s="158">
        <f>'2.a.melléklet'!K12</f>
        <v>0</v>
      </c>
      <c r="I19" s="158">
        <f>'2.a.melléklet'!L12</f>
        <v>0</v>
      </c>
      <c r="J19" s="158">
        <f>'2.a.melléklet'!M12</f>
        <v>1609257</v>
      </c>
    </row>
    <row r="20" spans="1:10" ht="15.75">
      <c r="A20" s="266" t="s">
        <v>64</v>
      </c>
      <c r="B20" s="267"/>
      <c r="C20" s="276"/>
      <c r="D20" s="276"/>
      <c r="E20" s="276"/>
      <c r="F20" s="280"/>
      <c r="G20" s="258"/>
      <c r="H20" s="154"/>
      <c r="I20" s="154"/>
      <c r="J20" s="154"/>
    </row>
    <row r="21" spans="1:10" ht="15.75">
      <c r="A21" s="266" t="s">
        <v>65</v>
      </c>
      <c r="B21" s="267"/>
      <c r="C21" s="276"/>
      <c r="D21" s="276"/>
      <c r="E21" s="276"/>
      <c r="F21" s="280"/>
      <c r="G21" s="258"/>
      <c r="H21" s="257"/>
      <c r="I21" s="154"/>
      <c r="J21" s="154"/>
    </row>
    <row r="22" spans="1:10" ht="15.75">
      <c r="A22" s="266" t="s">
        <v>66</v>
      </c>
      <c r="B22" s="269"/>
      <c r="C22" s="277"/>
      <c r="D22" s="276"/>
      <c r="E22" s="276"/>
      <c r="F22" s="681" t="s">
        <v>67</v>
      </c>
      <c r="G22" s="680"/>
      <c r="H22" s="312">
        <f>SUM(H23)</f>
        <v>0</v>
      </c>
      <c r="I22" s="312">
        <f t="shared" ref="I22:J22" si="4">SUM(I23)</f>
        <v>0</v>
      </c>
      <c r="J22" s="312">
        <f t="shared" si="4"/>
        <v>15727671</v>
      </c>
    </row>
    <row r="23" spans="1:10" ht="54" customHeight="1" thickBot="1">
      <c r="A23" s="667" t="s">
        <v>166</v>
      </c>
      <c r="B23" s="668"/>
      <c r="C23" s="276"/>
      <c r="D23" s="276"/>
      <c r="E23" s="276"/>
      <c r="F23" s="681" t="s">
        <v>878</v>
      </c>
      <c r="G23" s="680"/>
      <c r="H23" s="158">
        <f>'2.a.melléklet'!O12</f>
        <v>0</v>
      </c>
      <c r="I23" s="158">
        <f>'2.a.melléklet'!P12</f>
        <v>0</v>
      </c>
      <c r="J23" s="158">
        <f>'2.a.melléklet'!Q12</f>
        <v>15727671</v>
      </c>
    </row>
    <row r="24" spans="1:10" ht="16.5" thickBot="1">
      <c r="A24" s="306" t="s">
        <v>39</v>
      </c>
      <c r="B24" s="307"/>
      <c r="C24" s="295">
        <f>C14+C17+C20+C21+C22+C23</f>
        <v>0</v>
      </c>
      <c r="D24" s="295">
        <f t="shared" ref="D24:E24" si="5">D14+D17+D20+D21+D22+D23</f>
        <v>3342567</v>
      </c>
      <c r="E24" s="295">
        <f t="shared" si="5"/>
        <v>0</v>
      </c>
      <c r="F24" s="68" t="s">
        <v>39</v>
      </c>
      <c r="G24" s="75"/>
      <c r="H24" s="315">
        <f>H14+H18+H22</f>
        <v>0</v>
      </c>
      <c r="I24" s="315">
        <f t="shared" ref="I24:J24" si="6">I14+I18+I22</f>
        <v>0</v>
      </c>
      <c r="J24" s="315">
        <f t="shared" si="6"/>
        <v>25939382</v>
      </c>
    </row>
    <row r="25" spans="1:10" ht="16.5" thickBot="1">
      <c r="A25" s="261"/>
      <c r="E25" s="72"/>
      <c r="G25" s="29"/>
      <c r="H25" s="310"/>
      <c r="I25" s="310"/>
      <c r="J25" s="311"/>
    </row>
    <row r="26" spans="1:10" ht="16.5" thickBot="1">
      <c r="A26" s="669" t="s">
        <v>69</v>
      </c>
      <c r="B26" s="670"/>
      <c r="C26" s="291"/>
      <c r="D26" s="291"/>
      <c r="E26" s="298"/>
      <c r="F26" s="671" t="s">
        <v>70</v>
      </c>
      <c r="G26" s="672"/>
      <c r="H26" s="285"/>
      <c r="I26" s="286"/>
      <c r="J26" s="287"/>
    </row>
    <row r="27" spans="1:10" ht="15.75">
      <c r="A27" s="284" t="s">
        <v>135</v>
      </c>
      <c r="B27" s="288"/>
      <c r="C27" s="292">
        <f>'1.a.melléklet'!C44</f>
        <v>28602249</v>
      </c>
      <c r="D27" s="292">
        <f>'1.a.melléklet'!D44</f>
        <v>28952249</v>
      </c>
      <c r="E27" s="292">
        <f>'1.a.melléklet'!E44</f>
        <v>28581160</v>
      </c>
      <c r="F27" s="674"/>
      <c r="G27" s="675"/>
      <c r="H27" s="313"/>
      <c r="I27" s="313"/>
      <c r="J27" s="313"/>
    </row>
    <row r="28" spans="1:10" ht="16.5" thickBot="1">
      <c r="A28" s="156" t="s">
        <v>849</v>
      </c>
      <c r="B28" s="254"/>
      <c r="C28" s="293">
        <f>'1.a.melléklet'!C47</f>
        <v>0</v>
      </c>
      <c r="D28" s="293">
        <f>'1.a.melléklet'!D47</f>
        <v>0</v>
      </c>
      <c r="E28" s="293">
        <f>'1.a.melléklet'!E47</f>
        <v>0</v>
      </c>
      <c r="F28" s="676"/>
      <c r="G28" s="677"/>
      <c r="H28" s="158"/>
      <c r="I28" s="158"/>
      <c r="J28" s="158"/>
    </row>
    <row r="29" spans="1:10" ht="16.5" thickBot="1">
      <c r="A29" s="673" t="s">
        <v>71</v>
      </c>
      <c r="B29" s="670"/>
      <c r="C29" s="295">
        <f>SUM(C27:C28)</f>
        <v>28602249</v>
      </c>
      <c r="D29" s="295">
        <f>SUM(D27:D28)</f>
        <v>28952249</v>
      </c>
      <c r="E29" s="295">
        <f>SUM(E27:E28)</f>
        <v>28581160</v>
      </c>
      <c r="F29" s="663" t="s">
        <v>72</v>
      </c>
      <c r="G29" s="664"/>
      <c r="H29" s="315">
        <f>SUM(H27:H28)</f>
        <v>0</v>
      </c>
      <c r="I29" s="315">
        <f>SUM(I27:I28)</f>
        <v>0</v>
      </c>
      <c r="J29" s="315">
        <f>SUM(J27:J28)</f>
        <v>0</v>
      </c>
    </row>
    <row r="30" spans="1:10" ht="16.5" thickBot="1">
      <c r="A30" s="65" t="s">
        <v>73</v>
      </c>
      <c r="B30" s="74"/>
      <c r="C30" s="295">
        <f>C24+C29</f>
        <v>28602249</v>
      </c>
      <c r="D30" s="295">
        <f>D24+D29</f>
        <v>32294816</v>
      </c>
      <c r="E30" s="295">
        <f>E24+E29</f>
        <v>28581160</v>
      </c>
      <c r="F30" s="663" t="s">
        <v>74</v>
      </c>
      <c r="G30" s="664"/>
      <c r="H30" s="314">
        <f>H24+H29</f>
        <v>0</v>
      </c>
      <c r="I30" s="314">
        <f>I24+I29</f>
        <v>0</v>
      </c>
      <c r="J30" s="314">
        <f>J24+J29</f>
        <v>25939382</v>
      </c>
    </row>
  </sheetData>
  <mergeCells count="29">
    <mergeCell ref="F30:G30"/>
    <mergeCell ref="A26:B26"/>
    <mergeCell ref="F26:G26"/>
    <mergeCell ref="F27:G27"/>
    <mergeCell ref="F28:G28"/>
    <mergeCell ref="A29:B29"/>
    <mergeCell ref="F29:G29"/>
    <mergeCell ref="F15:G15"/>
    <mergeCell ref="F18:G18"/>
    <mergeCell ref="F19:G19"/>
    <mergeCell ref="F22:G22"/>
    <mergeCell ref="A23:B23"/>
    <mergeCell ref="F23:G23"/>
    <mergeCell ref="F14:G14"/>
    <mergeCell ref="I1:J1"/>
    <mergeCell ref="A4:G4"/>
    <mergeCell ref="A5:G5"/>
    <mergeCell ref="A6:G6"/>
    <mergeCell ref="F9:J9"/>
    <mergeCell ref="A10:B12"/>
    <mergeCell ref="C10:D10"/>
    <mergeCell ref="E10:E12"/>
    <mergeCell ref="F10:G12"/>
    <mergeCell ref="H10:I10"/>
    <mergeCell ref="J10:J12"/>
    <mergeCell ref="C11:C12"/>
    <mergeCell ref="D11:D12"/>
    <mergeCell ref="H11:H12"/>
    <mergeCell ref="I11:I12"/>
  </mergeCells>
  <pageMargins left="0.25" right="0.25" top="0.75" bottom="0.75" header="0.3" footer="0.3"/>
  <pageSetup paperSize="9" scale="6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4" workbookViewId="0">
      <selection activeCell="E23" sqref="E23"/>
    </sheetView>
  </sheetViews>
  <sheetFormatPr defaultRowHeight="15"/>
  <cols>
    <col min="1" max="1" width="38.7109375" bestFit="1" customWidth="1"/>
    <col min="3" max="3" width="11" bestFit="1" customWidth="1"/>
    <col min="4" max="4" width="11.42578125" bestFit="1" customWidth="1"/>
    <col min="5" max="5" width="34.42578125" bestFit="1" customWidth="1"/>
    <col min="8" max="9" width="11.7109375" bestFit="1" customWidth="1"/>
    <col min="10" max="10" width="34.42578125" bestFit="1" customWidth="1"/>
  </cols>
  <sheetData>
    <row r="1" spans="1:10" ht="15.75">
      <c r="A1" s="64" t="s">
        <v>879</v>
      </c>
      <c r="B1" s="64"/>
      <c r="C1" s="64"/>
      <c r="D1" s="64"/>
      <c r="E1" s="64"/>
      <c r="I1" s="691" t="s">
        <v>892</v>
      </c>
      <c r="J1" s="691"/>
    </row>
    <row r="2" spans="1:10" ht="15.75">
      <c r="A2" s="64"/>
      <c r="B2" s="64"/>
      <c r="C2" s="64"/>
      <c r="D2" s="64"/>
      <c r="E2" s="64"/>
      <c r="F2" s="64"/>
      <c r="G2" s="64"/>
      <c r="H2" s="64"/>
      <c r="I2" s="64"/>
    </row>
    <row r="3" spans="1:10" ht="15.75">
      <c r="A3" s="64"/>
      <c r="B3" s="64"/>
      <c r="C3" s="64"/>
      <c r="D3" s="64"/>
      <c r="E3" s="64"/>
      <c r="F3" s="64"/>
      <c r="G3" s="64"/>
      <c r="H3" s="64"/>
      <c r="I3" s="64"/>
    </row>
    <row r="4" spans="1:10" ht="18.75">
      <c r="A4" s="693" t="s">
        <v>53</v>
      </c>
      <c r="B4" s="693"/>
      <c r="C4" s="693"/>
      <c r="D4" s="693"/>
      <c r="E4" s="693"/>
      <c r="F4" s="693"/>
      <c r="G4" s="693"/>
      <c r="H4" s="64"/>
      <c r="I4" s="64"/>
    </row>
    <row r="5" spans="1:10" ht="15.75">
      <c r="A5" s="692" t="s">
        <v>861</v>
      </c>
      <c r="B5" s="692"/>
      <c r="C5" s="692"/>
      <c r="D5" s="692"/>
      <c r="E5" s="692"/>
      <c r="F5" s="692"/>
      <c r="G5" s="692"/>
      <c r="H5" s="64"/>
      <c r="I5" s="64"/>
    </row>
    <row r="6" spans="1:10" ht="15.75">
      <c r="A6" s="692" t="s">
        <v>54</v>
      </c>
      <c r="B6" s="692"/>
      <c r="C6" s="692"/>
      <c r="D6" s="692"/>
      <c r="E6" s="692"/>
      <c r="F6" s="692"/>
      <c r="G6" s="692"/>
      <c r="H6" s="64"/>
      <c r="I6" s="64"/>
    </row>
    <row r="7" spans="1:10" ht="15.75">
      <c r="A7" s="64"/>
      <c r="B7" s="64"/>
      <c r="C7" s="64"/>
      <c r="D7" s="64"/>
      <c r="F7" s="64"/>
      <c r="G7" s="64"/>
      <c r="H7" s="64"/>
      <c r="I7" s="64"/>
    </row>
    <row r="8" spans="1:10" ht="16.5" thickBot="1">
      <c r="A8" s="64"/>
      <c r="B8" s="64"/>
      <c r="C8" s="64"/>
      <c r="D8" s="64"/>
      <c r="E8" s="64"/>
      <c r="I8" s="64"/>
      <c r="J8" s="464" t="s">
        <v>116</v>
      </c>
    </row>
    <row r="9" spans="1:10" ht="16.5" thickBot="1">
      <c r="A9" s="65" t="s">
        <v>55</v>
      </c>
      <c r="B9" s="66"/>
      <c r="C9" s="66"/>
      <c r="D9" s="66"/>
      <c r="E9" s="67"/>
      <c r="F9" s="695" t="s">
        <v>56</v>
      </c>
      <c r="G9" s="696"/>
      <c r="H9" s="696"/>
      <c r="I9" s="696"/>
      <c r="J9" s="649"/>
    </row>
    <row r="10" spans="1:10" ht="15.75" thickBot="1">
      <c r="A10" s="653" t="s">
        <v>119</v>
      </c>
      <c r="B10" s="685"/>
      <c r="C10" s="689" t="s">
        <v>862</v>
      </c>
      <c r="D10" s="689"/>
      <c r="E10" s="689" t="s">
        <v>863</v>
      </c>
      <c r="F10" s="684" t="s">
        <v>119</v>
      </c>
      <c r="G10" s="685"/>
      <c r="H10" s="689" t="s">
        <v>862</v>
      </c>
      <c r="I10" s="689"/>
      <c r="J10" s="697" t="s">
        <v>863</v>
      </c>
    </row>
    <row r="11" spans="1:10" ht="15.75" thickBot="1">
      <c r="A11" s="694"/>
      <c r="B11" s="687"/>
      <c r="C11" s="689" t="s">
        <v>164</v>
      </c>
      <c r="D11" s="689" t="s">
        <v>165</v>
      </c>
      <c r="E11" s="689"/>
      <c r="F11" s="686"/>
      <c r="G11" s="687"/>
      <c r="H11" s="689" t="s">
        <v>164</v>
      </c>
      <c r="I11" s="689" t="s">
        <v>165</v>
      </c>
      <c r="J11" s="697"/>
    </row>
    <row r="12" spans="1:10" ht="15.75" thickBot="1">
      <c r="A12" s="618"/>
      <c r="B12" s="619"/>
      <c r="C12" s="689"/>
      <c r="D12" s="689"/>
      <c r="E12" s="689"/>
      <c r="F12" s="688"/>
      <c r="G12" s="619"/>
      <c r="H12" s="690"/>
      <c r="I12" s="690"/>
      <c r="J12" s="698"/>
    </row>
    <row r="13" spans="1:10" ht="15.75">
      <c r="A13" s="264" t="s">
        <v>57</v>
      </c>
      <c r="B13" s="265"/>
      <c r="C13" s="274"/>
      <c r="D13" s="274"/>
      <c r="E13" s="281"/>
      <c r="F13" s="71" t="s">
        <v>58</v>
      </c>
      <c r="G13" s="70"/>
      <c r="H13" s="154"/>
      <c r="I13" s="154"/>
      <c r="J13" s="154"/>
    </row>
    <row r="14" spans="1:10" ht="15.75">
      <c r="A14" s="266" t="s">
        <v>59</v>
      </c>
      <c r="B14" s="267"/>
      <c r="C14" s="277">
        <f>SUM(C15)</f>
        <v>0</v>
      </c>
      <c r="D14" s="277">
        <f t="shared" ref="D14:E14" si="0">SUM(D15)</f>
        <v>3342567</v>
      </c>
      <c r="E14" s="277">
        <f t="shared" si="0"/>
        <v>0</v>
      </c>
      <c r="F14" s="681" t="s">
        <v>60</v>
      </c>
      <c r="G14" s="680"/>
      <c r="H14" s="157">
        <f>H15</f>
        <v>0</v>
      </c>
      <c r="I14" s="157">
        <f t="shared" ref="I14:J14" si="1">I15</f>
        <v>0</v>
      </c>
      <c r="J14" s="157">
        <f t="shared" si="1"/>
        <v>8602454</v>
      </c>
    </row>
    <row r="15" spans="1:10" ht="44.45" customHeight="1">
      <c r="A15" s="268" t="s">
        <v>879</v>
      </c>
      <c r="B15" s="267"/>
      <c r="C15" s="276">
        <f>'1.a.melléklet'!C10</f>
        <v>0</v>
      </c>
      <c r="D15" s="276">
        <f>'1.a.melléklet'!D10</f>
        <v>3342567</v>
      </c>
      <c r="E15" s="276">
        <f>'1.a.melléklet'!E10</f>
        <v>0</v>
      </c>
      <c r="F15" s="679" t="s">
        <v>879</v>
      </c>
      <c r="G15" s="680"/>
      <c r="H15" s="158">
        <f>'2.a.melléklet'!G12</f>
        <v>0</v>
      </c>
      <c r="I15" s="158">
        <f>'2.a.melléklet'!H12</f>
        <v>0</v>
      </c>
      <c r="J15" s="158">
        <f>'2.a.melléklet'!I12</f>
        <v>8602454</v>
      </c>
    </row>
    <row r="16" spans="1:10" ht="15.75">
      <c r="A16" s="268"/>
      <c r="B16" s="267"/>
      <c r="C16" s="275"/>
      <c r="D16" s="275"/>
      <c r="E16" s="276">
        <f>'1.sz.melléklet'!E12</f>
        <v>0</v>
      </c>
      <c r="F16" s="280"/>
      <c r="G16" s="258"/>
      <c r="H16" s="154"/>
      <c r="I16" s="154"/>
      <c r="J16" s="154"/>
    </row>
    <row r="17" spans="1:10" ht="15.75">
      <c r="A17" s="266" t="s">
        <v>62</v>
      </c>
      <c r="B17" s="267"/>
      <c r="C17" s="277">
        <f>C18</f>
        <v>0</v>
      </c>
      <c r="D17" s="277">
        <f t="shared" ref="D17:E17" si="2">D18</f>
        <v>0</v>
      </c>
      <c r="E17" s="277">
        <f t="shared" si="2"/>
        <v>0</v>
      </c>
      <c r="F17" s="280"/>
      <c r="G17" s="258"/>
      <c r="H17" s="257"/>
      <c r="I17" s="154"/>
      <c r="J17" s="154"/>
    </row>
    <row r="18" spans="1:10" ht="15.75">
      <c r="A18" s="268"/>
      <c r="B18" s="267"/>
      <c r="C18" s="276"/>
      <c r="D18" s="276"/>
      <c r="E18" s="276"/>
      <c r="F18" s="683" t="s">
        <v>63</v>
      </c>
      <c r="G18" s="680"/>
      <c r="H18" s="157">
        <f>H19</f>
        <v>0</v>
      </c>
      <c r="I18" s="157">
        <f t="shared" ref="I18:J18" si="3">I19</f>
        <v>0</v>
      </c>
      <c r="J18" s="157">
        <f t="shared" si="3"/>
        <v>1609257</v>
      </c>
    </row>
    <row r="19" spans="1:10" ht="44.45" customHeight="1">
      <c r="A19" s="268"/>
      <c r="B19" s="267"/>
      <c r="C19" s="275"/>
      <c r="D19" s="275"/>
      <c r="E19" s="276"/>
      <c r="F19" s="679" t="s">
        <v>879</v>
      </c>
      <c r="G19" s="680"/>
      <c r="H19" s="158">
        <f>'2.a.melléklet'!K12</f>
        <v>0</v>
      </c>
      <c r="I19" s="158">
        <f>'2.a.melléklet'!L12</f>
        <v>0</v>
      </c>
      <c r="J19" s="158">
        <f>'2.a.melléklet'!M12</f>
        <v>1609257</v>
      </c>
    </row>
    <row r="20" spans="1:10" ht="15.75">
      <c r="A20" s="266" t="s">
        <v>64</v>
      </c>
      <c r="B20" s="267"/>
      <c r="C20" s="276"/>
      <c r="D20" s="276"/>
      <c r="E20" s="276"/>
      <c r="F20" s="280"/>
      <c r="G20" s="258"/>
      <c r="H20" s="154"/>
      <c r="I20" s="154"/>
      <c r="J20" s="154"/>
    </row>
    <row r="21" spans="1:10" ht="15.75">
      <c r="A21" s="266" t="s">
        <v>65</v>
      </c>
      <c r="B21" s="267"/>
      <c r="C21" s="276"/>
      <c r="D21" s="276"/>
      <c r="E21" s="276"/>
      <c r="F21" s="280"/>
      <c r="G21" s="258"/>
      <c r="H21" s="257"/>
      <c r="I21" s="154"/>
      <c r="J21" s="154"/>
    </row>
    <row r="22" spans="1:10" ht="15.75">
      <c r="A22" s="266" t="s">
        <v>66</v>
      </c>
      <c r="B22" s="269"/>
      <c r="C22" s="277"/>
      <c r="D22" s="276"/>
      <c r="E22" s="276"/>
      <c r="F22" s="681" t="s">
        <v>67</v>
      </c>
      <c r="G22" s="680"/>
      <c r="H22" s="312">
        <f>SUM(H23)</f>
        <v>0</v>
      </c>
      <c r="I22" s="312">
        <f t="shared" ref="I22:J22" si="4">SUM(I23)</f>
        <v>0</v>
      </c>
      <c r="J22" s="312">
        <f t="shared" si="4"/>
        <v>15727671</v>
      </c>
    </row>
    <row r="23" spans="1:10" ht="59.45" customHeight="1" thickBot="1">
      <c r="A23" s="667" t="s">
        <v>166</v>
      </c>
      <c r="B23" s="668"/>
      <c r="C23" s="276"/>
      <c r="D23" s="276"/>
      <c r="E23" s="276"/>
      <c r="F23" s="681" t="s">
        <v>879</v>
      </c>
      <c r="G23" s="680"/>
      <c r="H23" s="158">
        <f>'2.a.melléklet'!O12</f>
        <v>0</v>
      </c>
      <c r="I23" s="158">
        <f>'2.a.melléklet'!P12</f>
        <v>0</v>
      </c>
      <c r="J23" s="158">
        <f>'2.a.melléklet'!Q12</f>
        <v>15727671</v>
      </c>
    </row>
    <row r="24" spans="1:10" ht="16.5" thickBot="1">
      <c r="A24" s="306" t="s">
        <v>39</v>
      </c>
      <c r="B24" s="307"/>
      <c r="C24" s="295">
        <f>C14+C17+C20+C21+C22+C23</f>
        <v>0</v>
      </c>
      <c r="D24" s="295">
        <f t="shared" ref="D24:E24" si="5">D14+D17+D20+D21+D22+D23</f>
        <v>3342567</v>
      </c>
      <c r="E24" s="295">
        <f t="shared" si="5"/>
        <v>0</v>
      </c>
      <c r="F24" s="68" t="s">
        <v>39</v>
      </c>
      <c r="G24" s="75"/>
      <c r="H24" s="315">
        <f>H14+H18+H22</f>
        <v>0</v>
      </c>
      <c r="I24" s="315">
        <f t="shared" ref="I24:J24" si="6">I14+I18+I22</f>
        <v>0</v>
      </c>
      <c r="J24" s="315">
        <f t="shared" si="6"/>
        <v>25939382</v>
      </c>
    </row>
    <row r="25" spans="1:10" ht="16.5" thickBot="1">
      <c r="A25" s="261"/>
      <c r="E25" s="72"/>
      <c r="G25" s="29"/>
      <c r="H25" s="310"/>
      <c r="I25" s="310"/>
      <c r="J25" s="311"/>
    </row>
    <row r="26" spans="1:10" ht="16.5" thickBot="1">
      <c r="A26" s="669" t="s">
        <v>69</v>
      </c>
      <c r="B26" s="670"/>
      <c r="C26" s="291"/>
      <c r="D26" s="291"/>
      <c r="E26" s="298"/>
      <c r="F26" s="671" t="s">
        <v>70</v>
      </c>
      <c r="G26" s="672"/>
      <c r="H26" s="285"/>
      <c r="I26" s="286"/>
      <c r="J26" s="287"/>
    </row>
    <row r="27" spans="1:10" ht="15.75">
      <c r="A27" s="284" t="s">
        <v>135</v>
      </c>
      <c r="B27" s="288"/>
      <c r="C27" s="292">
        <f>'1.a.melléklet'!C44</f>
        <v>28602249</v>
      </c>
      <c r="D27" s="292">
        <f>'1.a.melléklet'!D44</f>
        <v>28952249</v>
      </c>
      <c r="E27" s="292">
        <f>'1.a.melléklet'!E44</f>
        <v>28581160</v>
      </c>
      <c r="F27" s="674"/>
      <c r="G27" s="675"/>
      <c r="H27" s="313"/>
      <c r="I27" s="313"/>
      <c r="J27" s="313"/>
    </row>
    <row r="28" spans="1:10" ht="16.5" thickBot="1">
      <c r="A28" s="156" t="s">
        <v>849</v>
      </c>
      <c r="B28" s="254"/>
      <c r="C28" s="293">
        <f>'1.a.melléklet'!C47</f>
        <v>0</v>
      </c>
      <c r="D28" s="293">
        <f>'1.a.melléklet'!D47</f>
        <v>0</v>
      </c>
      <c r="E28" s="293">
        <f>'1.a.melléklet'!E47</f>
        <v>0</v>
      </c>
      <c r="F28" s="676"/>
      <c r="G28" s="677"/>
      <c r="H28" s="158"/>
      <c r="I28" s="158"/>
      <c r="J28" s="158"/>
    </row>
    <row r="29" spans="1:10" ht="16.5" thickBot="1">
      <c r="A29" s="673" t="s">
        <v>71</v>
      </c>
      <c r="B29" s="670"/>
      <c r="C29" s="295">
        <f>SUM(C27:C28)</f>
        <v>28602249</v>
      </c>
      <c r="D29" s="295">
        <f>SUM(D27:D28)</f>
        <v>28952249</v>
      </c>
      <c r="E29" s="295">
        <f>SUM(E27:E28)</f>
        <v>28581160</v>
      </c>
      <c r="F29" s="663" t="s">
        <v>72</v>
      </c>
      <c r="G29" s="664"/>
      <c r="H29" s="315">
        <f>SUM(H27:H28)</f>
        <v>0</v>
      </c>
      <c r="I29" s="315">
        <f>SUM(I27:I28)</f>
        <v>0</v>
      </c>
      <c r="J29" s="315">
        <f>SUM(J27:J28)</f>
        <v>0</v>
      </c>
    </row>
    <row r="30" spans="1:10" ht="16.5" thickBot="1">
      <c r="A30" s="65" t="s">
        <v>73</v>
      </c>
      <c r="B30" s="74"/>
      <c r="C30" s="295">
        <f>C24+C29</f>
        <v>28602249</v>
      </c>
      <c r="D30" s="295">
        <f>D24+D29</f>
        <v>32294816</v>
      </c>
      <c r="E30" s="295">
        <f>E24+E29</f>
        <v>28581160</v>
      </c>
      <c r="F30" s="663" t="s">
        <v>74</v>
      </c>
      <c r="G30" s="664"/>
      <c r="H30" s="314">
        <f>H24+H29</f>
        <v>0</v>
      </c>
      <c r="I30" s="314">
        <f>I24+I29</f>
        <v>0</v>
      </c>
      <c r="J30" s="314">
        <f>J24+J29</f>
        <v>25939382</v>
      </c>
    </row>
  </sheetData>
  <mergeCells count="29">
    <mergeCell ref="F30:G30"/>
    <mergeCell ref="A26:B26"/>
    <mergeCell ref="F26:G26"/>
    <mergeCell ref="F27:G27"/>
    <mergeCell ref="F28:G28"/>
    <mergeCell ref="A29:B29"/>
    <mergeCell ref="F29:G29"/>
    <mergeCell ref="F15:G15"/>
    <mergeCell ref="F18:G18"/>
    <mergeCell ref="F19:G19"/>
    <mergeCell ref="F22:G22"/>
    <mergeCell ref="A23:B23"/>
    <mergeCell ref="F23:G23"/>
    <mergeCell ref="F14:G14"/>
    <mergeCell ref="I1:J1"/>
    <mergeCell ref="A4:G4"/>
    <mergeCell ref="A5:G5"/>
    <mergeCell ref="A6:G6"/>
    <mergeCell ref="F9:J9"/>
    <mergeCell ref="A10:B12"/>
    <mergeCell ref="C10:D10"/>
    <mergeCell ref="E10:E12"/>
    <mergeCell ref="F10:G12"/>
    <mergeCell ref="H10:I10"/>
    <mergeCell ref="J10:J12"/>
    <mergeCell ref="C11:C12"/>
    <mergeCell ref="D11:D12"/>
    <mergeCell ref="H11:H12"/>
    <mergeCell ref="I11:I12"/>
  </mergeCells>
  <pageMargins left="0.25" right="0.25" top="0.75" bottom="0.75" header="0.3" footer="0.3"/>
  <pageSetup paperSize="9" scale="7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2"/>
  <sheetViews>
    <sheetView topLeftCell="A10" zoomScale="84" zoomScaleNormal="84" workbookViewId="0">
      <selection activeCell="A64" sqref="A64:XFD64"/>
    </sheetView>
  </sheetViews>
  <sheetFormatPr defaultRowHeight="15"/>
  <cols>
    <col min="1" max="1" width="10.85546875" customWidth="1"/>
    <col min="2" max="2" width="87.85546875" customWidth="1"/>
    <col min="3" max="5" width="31.7109375" customWidth="1"/>
    <col min="6" max="9" width="11.5703125" customWidth="1"/>
    <col min="10" max="10" width="13.140625" customWidth="1"/>
  </cols>
  <sheetData>
    <row r="1" spans="1:5" ht="15.75">
      <c r="A1" s="699" t="s">
        <v>876</v>
      </c>
      <c r="B1" s="699"/>
      <c r="C1" s="316"/>
      <c r="D1" s="316"/>
      <c r="E1" s="317" t="s">
        <v>167</v>
      </c>
    </row>
    <row r="2" spans="1:5" ht="15.75">
      <c r="A2" s="316"/>
      <c r="B2" s="316"/>
      <c r="C2" s="316"/>
      <c r="D2" s="316"/>
      <c r="E2" s="316"/>
    </row>
    <row r="3" spans="1:5" ht="18.75">
      <c r="A3" s="700" t="s">
        <v>168</v>
      </c>
      <c r="B3" s="700"/>
      <c r="C3" s="700"/>
      <c r="D3" s="700"/>
      <c r="E3" s="700"/>
    </row>
    <row r="4" spans="1:5" ht="15.75">
      <c r="A4" s="318"/>
      <c r="B4" s="319"/>
      <c r="C4" s="319"/>
      <c r="D4" s="319"/>
      <c r="E4" s="320" t="s">
        <v>909</v>
      </c>
    </row>
    <row r="5" spans="1:5" ht="15.75">
      <c r="A5" s="321"/>
      <c r="B5" s="321" t="s">
        <v>0</v>
      </c>
      <c r="C5" s="321" t="s">
        <v>170</v>
      </c>
      <c r="D5" s="321" t="s">
        <v>171</v>
      </c>
      <c r="E5" s="321" t="s">
        <v>172</v>
      </c>
    </row>
    <row r="6" spans="1:5" ht="15.75">
      <c r="A6" s="321">
        <v>1</v>
      </c>
      <c r="B6" s="321">
        <v>2</v>
      </c>
      <c r="C6" s="321">
        <v>3</v>
      </c>
      <c r="D6" s="321">
        <v>4</v>
      </c>
      <c r="E6" s="321">
        <v>5</v>
      </c>
    </row>
    <row r="7" spans="1:5" ht="15.75">
      <c r="A7" s="321"/>
      <c r="B7" s="322" t="s">
        <v>173</v>
      </c>
      <c r="C7" s="321"/>
      <c r="D7" s="321"/>
      <c r="E7" s="321"/>
    </row>
    <row r="8" spans="1:5">
      <c r="A8" s="323" t="s">
        <v>174</v>
      </c>
      <c r="B8" s="324" t="s">
        <v>175</v>
      </c>
      <c r="C8" s="459">
        <v>5000</v>
      </c>
      <c r="D8" s="459">
        <v>0</v>
      </c>
      <c r="E8" s="459">
        <v>0</v>
      </c>
    </row>
    <row r="9" spans="1:5">
      <c r="A9" s="323" t="s">
        <v>176</v>
      </c>
      <c r="B9" s="324" t="s">
        <v>177</v>
      </c>
      <c r="C9" s="459">
        <v>0</v>
      </c>
      <c r="D9" s="459">
        <v>0</v>
      </c>
      <c r="E9" s="459">
        <v>0</v>
      </c>
    </row>
    <row r="10" spans="1:5">
      <c r="A10" s="323" t="s">
        <v>178</v>
      </c>
      <c r="B10" s="324" t="s">
        <v>179</v>
      </c>
      <c r="C10" s="459">
        <v>0</v>
      </c>
      <c r="D10" s="459">
        <v>0</v>
      </c>
      <c r="E10" s="459">
        <v>0</v>
      </c>
    </row>
    <row r="11" spans="1:5">
      <c r="A11" s="326" t="s">
        <v>180</v>
      </c>
      <c r="B11" s="327" t="s">
        <v>181</v>
      </c>
      <c r="C11" s="460">
        <f>SUM(C8:C10)</f>
        <v>5000</v>
      </c>
      <c r="D11" s="460">
        <f>SUM(D8:D10)</f>
        <v>0</v>
      </c>
      <c r="E11" s="460">
        <f>SUM(E8:E10)</f>
        <v>0</v>
      </c>
    </row>
    <row r="12" spans="1:5">
      <c r="A12" s="323" t="s">
        <v>182</v>
      </c>
      <c r="B12" s="324" t="s">
        <v>183</v>
      </c>
      <c r="C12" s="459">
        <v>439869891</v>
      </c>
      <c r="D12" s="459">
        <v>0</v>
      </c>
      <c r="E12" s="459">
        <v>426604109</v>
      </c>
    </row>
    <row r="13" spans="1:5">
      <c r="A13" s="323" t="s">
        <v>184</v>
      </c>
      <c r="B13" s="324" t="s">
        <v>185</v>
      </c>
      <c r="C13" s="459">
        <v>39850640</v>
      </c>
      <c r="D13" s="459">
        <v>0</v>
      </c>
      <c r="E13" s="459">
        <v>30962257</v>
      </c>
    </row>
    <row r="14" spans="1:5">
      <c r="A14" s="323" t="s">
        <v>186</v>
      </c>
      <c r="B14" s="324" t="s">
        <v>187</v>
      </c>
      <c r="C14" s="459">
        <v>0</v>
      </c>
      <c r="D14" s="459">
        <v>0</v>
      </c>
      <c r="E14" s="459">
        <v>0</v>
      </c>
    </row>
    <row r="15" spans="1:5">
      <c r="A15" s="323" t="s">
        <v>188</v>
      </c>
      <c r="B15" s="324" t="s">
        <v>189</v>
      </c>
      <c r="C15" s="459">
        <v>51422669</v>
      </c>
      <c r="D15" s="459">
        <v>0</v>
      </c>
      <c r="E15" s="459">
        <v>112844495</v>
      </c>
    </row>
    <row r="16" spans="1:5">
      <c r="A16" s="323" t="s">
        <v>190</v>
      </c>
      <c r="B16" s="324" t="s">
        <v>191</v>
      </c>
      <c r="C16" s="459">
        <v>0</v>
      </c>
      <c r="D16" s="459">
        <v>0</v>
      </c>
      <c r="E16" s="459">
        <v>0</v>
      </c>
    </row>
    <row r="17" spans="1:5">
      <c r="A17" s="326" t="s">
        <v>192</v>
      </c>
      <c r="B17" s="327" t="s">
        <v>193</v>
      </c>
      <c r="C17" s="460">
        <f>SUM(C12:C16)</f>
        <v>531143200</v>
      </c>
      <c r="D17" s="460">
        <f>SUM(D12:D16)</f>
        <v>0</v>
      </c>
      <c r="E17" s="460">
        <f>SUM(E12:E16)</f>
        <v>570410861</v>
      </c>
    </row>
    <row r="18" spans="1:5">
      <c r="A18" s="323">
        <v>7</v>
      </c>
      <c r="B18" s="324" t="s">
        <v>195</v>
      </c>
      <c r="C18" s="459">
        <v>7565439</v>
      </c>
      <c r="D18" s="459">
        <f>D19+D20+D21+D22+D23</f>
        <v>0</v>
      </c>
      <c r="E18" s="459">
        <v>7565439</v>
      </c>
    </row>
    <row r="19" spans="1:5">
      <c r="A19" s="323" t="s">
        <v>196</v>
      </c>
      <c r="B19" s="324" t="s">
        <v>197</v>
      </c>
      <c r="C19" s="459">
        <v>0</v>
      </c>
      <c r="D19" s="459">
        <v>0</v>
      </c>
      <c r="E19" s="459">
        <v>0</v>
      </c>
    </row>
    <row r="20" spans="1:5">
      <c r="A20" s="323">
        <v>4</v>
      </c>
      <c r="B20" s="324" t="s">
        <v>199</v>
      </c>
      <c r="C20" s="459">
        <v>4425650</v>
      </c>
      <c r="D20" s="459">
        <v>0</v>
      </c>
      <c r="E20" s="459">
        <v>4425650</v>
      </c>
    </row>
    <row r="21" spans="1:5">
      <c r="A21" s="323" t="s">
        <v>200</v>
      </c>
      <c r="B21" s="324" t="s">
        <v>201</v>
      </c>
      <c r="C21" s="459">
        <v>0</v>
      </c>
      <c r="D21" s="459">
        <v>0</v>
      </c>
      <c r="E21" s="459">
        <v>0</v>
      </c>
    </row>
    <row r="22" spans="1:5">
      <c r="A22" s="323" t="s">
        <v>202</v>
      </c>
      <c r="B22" s="324" t="s">
        <v>203</v>
      </c>
      <c r="C22" s="459">
        <v>0</v>
      </c>
      <c r="D22" s="459">
        <v>0</v>
      </c>
      <c r="E22" s="459">
        <v>0</v>
      </c>
    </row>
    <row r="23" spans="1:5">
      <c r="A23" s="323" t="s">
        <v>204</v>
      </c>
      <c r="B23" s="324" t="s">
        <v>205</v>
      </c>
      <c r="C23" s="459">
        <v>3139789</v>
      </c>
      <c r="D23" s="459">
        <v>0</v>
      </c>
      <c r="E23" s="459">
        <v>3139789</v>
      </c>
    </row>
    <row r="24" spans="1:5">
      <c r="A24" s="323" t="s">
        <v>206</v>
      </c>
      <c r="B24" s="324" t="s">
        <v>207</v>
      </c>
      <c r="C24" s="459">
        <v>275709</v>
      </c>
      <c r="D24" s="459">
        <v>0</v>
      </c>
      <c r="E24" s="459">
        <v>275709</v>
      </c>
    </row>
    <row r="25" spans="1:5">
      <c r="A25" s="323" t="s">
        <v>208</v>
      </c>
      <c r="B25" s="324" t="s">
        <v>209</v>
      </c>
      <c r="C25" s="459">
        <v>275709</v>
      </c>
      <c r="D25" s="459">
        <v>0</v>
      </c>
      <c r="E25" s="459">
        <v>275709</v>
      </c>
    </row>
    <row r="26" spans="1:5">
      <c r="A26" s="323" t="s">
        <v>210</v>
      </c>
      <c r="B26" s="324" t="s">
        <v>211</v>
      </c>
      <c r="C26" s="459">
        <v>0</v>
      </c>
      <c r="D26" s="459">
        <v>0</v>
      </c>
      <c r="E26" s="459">
        <v>0</v>
      </c>
    </row>
    <row r="27" spans="1:5">
      <c r="A27" s="323" t="s">
        <v>212</v>
      </c>
      <c r="B27" s="324" t="s">
        <v>213</v>
      </c>
      <c r="C27" s="459">
        <v>201000</v>
      </c>
      <c r="D27" s="459">
        <v>0</v>
      </c>
      <c r="E27" s="459">
        <v>0</v>
      </c>
    </row>
    <row r="28" spans="1:5">
      <c r="A28" s="326" t="s">
        <v>214</v>
      </c>
      <c r="B28" s="327" t="s">
        <v>215</v>
      </c>
      <c r="C28" s="460">
        <v>8042148</v>
      </c>
      <c r="D28" s="460">
        <f>D18+D24</f>
        <v>0</v>
      </c>
      <c r="E28" s="460">
        <f>E18+E24</f>
        <v>7841148</v>
      </c>
    </row>
    <row r="29" spans="1:5">
      <c r="A29" s="323" t="s">
        <v>216</v>
      </c>
      <c r="B29" s="324" t="s">
        <v>217</v>
      </c>
      <c r="C29" s="459">
        <v>194746394</v>
      </c>
      <c r="D29" s="459">
        <v>0</v>
      </c>
      <c r="E29" s="459">
        <v>194746394</v>
      </c>
    </row>
    <row r="30" spans="1:5">
      <c r="A30" s="323" t="s">
        <v>218</v>
      </c>
      <c r="B30" s="324" t="s">
        <v>219</v>
      </c>
      <c r="C30" s="459">
        <v>0</v>
      </c>
      <c r="D30" s="459">
        <v>0</v>
      </c>
      <c r="E30" s="459">
        <v>0</v>
      </c>
    </row>
    <row r="31" spans="1:5">
      <c r="A31" s="323" t="s">
        <v>220</v>
      </c>
      <c r="B31" s="324" t="s">
        <v>221</v>
      </c>
      <c r="C31" s="459">
        <v>194746394</v>
      </c>
      <c r="D31" s="459">
        <v>0</v>
      </c>
      <c r="E31" s="459">
        <v>194746394</v>
      </c>
    </row>
    <row r="32" spans="1:5">
      <c r="A32" s="323" t="s">
        <v>222</v>
      </c>
      <c r="B32" s="324" t="s">
        <v>223</v>
      </c>
      <c r="C32" s="459">
        <v>0</v>
      </c>
      <c r="D32" s="459">
        <v>0</v>
      </c>
      <c r="E32" s="459">
        <v>0</v>
      </c>
    </row>
    <row r="33" spans="1:5">
      <c r="A33" s="323" t="s">
        <v>224</v>
      </c>
      <c r="B33" s="324" t="s">
        <v>225</v>
      </c>
      <c r="C33" s="459">
        <v>0</v>
      </c>
      <c r="D33" s="459">
        <v>0</v>
      </c>
      <c r="E33" s="459">
        <v>0</v>
      </c>
    </row>
    <row r="34" spans="1:5">
      <c r="A34" s="326" t="s">
        <v>226</v>
      </c>
      <c r="B34" s="327" t="s">
        <v>227</v>
      </c>
      <c r="C34" s="460">
        <v>194746394</v>
      </c>
      <c r="D34" s="460">
        <v>0</v>
      </c>
      <c r="E34" s="460">
        <f>E29+E33</f>
        <v>194746394</v>
      </c>
    </row>
    <row r="35" spans="1:5">
      <c r="A35" s="326" t="s">
        <v>228</v>
      </c>
      <c r="B35" s="327" t="s">
        <v>229</v>
      </c>
      <c r="C35" s="460">
        <f>C11+C17+C28+C34</f>
        <v>733936742</v>
      </c>
      <c r="D35" s="460">
        <f>D11+D17+D28+D34</f>
        <v>0</v>
      </c>
      <c r="E35" s="460">
        <f>E11+E17+E28+E34</f>
        <v>772998403</v>
      </c>
    </row>
    <row r="36" spans="1:5">
      <c r="A36" s="323" t="s">
        <v>230</v>
      </c>
      <c r="B36" s="324" t="s">
        <v>231</v>
      </c>
      <c r="C36" s="459">
        <v>0</v>
      </c>
      <c r="D36" s="459">
        <v>0</v>
      </c>
      <c r="E36" s="459">
        <v>0</v>
      </c>
    </row>
    <row r="37" spans="1:5">
      <c r="A37" s="323" t="s">
        <v>232</v>
      </c>
      <c r="B37" s="324" t="s">
        <v>233</v>
      </c>
      <c r="C37" s="459">
        <v>0</v>
      </c>
      <c r="D37" s="459">
        <v>0</v>
      </c>
      <c r="E37" s="459">
        <v>0</v>
      </c>
    </row>
    <row r="38" spans="1:5">
      <c r="A38" s="323" t="s">
        <v>234</v>
      </c>
      <c r="B38" s="324" t="s">
        <v>235</v>
      </c>
      <c r="C38" s="459">
        <v>0</v>
      </c>
      <c r="D38" s="459">
        <v>0</v>
      </c>
      <c r="E38" s="459">
        <v>0</v>
      </c>
    </row>
    <row r="39" spans="1:5">
      <c r="A39" s="323" t="s">
        <v>236</v>
      </c>
      <c r="B39" s="324" t="s">
        <v>237</v>
      </c>
      <c r="C39" s="459">
        <v>0</v>
      </c>
      <c r="D39" s="459">
        <v>0</v>
      </c>
      <c r="E39" s="459">
        <v>0</v>
      </c>
    </row>
    <row r="40" spans="1:5">
      <c r="A40" s="323" t="s">
        <v>238</v>
      </c>
      <c r="B40" s="324" t="s">
        <v>239</v>
      </c>
      <c r="C40" s="459">
        <v>1753400</v>
      </c>
      <c r="D40" s="459">
        <v>0</v>
      </c>
      <c r="E40" s="459">
        <v>1753400</v>
      </c>
    </row>
    <row r="41" spans="1:5">
      <c r="A41" s="326" t="s">
        <v>240</v>
      </c>
      <c r="B41" s="327" t="s">
        <v>241</v>
      </c>
      <c r="C41" s="460">
        <f>SUM(C36:C40)</f>
        <v>1753400</v>
      </c>
      <c r="D41" s="460">
        <f>SUM(D36:D40)</f>
        <v>0</v>
      </c>
      <c r="E41" s="460">
        <f>SUM(E36:E40)</f>
        <v>1753400</v>
      </c>
    </row>
    <row r="42" spans="1:5">
      <c r="A42" s="323" t="s">
        <v>242</v>
      </c>
      <c r="B42" s="324" t="s">
        <v>243</v>
      </c>
      <c r="C42" s="459">
        <v>0</v>
      </c>
      <c r="D42" s="459">
        <v>0</v>
      </c>
      <c r="E42" s="459">
        <v>0</v>
      </c>
    </row>
    <row r="43" spans="1:5">
      <c r="A43" s="323" t="s">
        <v>244</v>
      </c>
      <c r="B43" s="324" t="s">
        <v>245</v>
      </c>
      <c r="C43" s="459">
        <v>0</v>
      </c>
      <c r="D43" s="459">
        <v>0</v>
      </c>
      <c r="E43" s="459">
        <v>0</v>
      </c>
    </row>
    <row r="44" spans="1:5">
      <c r="A44" s="323" t="s">
        <v>246</v>
      </c>
      <c r="B44" s="324" t="s">
        <v>247</v>
      </c>
      <c r="C44" s="459">
        <v>0</v>
      </c>
      <c r="D44" s="459">
        <v>0</v>
      </c>
      <c r="E44" s="459">
        <v>0</v>
      </c>
    </row>
    <row r="45" spans="1:5">
      <c r="A45" s="323" t="s">
        <v>248</v>
      </c>
      <c r="B45" s="324" t="s">
        <v>249</v>
      </c>
      <c r="C45" s="459">
        <v>0</v>
      </c>
      <c r="D45" s="459">
        <v>0</v>
      </c>
      <c r="E45" s="459">
        <v>0</v>
      </c>
    </row>
    <row r="46" spans="1:5">
      <c r="A46" s="323" t="s">
        <v>250</v>
      </c>
      <c r="B46" s="324" t="s">
        <v>251</v>
      </c>
      <c r="C46" s="459">
        <v>0</v>
      </c>
      <c r="D46" s="459">
        <v>0</v>
      </c>
      <c r="E46" s="459">
        <v>0</v>
      </c>
    </row>
    <row r="47" spans="1:5">
      <c r="A47" s="323" t="s">
        <v>252</v>
      </c>
      <c r="B47" s="324" t="s">
        <v>253</v>
      </c>
      <c r="C47" s="459">
        <v>0</v>
      </c>
      <c r="D47" s="459">
        <v>0</v>
      </c>
      <c r="E47" s="459">
        <v>0</v>
      </c>
    </row>
    <row r="48" spans="1:5">
      <c r="A48" s="323" t="s">
        <v>254</v>
      </c>
      <c r="B48" s="324" t="s">
        <v>255</v>
      </c>
      <c r="C48" s="459">
        <v>0</v>
      </c>
      <c r="D48" s="459">
        <v>0</v>
      </c>
      <c r="E48" s="459">
        <v>0</v>
      </c>
    </row>
    <row r="49" spans="1:5">
      <c r="A49" s="326" t="s">
        <v>256</v>
      </c>
      <c r="B49" s="327" t="s">
        <v>257</v>
      </c>
      <c r="C49" s="460">
        <v>0</v>
      </c>
      <c r="D49" s="460">
        <v>0</v>
      </c>
      <c r="E49" s="460">
        <f>E42+E43</f>
        <v>0</v>
      </c>
    </row>
    <row r="50" spans="1:5">
      <c r="A50" s="326" t="s">
        <v>258</v>
      </c>
      <c r="B50" s="327" t="s">
        <v>259</v>
      </c>
      <c r="C50" s="460">
        <f>C41+C49</f>
        <v>1753400</v>
      </c>
      <c r="D50" s="460">
        <f>D41+D49</f>
        <v>0</v>
      </c>
      <c r="E50" s="460">
        <f>E41+E49</f>
        <v>1753400</v>
      </c>
    </row>
    <row r="51" spans="1:5">
      <c r="A51" s="323" t="s">
        <v>260</v>
      </c>
      <c r="B51" s="324" t="s">
        <v>261</v>
      </c>
      <c r="C51" s="459">
        <v>0</v>
      </c>
      <c r="D51" s="459">
        <v>0</v>
      </c>
      <c r="E51" s="459">
        <v>0</v>
      </c>
    </row>
    <row r="52" spans="1:5">
      <c r="A52" s="323" t="s">
        <v>262</v>
      </c>
      <c r="B52" s="324" t="s">
        <v>263</v>
      </c>
      <c r="C52" s="459">
        <v>0</v>
      </c>
      <c r="D52" s="459">
        <v>0</v>
      </c>
      <c r="E52" s="459">
        <v>0</v>
      </c>
    </row>
    <row r="53" spans="1:5">
      <c r="A53" s="326" t="s">
        <v>264</v>
      </c>
      <c r="B53" s="327" t="s">
        <v>265</v>
      </c>
      <c r="C53" s="460">
        <v>0</v>
      </c>
      <c r="D53" s="460">
        <v>0</v>
      </c>
      <c r="E53" s="460">
        <f>E51+E52</f>
        <v>0</v>
      </c>
    </row>
    <row r="54" spans="1:5">
      <c r="A54" s="323" t="s">
        <v>266</v>
      </c>
      <c r="B54" s="324" t="s">
        <v>267</v>
      </c>
      <c r="C54" s="459">
        <v>44480</v>
      </c>
      <c r="D54" s="459">
        <v>0</v>
      </c>
      <c r="E54" s="459">
        <v>59890</v>
      </c>
    </row>
    <row r="55" spans="1:5">
      <c r="A55" s="323" t="s">
        <v>268</v>
      </c>
      <c r="B55" s="324" t="s">
        <v>269</v>
      </c>
      <c r="C55" s="459">
        <v>0</v>
      </c>
      <c r="D55" s="459">
        <v>0</v>
      </c>
      <c r="E55" s="459">
        <v>0</v>
      </c>
    </row>
    <row r="56" spans="1:5">
      <c r="A56" s="323" t="s">
        <v>270</v>
      </c>
      <c r="B56" s="324" t="s">
        <v>271</v>
      </c>
      <c r="C56" s="459">
        <v>0</v>
      </c>
      <c r="D56" s="459">
        <v>0</v>
      </c>
      <c r="E56" s="459">
        <v>0</v>
      </c>
    </row>
    <row r="57" spans="1:5">
      <c r="A57" s="326" t="s">
        <v>272</v>
      </c>
      <c r="B57" s="327" t="s">
        <v>273</v>
      </c>
      <c r="C57" s="460">
        <f>SUM(C54:C56)</f>
        <v>44480</v>
      </c>
      <c r="D57" s="460">
        <f>SUM(D54:D56)</f>
        <v>0</v>
      </c>
      <c r="E57" s="460">
        <f>SUM(E54:E56)</f>
        <v>59890</v>
      </c>
    </row>
    <row r="58" spans="1:5">
      <c r="A58" s="323" t="s">
        <v>274</v>
      </c>
      <c r="B58" s="324" t="s">
        <v>275</v>
      </c>
      <c r="C58" s="459">
        <v>53528497</v>
      </c>
      <c r="D58" s="459">
        <v>0</v>
      </c>
      <c r="E58" s="459">
        <v>103591557</v>
      </c>
    </row>
    <row r="59" spans="1:5">
      <c r="A59" s="323" t="s">
        <v>276</v>
      </c>
      <c r="B59" s="324" t="s">
        <v>277</v>
      </c>
      <c r="C59" s="459">
        <v>8966595</v>
      </c>
      <c r="D59" s="459">
        <v>0</v>
      </c>
      <c r="E59" s="459">
        <v>805863</v>
      </c>
    </row>
    <row r="60" spans="1:5">
      <c r="A60" s="326" t="s">
        <v>278</v>
      </c>
      <c r="B60" s="327" t="s">
        <v>279</v>
      </c>
      <c r="C60" s="460">
        <f>SUM(C58:C59)</f>
        <v>62495092</v>
      </c>
      <c r="D60" s="460">
        <f>SUM(D58:D59)</f>
        <v>0</v>
      </c>
      <c r="E60" s="460">
        <f>E58+E59</f>
        <v>104397420</v>
      </c>
    </row>
    <row r="61" spans="1:5">
      <c r="A61" s="323" t="s">
        <v>280</v>
      </c>
      <c r="B61" s="324" t="s">
        <v>281</v>
      </c>
      <c r="C61" s="459">
        <v>0</v>
      </c>
      <c r="D61" s="459">
        <v>0</v>
      </c>
      <c r="E61" s="459">
        <v>0</v>
      </c>
    </row>
    <row r="62" spans="1:5">
      <c r="A62" s="323" t="s">
        <v>282</v>
      </c>
      <c r="B62" s="324" t="s">
        <v>283</v>
      </c>
      <c r="C62" s="459">
        <v>0</v>
      </c>
      <c r="D62" s="459">
        <v>0</v>
      </c>
      <c r="E62" s="459">
        <v>0</v>
      </c>
    </row>
    <row r="63" spans="1:5">
      <c r="A63" s="326" t="s">
        <v>284</v>
      </c>
      <c r="B63" s="327" t="s">
        <v>285</v>
      </c>
      <c r="C63" s="460">
        <f>C61+C62</f>
        <v>0</v>
      </c>
      <c r="D63" s="460">
        <f>D61+D62</f>
        <v>0</v>
      </c>
      <c r="E63" s="460">
        <f>E61+E62</f>
        <v>0</v>
      </c>
    </row>
    <row r="64" spans="1:5">
      <c r="A64" s="326" t="s">
        <v>286</v>
      </c>
      <c r="B64" s="327" t="s">
        <v>287</v>
      </c>
      <c r="C64" s="460">
        <f>C57+C60</f>
        <v>62539572</v>
      </c>
      <c r="D64" s="460">
        <f>D60+D63</f>
        <v>0</v>
      </c>
      <c r="E64" s="460">
        <f>E57+E60</f>
        <v>104457310</v>
      </c>
    </row>
    <row r="65" spans="1:5" ht="25.5">
      <c r="A65" s="323" t="s">
        <v>288</v>
      </c>
      <c r="B65" s="324" t="s">
        <v>289</v>
      </c>
      <c r="C65" s="459">
        <v>0</v>
      </c>
      <c r="D65" s="459">
        <v>0</v>
      </c>
      <c r="E65" s="459">
        <v>0</v>
      </c>
    </row>
    <row r="66" spans="1:5" ht="25.5">
      <c r="A66" s="323" t="s">
        <v>290</v>
      </c>
      <c r="B66" s="324" t="s">
        <v>291</v>
      </c>
      <c r="C66" s="459">
        <v>0</v>
      </c>
      <c r="D66" s="459">
        <v>0</v>
      </c>
      <c r="E66" s="459">
        <v>0</v>
      </c>
    </row>
    <row r="67" spans="1:5" ht="25.5">
      <c r="A67" s="323" t="s">
        <v>292</v>
      </c>
      <c r="B67" s="324" t="s">
        <v>293</v>
      </c>
      <c r="C67" s="459">
        <v>0</v>
      </c>
      <c r="D67" s="459">
        <v>0</v>
      </c>
      <c r="E67" s="459">
        <v>0</v>
      </c>
    </row>
    <row r="68" spans="1:5" ht="25.5">
      <c r="A68" s="323" t="s">
        <v>294</v>
      </c>
      <c r="B68" s="324" t="s">
        <v>295</v>
      </c>
      <c r="C68" s="459">
        <v>0</v>
      </c>
      <c r="D68" s="459">
        <v>0</v>
      </c>
      <c r="E68" s="459">
        <v>0</v>
      </c>
    </row>
    <row r="69" spans="1:5">
      <c r="A69" s="323" t="s">
        <v>296</v>
      </c>
      <c r="B69" s="324" t="s">
        <v>297</v>
      </c>
      <c r="C69" s="459">
        <v>0</v>
      </c>
      <c r="D69" s="459">
        <v>0</v>
      </c>
      <c r="E69" s="459">
        <f>E70+E71+E72+E73+E74+E75</f>
        <v>22565259</v>
      </c>
    </row>
    <row r="70" spans="1:5">
      <c r="A70" s="323" t="s">
        <v>298</v>
      </c>
      <c r="B70" s="324" t="s">
        <v>299</v>
      </c>
      <c r="C70" s="459">
        <v>0</v>
      </c>
      <c r="D70" s="459">
        <v>0</v>
      </c>
      <c r="E70" s="459">
        <v>0</v>
      </c>
    </row>
    <row r="71" spans="1:5">
      <c r="A71" s="323" t="s">
        <v>300</v>
      </c>
      <c r="B71" s="324" t="s">
        <v>301</v>
      </c>
      <c r="C71" s="459">
        <v>0</v>
      </c>
      <c r="D71" s="459">
        <v>0</v>
      </c>
      <c r="E71" s="459">
        <v>0</v>
      </c>
    </row>
    <row r="72" spans="1:5" ht="25.5">
      <c r="A72" s="323" t="s">
        <v>302</v>
      </c>
      <c r="B72" s="324" t="s">
        <v>303</v>
      </c>
      <c r="C72" s="459">
        <v>0</v>
      </c>
      <c r="D72" s="459">
        <v>0</v>
      </c>
      <c r="E72" s="459">
        <v>0</v>
      </c>
    </row>
    <row r="73" spans="1:5">
      <c r="A73" s="323" t="s">
        <v>304</v>
      </c>
      <c r="B73" s="324" t="s">
        <v>305</v>
      </c>
      <c r="C73" s="459">
        <v>0</v>
      </c>
      <c r="D73" s="459">
        <v>0</v>
      </c>
      <c r="E73" s="459">
        <v>285199</v>
      </c>
    </row>
    <row r="74" spans="1:5">
      <c r="A74" s="323" t="s">
        <v>306</v>
      </c>
      <c r="B74" s="324" t="s">
        <v>307</v>
      </c>
      <c r="C74" s="459">
        <v>0</v>
      </c>
      <c r="D74" s="459">
        <v>0</v>
      </c>
      <c r="E74" s="459">
        <v>22174949</v>
      </c>
    </row>
    <row r="75" spans="1:5">
      <c r="A75" s="323" t="s">
        <v>308</v>
      </c>
      <c r="B75" s="324" t="s">
        <v>309</v>
      </c>
      <c r="C75" s="459">
        <v>0</v>
      </c>
      <c r="D75" s="459">
        <v>0</v>
      </c>
      <c r="E75" s="459">
        <v>105111</v>
      </c>
    </row>
    <row r="76" spans="1:5">
      <c r="A76" s="323" t="s">
        <v>310</v>
      </c>
      <c r="B76" s="324" t="s">
        <v>311</v>
      </c>
      <c r="C76" s="459">
        <v>19725</v>
      </c>
      <c r="D76" s="459">
        <v>0</v>
      </c>
      <c r="E76" s="459">
        <v>146060</v>
      </c>
    </row>
    <row r="77" spans="1:5" ht="25.5">
      <c r="A77" s="323" t="s">
        <v>312</v>
      </c>
      <c r="B77" s="324" t="s">
        <v>313</v>
      </c>
      <c r="C77" s="459">
        <v>17040</v>
      </c>
      <c r="D77" s="459">
        <v>0</v>
      </c>
      <c r="E77" s="459">
        <v>143375</v>
      </c>
    </row>
    <row r="78" spans="1:5">
      <c r="A78" s="323" t="s">
        <v>314</v>
      </c>
      <c r="B78" s="324" t="s">
        <v>315</v>
      </c>
      <c r="C78" s="459">
        <v>0</v>
      </c>
      <c r="D78" s="459">
        <v>0</v>
      </c>
      <c r="E78" s="459">
        <v>0</v>
      </c>
    </row>
    <row r="79" spans="1:5">
      <c r="A79" s="323" t="s">
        <v>316</v>
      </c>
      <c r="B79" s="324" t="s">
        <v>317</v>
      </c>
      <c r="C79" s="459">
        <v>0</v>
      </c>
      <c r="D79" s="459">
        <v>0</v>
      </c>
      <c r="E79" s="459">
        <v>0</v>
      </c>
    </row>
    <row r="80" spans="1:5">
      <c r="A80" s="323" t="s">
        <v>318</v>
      </c>
      <c r="B80" s="324" t="s">
        <v>319</v>
      </c>
      <c r="C80" s="459">
        <v>2685</v>
      </c>
      <c r="D80" s="459">
        <v>0</v>
      </c>
      <c r="E80" s="459">
        <v>2685</v>
      </c>
    </row>
    <row r="81" spans="1:5">
      <c r="A81" s="323" t="s">
        <v>320</v>
      </c>
      <c r="B81" s="324" t="s">
        <v>321</v>
      </c>
      <c r="C81" s="459">
        <v>0</v>
      </c>
      <c r="D81" s="459">
        <v>0</v>
      </c>
      <c r="E81" s="459">
        <v>0</v>
      </c>
    </row>
    <row r="82" spans="1:5" ht="25.5">
      <c r="A82" s="323" t="s">
        <v>322</v>
      </c>
      <c r="B82" s="324" t="s">
        <v>323</v>
      </c>
      <c r="C82" s="459">
        <v>0</v>
      </c>
      <c r="D82" s="459">
        <v>0</v>
      </c>
      <c r="E82" s="459">
        <v>0</v>
      </c>
    </row>
    <row r="83" spans="1:5">
      <c r="A83" s="323" t="s">
        <v>324</v>
      </c>
      <c r="B83" s="324" t="s">
        <v>325</v>
      </c>
      <c r="C83" s="459">
        <v>0</v>
      </c>
      <c r="D83" s="459">
        <v>0</v>
      </c>
      <c r="E83" s="459">
        <v>0</v>
      </c>
    </row>
    <row r="84" spans="1:5">
      <c r="A84" s="323" t="s">
        <v>326</v>
      </c>
      <c r="B84" s="324" t="s">
        <v>327</v>
      </c>
      <c r="C84" s="459">
        <v>0</v>
      </c>
      <c r="D84" s="459">
        <v>0</v>
      </c>
      <c r="E84" s="459">
        <v>0</v>
      </c>
    </row>
    <row r="85" spans="1:5">
      <c r="A85" s="323" t="s">
        <v>328</v>
      </c>
      <c r="B85" s="324" t="s">
        <v>329</v>
      </c>
      <c r="C85" s="459">
        <v>0</v>
      </c>
      <c r="D85" s="459">
        <v>0</v>
      </c>
      <c r="E85" s="459">
        <v>0</v>
      </c>
    </row>
    <row r="86" spans="1:5">
      <c r="A86" s="323" t="s">
        <v>330</v>
      </c>
      <c r="B86" s="324" t="s">
        <v>331</v>
      </c>
      <c r="C86" s="459">
        <v>0</v>
      </c>
      <c r="D86" s="459">
        <v>0</v>
      </c>
      <c r="E86" s="459">
        <f>E87+E88+E89+E90+E91</f>
        <v>0</v>
      </c>
    </row>
    <row r="87" spans="1:5">
      <c r="A87" s="323" t="s">
        <v>332</v>
      </c>
      <c r="B87" s="324" t="s">
        <v>333</v>
      </c>
      <c r="C87" s="459">
        <v>0</v>
      </c>
      <c r="D87" s="459">
        <v>0</v>
      </c>
      <c r="E87" s="459">
        <v>0</v>
      </c>
    </row>
    <row r="88" spans="1:5">
      <c r="A88" s="323" t="s">
        <v>334</v>
      </c>
      <c r="B88" s="324" t="s">
        <v>335</v>
      </c>
      <c r="C88" s="459">
        <v>0</v>
      </c>
      <c r="D88" s="459">
        <v>0</v>
      </c>
      <c r="E88" s="459">
        <v>0</v>
      </c>
    </row>
    <row r="89" spans="1:5">
      <c r="A89" s="323" t="s">
        <v>336</v>
      </c>
      <c r="B89" s="324" t="s">
        <v>337</v>
      </c>
      <c r="C89" s="459">
        <v>0</v>
      </c>
      <c r="D89" s="459">
        <v>0</v>
      </c>
      <c r="E89" s="459">
        <v>0</v>
      </c>
    </row>
    <row r="90" spans="1:5">
      <c r="A90" s="323" t="s">
        <v>338</v>
      </c>
      <c r="B90" s="324" t="s">
        <v>339</v>
      </c>
      <c r="C90" s="459">
        <v>0</v>
      </c>
      <c r="D90" s="459">
        <v>0</v>
      </c>
      <c r="E90" s="459">
        <v>0</v>
      </c>
    </row>
    <row r="91" spans="1:5" ht="25.5">
      <c r="A91" s="323" t="s">
        <v>340</v>
      </c>
      <c r="B91" s="324" t="s">
        <v>341</v>
      </c>
      <c r="C91" s="459">
        <v>0</v>
      </c>
      <c r="D91" s="459">
        <v>0</v>
      </c>
      <c r="E91" s="459">
        <v>0</v>
      </c>
    </row>
    <row r="92" spans="1:5" ht="25.5">
      <c r="A92" s="323" t="s">
        <v>342</v>
      </c>
      <c r="B92" s="324" t="s">
        <v>343</v>
      </c>
      <c r="C92" s="459">
        <v>0</v>
      </c>
      <c r="D92" s="459">
        <v>0</v>
      </c>
      <c r="E92" s="459">
        <v>0</v>
      </c>
    </row>
    <row r="93" spans="1:5" ht="25.5">
      <c r="A93" s="323" t="s">
        <v>344</v>
      </c>
      <c r="B93" s="324" t="s">
        <v>345</v>
      </c>
      <c r="C93" s="459">
        <v>0</v>
      </c>
      <c r="D93" s="459">
        <v>0</v>
      </c>
      <c r="E93" s="459">
        <v>0</v>
      </c>
    </row>
    <row r="94" spans="1:5" ht="25.5">
      <c r="A94" s="323" t="s">
        <v>346</v>
      </c>
      <c r="B94" s="324" t="s">
        <v>347</v>
      </c>
      <c r="C94" s="459">
        <v>0</v>
      </c>
      <c r="D94" s="459">
        <v>0</v>
      </c>
      <c r="E94" s="459">
        <v>0</v>
      </c>
    </row>
    <row r="95" spans="1:5" ht="25.5">
      <c r="A95" s="323" t="s">
        <v>348</v>
      </c>
      <c r="B95" s="324" t="s">
        <v>349</v>
      </c>
      <c r="C95" s="459">
        <v>0</v>
      </c>
      <c r="D95" s="459">
        <v>0</v>
      </c>
      <c r="E95" s="459">
        <v>0</v>
      </c>
    </row>
    <row r="96" spans="1:5" ht="25.5">
      <c r="A96" s="323" t="s">
        <v>350</v>
      </c>
      <c r="B96" s="324" t="s">
        <v>351</v>
      </c>
      <c r="C96" s="459">
        <v>0</v>
      </c>
      <c r="D96" s="459">
        <v>0</v>
      </c>
      <c r="E96" s="459">
        <v>0</v>
      </c>
    </row>
    <row r="97" spans="1:5" ht="25.5">
      <c r="A97" s="323" t="s">
        <v>352</v>
      </c>
      <c r="B97" s="324" t="s">
        <v>353</v>
      </c>
      <c r="C97" s="459">
        <v>0</v>
      </c>
      <c r="D97" s="459">
        <v>0</v>
      </c>
      <c r="E97" s="459">
        <v>0</v>
      </c>
    </row>
    <row r="98" spans="1:5" ht="25.5">
      <c r="A98" s="323" t="s">
        <v>354</v>
      </c>
      <c r="B98" s="324" t="s">
        <v>355</v>
      </c>
      <c r="C98" s="459">
        <v>0</v>
      </c>
      <c r="D98" s="459">
        <v>0</v>
      </c>
      <c r="E98" s="459">
        <v>0</v>
      </c>
    </row>
    <row r="99" spans="1:5" ht="25.5">
      <c r="A99" s="323" t="s">
        <v>356</v>
      </c>
      <c r="B99" s="324" t="s">
        <v>357</v>
      </c>
      <c r="C99" s="459">
        <v>0</v>
      </c>
      <c r="D99" s="459">
        <v>0</v>
      </c>
      <c r="E99" s="459">
        <v>0</v>
      </c>
    </row>
    <row r="100" spans="1:5">
      <c r="A100" s="323" t="s">
        <v>358</v>
      </c>
      <c r="B100" s="324" t="s">
        <v>359</v>
      </c>
      <c r="C100" s="459">
        <v>0</v>
      </c>
      <c r="D100" s="459">
        <v>0</v>
      </c>
      <c r="E100" s="459">
        <f>E101+E102+E103+E104+E105+E106+E107</f>
        <v>0</v>
      </c>
    </row>
    <row r="101" spans="1:5" ht="25.5">
      <c r="A101" s="323" t="s">
        <v>360</v>
      </c>
      <c r="B101" s="324" t="s">
        <v>361</v>
      </c>
      <c r="C101" s="459">
        <v>0</v>
      </c>
      <c r="D101" s="459">
        <v>0</v>
      </c>
      <c r="E101" s="459">
        <v>0</v>
      </c>
    </row>
    <row r="102" spans="1:5" ht="25.5">
      <c r="A102" s="323" t="s">
        <v>362</v>
      </c>
      <c r="B102" s="324" t="s">
        <v>363</v>
      </c>
      <c r="C102" s="459">
        <v>0</v>
      </c>
      <c r="D102" s="459">
        <v>0</v>
      </c>
      <c r="E102" s="459">
        <v>0</v>
      </c>
    </row>
    <row r="103" spans="1:5" ht="25.5">
      <c r="A103" s="323" t="s">
        <v>364</v>
      </c>
      <c r="B103" s="324" t="s">
        <v>365</v>
      </c>
      <c r="C103" s="459">
        <v>0</v>
      </c>
      <c r="D103" s="459">
        <v>0</v>
      </c>
      <c r="E103" s="459">
        <v>0</v>
      </c>
    </row>
    <row r="104" spans="1:5" ht="25.5">
      <c r="A104" s="323" t="s">
        <v>366</v>
      </c>
      <c r="B104" s="324" t="s">
        <v>367</v>
      </c>
      <c r="C104" s="459">
        <v>0</v>
      </c>
      <c r="D104" s="459">
        <v>0</v>
      </c>
      <c r="E104" s="459">
        <v>0</v>
      </c>
    </row>
    <row r="105" spans="1:5" ht="25.5">
      <c r="A105" s="323" t="s">
        <v>368</v>
      </c>
      <c r="B105" s="324" t="s">
        <v>369</v>
      </c>
      <c r="C105" s="459">
        <v>0</v>
      </c>
      <c r="D105" s="459">
        <v>0</v>
      </c>
      <c r="E105" s="459">
        <v>0</v>
      </c>
    </row>
    <row r="106" spans="1:5" ht="25.5">
      <c r="A106" s="323" t="s">
        <v>370</v>
      </c>
      <c r="B106" s="324" t="s">
        <v>371</v>
      </c>
      <c r="C106" s="459">
        <v>0</v>
      </c>
      <c r="D106" s="459">
        <v>0</v>
      </c>
      <c r="E106" s="459">
        <v>0</v>
      </c>
    </row>
    <row r="107" spans="1:5" ht="25.5">
      <c r="A107" s="323" t="s">
        <v>372</v>
      </c>
      <c r="B107" s="324" t="s">
        <v>373</v>
      </c>
      <c r="C107" s="459">
        <v>0</v>
      </c>
      <c r="D107" s="459">
        <v>0</v>
      </c>
      <c r="E107" s="459">
        <v>0</v>
      </c>
    </row>
    <row r="108" spans="1:5">
      <c r="A108" s="326" t="s">
        <v>374</v>
      </c>
      <c r="B108" s="327" t="s">
        <v>375</v>
      </c>
      <c r="C108" s="460">
        <f>C65+C67+C69+C76+C86+C92+C96+C100</f>
        <v>19725</v>
      </c>
      <c r="D108" s="460">
        <f>D65+D67+D69+D76+D86+D92+D96+D100</f>
        <v>0</v>
      </c>
      <c r="E108" s="460">
        <f>E65+E67+E69+E76+E86+E92+E96+E100</f>
        <v>22711319</v>
      </c>
    </row>
    <row r="109" spans="1:5" ht="25.5">
      <c r="A109" s="323" t="s">
        <v>376</v>
      </c>
      <c r="B109" s="324" t="s">
        <v>377</v>
      </c>
      <c r="C109" s="459">
        <v>0</v>
      </c>
      <c r="D109" s="459">
        <v>0</v>
      </c>
      <c r="E109" s="459">
        <v>0</v>
      </c>
    </row>
    <row r="110" spans="1:5" ht="25.5">
      <c r="A110" s="323" t="s">
        <v>378</v>
      </c>
      <c r="B110" s="324" t="s">
        <v>379</v>
      </c>
      <c r="C110" s="459">
        <v>0</v>
      </c>
      <c r="D110" s="459">
        <v>0</v>
      </c>
      <c r="E110" s="459">
        <v>0</v>
      </c>
    </row>
    <row r="111" spans="1:5" ht="25.5">
      <c r="A111" s="323" t="s">
        <v>380</v>
      </c>
      <c r="B111" s="324" t="s">
        <v>381</v>
      </c>
      <c r="C111" s="459">
        <v>0</v>
      </c>
      <c r="D111" s="459">
        <v>0</v>
      </c>
      <c r="E111" s="459">
        <v>0</v>
      </c>
    </row>
    <row r="112" spans="1:5" ht="25.5">
      <c r="A112" s="323" t="s">
        <v>382</v>
      </c>
      <c r="B112" s="324" t="s">
        <v>383</v>
      </c>
      <c r="C112" s="459">
        <v>0</v>
      </c>
      <c r="D112" s="459">
        <v>0</v>
      </c>
      <c r="E112" s="459">
        <v>0</v>
      </c>
    </row>
    <row r="113" spans="1:5">
      <c r="A113" s="323" t="s">
        <v>384</v>
      </c>
      <c r="B113" s="324" t="s">
        <v>385</v>
      </c>
      <c r="C113" s="459">
        <v>0</v>
      </c>
      <c r="D113" s="459">
        <v>0</v>
      </c>
      <c r="E113" s="459">
        <f>E114+E115+E116+E117+E118+E119</f>
        <v>0</v>
      </c>
    </row>
    <row r="114" spans="1:5">
      <c r="A114" s="323" t="s">
        <v>386</v>
      </c>
      <c r="B114" s="324" t="s">
        <v>387</v>
      </c>
      <c r="C114" s="459">
        <v>0</v>
      </c>
      <c r="D114" s="459">
        <v>0</v>
      </c>
      <c r="E114" s="459">
        <v>0</v>
      </c>
    </row>
    <row r="115" spans="1:5" ht="25.5">
      <c r="A115" s="323" t="s">
        <v>388</v>
      </c>
      <c r="B115" s="324" t="s">
        <v>389</v>
      </c>
      <c r="C115" s="459">
        <v>0</v>
      </c>
      <c r="D115" s="459">
        <v>0</v>
      </c>
      <c r="E115" s="459">
        <v>0</v>
      </c>
    </row>
    <row r="116" spans="1:5" ht="25.5">
      <c r="A116" s="323" t="s">
        <v>390</v>
      </c>
      <c r="B116" s="324" t="s">
        <v>391</v>
      </c>
      <c r="C116" s="459">
        <v>0</v>
      </c>
      <c r="D116" s="459">
        <v>0</v>
      </c>
      <c r="E116" s="459">
        <v>0</v>
      </c>
    </row>
    <row r="117" spans="1:5">
      <c r="A117" s="323" t="s">
        <v>392</v>
      </c>
      <c r="B117" s="324" t="s">
        <v>393</v>
      </c>
      <c r="C117" s="459">
        <v>0</v>
      </c>
      <c r="D117" s="459">
        <v>0</v>
      </c>
      <c r="E117" s="459">
        <v>0</v>
      </c>
    </row>
    <row r="118" spans="1:5">
      <c r="A118" s="323" t="s">
        <v>394</v>
      </c>
      <c r="B118" s="324" t="s">
        <v>395</v>
      </c>
      <c r="C118" s="459">
        <v>0</v>
      </c>
      <c r="D118" s="459">
        <v>0</v>
      </c>
      <c r="E118" s="459">
        <v>0</v>
      </c>
    </row>
    <row r="119" spans="1:5">
      <c r="A119" s="323" t="s">
        <v>396</v>
      </c>
      <c r="B119" s="324" t="s">
        <v>397</v>
      </c>
      <c r="C119" s="459">
        <v>0</v>
      </c>
      <c r="D119" s="459">
        <v>0</v>
      </c>
      <c r="E119" s="459">
        <v>0</v>
      </c>
    </row>
    <row r="120" spans="1:5">
      <c r="A120" s="323" t="s">
        <v>398</v>
      </c>
      <c r="B120" s="324" t="s">
        <v>399</v>
      </c>
      <c r="C120" s="459">
        <v>0</v>
      </c>
      <c r="D120" s="459">
        <v>0</v>
      </c>
      <c r="E120" s="459">
        <v>0</v>
      </c>
    </row>
    <row r="121" spans="1:5" ht="25.5">
      <c r="A121" s="323" t="s">
        <v>400</v>
      </c>
      <c r="B121" s="324" t="s">
        <v>401</v>
      </c>
      <c r="C121" s="459">
        <v>0</v>
      </c>
      <c r="D121" s="459">
        <v>0</v>
      </c>
      <c r="E121" s="459">
        <v>0</v>
      </c>
    </row>
    <row r="122" spans="1:5">
      <c r="A122" s="323" t="s">
        <v>402</v>
      </c>
      <c r="B122" s="324" t="s">
        <v>403</v>
      </c>
      <c r="C122" s="459">
        <v>0</v>
      </c>
      <c r="D122" s="459">
        <v>0</v>
      </c>
      <c r="E122" s="459">
        <v>0</v>
      </c>
    </row>
    <row r="123" spans="1:5">
      <c r="A123" s="323" t="s">
        <v>404</v>
      </c>
      <c r="B123" s="324" t="s">
        <v>405</v>
      </c>
      <c r="C123" s="459">
        <v>0</v>
      </c>
      <c r="D123" s="459">
        <v>0</v>
      </c>
      <c r="E123" s="459">
        <v>0</v>
      </c>
    </row>
    <row r="124" spans="1:5" ht="25.5">
      <c r="A124" s="323" t="s">
        <v>406</v>
      </c>
      <c r="B124" s="324" t="s">
        <v>407</v>
      </c>
      <c r="C124" s="459">
        <v>0</v>
      </c>
      <c r="D124" s="459">
        <v>0</v>
      </c>
      <c r="E124" s="459">
        <v>0</v>
      </c>
    </row>
    <row r="125" spans="1:5" ht="25.5">
      <c r="A125" s="323" t="s">
        <v>408</v>
      </c>
      <c r="B125" s="324" t="s">
        <v>409</v>
      </c>
      <c r="C125" s="459">
        <v>0</v>
      </c>
      <c r="D125" s="459">
        <v>0</v>
      </c>
      <c r="E125" s="459">
        <v>0</v>
      </c>
    </row>
    <row r="126" spans="1:5" ht="25.5">
      <c r="A126" s="323" t="s">
        <v>410</v>
      </c>
      <c r="B126" s="324" t="s">
        <v>411</v>
      </c>
      <c r="C126" s="459">
        <v>0</v>
      </c>
      <c r="D126" s="459">
        <v>0</v>
      </c>
      <c r="E126" s="459">
        <v>0</v>
      </c>
    </row>
    <row r="127" spans="1:5" ht="25.5">
      <c r="A127" s="323" t="s">
        <v>412</v>
      </c>
      <c r="B127" s="324" t="s">
        <v>413</v>
      </c>
      <c r="C127" s="459">
        <v>0</v>
      </c>
      <c r="D127" s="459">
        <v>0</v>
      </c>
      <c r="E127" s="459">
        <v>0</v>
      </c>
    </row>
    <row r="128" spans="1:5">
      <c r="A128" s="323" t="s">
        <v>414</v>
      </c>
      <c r="B128" s="324" t="s">
        <v>415</v>
      </c>
      <c r="C128" s="459">
        <v>0</v>
      </c>
      <c r="D128" s="459">
        <v>0</v>
      </c>
      <c r="E128" s="459">
        <v>0</v>
      </c>
    </row>
    <row r="129" spans="1:5">
      <c r="A129" s="323" t="s">
        <v>416</v>
      </c>
      <c r="B129" s="324" t="s">
        <v>417</v>
      </c>
      <c r="C129" s="459">
        <v>0</v>
      </c>
      <c r="D129" s="459">
        <v>0</v>
      </c>
      <c r="E129" s="459">
        <v>0</v>
      </c>
    </row>
    <row r="130" spans="1:5">
      <c r="A130" s="323" t="s">
        <v>418</v>
      </c>
      <c r="B130" s="324" t="s">
        <v>419</v>
      </c>
      <c r="C130" s="459">
        <v>0</v>
      </c>
      <c r="D130" s="459">
        <v>0</v>
      </c>
      <c r="E130" s="459">
        <f>E131+E132+E133+E134+E135</f>
        <v>0</v>
      </c>
    </row>
    <row r="131" spans="1:5">
      <c r="A131" s="323" t="s">
        <v>420</v>
      </c>
      <c r="B131" s="324" t="s">
        <v>421</v>
      </c>
      <c r="C131" s="459">
        <v>0</v>
      </c>
      <c r="D131" s="459">
        <v>0</v>
      </c>
      <c r="E131" s="459">
        <v>0</v>
      </c>
    </row>
    <row r="132" spans="1:5">
      <c r="A132" s="323" t="s">
        <v>422</v>
      </c>
      <c r="B132" s="324" t="s">
        <v>423</v>
      </c>
      <c r="C132" s="459">
        <v>0</v>
      </c>
      <c r="D132" s="459">
        <v>0</v>
      </c>
      <c r="E132" s="459">
        <v>0</v>
      </c>
    </row>
    <row r="133" spans="1:5" ht="25.5">
      <c r="A133" s="323" t="s">
        <v>424</v>
      </c>
      <c r="B133" s="324" t="s">
        <v>425</v>
      </c>
      <c r="C133" s="459">
        <v>0</v>
      </c>
      <c r="D133" s="459">
        <v>0</v>
      </c>
      <c r="E133" s="459">
        <v>0</v>
      </c>
    </row>
    <row r="134" spans="1:5">
      <c r="A134" s="323" t="s">
        <v>426</v>
      </c>
      <c r="B134" s="324" t="s">
        <v>427</v>
      </c>
      <c r="C134" s="459">
        <v>0</v>
      </c>
      <c r="D134" s="459">
        <v>0</v>
      </c>
      <c r="E134" s="459">
        <v>0</v>
      </c>
    </row>
    <row r="135" spans="1:5" ht="25.5">
      <c r="A135" s="323" t="s">
        <v>428</v>
      </c>
      <c r="B135" s="324" t="s">
        <v>429</v>
      </c>
      <c r="C135" s="459">
        <v>0</v>
      </c>
      <c r="D135" s="459">
        <v>0</v>
      </c>
      <c r="E135" s="459">
        <v>0</v>
      </c>
    </row>
    <row r="136" spans="1:5" ht="25.5">
      <c r="A136" s="323" t="s">
        <v>430</v>
      </c>
      <c r="B136" s="324" t="s">
        <v>431</v>
      </c>
      <c r="C136" s="459">
        <v>0</v>
      </c>
      <c r="D136" s="459">
        <v>0</v>
      </c>
      <c r="E136" s="459">
        <f>E137+E138+E139</f>
        <v>0</v>
      </c>
    </row>
    <row r="137" spans="1:5" ht="25.5">
      <c r="A137" s="323" t="s">
        <v>432</v>
      </c>
      <c r="B137" s="324" t="s">
        <v>433</v>
      </c>
      <c r="C137" s="459">
        <v>0</v>
      </c>
      <c r="D137" s="459">
        <v>0</v>
      </c>
      <c r="E137" s="459">
        <v>0</v>
      </c>
    </row>
    <row r="138" spans="1:5" ht="25.5">
      <c r="A138" s="323" t="s">
        <v>434</v>
      </c>
      <c r="B138" s="324" t="s">
        <v>435</v>
      </c>
      <c r="C138" s="459">
        <v>0</v>
      </c>
      <c r="D138" s="459">
        <v>0</v>
      </c>
      <c r="E138" s="459">
        <v>0</v>
      </c>
    </row>
    <row r="139" spans="1:5" ht="25.5">
      <c r="A139" s="323" t="s">
        <v>436</v>
      </c>
      <c r="B139" s="324" t="s">
        <v>437</v>
      </c>
      <c r="C139" s="459">
        <v>0</v>
      </c>
      <c r="D139" s="459">
        <v>0</v>
      </c>
      <c r="E139" s="459">
        <v>0</v>
      </c>
    </row>
    <row r="140" spans="1:5" ht="25.5">
      <c r="A140" s="323" t="s">
        <v>438</v>
      </c>
      <c r="B140" s="324" t="s">
        <v>439</v>
      </c>
      <c r="C140" s="459">
        <v>0</v>
      </c>
      <c r="D140" s="459">
        <v>0</v>
      </c>
      <c r="E140" s="459">
        <v>0</v>
      </c>
    </row>
    <row r="141" spans="1:5" ht="25.5">
      <c r="A141" s="323" t="s">
        <v>440</v>
      </c>
      <c r="B141" s="324" t="s">
        <v>441</v>
      </c>
      <c r="C141" s="459">
        <v>0</v>
      </c>
      <c r="D141" s="459">
        <v>0</v>
      </c>
      <c r="E141" s="459">
        <v>0</v>
      </c>
    </row>
    <row r="142" spans="1:5" ht="25.5">
      <c r="A142" s="323" t="s">
        <v>442</v>
      </c>
      <c r="B142" s="324" t="s">
        <v>443</v>
      </c>
      <c r="C142" s="459">
        <v>0</v>
      </c>
      <c r="D142" s="459">
        <v>0</v>
      </c>
      <c r="E142" s="459">
        <v>0</v>
      </c>
    </row>
    <row r="143" spans="1:5" ht="25.5">
      <c r="A143" s="323" t="s">
        <v>444</v>
      </c>
      <c r="B143" s="324" t="s">
        <v>445</v>
      </c>
      <c r="C143" s="459">
        <v>0</v>
      </c>
      <c r="D143" s="459">
        <v>0</v>
      </c>
      <c r="E143" s="459">
        <v>0</v>
      </c>
    </row>
    <row r="144" spans="1:5" ht="25.5">
      <c r="A144" s="323" t="s">
        <v>446</v>
      </c>
      <c r="B144" s="324" t="s">
        <v>447</v>
      </c>
      <c r="C144" s="459">
        <v>0</v>
      </c>
      <c r="D144" s="459">
        <v>0</v>
      </c>
      <c r="E144" s="459">
        <f>E145+E146+E147+E148</f>
        <v>0</v>
      </c>
    </row>
    <row r="145" spans="1:5" ht="25.5">
      <c r="A145" s="323" t="s">
        <v>448</v>
      </c>
      <c r="B145" s="324" t="s">
        <v>449</v>
      </c>
      <c r="C145" s="459">
        <v>0</v>
      </c>
      <c r="D145" s="459">
        <v>0</v>
      </c>
      <c r="E145" s="459">
        <v>0</v>
      </c>
    </row>
    <row r="146" spans="1:5" ht="25.5">
      <c r="A146" s="323" t="s">
        <v>450</v>
      </c>
      <c r="B146" s="324" t="s">
        <v>451</v>
      </c>
      <c r="C146" s="459">
        <v>0</v>
      </c>
      <c r="D146" s="459">
        <v>0</v>
      </c>
      <c r="E146" s="459">
        <v>0</v>
      </c>
    </row>
    <row r="147" spans="1:5" ht="25.5">
      <c r="A147" s="323" t="s">
        <v>452</v>
      </c>
      <c r="B147" s="324" t="s">
        <v>453</v>
      </c>
      <c r="C147" s="459">
        <v>0</v>
      </c>
      <c r="D147" s="459">
        <v>0</v>
      </c>
      <c r="E147" s="459">
        <v>0</v>
      </c>
    </row>
    <row r="148" spans="1:5" ht="25.5">
      <c r="A148" s="323" t="s">
        <v>454</v>
      </c>
      <c r="B148" s="324" t="s">
        <v>455</v>
      </c>
      <c r="C148" s="459">
        <v>0</v>
      </c>
      <c r="D148" s="459">
        <v>0</v>
      </c>
      <c r="E148" s="459">
        <v>0</v>
      </c>
    </row>
    <row r="149" spans="1:5">
      <c r="A149" s="326" t="s">
        <v>456</v>
      </c>
      <c r="B149" s="327" t="s">
        <v>457</v>
      </c>
      <c r="C149" s="460">
        <f>C109+C111+C113+C120+C130+C136+C140+C144</f>
        <v>0</v>
      </c>
      <c r="D149" s="460">
        <f>D109+D111+D113+D120+D130+D136+D140+D144</f>
        <v>0</v>
      </c>
      <c r="E149" s="460">
        <f>E109+E111+E113+E120+E130+E136+E140+E144</f>
        <v>0</v>
      </c>
    </row>
    <row r="150" spans="1:5">
      <c r="A150" s="323" t="s">
        <v>458</v>
      </c>
      <c r="B150" s="324" t="s">
        <v>459</v>
      </c>
      <c r="C150" s="459">
        <v>0</v>
      </c>
      <c r="D150" s="459">
        <v>0</v>
      </c>
      <c r="E150" s="459">
        <v>8824366</v>
      </c>
    </row>
    <row r="151" spans="1:5">
      <c r="A151" s="323" t="s">
        <v>460</v>
      </c>
      <c r="B151" s="324" t="s">
        <v>461</v>
      </c>
      <c r="C151" s="459">
        <v>0</v>
      </c>
      <c r="D151" s="459">
        <v>0</v>
      </c>
      <c r="E151" s="459">
        <v>0</v>
      </c>
    </row>
    <row r="152" spans="1:5">
      <c r="A152" s="323" t="s">
        <v>462</v>
      </c>
      <c r="B152" s="324" t="s">
        <v>463</v>
      </c>
      <c r="C152" s="459">
        <v>0</v>
      </c>
      <c r="D152" s="459">
        <v>0</v>
      </c>
      <c r="E152" s="459">
        <v>7873836</v>
      </c>
    </row>
    <row r="153" spans="1:5">
      <c r="A153" s="323" t="s">
        <v>464</v>
      </c>
      <c r="B153" s="324" t="s">
        <v>465</v>
      </c>
      <c r="C153" s="459">
        <v>0</v>
      </c>
      <c r="D153" s="459">
        <v>0</v>
      </c>
      <c r="E153" s="459">
        <v>0</v>
      </c>
    </row>
    <row r="154" spans="1:5">
      <c r="A154" s="323" t="s">
        <v>466</v>
      </c>
      <c r="B154" s="324" t="s">
        <v>467</v>
      </c>
      <c r="C154" s="459">
        <v>0</v>
      </c>
      <c r="D154" s="459">
        <v>0</v>
      </c>
      <c r="E154" s="459">
        <v>0</v>
      </c>
    </row>
    <row r="155" spans="1:5">
      <c r="A155" s="323" t="s">
        <v>468</v>
      </c>
      <c r="B155" s="324" t="s">
        <v>469</v>
      </c>
      <c r="C155" s="459">
        <v>0</v>
      </c>
      <c r="D155" s="459">
        <v>0</v>
      </c>
      <c r="E155" s="459">
        <v>0</v>
      </c>
    </row>
    <row r="156" spans="1:5">
      <c r="A156" s="323" t="s">
        <v>470</v>
      </c>
      <c r="B156" s="324" t="s">
        <v>471</v>
      </c>
      <c r="C156" s="459">
        <v>0</v>
      </c>
      <c r="D156" s="459">
        <v>0</v>
      </c>
      <c r="E156" s="459">
        <v>950530</v>
      </c>
    </row>
    <row r="157" spans="1:5">
      <c r="A157" s="323" t="s">
        <v>472</v>
      </c>
      <c r="B157" s="324" t="s">
        <v>473</v>
      </c>
      <c r="C157" s="459">
        <v>0</v>
      </c>
      <c r="D157" s="459">
        <v>0</v>
      </c>
      <c r="E157" s="459">
        <v>0</v>
      </c>
    </row>
    <row r="158" spans="1:5">
      <c r="A158" s="323" t="s">
        <v>474</v>
      </c>
      <c r="B158" s="324" t="s">
        <v>475</v>
      </c>
      <c r="C158" s="459">
        <v>0</v>
      </c>
      <c r="D158" s="459">
        <v>0</v>
      </c>
      <c r="E158" s="459">
        <v>0</v>
      </c>
    </row>
    <row r="159" spans="1:5">
      <c r="A159" s="323" t="s">
        <v>476</v>
      </c>
      <c r="B159" s="324" t="s">
        <v>477</v>
      </c>
      <c r="C159" s="459">
        <v>141672</v>
      </c>
      <c r="D159" s="459">
        <v>0</v>
      </c>
      <c r="E159" s="459">
        <v>94000</v>
      </c>
    </row>
    <row r="160" spans="1:5">
      <c r="A160" s="323" t="s">
        <v>478</v>
      </c>
      <c r="B160" s="324" t="s">
        <v>479</v>
      </c>
      <c r="C160" s="459">
        <v>0</v>
      </c>
      <c r="D160" s="459">
        <v>0</v>
      </c>
      <c r="E160" s="459">
        <v>0</v>
      </c>
    </row>
    <row r="161" spans="1:5" ht="25.5">
      <c r="A161" s="323" t="s">
        <v>480</v>
      </c>
      <c r="B161" s="324" t="s">
        <v>481</v>
      </c>
      <c r="C161" s="459">
        <v>0</v>
      </c>
      <c r="D161" s="459">
        <v>0</v>
      </c>
      <c r="E161" s="459">
        <v>0</v>
      </c>
    </row>
    <row r="162" spans="1:5">
      <c r="A162" s="323" t="s">
        <v>482</v>
      </c>
      <c r="B162" s="324" t="s">
        <v>483</v>
      </c>
      <c r="C162" s="459">
        <v>0</v>
      </c>
      <c r="D162" s="459">
        <v>0</v>
      </c>
      <c r="E162" s="459">
        <v>58065</v>
      </c>
    </row>
    <row r="163" spans="1:5">
      <c r="A163" s="323" t="s">
        <v>484</v>
      </c>
      <c r="B163" s="324" t="s">
        <v>485</v>
      </c>
      <c r="C163" s="459">
        <v>0</v>
      </c>
      <c r="D163" s="459">
        <v>0</v>
      </c>
      <c r="E163" s="459">
        <v>0</v>
      </c>
    </row>
    <row r="164" spans="1:5">
      <c r="A164" s="323" t="s">
        <v>486</v>
      </c>
      <c r="B164" s="324" t="s">
        <v>487</v>
      </c>
      <c r="C164" s="459">
        <v>0</v>
      </c>
      <c r="D164" s="459">
        <v>0</v>
      </c>
      <c r="E164" s="459">
        <v>0</v>
      </c>
    </row>
    <row r="165" spans="1:5">
      <c r="A165" s="326" t="s">
        <v>488</v>
      </c>
      <c r="B165" s="327" t="s">
        <v>489</v>
      </c>
      <c r="C165" s="460">
        <f>C150+C157+C158+C159+C160+C161+C162+C163+C164</f>
        <v>141672</v>
      </c>
      <c r="D165" s="460">
        <f>D150+D157+D158+D159+D160+D161+D162+D163+D164</f>
        <v>0</v>
      </c>
      <c r="E165" s="460">
        <f>E150+E157+E158+E159+E160+E161+E162+E163+E164</f>
        <v>8976431</v>
      </c>
    </row>
    <row r="166" spans="1:5">
      <c r="A166" s="326" t="s">
        <v>490</v>
      </c>
      <c r="B166" s="327" t="s">
        <v>491</v>
      </c>
      <c r="C166" s="460">
        <v>161397</v>
      </c>
      <c r="D166" s="460">
        <f>D108+D149+D165</f>
        <v>0</v>
      </c>
      <c r="E166" s="460">
        <v>31687750</v>
      </c>
    </row>
    <row r="167" spans="1:5">
      <c r="A167" s="323" t="s">
        <v>492</v>
      </c>
      <c r="B167" s="324" t="s">
        <v>493</v>
      </c>
      <c r="C167" s="459">
        <v>0</v>
      </c>
      <c r="D167" s="459">
        <v>0</v>
      </c>
      <c r="E167" s="459">
        <v>0</v>
      </c>
    </row>
    <row r="168" spans="1:5">
      <c r="A168" s="323" t="s">
        <v>494</v>
      </c>
      <c r="B168" s="324" t="s">
        <v>495</v>
      </c>
      <c r="C168" s="459">
        <v>2860968</v>
      </c>
      <c r="D168" s="459">
        <v>0</v>
      </c>
      <c r="E168" s="459">
        <v>2930075</v>
      </c>
    </row>
    <row r="169" spans="1:5">
      <c r="A169" s="323" t="s">
        <v>496</v>
      </c>
      <c r="B169" s="324" t="s">
        <v>497</v>
      </c>
      <c r="C169" s="459">
        <v>0</v>
      </c>
      <c r="D169" s="459">
        <v>0</v>
      </c>
      <c r="E169" s="459">
        <v>2125936</v>
      </c>
    </row>
    <row r="170" spans="1:5">
      <c r="A170" s="323" t="s">
        <v>498</v>
      </c>
      <c r="B170" s="324" t="s">
        <v>499</v>
      </c>
      <c r="C170" s="459">
        <v>12204789</v>
      </c>
      <c r="D170" s="459">
        <v>0</v>
      </c>
      <c r="E170" s="459">
        <v>0</v>
      </c>
    </row>
    <row r="171" spans="1:5">
      <c r="A171" s="326" t="s">
        <v>500</v>
      </c>
      <c r="B171" s="327" t="s">
        <v>501</v>
      </c>
      <c r="C171" s="460">
        <f>SUM(C167:C170)</f>
        <v>15065757</v>
      </c>
      <c r="D171" s="460">
        <f>SUM(D167:D170)</f>
        <v>0</v>
      </c>
      <c r="E171" s="460">
        <f>SUM(E167:E170)</f>
        <v>5056011</v>
      </c>
    </row>
    <row r="172" spans="1:5">
      <c r="A172" s="323" t="s">
        <v>502</v>
      </c>
      <c r="B172" s="324" t="s">
        <v>503</v>
      </c>
      <c r="C172" s="459">
        <v>104000</v>
      </c>
      <c r="D172" s="459">
        <v>0</v>
      </c>
      <c r="E172" s="459">
        <v>104000</v>
      </c>
    </row>
    <row r="173" spans="1:5">
      <c r="A173" s="323" t="s">
        <v>504</v>
      </c>
      <c r="B173" s="324" t="s">
        <v>505</v>
      </c>
      <c r="C173" s="459">
        <v>3125441</v>
      </c>
      <c r="D173" s="459">
        <v>0</v>
      </c>
      <c r="E173" s="459">
        <v>2985209</v>
      </c>
    </row>
    <row r="174" spans="1:5">
      <c r="A174" s="326" t="s">
        <v>506</v>
      </c>
      <c r="B174" s="327" t="s">
        <v>507</v>
      </c>
      <c r="C174" s="460">
        <f>SUM(C172:C173)</f>
        <v>3229441</v>
      </c>
      <c r="D174" s="460">
        <f>SUM(D172:D173)</f>
        <v>0</v>
      </c>
      <c r="E174" s="460">
        <f>SUM(E172:E173)</f>
        <v>3089209</v>
      </c>
    </row>
    <row r="175" spans="1:5">
      <c r="A175" s="323" t="s">
        <v>508</v>
      </c>
      <c r="B175" s="324" t="s">
        <v>509</v>
      </c>
      <c r="C175" s="459">
        <v>0</v>
      </c>
      <c r="D175" s="459">
        <v>0</v>
      </c>
      <c r="E175" s="459">
        <v>0</v>
      </c>
    </row>
    <row r="176" spans="1:5" ht="25.5">
      <c r="A176" s="323" t="s">
        <v>510</v>
      </c>
      <c r="B176" s="324" t="s">
        <v>511</v>
      </c>
      <c r="C176" s="459">
        <v>0</v>
      </c>
      <c r="D176" s="459">
        <v>0</v>
      </c>
      <c r="E176" s="459">
        <v>0</v>
      </c>
    </row>
    <row r="177" spans="1:5">
      <c r="A177" s="326" t="s">
        <v>512</v>
      </c>
      <c r="B177" s="327" t="s">
        <v>513</v>
      </c>
      <c r="C177" s="460">
        <f>SUM(C175:C176)</f>
        <v>0</v>
      </c>
      <c r="D177" s="460">
        <f>SUM(D175:D176)</f>
        <v>0</v>
      </c>
      <c r="E177" s="460">
        <f>SUM(E175:E176)</f>
        <v>0</v>
      </c>
    </row>
    <row r="178" spans="1:5">
      <c r="A178" s="326" t="s">
        <v>514</v>
      </c>
      <c r="B178" s="327" t="s">
        <v>515</v>
      </c>
      <c r="C178" s="460">
        <f>C171+C174+C177</f>
        <v>18295198</v>
      </c>
      <c r="D178" s="460">
        <f>D171+D174+D177</f>
        <v>0</v>
      </c>
      <c r="E178" s="460">
        <f>E171+E174+E177</f>
        <v>8145220</v>
      </c>
    </row>
    <row r="179" spans="1:5">
      <c r="A179" s="323" t="s">
        <v>516</v>
      </c>
      <c r="B179" s="324" t="s">
        <v>517</v>
      </c>
      <c r="C179" s="459">
        <v>0</v>
      </c>
      <c r="D179" s="459">
        <v>0</v>
      </c>
      <c r="E179" s="459">
        <v>0</v>
      </c>
    </row>
    <row r="180" spans="1:5">
      <c r="A180" s="323" t="s">
        <v>518</v>
      </c>
      <c r="B180" s="324" t="s">
        <v>519</v>
      </c>
      <c r="C180" s="459">
        <v>0</v>
      </c>
      <c r="D180" s="459">
        <v>0</v>
      </c>
      <c r="E180" s="459">
        <v>0</v>
      </c>
    </row>
    <row r="181" spans="1:5">
      <c r="A181" s="323" t="s">
        <v>520</v>
      </c>
      <c r="B181" s="324" t="s">
        <v>521</v>
      </c>
      <c r="C181" s="459">
        <v>0</v>
      </c>
      <c r="D181" s="459">
        <v>0</v>
      </c>
      <c r="E181" s="459">
        <v>0</v>
      </c>
    </row>
    <row r="182" spans="1:5">
      <c r="A182" s="326" t="s">
        <v>522</v>
      </c>
      <c r="B182" s="327" t="s">
        <v>523</v>
      </c>
      <c r="C182" s="460">
        <v>0</v>
      </c>
      <c r="D182" s="460">
        <v>0</v>
      </c>
      <c r="E182" s="460">
        <f>E179+E180+E181</f>
        <v>0</v>
      </c>
    </row>
    <row r="183" spans="1:5">
      <c r="A183" s="326" t="s">
        <v>524</v>
      </c>
      <c r="B183" s="327" t="s">
        <v>525</v>
      </c>
      <c r="C183" s="460">
        <f>C35+C50+C64+C166+C178+C182</f>
        <v>816686309</v>
      </c>
      <c r="D183" s="460">
        <f>D35+D50+D64+D166+D178+D182</f>
        <v>0</v>
      </c>
      <c r="E183" s="460">
        <f>E35+E50+E64+E166+E182+E178</f>
        <v>919042083</v>
      </c>
    </row>
    <row r="184" spans="1:5">
      <c r="A184" s="326"/>
      <c r="B184" s="327" t="s">
        <v>526</v>
      </c>
      <c r="C184" s="460"/>
      <c r="D184" s="460"/>
      <c r="E184" s="460"/>
    </row>
    <row r="185" spans="1:5">
      <c r="A185" s="323" t="s">
        <v>527</v>
      </c>
      <c r="B185" s="324" t="s">
        <v>528</v>
      </c>
      <c r="C185" s="459">
        <v>161828572</v>
      </c>
      <c r="D185" s="459">
        <v>0</v>
      </c>
      <c r="E185" s="459">
        <v>161828572</v>
      </c>
    </row>
    <row r="186" spans="1:5">
      <c r="A186" s="323" t="s">
        <v>529</v>
      </c>
      <c r="B186" s="324" t="s">
        <v>530</v>
      </c>
      <c r="C186" s="459">
        <v>197421000</v>
      </c>
      <c r="D186" s="459">
        <v>0</v>
      </c>
      <c r="E186" s="459">
        <v>197421000</v>
      </c>
    </row>
    <row r="187" spans="1:5">
      <c r="A187" s="323" t="s">
        <v>531</v>
      </c>
      <c r="B187" s="324" t="s">
        <v>532</v>
      </c>
      <c r="C187" s="459">
        <v>0</v>
      </c>
      <c r="D187" s="459">
        <v>0</v>
      </c>
      <c r="E187" s="459">
        <v>0</v>
      </c>
    </row>
    <row r="188" spans="1:5">
      <c r="A188" s="323" t="s">
        <v>533</v>
      </c>
      <c r="B188" s="324" t="s">
        <v>534</v>
      </c>
      <c r="C188" s="459">
        <v>0</v>
      </c>
      <c r="D188" s="459">
        <v>0</v>
      </c>
      <c r="E188" s="459">
        <v>0</v>
      </c>
    </row>
    <row r="189" spans="1:5">
      <c r="A189" s="323" t="s">
        <v>535</v>
      </c>
      <c r="B189" s="324" t="s">
        <v>536</v>
      </c>
      <c r="C189" s="459">
        <v>0</v>
      </c>
      <c r="D189" s="459">
        <v>0</v>
      </c>
      <c r="E189" s="459">
        <v>0</v>
      </c>
    </row>
    <row r="190" spans="1:5">
      <c r="A190" s="326" t="s">
        <v>537</v>
      </c>
      <c r="B190" s="327" t="s">
        <v>538</v>
      </c>
      <c r="C190" s="460">
        <v>29047372</v>
      </c>
      <c r="D190" s="460">
        <v>0</v>
      </c>
      <c r="E190" s="460">
        <v>29047372</v>
      </c>
    </row>
    <row r="191" spans="1:5">
      <c r="A191" s="323" t="s">
        <v>539</v>
      </c>
      <c r="B191" s="324" t="s">
        <v>540</v>
      </c>
      <c r="C191" s="459">
        <v>351470087</v>
      </c>
      <c r="D191" s="459">
        <v>0</v>
      </c>
      <c r="E191" s="459">
        <v>423052236</v>
      </c>
    </row>
    <row r="192" spans="1:5">
      <c r="A192" s="323" t="s">
        <v>541</v>
      </c>
      <c r="B192" s="324" t="s">
        <v>542</v>
      </c>
      <c r="C192" s="459">
        <v>201000</v>
      </c>
      <c r="D192" s="459">
        <v>0</v>
      </c>
      <c r="E192" s="459">
        <v>0</v>
      </c>
    </row>
    <row r="193" spans="1:5">
      <c r="A193" s="323" t="s">
        <v>543</v>
      </c>
      <c r="B193" s="324" t="s">
        <v>544</v>
      </c>
      <c r="C193" s="459">
        <v>71582149</v>
      </c>
      <c r="D193" s="459">
        <v>0</v>
      </c>
      <c r="E193" s="459">
        <v>70323610</v>
      </c>
    </row>
    <row r="194" spans="1:5">
      <c r="A194" s="326" t="s">
        <v>545</v>
      </c>
      <c r="B194" s="327" t="s">
        <v>546</v>
      </c>
      <c r="C194" s="460">
        <f>C185+C186+C190+C191+C192+C193</f>
        <v>811550180</v>
      </c>
      <c r="D194" s="460">
        <v>0</v>
      </c>
      <c r="E194" s="460">
        <f>E185+E186+E190+E191+E192+E193</f>
        <v>881672790</v>
      </c>
    </row>
    <row r="195" spans="1:5">
      <c r="A195" s="323" t="s">
        <v>547</v>
      </c>
      <c r="B195" s="324" t="s">
        <v>548</v>
      </c>
      <c r="C195" s="459">
        <v>1</v>
      </c>
      <c r="D195" s="459">
        <v>0</v>
      </c>
      <c r="E195" s="459">
        <v>1</v>
      </c>
    </row>
    <row r="196" spans="1:5" ht="25.5">
      <c r="A196" s="323" t="s">
        <v>549</v>
      </c>
      <c r="B196" s="324" t="s">
        <v>550</v>
      </c>
      <c r="C196" s="459">
        <v>0</v>
      </c>
      <c r="D196" s="459">
        <v>0</v>
      </c>
      <c r="E196" s="459">
        <v>0</v>
      </c>
    </row>
    <row r="197" spans="1:5">
      <c r="A197" s="323" t="s">
        <v>551</v>
      </c>
      <c r="B197" s="324" t="s">
        <v>552</v>
      </c>
      <c r="C197" s="459">
        <v>1314270</v>
      </c>
      <c r="D197" s="459">
        <v>0</v>
      </c>
      <c r="E197" s="459">
        <v>3408813</v>
      </c>
    </row>
    <row r="198" spans="1:5">
      <c r="A198" s="323" t="s">
        <v>553</v>
      </c>
      <c r="B198" s="324" t="s">
        <v>554</v>
      </c>
      <c r="C198" s="459">
        <v>0</v>
      </c>
      <c r="D198" s="459">
        <v>0</v>
      </c>
      <c r="E198" s="459">
        <v>0</v>
      </c>
    </row>
    <row r="199" spans="1:5" ht="25.5">
      <c r="A199" s="323" t="s">
        <v>555</v>
      </c>
      <c r="B199" s="324" t="s">
        <v>556</v>
      </c>
      <c r="C199" s="459">
        <v>129881</v>
      </c>
      <c r="D199" s="459">
        <f>D200+D201</f>
        <v>0</v>
      </c>
      <c r="E199" s="459">
        <v>0</v>
      </c>
    </row>
    <row r="200" spans="1:5" ht="25.5">
      <c r="A200" s="323" t="s">
        <v>557</v>
      </c>
      <c r="B200" s="324" t="s">
        <v>558</v>
      </c>
      <c r="C200" s="459">
        <v>0</v>
      </c>
      <c r="D200" s="459">
        <v>0</v>
      </c>
      <c r="E200" s="459">
        <v>0</v>
      </c>
    </row>
    <row r="201" spans="1:5" ht="25.5">
      <c r="A201" s="323" t="s">
        <v>559</v>
      </c>
      <c r="B201" s="324" t="s">
        <v>560</v>
      </c>
      <c r="C201" s="459">
        <v>0</v>
      </c>
      <c r="D201" s="459">
        <v>0</v>
      </c>
      <c r="E201" s="459">
        <v>0</v>
      </c>
    </row>
    <row r="202" spans="1:5">
      <c r="A202" s="323" t="s">
        <v>561</v>
      </c>
      <c r="B202" s="324" t="s">
        <v>562</v>
      </c>
      <c r="C202" s="459">
        <v>0</v>
      </c>
      <c r="D202" s="459">
        <v>0</v>
      </c>
      <c r="E202" s="459">
        <v>0</v>
      </c>
    </row>
    <row r="203" spans="1:5">
      <c r="A203" s="323" t="s">
        <v>563</v>
      </c>
      <c r="B203" s="324" t="s">
        <v>564</v>
      </c>
      <c r="C203" s="459">
        <v>0</v>
      </c>
      <c r="D203" s="459">
        <v>0</v>
      </c>
      <c r="E203" s="459">
        <v>25257618</v>
      </c>
    </row>
    <row r="204" spans="1:5" ht="25.5">
      <c r="A204" s="323" t="s">
        <v>565</v>
      </c>
      <c r="B204" s="324" t="s">
        <v>566</v>
      </c>
      <c r="C204" s="459">
        <f>C205+C206</f>
        <v>0</v>
      </c>
      <c r="D204" s="459">
        <f>D205+D206</f>
        <v>0</v>
      </c>
      <c r="E204" s="459">
        <f>E205+E206</f>
        <v>0</v>
      </c>
    </row>
    <row r="205" spans="1:5" ht="25.5">
      <c r="A205" s="323" t="s">
        <v>567</v>
      </c>
      <c r="B205" s="324" t="s">
        <v>568</v>
      </c>
      <c r="C205" s="459">
        <v>0</v>
      </c>
      <c r="D205" s="459">
        <v>0</v>
      </c>
      <c r="E205" s="459">
        <v>0</v>
      </c>
    </row>
    <row r="206" spans="1:5" ht="25.5">
      <c r="A206" s="323" t="s">
        <v>569</v>
      </c>
      <c r="B206" s="324" t="s">
        <v>570</v>
      </c>
      <c r="C206" s="459">
        <v>0</v>
      </c>
      <c r="D206" s="459">
        <v>0</v>
      </c>
      <c r="E206" s="459">
        <v>0</v>
      </c>
    </row>
    <row r="207" spans="1:5">
      <c r="A207" s="323" t="s">
        <v>571</v>
      </c>
      <c r="B207" s="324" t="s">
        <v>572</v>
      </c>
      <c r="C207" s="459">
        <v>0</v>
      </c>
      <c r="D207" s="459">
        <v>0</v>
      </c>
      <c r="E207" s="459">
        <v>0</v>
      </c>
    </row>
    <row r="208" spans="1:5" ht="25.5">
      <c r="A208" s="323" t="s">
        <v>573</v>
      </c>
      <c r="B208" s="324" t="s">
        <v>574</v>
      </c>
      <c r="C208" s="459">
        <v>0</v>
      </c>
      <c r="D208" s="459">
        <v>0</v>
      </c>
      <c r="E208" s="459">
        <v>0</v>
      </c>
    </row>
    <row r="209" spans="1:5" ht="25.5">
      <c r="A209" s="323" t="s">
        <v>575</v>
      </c>
      <c r="B209" s="324" t="s">
        <v>576</v>
      </c>
      <c r="C209" s="459">
        <v>0</v>
      </c>
      <c r="D209" s="459">
        <v>0</v>
      </c>
      <c r="E209" s="459">
        <v>0</v>
      </c>
    </row>
    <row r="210" spans="1:5">
      <c r="A210" s="323" t="s">
        <v>577</v>
      </c>
      <c r="B210" s="324" t="s">
        <v>578</v>
      </c>
      <c r="C210" s="459">
        <v>0</v>
      </c>
      <c r="D210" s="459">
        <v>0</v>
      </c>
      <c r="E210" s="459">
        <v>0</v>
      </c>
    </row>
    <row r="211" spans="1:5" ht="25.5">
      <c r="A211" s="323" t="s">
        <v>579</v>
      </c>
      <c r="B211" s="324" t="s">
        <v>580</v>
      </c>
      <c r="C211" s="459">
        <v>0</v>
      </c>
      <c r="D211" s="459">
        <v>0</v>
      </c>
      <c r="E211" s="459">
        <v>0</v>
      </c>
    </row>
    <row r="212" spans="1:5">
      <c r="A212" s="323" t="s">
        <v>581</v>
      </c>
      <c r="B212" s="324" t="s">
        <v>582</v>
      </c>
      <c r="C212" s="459">
        <v>0</v>
      </c>
      <c r="D212" s="459">
        <v>0</v>
      </c>
      <c r="E212" s="459">
        <v>0</v>
      </c>
    </row>
    <row r="213" spans="1:5" ht="25.5">
      <c r="A213" s="323" t="s">
        <v>583</v>
      </c>
      <c r="B213" s="324" t="s">
        <v>584</v>
      </c>
      <c r="C213" s="459">
        <v>0</v>
      </c>
      <c r="D213" s="459">
        <v>0</v>
      </c>
      <c r="E213" s="459">
        <v>0</v>
      </c>
    </row>
    <row r="214" spans="1:5" ht="25.5">
      <c r="A214" s="323" t="s">
        <v>585</v>
      </c>
      <c r="B214" s="324" t="s">
        <v>586</v>
      </c>
      <c r="C214" s="459">
        <v>2</v>
      </c>
      <c r="D214" s="459">
        <v>0</v>
      </c>
      <c r="E214" s="459">
        <v>0</v>
      </c>
    </row>
    <row r="215" spans="1:5">
      <c r="A215" s="323" t="s">
        <v>587</v>
      </c>
      <c r="B215" s="324" t="s">
        <v>588</v>
      </c>
      <c r="C215" s="459">
        <v>0</v>
      </c>
      <c r="D215" s="459">
        <v>0</v>
      </c>
      <c r="E215" s="459">
        <v>0</v>
      </c>
    </row>
    <row r="216" spans="1:5">
      <c r="A216" s="323" t="s">
        <v>589</v>
      </c>
      <c r="B216" s="324" t="s">
        <v>590</v>
      </c>
      <c r="C216" s="459">
        <v>0</v>
      </c>
      <c r="D216" s="459">
        <v>0</v>
      </c>
      <c r="E216" s="459">
        <v>0</v>
      </c>
    </row>
    <row r="217" spans="1:5" ht="25.5">
      <c r="A217" s="323" t="s">
        <v>591</v>
      </c>
      <c r="B217" s="324" t="s">
        <v>592</v>
      </c>
      <c r="C217" s="459">
        <v>0</v>
      </c>
      <c r="D217" s="459">
        <v>0</v>
      </c>
      <c r="E217" s="459">
        <v>0</v>
      </c>
    </row>
    <row r="218" spans="1:5" ht="25.5">
      <c r="A218" s="323" t="s">
        <v>593</v>
      </c>
      <c r="B218" s="324" t="s">
        <v>594</v>
      </c>
      <c r="C218" s="459">
        <v>0</v>
      </c>
      <c r="D218" s="459">
        <v>0</v>
      </c>
      <c r="E218" s="459">
        <v>0</v>
      </c>
    </row>
    <row r="219" spans="1:5">
      <c r="A219" s="323" t="s">
        <v>595</v>
      </c>
      <c r="B219" s="324" t="s">
        <v>596</v>
      </c>
      <c r="C219" s="459">
        <v>0</v>
      </c>
      <c r="D219" s="459">
        <v>0</v>
      </c>
      <c r="E219" s="459">
        <v>0</v>
      </c>
    </row>
    <row r="220" spans="1:5">
      <c r="A220" s="326" t="s">
        <v>597</v>
      </c>
      <c r="B220" s="327" t="s">
        <v>598</v>
      </c>
      <c r="C220" s="460">
        <f>C195+C196+C197+C198+C199+C202+C203+C204+C207</f>
        <v>1444152</v>
      </c>
      <c r="D220" s="460">
        <f>D195+D196+D197+D198+D199+D202+D203+D204+D207</f>
        <v>0</v>
      </c>
      <c r="E220" s="460">
        <f>E195+E196+E197+E198+E199+E202+E203+E204+E207</f>
        <v>28666432</v>
      </c>
    </row>
    <row r="221" spans="1:5">
      <c r="A221" s="323" t="s">
        <v>599</v>
      </c>
      <c r="B221" s="324" t="s">
        <v>600</v>
      </c>
      <c r="C221" s="459">
        <v>0</v>
      </c>
      <c r="D221" s="459">
        <v>0</v>
      </c>
      <c r="E221" s="459">
        <v>0</v>
      </c>
    </row>
    <row r="222" spans="1:5" ht="25.5">
      <c r="A222" s="323" t="s">
        <v>601</v>
      </c>
      <c r="B222" s="324" t="s">
        <v>602</v>
      </c>
      <c r="C222" s="459">
        <v>0</v>
      </c>
      <c r="D222" s="459">
        <v>0</v>
      </c>
      <c r="E222" s="459">
        <v>0</v>
      </c>
    </row>
    <row r="223" spans="1:5">
      <c r="A223" s="323" t="s">
        <v>603</v>
      </c>
      <c r="B223" s="324" t="s">
        <v>604</v>
      </c>
      <c r="C223" s="459">
        <v>0</v>
      </c>
      <c r="D223" s="459">
        <v>0</v>
      </c>
      <c r="E223" s="459">
        <v>0</v>
      </c>
    </row>
    <row r="224" spans="1:5">
      <c r="A224" s="323" t="s">
        <v>605</v>
      </c>
      <c r="B224" s="324" t="s">
        <v>606</v>
      </c>
      <c r="C224" s="459">
        <v>0</v>
      </c>
      <c r="D224" s="459">
        <v>0</v>
      </c>
      <c r="E224" s="459">
        <v>0</v>
      </c>
    </row>
    <row r="225" spans="1:5" ht="25.5">
      <c r="A225" s="323" t="s">
        <v>607</v>
      </c>
      <c r="B225" s="324" t="s">
        <v>608</v>
      </c>
      <c r="C225" s="459"/>
      <c r="D225" s="459">
        <f>D226+D227</f>
        <v>0</v>
      </c>
      <c r="E225" s="459">
        <f>E226+E227</f>
        <v>0</v>
      </c>
    </row>
    <row r="226" spans="1:5" ht="25.5">
      <c r="A226" s="323" t="s">
        <v>609</v>
      </c>
      <c r="B226" s="324" t="s">
        <v>610</v>
      </c>
      <c r="C226" s="459">
        <v>0</v>
      </c>
      <c r="D226" s="459">
        <v>0</v>
      </c>
      <c r="E226" s="459">
        <v>0</v>
      </c>
    </row>
    <row r="227" spans="1:5" ht="25.5">
      <c r="A227" s="323" t="s">
        <v>611</v>
      </c>
      <c r="B227" s="324" t="s">
        <v>612</v>
      </c>
      <c r="C227" s="459">
        <v>0</v>
      </c>
      <c r="D227" s="459">
        <v>0</v>
      </c>
      <c r="E227" s="459">
        <v>0</v>
      </c>
    </row>
    <row r="228" spans="1:5">
      <c r="A228" s="323" t="s">
        <v>613</v>
      </c>
      <c r="B228" s="324" t="s">
        <v>614</v>
      </c>
      <c r="C228" s="459">
        <v>0</v>
      </c>
      <c r="D228" s="459">
        <v>0</v>
      </c>
      <c r="E228" s="459">
        <v>0</v>
      </c>
    </row>
    <row r="229" spans="1:5">
      <c r="A229" s="323" t="s">
        <v>615</v>
      </c>
      <c r="B229" s="324" t="s">
        <v>616</v>
      </c>
      <c r="C229" s="459">
        <v>0</v>
      </c>
      <c r="D229" s="459">
        <v>0</v>
      </c>
      <c r="E229" s="459">
        <v>0</v>
      </c>
    </row>
    <row r="230" spans="1:5" ht="25.5">
      <c r="A230" s="323" t="s">
        <v>617</v>
      </c>
      <c r="B230" s="324" t="s">
        <v>618</v>
      </c>
      <c r="C230" s="459">
        <f>C231+C232</f>
        <v>0</v>
      </c>
      <c r="D230" s="459">
        <f>D231+D232</f>
        <v>0</v>
      </c>
      <c r="E230" s="459">
        <f>E231+E232</f>
        <v>0</v>
      </c>
    </row>
    <row r="231" spans="1:5" ht="25.5">
      <c r="A231" s="323" t="s">
        <v>619</v>
      </c>
      <c r="B231" s="324" t="s">
        <v>620</v>
      </c>
      <c r="C231" s="459">
        <v>0</v>
      </c>
      <c r="D231" s="459">
        <v>0</v>
      </c>
      <c r="E231" s="459">
        <v>0</v>
      </c>
    </row>
    <row r="232" spans="1:5" ht="25.5">
      <c r="A232" s="323" t="s">
        <v>621</v>
      </c>
      <c r="B232" s="324" t="s">
        <v>622</v>
      </c>
      <c r="C232" s="459">
        <v>0</v>
      </c>
      <c r="D232" s="459">
        <v>0</v>
      </c>
      <c r="E232" s="459">
        <v>0</v>
      </c>
    </row>
    <row r="233" spans="1:5" ht="25.5">
      <c r="A233" s="323" t="s">
        <v>623</v>
      </c>
      <c r="B233" s="324" t="s">
        <v>624</v>
      </c>
      <c r="C233" s="459">
        <v>3691997</v>
      </c>
      <c r="D233" s="459">
        <f>D234+D235+D236+D237+D238+D239+D240+D241+D242+D243</f>
        <v>0</v>
      </c>
      <c r="E233" s="459">
        <v>3123773</v>
      </c>
    </row>
    <row r="234" spans="1:5" ht="25.5">
      <c r="A234" s="323" t="s">
        <v>625</v>
      </c>
      <c r="B234" s="324" t="s">
        <v>626</v>
      </c>
      <c r="C234" s="459">
        <v>0</v>
      </c>
      <c r="D234" s="459">
        <v>0</v>
      </c>
      <c r="E234" s="459">
        <v>0</v>
      </c>
    </row>
    <row r="235" spans="1:5">
      <c r="A235" s="323" t="s">
        <v>627</v>
      </c>
      <c r="B235" s="324" t="s">
        <v>628</v>
      </c>
      <c r="C235" s="459">
        <v>0</v>
      </c>
      <c r="D235" s="459">
        <v>0</v>
      </c>
      <c r="E235" s="459">
        <v>0</v>
      </c>
    </row>
    <row r="236" spans="1:5">
      <c r="A236" s="323" t="s">
        <v>629</v>
      </c>
      <c r="B236" s="324" t="s">
        <v>630</v>
      </c>
      <c r="C236" s="459">
        <v>0</v>
      </c>
      <c r="D236" s="459">
        <v>0</v>
      </c>
      <c r="E236" s="459">
        <v>0</v>
      </c>
    </row>
    <row r="237" spans="1:5" ht="25.5">
      <c r="A237" s="323" t="s">
        <v>631</v>
      </c>
      <c r="B237" s="324" t="s">
        <v>632</v>
      </c>
      <c r="C237" s="459">
        <v>0</v>
      </c>
      <c r="D237" s="459">
        <v>0</v>
      </c>
      <c r="E237" s="459">
        <v>0</v>
      </c>
    </row>
    <row r="238" spans="1:5" ht="25.5">
      <c r="A238" s="323" t="s">
        <v>633</v>
      </c>
      <c r="B238" s="324" t="s">
        <v>634</v>
      </c>
      <c r="C238" s="459">
        <v>3691977</v>
      </c>
      <c r="D238" s="459">
        <v>0</v>
      </c>
      <c r="E238" s="459">
        <v>3123773</v>
      </c>
    </row>
    <row r="239" spans="1:5">
      <c r="A239" s="323" t="s">
        <v>635</v>
      </c>
      <c r="B239" s="324" t="s">
        <v>636</v>
      </c>
      <c r="C239" s="459">
        <v>0</v>
      </c>
      <c r="D239" s="459">
        <v>0</v>
      </c>
      <c r="E239" s="459">
        <v>0</v>
      </c>
    </row>
    <row r="240" spans="1:5">
      <c r="A240" s="323" t="s">
        <v>637</v>
      </c>
      <c r="B240" s="324" t="s">
        <v>638</v>
      </c>
      <c r="C240" s="459">
        <v>0</v>
      </c>
      <c r="D240" s="459">
        <v>0</v>
      </c>
      <c r="E240" s="459">
        <v>0</v>
      </c>
    </row>
    <row r="241" spans="1:5" ht="25.5">
      <c r="A241" s="323" t="s">
        <v>639</v>
      </c>
      <c r="B241" s="324" t="s">
        <v>640</v>
      </c>
      <c r="C241" s="459">
        <v>0</v>
      </c>
      <c r="D241" s="459">
        <v>0</v>
      </c>
      <c r="E241" s="459">
        <v>0</v>
      </c>
    </row>
    <row r="242" spans="1:5" ht="25.5">
      <c r="A242" s="323" t="s">
        <v>641</v>
      </c>
      <c r="B242" s="324" t="s">
        <v>642</v>
      </c>
      <c r="C242" s="459">
        <v>0</v>
      </c>
      <c r="D242" s="459">
        <v>0</v>
      </c>
      <c r="E242" s="459">
        <v>0</v>
      </c>
    </row>
    <row r="243" spans="1:5">
      <c r="A243" s="323" t="s">
        <v>643</v>
      </c>
      <c r="B243" s="324" t="s">
        <v>644</v>
      </c>
      <c r="C243" s="459">
        <v>0</v>
      </c>
      <c r="D243" s="459">
        <v>0</v>
      </c>
      <c r="E243" s="459">
        <v>0</v>
      </c>
    </row>
    <row r="244" spans="1:5">
      <c r="A244" s="326" t="s">
        <v>645</v>
      </c>
      <c r="B244" s="327" t="s">
        <v>646</v>
      </c>
      <c r="C244" s="460">
        <f>C221+C222+C223+C224+C225+C228+C229+C230+C233</f>
        <v>3691997</v>
      </c>
      <c r="D244" s="460">
        <f>D221+D222+D223+D224+D225+D228+D229+D230+D233</f>
        <v>0</v>
      </c>
      <c r="E244" s="460">
        <f>E221+E222+E223+E224+E225+E228+E229+E230+E233</f>
        <v>3123773</v>
      </c>
    </row>
    <row r="245" spans="1:5">
      <c r="A245" s="323" t="s">
        <v>647</v>
      </c>
      <c r="B245" s="324" t="s">
        <v>648</v>
      </c>
      <c r="C245" s="459">
        <v>0</v>
      </c>
      <c r="D245" s="459">
        <v>0</v>
      </c>
      <c r="E245" s="459">
        <v>1253817</v>
      </c>
    </row>
    <row r="246" spans="1:5">
      <c r="A246" s="323" t="s">
        <v>649</v>
      </c>
      <c r="B246" s="324" t="s">
        <v>650</v>
      </c>
      <c r="C246" s="459">
        <v>0</v>
      </c>
      <c r="D246" s="459">
        <v>0</v>
      </c>
      <c r="E246" s="459">
        <v>0</v>
      </c>
    </row>
    <row r="247" spans="1:5">
      <c r="A247" s="323" t="s">
        <v>651</v>
      </c>
      <c r="B247" s="324" t="s">
        <v>652</v>
      </c>
      <c r="C247" s="459">
        <v>0</v>
      </c>
      <c r="D247" s="459">
        <v>0</v>
      </c>
      <c r="E247" s="459">
        <v>1253817</v>
      </c>
    </row>
    <row r="248" spans="1:5">
      <c r="A248" s="323" t="s">
        <v>653</v>
      </c>
      <c r="B248" s="324" t="s">
        <v>654</v>
      </c>
      <c r="C248" s="459">
        <v>0</v>
      </c>
      <c r="D248" s="459">
        <v>0</v>
      </c>
      <c r="E248" s="459">
        <v>0</v>
      </c>
    </row>
    <row r="249" spans="1:5" ht="25.5">
      <c r="A249" s="323" t="s">
        <v>655</v>
      </c>
      <c r="B249" s="324" t="s">
        <v>656</v>
      </c>
      <c r="C249" s="459">
        <v>0</v>
      </c>
      <c r="D249" s="459">
        <v>0</v>
      </c>
      <c r="E249" s="459">
        <v>0</v>
      </c>
    </row>
    <row r="250" spans="1:5" ht="25.5">
      <c r="A250" s="323" t="s">
        <v>657</v>
      </c>
      <c r="B250" s="324" t="s">
        <v>658</v>
      </c>
      <c r="C250" s="459">
        <v>0</v>
      </c>
      <c r="D250" s="459">
        <v>0</v>
      </c>
      <c r="E250" s="459">
        <v>0</v>
      </c>
    </row>
    <row r="251" spans="1:5">
      <c r="A251" s="323" t="s">
        <v>659</v>
      </c>
      <c r="B251" s="324" t="s">
        <v>660</v>
      </c>
      <c r="C251" s="459">
        <v>0</v>
      </c>
      <c r="D251" s="459">
        <v>0</v>
      </c>
      <c r="E251" s="459">
        <v>0</v>
      </c>
    </row>
    <row r="252" spans="1:5">
      <c r="A252" s="323" t="s">
        <v>661</v>
      </c>
      <c r="B252" s="324" t="s">
        <v>662</v>
      </c>
      <c r="C252" s="459">
        <v>0</v>
      </c>
      <c r="D252" s="459">
        <v>0</v>
      </c>
      <c r="E252" s="459">
        <v>0</v>
      </c>
    </row>
    <row r="253" spans="1:5">
      <c r="A253" s="323" t="s">
        <v>663</v>
      </c>
      <c r="B253" s="324" t="s">
        <v>664</v>
      </c>
      <c r="C253" s="459">
        <v>0</v>
      </c>
      <c r="D253" s="459">
        <v>0</v>
      </c>
      <c r="E253" s="459">
        <v>0</v>
      </c>
    </row>
    <row r="254" spans="1:5">
      <c r="A254" s="323" t="s">
        <v>665</v>
      </c>
      <c r="B254" s="324" t="s">
        <v>666</v>
      </c>
      <c r="C254" s="459">
        <v>0</v>
      </c>
      <c r="D254" s="459">
        <v>0</v>
      </c>
      <c r="E254" s="459">
        <v>0</v>
      </c>
    </row>
    <row r="255" spans="1:5">
      <c r="A255" s="326" t="s">
        <v>667</v>
      </c>
      <c r="B255" s="327" t="s">
        <v>668</v>
      </c>
      <c r="C255" s="460">
        <v>0</v>
      </c>
      <c r="D255" s="460">
        <v>0</v>
      </c>
      <c r="E255" s="460">
        <v>0</v>
      </c>
    </row>
    <row r="256" spans="1:5">
      <c r="A256" s="326" t="s">
        <v>669</v>
      </c>
      <c r="B256" s="327" t="s">
        <v>670</v>
      </c>
      <c r="C256" s="460">
        <v>5136129</v>
      </c>
      <c r="D256" s="460">
        <f>D220+D244+D255</f>
        <v>0</v>
      </c>
      <c r="E256" s="460">
        <v>33044022</v>
      </c>
    </row>
    <row r="257" spans="1:5">
      <c r="A257" s="326" t="s">
        <v>671</v>
      </c>
      <c r="B257" s="327" t="s">
        <v>672</v>
      </c>
      <c r="C257" s="460">
        <v>0</v>
      </c>
      <c r="D257" s="460">
        <v>0</v>
      </c>
      <c r="E257" s="460">
        <v>0</v>
      </c>
    </row>
    <row r="258" spans="1:5">
      <c r="A258" s="323" t="s">
        <v>673</v>
      </c>
      <c r="B258" s="324" t="s">
        <v>674</v>
      </c>
      <c r="C258" s="459">
        <v>0</v>
      </c>
      <c r="D258" s="459">
        <v>0</v>
      </c>
      <c r="E258" s="459">
        <v>0</v>
      </c>
    </row>
    <row r="259" spans="1:5">
      <c r="A259" s="323" t="s">
        <v>675</v>
      </c>
      <c r="B259" s="324" t="s">
        <v>676</v>
      </c>
      <c r="C259" s="459">
        <v>0</v>
      </c>
      <c r="D259" s="459">
        <v>0</v>
      </c>
      <c r="E259" s="459">
        <v>4325271</v>
      </c>
    </row>
    <row r="260" spans="1:5">
      <c r="A260" s="323" t="s">
        <v>677</v>
      </c>
      <c r="B260" s="324" t="s">
        <v>678</v>
      </c>
      <c r="C260" s="459">
        <v>0</v>
      </c>
      <c r="D260" s="459">
        <v>0</v>
      </c>
      <c r="E260" s="459">
        <v>0</v>
      </c>
    </row>
    <row r="261" spans="1:5">
      <c r="A261" s="326" t="s">
        <v>679</v>
      </c>
      <c r="B261" s="327" t="s">
        <v>680</v>
      </c>
      <c r="C261" s="460">
        <v>0</v>
      </c>
      <c r="D261" s="460">
        <v>0</v>
      </c>
      <c r="E261" s="460">
        <f>E258+E259+E260</f>
        <v>4325271</v>
      </c>
    </row>
    <row r="262" spans="1:5">
      <c r="A262" s="326" t="s">
        <v>681</v>
      </c>
      <c r="B262" s="327" t="s">
        <v>682</v>
      </c>
      <c r="C262" s="460">
        <f>C194+C256+C257+C261</f>
        <v>816686309</v>
      </c>
      <c r="D262" s="460">
        <f>D194+D256+D257+D261</f>
        <v>0</v>
      </c>
      <c r="E262" s="460">
        <f>E194+E256+E257+E261</f>
        <v>919042083</v>
      </c>
    </row>
  </sheetData>
  <mergeCells count="2">
    <mergeCell ref="A1:B1"/>
    <mergeCell ref="A3:E3"/>
  </mergeCells>
  <printOptions horizontalCentered="1" verticalCentered="1"/>
  <pageMargins left="0.25" right="0.25" top="0.75" bottom="0.75" header="0.3" footer="0.3"/>
  <pageSetup paperSize="9" scale="5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2"/>
  <sheetViews>
    <sheetView topLeftCell="A52" zoomScale="75" zoomScaleNormal="75" workbookViewId="0">
      <selection activeCell="C1" sqref="C1:C1048576"/>
    </sheetView>
  </sheetViews>
  <sheetFormatPr defaultRowHeight="15"/>
  <cols>
    <col min="1" max="1" width="10.85546875" customWidth="1"/>
    <col min="2" max="2" width="87.85546875" customWidth="1"/>
    <col min="3" max="5" width="31.7109375" customWidth="1"/>
  </cols>
  <sheetData>
    <row r="1" spans="1:5" ht="15.75">
      <c r="A1" s="699" t="s">
        <v>875</v>
      </c>
      <c r="B1" s="699"/>
      <c r="C1" s="316"/>
      <c r="D1" s="316"/>
      <c r="E1" s="317" t="s">
        <v>852</v>
      </c>
    </row>
    <row r="2" spans="1:5" ht="15.75">
      <c r="A2" s="316"/>
      <c r="B2" s="316"/>
      <c r="C2" s="316"/>
      <c r="D2" s="316"/>
      <c r="E2" s="316"/>
    </row>
    <row r="3" spans="1:5" ht="18.75">
      <c r="A3" s="700" t="s">
        <v>168</v>
      </c>
      <c r="B3" s="700"/>
      <c r="C3" s="700"/>
      <c r="D3" s="700"/>
      <c r="E3" s="700"/>
    </row>
    <row r="4" spans="1:5" ht="15.75">
      <c r="A4" s="318"/>
      <c r="B4" s="319"/>
      <c r="C4" s="319"/>
      <c r="D4" s="319"/>
      <c r="E4" s="320" t="s">
        <v>169</v>
      </c>
    </row>
    <row r="5" spans="1:5" ht="15.75">
      <c r="A5" s="321"/>
      <c r="B5" s="321" t="s">
        <v>0</v>
      </c>
      <c r="C5" s="321" t="s">
        <v>170</v>
      </c>
      <c r="D5" s="321" t="s">
        <v>171</v>
      </c>
      <c r="E5" s="321" t="s">
        <v>172</v>
      </c>
    </row>
    <row r="6" spans="1:5" ht="15.75">
      <c r="A6" s="321">
        <v>1</v>
      </c>
      <c r="B6" s="321">
        <v>2</v>
      </c>
      <c r="C6" s="321">
        <v>3</v>
      </c>
      <c r="D6" s="321">
        <v>4</v>
      </c>
      <c r="E6" s="321">
        <v>5</v>
      </c>
    </row>
    <row r="7" spans="1:5" ht="15.75">
      <c r="A7" s="321"/>
      <c r="B7" s="322" t="s">
        <v>173</v>
      </c>
      <c r="C7" s="321"/>
      <c r="D7" s="321"/>
      <c r="E7" s="321"/>
    </row>
    <row r="8" spans="1:5">
      <c r="A8" s="323" t="s">
        <v>174</v>
      </c>
      <c r="B8" s="324" t="s">
        <v>175</v>
      </c>
      <c r="C8" s="325">
        <v>0</v>
      </c>
      <c r="D8" s="325">
        <v>0</v>
      </c>
      <c r="E8" s="325">
        <v>0</v>
      </c>
    </row>
    <row r="9" spans="1:5">
      <c r="A9" s="323" t="s">
        <v>176</v>
      </c>
      <c r="B9" s="324" t="s">
        <v>177</v>
      </c>
      <c r="C9" s="325">
        <v>0</v>
      </c>
      <c r="D9" s="325">
        <v>0</v>
      </c>
      <c r="E9" s="325">
        <v>0</v>
      </c>
    </row>
    <row r="10" spans="1:5">
      <c r="A10" s="323" t="s">
        <v>178</v>
      </c>
      <c r="B10" s="324" t="s">
        <v>179</v>
      </c>
      <c r="C10" s="325">
        <v>0</v>
      </c>
      <c r="D10" s="325">
        <v>0</v>
      </c>
      <c r="E10" s="325">
        <v>0</v>
      </c>
    </row>
    <row r="11" spans="1:5">
      <c r="A11" s="326" t="s">
        <v>180</v>
      </c>
      <c r="B11" s="327" t="s">
        <v>181</v>
      </c>
      <c r="C11" s="328">
        <f>SUM(C8:C10)</f>
        <v>0</v>
      </c>
      <c r="D11" s="328">
        <f t="shared" ref="D11:E11" si="0">SUM(D8:D10)</f>
        <v>0</v>
      </c>
      <c r="E11" s="328">
        <f t="shared" si="0"/>
        <v>0</v>
      </c>
    </row>
    <row r="12" spans="1:5">
      <c r="A12" s="323" t="s">
        <v>182</v>
      </c>
      <c r="B12" s="324" t="s">
        <v>183</v>
      </c>
      <c r="C12" s="325">
        <v>0</v>
      </c>
      <c r="D12" s="325">
        <v>0</v>
      </c>
      <c r="E12" s="325">
        <v>0</v>
      </c>
    </row>
    <row r="13" spans="1:5">
      <c r="A13" s="323" t="s">
        <v>184</v>
      </c>
      <c r="B13" s="324" t="s">
        <v>185</v>
      </c>
      <c r="C13" s="325">
        <v>0</v>
      </c>
      <c r="D13" s="325">
        <v>0</v>
      </c>
      <c r="E13" s="325">
        <v>0</v>
      </c>
    </row>
    <row r="14" spans="1:5">
      <c r="A14" s="323" t="s">
        <v>186</v>
      </c>
      <c r="B14" s="324" t="s">
        <v>187</v>
      </c>
      <c r="C14" s="325">
        <v>0</v>
      </c>
      <c r="D14" s="325">
        <v>0</v>
      </c>
      <c r="E14" s="325">
        <v>0</v>
      </c>
    </row>
    <row r="15" spans="1:5">
      <c r="A15" s="323" t="s">
        <v>188</v>
      </c>
      <c r="B15" s="324" t="s">
        <v>189</v>
      </c>
      <c r="C15" s="325">
        <v>0</v>
      </c>
      <c r="D15" s="325">
        <v>0</v>
      </c>
      <c r="E15" s="325">
        <v>0</v>
      </c>
    </row>
    <row r="16" spans="1:5">
      <c r="A16" s="323" t="s">
        <v>190</v>
      </c>
      <c r="B16" s="324" t="s">
        <v>191</v>
      </c>
      <c r="C16" s="325">
        <v>0</v>
      </c>
      <c r="D16" s="325">
        <v>0</v>
      </c>
      <c r="E16" s="325">
        <v>0</v>
      </c>
    </row>
    <row r="17" spans="1:5">
      <c r="A17" s="326" t="s">
        <v>192</v>
      </c>
      <c r="B17" s="327" t="s">
        <v>193</v>
      </c>
      <c r="C17" s="328">
        <f>SUM(C12:C16)</f>
        <v>0</v>
      </c>
      <c r="D17" s="328">
        <f t="shared" ref="D17:E17" si="1">SUM(D12:D16)</f>
        <v>0</v>
      </c>
      <c r="E17" s="328">
        <f t="shared" si="1"/>
        <v>0</v>
      </c>
    </row>
    <row r="18" spans="1:5">
      <c r="A18" s="323" t="s">
        <v>194</v>
      </c>
      <c r="B18" s="324" t="s">
        <v>195</v>
      </c>
      <c r="C18" s="325">
        <v>0</v>
      </c>
      <c r="D18" s="325">
        <f t="shared" ref="D18" si="2">D19+D20+D21+D22+D23</f>
        <v>0</v>
      </c>
      <c r="E18" s="325">
        <v>0</v>
      </c>
    </row>
    <row r="19" spans="1:5">
      <c r="A19" s="323" t="s">
        <v>196</v>
      </c>
      <c r="B19" s="324" t="s">
        <v>197</v>
      </c>
      <c r="C19" s="325">
        <v>0</v>
      </c>
      <c r="D19" s="325">
        <v>0</v>
      </c>
      <c r="E19" s="325">
        <v>0</v>
      </c>
    </row>
    <row r="20" spans="1:5">
      <c r="A20" s="323" t="s">
        <v>198</v>
      </c>
      <c r="B20" s="324" t="s">
        <v>199</v>
      </c>
      <c r="C20" s="325">
        <v>0</v>
      </c>
      <c r="D20" s="325">
        <v>0</v>
      </c>
      <c r="E20" s="325">
        <v>0</v>
      </c>
    </row>
    <row r="21" spans="1:5">
      <c r="A21" s="323" t="s">
        <v>200</v>
      </c>
      <c r="B21" s="324" t="s">
        <v>201</v>
      </c>
      <c r="C21" s="325">
        <v>0</v>
      </c>
      <c r="D21" s="325">
        <v>0</v>
      </c>
      <c r="E21" s="325">
        <v>0</v>
      </c>
    </row>
    <row r="22" spans="1:5">
      <c r="A22" s="323" t="s">
        <v>202</v>
      </c>
      <c r="B22" s="324" t="s">
        <v>203</v>
      </c>
      <c r="C22" s="325">
        <v>0</v>
      </c>
      <c r="D22" s="325">
        <v>0</v>
      </c>
      <c r="E22" s="325">
        <v>0</v>
      </c>
    </row>
    <row r="23" spans="1:5">
      <c r="A23" s="323" t="s">
        <v>204</v>
      </c>
      <c r="B23" s="324" t="s">
        <v>205</v>
      </c>
      <c r="C23" s="325">
        <v>0</v>
      </c>
      <c r="D23" s="325">
        <v>0</v>
      </c>
      <c r="E23" s="325">
        <v>0</v>
      </c>
    </row>
    <row r="24" spans="1:5">
      <c r="A24" s="323" t="s">
        <v>206</v>
      </c>
      <c r="B24" s="324" t="s">
        <v>207</v>
      </c>
      <c r="C24" s="325">
        <v>0</v>
      </c>
      <c r="D24" s="325">
        <v>0</v>
      </c>
      <c r="E24" s="325">
        <v>0</v>
      </c>
    </row>
    <row r="25" spans="1:5">
      <c r="A25" s="323" t="s">
        <v>208</v>
      </c>
      <c r="B25" s="324" t="s">
        <v>209</v>
      </c>
      <c r="C25" s="325">
        <v>0</v>
      </c>
      <c r="D25" s="325">
        <v>0</v>
      </c>
      <c r="E25" s="325">
        <v>0</v>
      </c>
    </row>
    <row r="26" spans="1:5">
      <c r="A26" s="323" t="s">
        <v>210</v>
      </c>
      <c r="B26" s="324" t="s">
        <v>211</v>
      </c>
      <c r="C26" s="325">
        <v>0</v>
      </c>
      <c r="D26" s="325">
        <v>0</v>
      </c>
      <c r="E26" s="325">
        <v>0</v>
      </c>
    </row>
    <row r="27" spans="1:5">
      <c r="A27" s="323" t="s">
        <v>212</v>
      </c>
      <c r="B27" s="324" t="s">
        <v>213</v>
      </c>
      <c r="C27" s="325">
        <v>0</v>
      </c>
      <c r="D27" s="325">
        <v>0</v>
      </c>
      <c r="E27" s="325">
        <v>0</v>
      </c>
    </row>
    <row r="28" spans="1:5">
      <c r="A28" s="326" t="s">
        <v>214</v>
      </c>
      <c r="B28" s="327" t="s">
        <v>215</v>
      </c>
      <c r="C28" s="328">
        <f>C18+C24</f>
        <v>0</v>
      </c>
      <c r="D28" s="328">
        <f t="shared" ref="D28:E28" si="3">D18+D24</f>
        <v>0</v>
      </c>
      <c r="E28" s="328">
        <f t="shared" si="3"/>
        <v>0</v>
      </c>
    </row>
    <row r="29" spans="1:5">
      <c r="A29" s="323" t="s">
        <v>216</v>
      </c>
      <c r="B29" s="324" t="s">
        <v>217</v>
      </c>
      <c r="C29" s="325">
        <v>0</v>
      </c>
      <c r="D29" s="325">
        <v>0</v>
      </c>
      <c r="E29" s="325">
        <v>0</v>
      </c>
    </row>
    <row r="30" spans="1:5">
      <c r="A30" s="323" t="s">
        <v>218</v>
      </c>
      <c r="B30" s="324" t="s">
        <v>219</v>
      </c>
      <c r="C30" s="325">
        <v>0</v>
      </c>
      <c r="D30" s="325">
        <v>0</v>
      </c>
      <c r="E30" s="325">
        <v>0</v>
      </c>
    </row>
    <row r="31" spans="1:5">
      <c r="A31" s="323" t="s">
        <v>220</v>
      </c>
      <c r="B31" s="324" t="s">
        <v>221</v>
      </c>
      <c r="C31" s="325">
        <v>0</v>
      </c>
      <c r="D31" s="325">
        <v>0</v>
      </c>
      <c r="E31" s="325">
        <v>0</v>
      </c>
    </row>
    <row r="32" spans="1:5">
      <c r="A32" s="323" t="s">
        <v>222</v>
      </c>
      <c r="B32" s="324" t="s">
        <v>223</v>
      </c>
      <c r="C32" s="325">
        <v>0</v>
      </c>
      <c r="D32" s="325">
        <v>0</v>
      </c>
      <c r="E32" s="325">
        <v>0</v>
      </c>
    </row>
    <row r="33" spans="1:5">
      <c r="A33" s="323" t="s">
        <v>224</v>
      </c>
      <c r="B33" s="324" t="s">
        <v>225</v>
      </c>
      <c r="C33" s="325">
        <v>0</v>
      </c>
      <c r="D33" s="325">
        <v>0</v>
      </c>
      <c r="E33" s="325">
        <v>0</v>
      </c>
    </row>
    <row r="34" spans="1:5">
      <c r="A34" s="326" t="s">
        <v>226</v>
      </c>
      <c r="B34" s="327" t="s">
        <v>227</v>
      </c>
      <c r="C34" s="328">
        <v>0</v>
      </c>
      <c r="D34" s="328">
        <v>0</v>
      </c>
      <c r="E34" s="328">
        <f>E29+E33</f>
        <v>0</v>
      </c>
    </row>
    <row r="35" spans="1:5">
      <c r="A35" s="326" t="s">
        <v>228</v>
      </c>
      <c r="B35" s="327" t="s">
        <v>229</v>
      </c>
      <c r="C35" s="328">
        <f>C11+C17+C28+C34</f>
        <v>0</v>
      </c>
      <c r="D35" s="328">
        <f t="shared" ref="D35:E35" si="4">D11+D17+D28+D34</f>
        <v>0</v>
      </c>
      <c r="E35" s="328">
        <f t="shared" si="4"/>
        <v>0</v>
      </c>
    </row>
    <row r="36" spans="1:5">
      <c r="A36" s="323" t="s">
        <v>230</v>
      </c>
      <c r="B36" s="324" t="s">
        <v>231</v>
      </c>
      <c r="C36" s="325">
        <v>324119</v>
      </c>
      <c r="D36" s="325">
        <v>0</v>
      </c>
      <c r="E36" s="325">
        <v>370256</v>
      </c>
    </row>
    <row r="37" spans="1:5">
      <c r="A37" s="323" t="s">
        <v>232</v>
      </c>
      <c r="B37" s="324" t="s">
        <v>233</v>
      </c>
      <c r="C37" s="325">
        <v>0</v>
      </c>
      <c r="D37" s="325">
        <v>0</v>
      </c>
      <c r="E37" s="325">
        <v>0</v>
      </c>
    </row>
    <row r="38" spans="1:5">
      <c r="A38" s="323" t="s">
        <v>234</v>
      </c>
      <c r="B38" s="324" t="s">
        <v>235</v>
      </c>
      <c r="C38" s="325">
        <v>0</v>
      </c>
      <c r="D38" s="325">
        <v>0</v>
      </c>
      <c r="E38" s="325">
        <v>0</v>
      </c>
    </row>
    <row r="39" spans="1:5">
      <c r="A39" s="323" t="s">
        <v>236</v>
      </c>
      <c r="B39" s="324" t="s">
        <v>237</v>
      </c>
      <c r="C39" s="325">
        <v>0</v>
      </c>
      <c r="D39" s="325">
        <v>0</v>
      </c>
      <c r="E39" s="325">
        <v>0</v>
      </c>
    </row>
    <row r="40" spans="1:5">
      <c r="A40" s="323" t="s">
        <v>238</v>
      </c>
      <c r="B40" s="324" t="s">
        <v>239</v>
      </c>
      <c r="C40" s="325">
        <v>0</v>
      </c>
      <c r="D40" s="325">
        <v>0</v>
      </c>
      <c r="E40" s="325">
        <v>0</v>
      </c>
    </row>
    <row r="41" spans="1:5">
      <c r="A41" s="326" t="s">
        <v>240</v>
      </c>
      <c r="B41" s="327" t="s">
        <v>241</v>
      </c>
      <c r="C41" s="328">
        <f>SUM(C36:C40)</f>
        <v>324119</v>
      </c>
      <c r="D41" s="328">
        <f t="shared" ref="D41:E41" si="5">SUM(D36:D40)</f>
        <v>0</v>
      </c>
      <c r="E41" s="328">
        <f t="shared" si="5"/>
        <v>370256</v>
      </c>
    </row>
    <row r="42" spans="1:5">
      <c r="A42" s="323" t="s">
        <v>242</v>
      </c>
      <c r="B42" s="324" t="s">
        <v>243</v>
      </c>
      <c r="C42" s="325">
        <v>0</v>
      </c>
      <c r="D42" s="325">
        <v>0</v>
      </c>
      <c r="E42" s="325">
        <v>0</v>
      </c>
    </row>
    <row r="43" spans="1:5">
      <c r="A43" s="323" t="s">
        <v>244</v>
      </c>
      <c r="B43" s="324" t="s">
        <v>245</v>
      </c>
      <c r="C43" s="325">
        <v>0</v>
      </c>
      <c r="D43" s="325">
        <v>0</v>
      </c>
      <c r="E43" s="325">
        <v>0</v>
      </c>
    </row>
    <row r="44" spans="1:5">
      <c r="A44" s="323" t="s">
        <v>246</v>
      </c>
      <c r="B44" s="324" t="s">
        <v>247</v>
      </c>
      <c r="C44" s="325">
        <v>0</v>
      </c>
      <c r="D44" s="325">
        <v>0</v>
      </c>
      <c r="E44" s="325">
        <v>0</v>
      </c>
    </row>
    <row r="45" spans="1:5">
      <c r="A45" s="323" t="s">
        <v>248</v>
      </c>
      <c r="B45" s="324" t="s">
        <v>249</v>
      </c>
      <c r="C45" s="325">
        <v>0</v>
      </c>
      <c r="D45" s="325">
        <v>0</v>
      </c>
      <c r="E45" s="325">
        <v>0</v>
      </c>
    </row>
    <row r="46" spans="1:5">
      <c r="A46" s="323" t="s">
        <v>250</v>
      </c>
      <c r="B46" s="324" t="s">
        <v>251</v>
      </c>
      <c r="C46" s="325">
        <v>0</v>
      </c>
      <c r="D46" s="325">
        <v>0</v>
      </c>
      <c r="E46" s="325">
        <v>0</v>
      </c>
    </row>
    <row r="47" spans="1:5">
      <c r="A47" s="323" t="s">
        <v>252</v>
      </c>
      <c r="B47" s="324" t="s">
        <v>253</v>
      </c>
      <c r="C47" s="325">
        <v>0</v>
      </c>
      <c r="D47" s="325">
        <v>0</v>
      </c>
      <c r="E47" s="325">
        <v>0</v>
      </c>
    </row>
    <row r="48" spans="1:5">
      <c r="A48" s="323" t="s">
        <v>254</v>
      </c>
      <c r="B48" s="324" t="s">
        <v>255</v>
      </c>
      <c r="C48" s="325">
        <v>0</v>
      </c>
      <c r="D48" s="325">
        <v>0</v>
      </c>
      <c r="E48" s="325">
        <v>0</v>
      </c>
    </row>
    <row r="49" spans="1:5">
      <c r="A49" s="326" t="s">
        <v>256</v>
      </c>
      <c r="B49" s="327" t="s">
        <v>257</v>
      </c>
      <c r="C49" s="328">
        <v>0</v>
      </c>
      <c r="D49" s="328">
        <v>0</v>
      </c>
      <c r="E49" s="328">
        <f>E42+E43</f>
        <v>0</v>
      </c>
    </row>
    <row r="50" spans="1:5">
      <c r="A50" s="326" t="s">
        <v>258</v>
      </c>
      <c r="B50" s="327" t="s">
        <v>259</v>
      </c>
      <c r="C50" s="328">
        <f>C41+C49</f>
        <v>324119</v>
      </c>
      <c r="D50" s="328">
        <f t="shared" ref="D50:E50" si="6">D41+D49</f>
        <v>0</v>
      </c>
      <c r="E50" s="328">
        <f t="shared" si="6"/>
        <v>370256</v>
      </c>
    </row>
    <row r="51" spans="1:5">
      <c r="A51" s="323" t="s">
        <v>260</v>
      </c>
      <c r="B51" s="324" t="s">
        <v>261</v>
      </c>
      <c r="C51" s="325">
        <v>0</v>
      </c>
      <c r="D51" s="325">
        <v>0</v>
      </c>
      <c r="E51" s="325">
        <v>0</v>
      </c>
    </row>
    <row r="52" spans="1:5">
      <c r="A52" s="323" t="s">
        <v>262</v>
      </c>
      <c r="B52" s="324" t="s">
        <v>263</v>
      </c>
      <c r="C52" s="325">
        <v>0</v>
      </c>
      <c r="D52" s="325">
        <v>0</v>
      </c>
      <c r="E52" s="325">
        <v>0</v>
      </c>
    </row>
    <row r="53" spans="1:5">
      <c r="A53" s="326" t="s">
        <v>264</v>
      </c>
      <c r="B53" s="327" t="s">
        <v>265</v>
      </c>
      <c r="C53" s="328">
        <v>0</v>
      </c>
      <c r="D53" s="328">
        <v>0</v>
      </c>
      <c r="E53" s="328">
        <f>E51+E52</f>
        <v>0</v>
      </c>
    </row>
    <row r="54" spans="1:5">
      <c r="A54" s="323" t="s">
        <v>266</v>
      </c>
      <c r="B54" s="324" t="s">
        <v>267</v>
      </c>
      <c r="C54" s="325">
        <v>236880</v>
      </c>
      <c r="D54" s="325">
        <v>0</v>
      </c>
      <c r="E54" s="325">
        <v>46725</v>
      </c>
    </row>
    <row r="55" spans="1:5">
      <c r="A55" s="323" t="s">
        <v>268</v>
      </c>
      <c r="B55" s="324" t="s">
        <v>269</v>
      </c>
      <c r="C55" s="325">
        <v>0</v>
      </c>
      <c r="D55" s="325">
        <v>0</v>
      </c>
      <c r="E55" s="325">
        <v>0</v>
      </c>
    </row>
    <row r="56" spans="1:5">
      <c r="A56" s="323" t="s">
        <v>270</v>
      </c>
      <c r="B56" s="324" t="s">
        <v>271</v>
      </c>
      <c r="C56" s="325">
        <v>0</v>
      </c>
      <c r="D56" s="325">
        <v>0</v>
      </c>
      <c r="E56" s="325">
        <v>0</v>
      </c>
    </row>
    <row r="57" spans="1:5">
      <c r="A57" s="326" t="s">
        <v>272</v>
      </c>
      <c r="B57" s="327" t="s">
        <v>273</v>
      </c>
      <c r="C57" s="328">
        <f>SUM(C54:C56)</f>
        <v>236880</v>
      </c>
      <c r="D57" s="328">
        <f t="shared" ref="D57:E57" si="7">SUM(D54:D56)</f>
        <v>0</v>
      </c>
      <c r="E57" s="328">
        <f t="shared" si="7"/>
        <v>46725</v>
      </c>
    </row>
    <row r="58" spans="1:5">
      <c r="A58" s="323" t="s">
        <v>274</v>
      </c>
      <c r="B58" s="324" t="s">
        <v>275</v>
      </c>
      <c r="C58" s="325">
        <v>12</v>
      </c>
      <c r="D58" s="325">
        <v>0</v>
      </c>
      <c r="E58" s="325">
        <v>151643</v>
      </c>
    </row>
    <row r="59" spans="1:5">
      <c r="A59" s="323" t="s">
        <v>276</v>
      </c>
      <c r="B59" s="324" t="s">
        <v>277</v>
      </c>
      <c r="C59" s="325">
        <v>0</v>
      </c>
      <c r="D59" s="325">
        <v>0</v>
      </c>
      <c r="E59" s="325">
        <v>0</v>
      </c>
    </row>
    <row r="60" spans="1:5">
      <c r="A60" s="326" t="s">
        <v>278</v>
      </c>
      <c r="B60" s="327" t="s">
        <v>279</v>
      </c>
      <c r="C60" s="328">
        <f>SUM(C58:C59)</f>
        <v>12</v>
      </c>
      <c r="D60" s="328">
        <f t="shared" ref="D60" si="8">SUM(D58:D59)</f>
        <v>0</v>
      </c>
      <c r="E60" s="328">
        <v>151643</v>
      </c>
    </row>
    <row r="61" spans="1:5">
      <c r="A61" s="323" t="s">
        <v>280</v>
      </c>
      <c r="B61" s="324" t="s">
        <v>281</v>
      </c>
      <c r="C61" s="325">
        <v>0</v>
      </c>
      <c r="D61" s="325">
        <v>0</v>
      </c>
      <c r="E61" s="325">
        <v>0</v>
      </c>
    </row>
    <row r="62" spans="1:5">
      <c r="A62" s="323" t="s">
        <v>282</v>
      </c>
      <c r="B62" s="324" t="s">
        <v>283</v>
      </c>
      <c r="C62" s="325">
        <v>0</v>
      </c>
      <c r="D62" s="325">
        <v>0</v>
      </c>
      <c r="E62" s="325">
        <v>0</v>
      </c>
    </row>
    <row r="63" spans="1:5">
      <c r="A63" s="326" t="s">
        <v>284</v>
      </c>
      <c r="B63" s="327" t="s">
        <v>285</v>
      </c>
      <c r="C63" s="328">
        <f>C61+C62</f>
        <v>0</v>
      </c>
      <c r="D63" s="328">
        <f t="shared" ref="D63:E63" si="9">D61+D62</f>
        <v>0</v>
      </c>
      <c r="E63" s="328">
        <f t="shared" si="9"/>
        <v>0</v>
      </c>
    </row>
    <row r="64" spans="1:5">
      <c r="A64" s="326" t="s">
        <v>286</v>
      </c>
      <c r="B64" s="327" t="s">
        <v>287</v>
      </c>
      <c r="C64" s="328">
        <f>C57+C60</f>
        <v>236892</v>
      </c>
      <c r="D64" s="328">
        <f t="shared" ref="D64" si="10">D60+D63</f>
        <v>0</v>
      </c>
      <c r="E64" s="328">
        <f>E57+E60</f>
        <v>198368</v>
      </c>
    </row>
    <row r="65" spans="1:5" ht="25.5">
      <c r="A65" s="323" t="s">
        <v>288</v>
      </c>
      <c r="B65" s="324" t="s">
        <v>289</v>
      </c>
      <c r="C65" s="325">
        <v>0</v>
      </c>
      <c r="D65" s="325">
        <v>0</v>
      </c>
      <c r="E65" s="325">
        <v>0</v>
      </c>
    </row>
    <row r="66" spans="1:5" ht="25.5">
      <c r="A66" s="323" t="s">
        <v>290</v>
      </c>
      <c r="B66" s="324" t="s">
        <v>291</v>
      </c>
      <c r="C66" s="325">
        <v>0</v>
      </c>
      <c r="D66" s="325">
        <v>0</v>
      </c>
      <c r="E66" s="325">
        <v>0</v>
      </c>
    </row>
    <row r="67" spans="1:5" ht="25.5">
      <c r="A67" s="323" t="s">
        <v>292</v>
      </c>
      <c r="B67" s="324" t="s">
        <v>293</v>
      </c>
      <c r="C67" s="325">
        <v>0</v>
      </c>
      <c r="D67" s="325">
        <v>0</v>
      </c>
      <c r="E67" s="325">
        <v>0</v>
      </c>
    </row>
    <row r="68" spans="1:5" ht="25.5">
      <c r="A68" s="323" t="s">
        <v>294</v>
      </c>
      <c r="B68" s="324" t="s">
        <v>295</v>
      </c>
      <c r="C68" s="325">
        <v>0</v>
      </c>
      <c r="D68" s="325">
        <v>0</v>
      </c>
      <c r="E68" s="325">
        <v>0</v>
      </c>
    </row>
    <row r="69" spans="1:5">
      <c r="A69" s="323" t="s">
        <v>296</v>
      </c>
      <c r="B69" s="324" t="s">
        <v>297</v>
      </c>
      <c r="C69" s="325">
        <v>0</v>
      </c>
      <c r="D69" s="325">
        <v>0</v>
      </c>
      <c r="E69" s="325">
        <f>E70+E71+E72+E73+E74+E75</f>
        <v>0</v>
      </c>
    </row>
    <row r="70" spans="1:5">
      <c r="A70" s="323" t="s">
        <v>298</v>
      </c>
      <c r="B70" s="324" t="s">
        <v>299</v>
      </c>
      <c r="C70" s="325">
        <v>0</v>
      </c>
      <c r="D70" s="325">
        <v>0</v>
      </c>
      <c r="E70" s="325">
        <v>0</v>
      </c>
    </row>
    <row r="71" spans="1:5">
      <c r="A71" s="323" t="s">
        <v>300</v>
      </c>
      <c r="B71" s="324" t="s">
        <v>301</v>
      </c>
      <c r="C71" s="325">
        <v>0</v>
      </c>
      <c r="D71" s="325">
        <v>0</v>
      </c>
      <c r="E71" s="325">
        <v>0</v>
      </c>
    </row>
    <row r="72" spans="1:5" ht="25.5">
      <c r="A72" s="323" t="s">
        <v>302</v>
      </c>
      <c r="B72" s="324" t="s">
        <v>303</v>
      </c>
      <c r="C72" s="325">
        <v>0</v>
      </c>
      <c r="D72" s="325">
        <v>0</v>
      </c>
      <c r="E72" s="325">
        <v>0</v>
      </c>
    </row>
    <row r="73" spans="1:5">
      <c r="A73" s="323" t="s">
        <v>304</v>
      </c>
      <c r="B73" s="324" t="s">
        <v>305</v>
      </c>
      <c r="C73" s="325">
        <v>0</v>
      </c>
      <c r="D73" s="325">
        <v>0</v>
      </c>
      <c r="E73" s="325">
        <v>0</v>
      </c>
    </row>
    <row r="74" spans="1:5">
      <c r="A74" s="323" t="s">
        <v>306</v>
      </c>
      <c r="B74" s="324" t="s">
        <v>307</v>
      </c>
      <c r="C74" s="325">
        <v>0</v>
      </c>
      <c r="D74" s="325">
        <v>0</v>
      </c>
      <c r="E74" s="325">
        <v>0</v>
      </c>
    </row>
    <row r="75" spans="1:5">
      <c r="A75" s="323" t="s">
        <v>308</v>
      </c>
      <c r="B75" s="324" t="s">
        <v>309</v>
      </c>
      <c r="C75" s="325">
        <v>0</v>
      </c>
      <c r="D75" s="325">
        <v>0</v>
      </c>
      <c r="E75" s="325">
        <v>0</v>
      </c>
    </row>
    <row r="76" spans="1:5">
      <c r="A76" s="323" t="s">
        <v>310</v>
      </c>
      <c r="B76" s="324" t="s">
        <v>311</v>
      </c>
      <c r="C76" s="325">
        <v>0</v>
      </c>
      <c r="D76" s="325">
        <v>0</v>
      </c>
      <c r="E76" s="325">
        <v>18400</v>
      </c>
    </row>
    <row r="77" spans="1:5" ht="25.5">
      <c r="A77" s="323" t="s">
        <v>312</v>
      </c>
      <c r="B77" s="324" t="s">
        <v>313</v>
      </c>
      <c r="C77" s="325">
        <v>0</v>
      </c>
      <c r="D77" s="325">
        <v>0</v>
      </c>
      <c r="E77" s="325">
        <v>14488</v>
      </c>
    </row>
    <row r="78" spans="1:5">
      <c r="A78" s="323" t="s">
        <v>314</v>
      </c>
      <c r="B78" s="324" t="s">
        <v>315</v>
      </c>
      <c r="C78" s="325">
        <v>0</v>
      </c>
      <c r="D78" s="325">
        <v>0</v>
      </c>
      <c r="E78" s="325">
        <v>0</v>
      </c>
    </row>
    <row r="79" spans="1:5">
      <c r="A79" s="323" t="s">
        <v>316</v>
      </c>
      <c r="B79" s="324" t="s">
        <v>317</v>
      </c>
      <c r="C79" s="325">
        <v>0</v>
      </c>
      <c r="D79" s="325">
        <v>0</v>
      </c>
      <c r="E79" s="325">
        <v>0</v>
      </c>
    </row>
    <row r="80" spans="1:5">
      <c r="A80" s="323" t="s">
        <v>318</v>
      </c>
      <c r="B80" s="324" t="s">
        <v>319</v>
      </c>
      <c r="C80" s="325">
        <v>0</v>
      </c>
      <c r="D80" s="325">
        <v>0</v>
      </c>
      <c r="E80" s="325">
        <v>3912</v>
      </c>
    </row>
    <row r="81" spans="1:5">
      <c r="A81" s="323" t="s">
        <v>320</v>
      </c>
      <c r="B81" s="324" t="s">
        <v>321</v>
      </c>
      <c r="C81" s="325">
        <v>0</v>
      </c>
      <c r="D81" s="325">
        <v>0</v>
      </c>
      <c r="E81" s="325">
        <v>0</v>
      </c>
    </row>
    <row r="82" spans="1:5" ht="25.5">
      <c r="A82" s="323" t="s">
        <v>322</v>
      </c>
      <c r="B82" s="324" t="s">
        <v>323</v>
      </c>
      <c r="C82" s="325">
        <v>0</v>
      </c>
      <c r="D82" s="325">
        <v>0</v>
      </c>
      <c r="E82" s="325">
        <v>0</v>
      </c>
    </row>
    <row r="83" spans="1:5">
      <c r="A83" s="323" t="s">
        <v>324</v>
      </c>
      <c r="B83" s="324" t="s">
        <v>325</v>
      </c>
      <c r="C83" s="325">
        <v>0</v>
      </c>
      <c r="D83" s="325">
        <v>0</v>
      </c>
      <c r="E83" s="325">
        <v>0</v>
      </c>
    </row>
    <row r="84" spans="1:5">
      <c r="A84" s="323" t="s">
        <v>326</v>
      </c>
      <c r="B84" s="324" t="s">
        <v>327</v>
      </c>
      <c r="C84" s="325">
        <v>0</v>
      </c>
      <c r="D84" s="325">
        <v>0</v>
      </c>
      <c r="E84" s="325">
        <v>0</v>
      </c>
    </row>
    <row r="85" spans="1:5">
      <c r="A85" s="323" t="s">
        <v>328</v>
      </c>
      <c r="B85" s="324" t="s">
        <v>329</v>
      </c>
      <c r="C85" s="325">
        <v>0</v>
      </c>
      <c r="D85" s="325">
        <v>0</v>
      </c>
      <c r="E85" s="325">
        <v>0</v>
      </c>
    </row>
    <row r="86" spans="1:5">
      <c r="A86" s="323" t="s">
        <v>330</v>
      </c>
      <c r="B86" s="324" t="s">
        <v>331</v>
      </c>
      <c r="C86" s="325">
        <v>0</v>
      </c>
      <c r="D86" s="325">
        <v>0</v>
      </c>
      <c r="E86" s="325">
        <f>E87+E88+E89+E90+E91</f>
        <v>0</v>
      </c>
    </row>
    <row r="87" spans="1:5">
      <c r="A87" s="323" t="s">
        <v>332</v>
      </c>
      <c r="B87" s="324" t="s">
        <v>333</v>
      </c>
      <c r="C87" s="325">
        <v>0</v>
      </c>
      <c r="D87" s="325">
        <v>0</v>
      </c>
      <c r="E87" s="325">
        <v>0</v>
      </c>
    </row>
    <row r="88" spans="1:5">
      <c r="A88" s="323" t="s">
        <v>334</v>
      </c>
      <c r="B88" s="324" t="s">
        <v>335</v>
      </c>
      <c r="C88" s="325">
        <v>0</v>
      </c>
      <c r="D88" s="325">
        <v>0</v>
      </c>
      <c r="E88" s="325">
        <v>0</v>
      </c>
    </row>
    <row r="89" spans="1:5">
      <c r="A89" s="323" t="s">
        <v>336</v>
      </c>
      <c r="B89" s="324" t="s">
        <v>337</v>
      </c>
      <c r="C89" s="325">
        <v>0</v>
      </c>
      <c r="D89" s="325">
        <v>0</v>
      </c>
      <c r="E89" s="325">
        <v>0</v>
      </c>
    </row>
    <row r="90" spans="1:5">
      <c r="A90" s="323" t="s">
        <v>338</v>
      </c>
      <c r="B90" s="324" t="s">
        <v>339</v>
      </c>
      <c r="C90" s="325">
        <v>0</v>
      </c>
      <c r="D90" s="325">
        <v>0</v>
      </c>
      <c r="E90" s="325">
        <v>0</v>
      </c>
    </row>
    <row r="91" spans="1:5" ht="25.5">
      <c r="A91" s="323" t="s">
        <v>340</v>
      </c>
      <c r="B91" s="324" t="s">
        <v>341</v>
      </c>
      <c r="C91" s="325">
        <v>0</v>
      </c>
      <c r="D91" s="325">
        <v>0</v>
      </c>
      <c r="E91" s="325">
        <v>0</v>
      </c>
    </row>
    <row r="92" spans="1:5" ht="25.5">
      <c r="A92" s="323" t="s">
        <v>342</v>
      </c>
      <c r="B92" s="324" t="s">
        <v>343</v>
      </c>
      <c r="C92" s="325">
        <v>0</v>
      </c>
      <c r="D92" s="325">
        <v>0</v>
      </c>
      <c r="E92" s="325">
        <v>0</v>
      </c>
    </row>
    <row r="93" spans="1:5" ht="25.5">
      <c r="A93" s="323" t="s">
        <v>344</v>
      </c>
      <c r="B93" s="324" t="s">
        <v>345</v>
      </c>
      <c r="C93" s="325">
        <v>0</v>
      </c>
      <c r="D93" s="325">
        <v>0</v>
      </c>
      <c r="E93" s="325">
        <v>0</v>
      </c>
    </row>
    <row r="94" spans="1:5" ht="25.5">
      <c r="A94" s="323" t="s">
        <v>346</v>
      </c>
      <c r="B94" s="324" t="s">
        <v>347</v>
      </c>
      <c r="C94" s="325">
        <v>0</v>
      </c>
      <c r="D94" s="325">
        <v>0</v>
      </c>
      <c r="E94" s="325">
        <v>0</v>
      </c>
    </row>
    <row r="95" spans="1:5" ht="25.5">
      <c r="A95" s="323" t="s">
        <v>348</v>
      </c>
      <c r="B95" s="324" t="s">
        <v>349</v>
      </c>
      <c r="C95" s="325">
        <v>0</v>
      </c>
      <c r="D95" s="325">
        <v>0</v>
      </c>
      <c r="E95" s="325">
        <v>0</v>
      </c>
    </row>
    <row r="96" spans="1:5" ht="25.5">
      <c r="A96" s="323" t="s">
        <v>350</v>
      </c>
      <c r="B96" s="324" t="s">
        <v>351</v>
      </c>
      <c r="C96" s="325">
        <v>0</v>
      </c>
      <c r="D96" s="325">
        <v>0</v>
      </c>
      <c r="E96" s="325">
        <v>0</v>
      </c>
    </row>
    <row r="97" spans="1:5" ht="25.5">
      <c r="A97" s="323" t="s">
        <v>352</v>
      </c>
      <c r="B97" s="324" t="s">
        <v>353</v>
      </c>
      <c r="C97" s="325">
        <v>0</v>
      </c>
      <c r="D97" s="325">
        <v>0</v>
      </c>
      <c r="E97" s="325">
        <v>0</v>
      </c>
    </row>
    <row r="98" spans="1:5" ht="25.5">
      <c r="A98" s="323" t="s">
        <v>354</v>
      </c>
      <c r="B98" s="324" t="s">
        <v>355</v>
      </c>
      <c r="C98" s="325">
        <v>0</v>
      </c>
      <c r="D98" s="325">
        <v>0</v>
      </c>
      <c r="E98" s="325">
        <v>0</v>
      </c>
    </row>
    <row r="99" spans="1:5" ht="25.5">
      <c r="A99" s="323" t="s">
        <v>356</v>
      </c>
      <c r="B99" s="324" t="s">
        <v>357</v>
      </c>
      <c r="C99" s="325">
        <v>0</v>
      </c>
      <c r="D99" s="325">
        <v>0</v>
      </c>
      <c r="E99" s="325">
        <v>0</v>
      </c>
    </row>
    <row r="100" spans="1:5">
      <c r="A100" s="323" t="s">
        <v>358</v>
      </c>
      <c r="B100" s="324" t="s">
        <v>359</v>
      </c>
      <c r="C100" s="325">
        <v>0</v>
      </c>
      <c r="D100" s="325">
        <v>0</v>
      </c>
      <c r="E100" s="325">
        <f>E101+E102+E103+E104+E105+E106+E107</f>
        <v>0</v>
      </c>
    </row>
    <row r="101" spans="1:5" ht="25.5">
      <c r="A101" s="323" t="s">
        <v>360</v>
      </c>
      <c r="B101" s="324" t="s">
        <v>361</v>
      </c>
      <c r="C101" s="325">
        <v>0</v>
      </c>
      <c r="D101" s="325">
        <v>0</v>
      </c>
      <c r="E101" s="325">
        <v>0</v>
      </c>
    </row>
    <row r="102" spans="1:5" ht="25.5">
      <c r="A102" s="323" t="s">
        <v>362</v>
      </c>
      <c r="B102" s="324" t="s">
        <v>363</v>
      </c>
      <c r="C102" s="325">
        <v>0</v>
      </c>
      <c r="D102" s="325">
        <v>0</v>
      </c>
      <c r="E102" s="325">
        <v>0</v>
      </c>
    </row>
    <row r="103" spans="1:5" ht="25.5">
      <c r="A103" s="323" t="s">
        <v>364</v>
      </c>
      <c r="B103" s="324" t="s">
        <v>365</v>
      </c>
      <c r="C103" s="325">
        <v>0</v>
      </c>
      <c r="D103" s="325">
        <v>0</v>
      </c>
      <c r="E103" s="325">
        <v>0</v>
      </c>
    </row>
    <row r="104" spans="1:5" ht="25.5">
      <c r="A104" s="323" t="s">
        <v>366</v>
      </c>
      <c r="B104" s="324" t="s">
        <v>367</v>
      </c>
      <c r="C104" s="325">
        <v>0</v>
      </c>
      <c r="D104" s="325">
        <v>0</v>
      </c>
      <c r="E104" s="325">
        <v>0</v>
      </c>
    </row>
    <row r="105" spans="1:5" ht="25.5">
      <c r="A105" s="323" t="s">
        <v>368</v>
      </c>
      <c r="B105" s="324" t="s">
        <v>369</v>
      </c>
      <c r="C105" s="325">
        <v>0</v>
      </c>
      <c r="D105" s="325">
        <v>0</v>
      </c>
      <c r="E105" s="325">
        <v>0</v>
      </c>
    </row>
    <row r="106" spans="1:5" ht="25.5">
      <c r="A106" s="323" t="s">
        <v>370</v>
      </c>
      <c r="B106" s="324" t="s">
        <v>371</v>
      </c>
      <c r="C106" s="325">
        <v>0</v>
      </c>
      <c r="D106" s="325">
        <v>0</v>
      </c>
      <c r="E106" s="325">
        <v>0</v>
      </c>
    </row>
    <row r="107" spans="1:5" ht="25.5">
      <c r="A107" s="323" t="s">
        <v>372</v>
      </c>
      <c r="B107" s="324" t="s">
        <v>373</v>
      </c>
      <c r="C107" s="325">
        <v>0</v>
      </c>
      <c r="D107" s="325">
        <v>0</v>
      </c>
      <c r="E107" s="325">
        <v>0</v>
      </c>
    </row>
    <row r="108" spans="1:5">
      <c r="A108" s="326" t="s">
        <v>374</v>
      </c>
      <c r="B108" s="327" t="s">
        <v>375</v>
      </c>
      <c r="C108" s="328">
        <f>C65+C67+C69+C76+C86+C92+C96+C100</f>
        <v>0</v>
      </c>
      <c r="D108" s="328">
        <f t="shared" ref="D108:E108" si="11">D65+D67+D69+D76+D86+D92+D96+D100</f>
        <v>0</v>
      </c>
      <c r="E108" s="328">
        <f t="shared" si="11"/>
        <v>18400</v>
      </c>
    </row>
    <row r="109" spans="1:5" ht="25.5">
      <c r="A109" s="323" t="s">
        <v>376</v>
      </c>
      <c r="B109" s="324" t="s">
        <v>377</v>
      </c>
      <c r="C109" s="325">
        <v>0</v>
      </c>
      <c r="D109" s="325">
        <v>0</v>
      </c>
      <c r="E109" s="325">
        <v>0</v>
      </c>
    </row>
    <row r="110" spans="1:5" ht="25.5">
      <c r="A110" s="323" t="s">
        <v>378</v>
      </c>
      <c r="B110" s="324" t="s">
        <v>379</v>
      </c>
      <c r="C110" s="325">
        <v>0</v>
      </c>
      <c r="D110" s="325">
        <v>0</v>
      </c>
      <c r="E110" s="325">
        <v>0</v>
      </c>
    </row>
    <row r="111" spans="1:5" ht="25.5">
      <c r="A111" s="323" t="s">
        <v>380</v>
      </c>
      <c r="B111" s="324" t="s">
        <v>381</v>
      </c>
      <c r="C111" s="325">
        <v>0</v>
      </c>
      <c r="D111" s="325">
        <v>0</v>
      </c>
      <c r="E111" s="325">
        <v>0</v>
      </c>
    </row>
    <row r="112" spans="1:5" ht="25.5">
      <c r="A112" s="323" t="s">
        <v>382</v>
      </c>
      <c r="B112" s="324" t="s">
        <v>383</v>
      </c>
      <c r="C112" s="325">
        <v>0</v>
      </c>
      <c r="D112" s="325">
        <v>0</v>
      </c>
      <c r="E112" s="325">
        <v>0</v>
      </c>
    </row>
    <row r="113" spans="1:5">
      <c r="A113" s="323" t="s">
        <v>384</v>
      </c>
      <c r="B113" s="324" t="s">
        <v>385</v>
      </c>
      <c r="C113" s="325">
        <v>0</v>
      </c>
      <c r="D113" s="325">
        <v>0</v>
      </c>
      <c r="E113" s="325">
        <f>E114+E115+E116+E117+E118+E119</f>
        <v>0</v>
      </c>
    </row>
    <row r="114" spans="1:5">
      <c r="A114" s="323" t="s">
        <v>386</v>
      </c>
      <c r="B114" s="324" t="s">
        <v>387</v>
      </c>
      <c r="C114" s="325">
        <v>0</v>
      </c>
      <c r="D114" s="325">
        <v>0</v>
      </c>
      <c r="E114" s="325">
        <v>0</v>
      </c>
    </row>
    <row r="115" spans="1:5" ht="25.5">
      <c r="A115" s="323" t="s">
        <v>388</v>
      </c>
      <c r="B115" s="324" t="s">
        <v>389</v>
      </c>
      <c r="C115" s="325">
        <v>0</v>
      </c>
      <c r="D115" s="325">
        <v>0</v>
      </c>
      <c r="E115" s="325">
        <v>0</v>
      </c>
    </row>
    <row r="116" spans="1:5" ht="25.5">
      <c r="A116" s="323" t="s">
        <v>390</v>
      </c>
      <c r="B116" s="324" t="s">
        <v>391</v>
      </c>
      <c r="C116" s="325">
        <v>0</v>
      </c>
      <c r="D116" s="325">
        <v>0</v>
      </c>
      <c r="E116" s="325">
        <v>0</v>
      </c>
    </row>
    <row r="117" spans="1:5">
      <c r="A117" s="323" t="s">
        <v>392</v>
      </c>
      <c r="B117" s="324" t="s">
        <v>393</v>
      </c>
      <c r="C117" s="325">
        <v>0</v>
      </c>
      <c r="D117" s="325">
        <v>0</v>
      </c>
      <c r="E117" s="325">
        <v>0</v>
      </c>
    </row>
    <row r="118" spans="1:5">
      <c r="A118" s="323" t="s">
        <v>394</v>
      </c>
      <c r="B118" s="324" t="s">
        <v>395</v>
      </c>
      <c r="C118" s="325">
        <v>0</v>
      </c>
      <c r="D118" s="325">
        <v>0</v>
      </c>
      <c r="E118" s="325">
        <v>0</v>
      </c>
    </row>
    <row r="119" spans="1:5">
      <c r="A119" s="323" t="s">
        <v>396</v>
      </c>
      <c r="B119" s="324" t="s">
        <v>397</v>
      </c>
      <c r="C119" s="325">
        <v>0</v>
      </c>
      <c r="D119" s="325">
        <v>0</v>
      </c>
      <c r="E119" s="325">
        <v>0</v>
      </c>
    </row>
    <row r="120" spans="1:5">
      <c r="A120" s="323" t="s">
        <v>398</v>
      </c>
      <c r="B120" s="324" t="s">
        <v>399</v>
      </c>
      <c r="C120" s="325">
        <v>0</v>
      </c>
      <c r="D120" s="325">
        <v>0</v>
      </c>
      <c r="E120" s="325">
        <v>0</v>
      </c>
    </row>
    <row r="121" spans="1:5" ht="25.5">
      <c r="A121" s="323" t="s">
        <v>400</v>
      </c>
      <c r="B121" s="324" t="s">
        <v>401</v>
      </c>
      <c r="C121" s="325">
        <v>0</v>
      </c>
      <c r="D121" s="325">
        <v>0</v>
      </c>
      <c r="E121" s="325">
        <v>0</v>
      </c>
    </row>
    <row r="122" spans="1:5">
      <c r="A122" s="323" t="s">
        <v>402</v>
      </c>
      <c r="B122" s="324" t="s">
        <v>403</v>
      </c>
      <c r="C122" s="325">
        <v>0</v>
      </c>
      <c r="D122" s="325">
        <v>0</v>
      </c>
      <c r="E122" s="325">
        <v>0</v>
      </c>
    </row>
    <row r="123" spans="1:5">
      <c r="A123" s="323" t="s">
        <v>404</v>
      </c>
      <c r="B123" s="324" t="s">
        <v>405</v>
      </c>
      <c r="C123" s="325">
        <v>0</v>
      </c>
      <c r="D123" s="325">
        <v>0</v>
      </c>
      <c r="E123" s="325">
        <v>0</v>
      </c>
    </row>
    <row r="124" spans="1:5" ht="25.5">
      <c r="A124" s="323" t="s">
        <v>406</v>
      </c>
      <c r="B124" s="324" t="s">
        <v>407</v>
      </c>
      <c r="C124" s="325">
        <v>0</v>
      </c>
      <c r="D124" s="325">
        <v>0</v>
      </c>
      <c r="E124" s="325">
        <v>0</v>
      </c>
    </row>
    <row r="125" spans="1:5" ht="25.5">
      <c r="A125" s="323" t="s">
        <v>408</v>
      </c>
      <c r="B125" s="324" t="s">
        <v>409</v>
      </c>
      <c r="C125" s="325">
        <v>0</v>
      </c>
      <c r="D125" s="325">
        <v>0</v>
      </c>
      <c r="E125" s="325">
        <v>0</v>
      </c>
    </row>
    <row r="126" spans="1:5" ht="25.5">
      <c r="A126" s="323" t="s">
        <v>410</v>
      </c>
      <c r="B126" s="324" t="s">
        <v>411</v>
      </c>
      <c r="C126" s="325">
        <v>0</v>
      </c>
      <c r="D126" s="325">
        <v>0</v>
      </c>
      <c r="E126" s="325">
        <v>0</v>
      </c>
    </row>
    <row r="127" spans="1:5" ht="25.5">
      <c r="A127" s="323" t="s">
        <v>412</v>
      </c>
      <c r="B127" s="324" t="s">
        <v>413</v>
      </c>
      <c r="C127" s="325">
        <v>0</v>
      </c>
      <c r="D127" s="325">
        <v>0</v>
      </c>
      <c r="E127" s="325">
        <v>0</v>
      </c>
    </row>
    <row r="128" spans="1:5">
      <c r="A128" s="323" t="s">
        <v>414</v>
      </c>
      <c r="B128" s="324" t="s">
        <v>415</v>
      </c>
      <c r="C128" s="325">
        <v>0</v>
      </c>
      <c r="D128" s="325">
        <v>0</v>
      </c>
      <c r="E128" s="325">
        <v>0</v>
      </c>
    </row>
    <row r="129" spans="1:5">
      <c r="A129" s="323" t="s">
        <v>416</v>
      </c>
      <c r="B129" s="324" t="s">
        <v>417</v>
      </c>
      <c r="C129" s="325">
        <v>0</v>
      </c>
      <c r="D129" s="325">
        <v>0</v>
      </c>
      <c r="E129" s="325">
        <v>0</v>
      </c>
    </row>
    <row r="130" spans="1:5">
      <c r="A130" s="323" t="s">
        <v>418</v>
      </c>
      <c r="B130" s="324" t="s">
        <v>419</v>
      </c>
      <c r="C130" s="325">
        <v>0</v>
      </c>
      <c r="D130" s="325">
        <v>0</v>
      </c>
      <c r="E130" s="325">
        <f>E131+E132+E133+E134+E135</f>
        <v>0</v>
      </c>
    </row>
    <row r="131" spans="1:5">
      <c r="A131" s="323" t="s">
        <v>420</v>
      </c>
      <c r="B131" s="324" t="s">
        <v>421</v>
      </c>
      <c r="C131" s="325">
        <v>0</v>
      </c>
      <c r="D131" s="325">
        <v>0</v>
      </c>
      <c r="E131" s="325">
        <v>0</v>
      </c>
    </row>
    <row r="132" spans="1:5">
      <c r="A132" s="323" t="s">
        <v>422</v>
      </c>
      <c r="B132" s="324" t="s">
        <v>423</v>
      </c>
      <c r="C132" s="325">
        <v>0</v>
      </c>
      <c r="D132" s="325">
        <v>0</v>
      </c>
      <c r="E132" s="325">
        <v>0</v>
      </c>
    </row>
    <row r="133" spans="1:5" ht="25.5">
      <c r="A133" s="323" t="s">
        <v>424</v>
      </c>
      <c r="B133" s="324" t="s">
        <v>425</v>
      </c>
      <c r="C133" s="325">
        <v>0</v>
      </c>
      <c r="D133" s="325">
        <v>0</v>
      </c>
      <c r="E133" s="325">
        <v>0</v>
      </c>
    </row>
    <row r="134" spans="1:5">
      <c r="A134" s="323" t="s">
        <v>426</v>
      </c>
      <c r="B134" s="324" t="s">
        <v>427</v>
      </c>
      <c r="C134" s="325">
        <v>0</v>
      </c>
      <c r="D134" s="325">
        <v>0</v>
      </c>
      <c r="E134" s="325">
        <v>0</v>
      </c>
    </row>
    <row r="135" spans="1:5" ht="25.5">
      <c r="A135" s="323" t="s">
        <v>428</v>
      </c>
      <c r="B135" s="324" t="s">
        <v>429</v>
      </c>
      <c r="C135" s="325">
        <v>0</v>
      </c>
      <c r="D135" s="325">
        <v>0</v>
      </c>
      <c r="E135" s="325">
        <v>0</v>
      </c>
    </row>
    <row r="136" spans="1:5" ht="25.5">
      <c r="A136" s="323" t="s">
        <v>430</v>
      </c>
      <c r="B136" s="324" t="s">
        <v>431</v>
      </c>
      <c r="C136" s="325">
        <v>0</v>
      </c>
      <c r="D136" s="325">
        <v>0</v>
      </c>
      <c r="E136" s="325">
        <f>E137+E138+E139</f>
        <v>0</v>
      </c>
    </row>
    <row r="137" spans="1:5" ht="25.5">
      <c r="A137" s="323" t="s">
        <v>432</v>
      </c>
      <c r="B137" s="324" t="s">
        <v>433</v>
      </c>
      <c r="C137" s="325">
        <v>0</v>
      </c>
      <c r="D137" s="325">
        <v>0</v>
      </c>
      <c r="E137" s="325">
        <v>0</v>
      </c>
    </row>
    <row r="138" spans="1:5" ht="25.5">
      <c r="A138" s="323" t="s">
        <v>434</v>
      </c>
      <c r="B138" s="324" t="s">
        <v>435</v>
      </c>
      <c r="C138" s="325">
        <v>0</v>
      </c>
      <c r="D138" s="325">
        <v>0</v>
      </c>
      <c r="E138" s="325">
        <v>0</v>
      </c>
    </row>
    <row r="139" spans="1:5" ht="25.5">
      <c r="A139" s="323" t="s">
        <v>436</v>
      </c>
      <c r="B139" s="324" t="s">
        <v>437</v>
      </c>
      <c r="C139" s="325">
        <v>0</v>
      </c>
      <c r="D139" s="325">
        <v>0</v>
      </c>
      <c r="E139" s="325">
        <v>0</v>
      </c>
    </row>
    <row r="140" spans="1:5" ht="25.5">
      <c r="A140" s="323" t="s">
        <v>438</v>
      </c>
      <c r="B140" s="324" t="s">
        <v>439</v>
      </c>
      <c r="C140" s="325">
        <v>0</v>
      </c>
      <c r="D140" s="325">
        <v>0</v>
      </c>
      <c r="E140" s="325">
        <v>0</v>
      </c>
    </row>
    <row r="141" spans="1:5" ht="25.5">
      <c r="A141" s="323" t="s">
        <v>440</v>
      </c>
      <c r="B141" s="324" t="s">
        <v>441</v>
      </c>
      <c r="C141" s="325">
        <v>0</v>
      </c>
      <c r="D141" s="325">
        <v>0</v>
      </c>
      <c r="E141" s="325">
        <v>0</v>
      </c>
    </row>
    <row r="142" spans="1:5" ht="25.5">
      <c r="A142" s="323" t="s">
        <v>442</v>
      </c>
      <c r="B142" s="324" t="s">
        <v>443</v>
      </c>
      <c r="C142" s="325">
        <v>0</v>
      </c>
      <c r="D142" s="325">
        <v>0</v>
      </c>
      <c r="E142" s="325">
        <v>0</v>
      </c>
    </row>
    <row r="143" spans="1:5" ht="25.5">
      <c r="A143" s="323" t="s">
        <v>444</v>
      </c>
      <c r="B143" s="324" t="s">
        <v>445</v>
      </c>
      <c r="C143" s="325">
        <v>0</v>
      </c>
      <c r="D143" s="325">
        <v>0</v>
      </c>
      <c r="E143" s="325">
        <v>0</v>
      </c>
    </row>
    <row r="144" spans="1:5" ht="25.5">
      <c r="A144" s="323" t="s">
        <v>446</v>
      </c>
      <c r="B144" s="324" t="s">
        <v>447</v>
      </c>
      <c r="C144" s="325">
        <v>0</v>
      </c>
      <c r="D144" s="325">
        <v>0</v>
      </c>
      <c r="E144" s="325">
        <f>E145+E146+E147+E148</f>
        <v>0</v>
      </c>
    </row>
    <row r="145" spans="1:5" ht="25.5">
      <c r="A145" s="323" t="s">
        <v>448</v>
      </c>
      <c r="B145" s="324" t="s">
        <v>449</v>
      </c>
      <c r="C145" s="325">
        <v>0</v>
      </c>
      <c r="D145" s="325">
        <v>0</v>
      </c>
      <c r="E145" s="325">
        <v>0</v>
      </c>
    </row>
    <row r="146" spans="1:5" ht="25.5">
      <c r="A146" s="323" t="s">
        <v>450</v>
      </c>
      <c r="B146" s="324" t="s">
        <v>451</v>
      </c>
      <c r="C146" s="325">
        <v>0</v>
      </c>
      <c r="D146" s="325">
        <v>0</v>
      </c>
      <c r="E146" s="325">
        <v>0</v>
      </c>
    </row>
    <row r="147" spans="1:5" ht="25.5">
      <c r="A147" s="323" t="s">
        <v>452</v>
      </c>
      <c r="B147" s="324" t="s">
        <v>453</v>
      </c>
      <c r="C147" s="325">
        <v>0</v>
      </c>
      <c r="D147" s="325">
        <v>0</v>
      </c>
      <c r="E147" s="325">
        <v>0</v>
      </c>
    </row>
    <row r="148" spans="1:5" ht="25.5">
      <c r="A148" s="323" t="s">
        <v>454</v>
      </c>
      <c r="B148" s="324" t="s">
        <v>455</v>
      </c>
      <c r="C148" s="325">
        <v>0</v>
      </c>
      <c r="D148" s="325">
        <v>0</v>
      </c>
      <c r="E148" s="325">
        <v>0</v>
      </c>
    </row>
    <row r="149" spans="1:5">
      <c r="A149" s="326" t="s">
        <v>456</v>
      </c>
      <c r="B149" s="327" t="s">
        <v>457</v>
      </c>
      <c r="C149" s="328">
        <f>C150+C151+C153+C152+C154+C155+C156+C157+C158+C159+C160+C161+C162+C163</f>
        <v>0</v>
      </c>
      <c r="D149" s="328">
        <f t="shared" ref="D149:E149" si="12">D150+D151+D153+D152+D154+D155+D156+D157+D158+D159+D160+D161+D162+D163</f>
        <v>0</v>
      </c>
      <c r="E149" s="328">
        <f t="shared" si="12"/>
        <v>0</v>
      </c>
    </row>
    <row r="150" spans="1:5">
      <c r="A150" s="323" t="s">
        <v>458</v>
      </c>
      <c r="B150" s="324" t="s">
        <v>459</v>
      </c>
      <c r="C150" s="325">
        <v>0</v>
      </c>
      <c r="D150" s="325">
        <v>0</v>
      </c>
      <c r="E150" s="325">
        <f>E151+E152+E153+E154+E155+E156</f>
        <v>0</v>
      </c>
    </row>
    <row r="151" spans="1:5">
      <c r="A151" s="323" t="s">
        <v>460</v>
      </c>
      <c r="B151" s="324" t="s">
        <v>461</v>
      </c>
      <c r="C151" s="325">
        <v>0</v>
      </c>
      <c r="D151" s="325">
        <v>0</v>
      </c>
      <c r="E151" s="325">
        <v>0</v>
      </c>
    </row>
    <row r="152" spans="1:5">
      <c r="A152" s="323" t="s">
        <v>462</v>
      </c>
      <c r="B152" s="324" t="s">
        <v>463</v>
      </c>
      <c r="C152" s="325">
        <v>0</v>
      </c>
      <c r="D152" s="325">
        <v>0</v>
      </c>
      <c r="E152" s="325">
        <v>0</v>
      </c>
    </row>
    <row r="153" spans="1:5">
      <c r="A153" s="323" t="s">
        <v>464</v>
      </c>
      <c r="B153" s="324" t="s">
        <v>465</v>
      </c>
      <c r="C153" s="325">
        <v>0</v>
      </c>
      <c r="D153" s="325">
        <v>0</v>
      </c>
      <c r="E153" s="325">
        <v>0</v>
      </c>
    </row>
    <row r="154" spans="1:5">
      <c r="A154" s="323" t="s">
        <v>466</v>
      </c>
      <c r="B154" s="324" t="s">
        <v>467</v>
      </c>
      <c r="C154" s="325">
        <v>0</v>
      </c>
      <c r="D154" s="325">
        <v>0</v>
      </c>
      <c r="E154" s="325">
        <v>0</v>
      </c>
    </row>
    <row r="155" spans="1:5">
      <c r="A155" s="323" t="s">
        <v>468</v>
      </c>
      <c r="B155" s="324" t="s">
        <v>469</v>
      </c>
      <c r="C155" s="325">
        <v>0</v>
      </c>
      <c r="D155" s="325">
        <v>0</v>
      </c>
      <c r="E155" s="325">
        <v>0</v>
      </c>
    </row>
    <row r="156" spans="1:5">
      <c r="A156" s="323" t="s">
        <v>470</v>
      </c>
      <c r="B156" s="324" t="s">
        <v>471</v>
      </c>
      <c r="C156" s="325">
        <v>0</v>
      </c>
      <c r="D156" s="325">
        <v>0</v>
      </c>
      <c r="E156" s="325">
        <v>0</v>
      </c>
    </row>
    <row r="157" spans="1:5">
      <c r="A157" s="323" t="s">
        <v>472</v>
      </c>
      <c r="B157" s="324" t="s">
        <v>473</v>
      </c>
      <c r="C157" s="325">
        <v>0</v>
      </c>
      <c r="D157" s="325">
        <v>0</v>
      </c>
      <c r="E157" s="325">
        <v>0</v>
      </c>
    </row>
    <row r="158" spans="1:5">
      <c r="A158" s="323" t="s">
        <v>474</v>
      </c>
      <c r="B158" s="324" t="s">
        <v>475</v>
      </c>
      <c r="C158" s="325">
        <v>0</v>
      </c>
      <c r="D158" s="325">
        <v>0</v>
      </c>
      <c r="E158" s="325">
        <v>0</v>
      </c>
    </row>
    <row r="159" spans="1:5">
      <c r="A159" s="323" t="s">
        <v>476</v>
      </c>
      <c r="B159" s="324" t="s">
        <v>477</v>
      </c>
      <c r="C159" s="325">
        <v>0</v>
      </c>
      <c r="D159" s="325">
        <v>0</v>
      </c>
      <c r="E159" s="325">
        <v>0</v>
      </c>
    </row>
    <row r="160" spans="1:5">
      <c r="A160" s="323" t="s">
        <v>478</v>
      </c>
      <c r="B160" s="324" t="s">
        <v>479</v>
      </c>
      <c r="C160" s="325">
        <v>0</v>
      </c>
      <c r="D160" s="325">
        <v>0</v>
      </c>
      <c r="E160" s="325">
        <v>0</v>
      </c>
    </row>
    <row r="161" spans="1:5" ht="25.5">
      <c r="A161" s="323" t="s">
        <v>480</v>
      </c>
      <c r="B161" s="324" t="s">
        <v>481</v>
      </c>
      <c r="C161" s="325">
        <v>0</v>
      </c>
      <c r="D161" s="325">
        <v>0</v>
      </c>
      <c r="E161" s="325">
        <v>0</v>
      </c>
    </row>
    <row r="162" spans="1:5">
      <c r="A162" s="323" t="s">
        <v>482</v>
      </c>
      <c r="B162" s="324" t="s">
        <v>483</v>
      </c>
      <c r="C162" s="325">
        <v>0</v>
      </c>
      <c r="D162" s="325">
        <v>0</v>
      </c>
      <c r="E162" s="325">
        <v>0</v>
      </c>
    </row>
    <row r="163" spans="1:5">
      <c r="A163" s="323" t="s">
        <v>484</v>
      </c>
      <c r="B163" s="324" t="s">
        <v>485</v>
      </c>
      <c r="C163" s="325">
        <v>0</v>
      </c>
      <c r="D163" s="325">
        <v>0</v>
      </c>
      <c r="E163" s="325">
        <v>0</v>
      </c>
    </row>
    <row r="164" spans="1:5">
      <c r="A164" s="323" t="s">
        <v>486</v>
      </c>
      <c r="B164" s="324" t="s">
        <v>487</v>
      </c>
      <c r="C164" s="325">
        <v>0</v>
      </c>
      <c r="D164" s="325">
        <v>0</v>
      </c>
      <c r="E164" s="325">
        <v>0</v>
      </c>
    </row>
    <row r="165" spans="1:5">
      <c r="A165" s="326" t="s">
        <v>488</v>
      </c>
      <c r="B165" s="327" t="s">
        <v>489</v>
      </c>
      <c r="C165" s="328">
        <f>C150+C151-C152+C153+C154+C155+C156+C157+C158+C159+C160+C161+C162+C163+C164</f>
        <v>0</v>
      </c>
      <c r="D165" s="328">
        <f t="shared" ref="D165:E165" si="13">D150+D157+D158+D159+D160+D161+D162+D163+D164</f>
        <v>0</v>
      </c>
      <c r="E165" s="328">
        <f t="shared" si="13"/>
        <v>0</v>
      </c>
    </row>
    <row r="166" spans="1:5">
      <c r="A166" s="326" t="s">
        <v>490</v>
      </c>
      <c r="B166" s="327" t="s">
        <v>491</v>
      </c>
      <c r="C166" s="328">
        <f>C165</f>
        <v>0</v>
      </c>
      <c r="D166" s="328">
        <f t="shared" ref="D166" si="14">D165</f>
        <v>0</v>
      </c>
      <c r="E166" s="328">
        <v>18400</v>
      </c>
    </row>
    <row r="167" spans="1:5">
      <c r="A167" s="323" t="s">
        <v>492</v>
      </c>
      <c r="B167" s="324" t="s">
        <v>493</v>
      </c>
      <c r="C167" s="325">
        <v>61043</v>
      </c>
      <c r="D167" s="325">
        <v>0</v>
      </c>
      <c r="E167" s="325">
        <v>0</v>
      </c>
    </row>
    <row r="168" spans="1:5">
      <c r="A168" s="323" t="s">
        <v>494</v>
      </c>
      <c r="B168" s="324" t="s">
        <v>495</v>
      </c>
      <c r="C168" s="325">
        <v>5756071</v>
      </c>
      <c r="D168" s="325">
        <v>0</v>
      </c>
      <c r="E168" s="325">
        <v>685000</v>
      </c>
    </row>
    <row r="169" spans="1:5">
      <c r="A169" s="323" t="s">
        <v>496</v>
      </c>
      <c r="B169" s="324" t="s">
        <v>497</v>
      </c>
      <c r="C169" s="325">
        <v>0</v>
      </c>
      <c r="D169" s="325">
        <v>0</v>
      </c>
      <c r="E169" s="325">
        <v>0</v>
      </c>
    </row>
    <row r="170" spans="1:5">
      <c r="A170" s="323" t="s">
        <v>498</v>
      </c>
      <c r="B170" s="324" t="s">
        <v>499</v>
      </c>
      <c r="C170" s="325">
        <v>2013134</v>
      </c>
      <c r="D170" s="325">
        <v>0</v>
      </c>
      <c r="E170" s="325">
        <v>0</v>
      </c>
    </row>
    <row r="171" spans="1:5">
      <c r="A171" s="326" t="s">
        <v>500</v>
      </c>
      <c r="B171" s="327" t="s">
        <v>501</v>
      </c>
      <c r="C171" s="328">
        <f>SUM(C167:C170)</f>
        <v>7830248</v>
      </c>
      <c r="D171" s="328">
        <f t="shared" ref="D171:E171" si="15">SUM(D167:D170)</f>
        <v>0</v>
      </c>
      <c r="E171" s="328">
        <f t="shared" si="15"/>
        <v>685000</v>
      </c>
    </row>
    <row r="172" spans="1:5">
      <c r="A172" s="323" t="s">
        <v>502</v>
      </c>
      <c r="B172" s="324" t="s">
        <v>503</v>
      </c>
      <c r="C172" s="325">
        <v>0</v>
      </c>
      <c r="D172" s="325">
        <v>0</v>
      </c>
      <c r="E172" s="325">
        <v>0</v>
      </c>
    </row>
    <row r="173" spans="1:5">
      <c r="A173" s="323" t="s">
        <v>504</v>
      </c>
      <c r="B173" s="324" t="s">
        <v>505</v>
      </c>
      <c r="C173" s="325">
        <v>984534</v>
      </c>
      <c r="D173" s="325">
        <v>0</v>
      </c>
      <c r="E173" s="325">
        <v>0</v>
      </c>
    </row>
    <row r="174" spans="1:5">
      <c r="A174" s="326" t="s">
        <v>506</v>
      </c>
      <c r="B174" s="327" t="s">
        <v>507</v>
      </c>
      <c r="C174" s="328">
        <f>SUM(C172:C173)</f>
        <v>984534</v>
      </c>
      <c r="D174" s="328">
        <f t="shared" ref="D174:E174" si="16">SUM(D172:D173)</f>
        <v>0</v>
      </c>
      <c r="E174" s="328">
        <f t="shared" si="16"/>
        <v>0</v>
      </c>
    </row>
    <row r="175" spans="1:5">
      <c r="A175" s="323" t="s">
        <v>508</v>
      </c>
      <c r="B175" s="324" t="s">
        <v>509</v>
      </c>
      <c r="C175" s="325">
        <v>0</v>
      </c>
      <c r="D175" s="325">
        <v>0</v>
      </c>
      <c r="E175" s="325">
        <v>0</v>
      </c>
    </row>
    <row r="176" spans="1:5" ht="25.5">
      <c r="A176" s="323" t="s">
        <v>510</v>
      </c>
      <c r="B176" s="324" t="s">
        <v>511</v>
      </c>
      <c r="C176" s="325">
        <v>0</v>
      </c>
      <c r="D176" s="325">
        <v>0</v>
      </c>
      <c r="E176" s="325">
        <v>0</v>
      </c>
    </row>
    <row r="177" spans="1:5">
      <c r="A177" s="326" t="s">
        <v>512</v>
      </c>
      <c r="B177" s="327" t="s">
        <v>513</v>
      </c>
      <c r="C177" s="328">
        <f>SUM(C175:C176)</f>
        <v>0</v>
      </c>
      <c r="D177" s="328">
        <f t="shared" ref="D177:E177" si="17">SUM(D175:D176)</f>
        <v>0</v>
      </c>
      <c r="E177" s="328">
        <f t="shared" si="17"/>
        <v>0</v>
      </c>
    </row>
    <row r="178" spans="1:5">
      <c r="A178" s="326" t="s">
        <v>514</v>
      </c>
      <c r="B178" s="327" t="s">
        <v>515</v>
      </c>
      <c r="C178" s="328">
        <f>C171+C174+C177</f>
        <v>8814782</v>
      </c>
      <c r="D178" s="328">
        <f t="shared" ref="D178:E178" si="18">D171+D174+D177</f>
        <v>0</v>
      </c>
      <c r="E178" s="328">
        <f t="shared" si="18"/>
        <v>685000</v>
      </c>
    </row>
    <row r="179" spans="1:5">
      <c r="A179" s="323" t="s">
        <v>516</v>
      </c>
      <c r="B179" s="324" t="s">
        <v>517</v>
      </c>
      <c r="C179" s="325">
        <v>0</v>
      </c>
      <c r="D179" s="325">
        <v>0</v>
      </c>
      <c r="E179" s="325">
        <v>0</v>
      </c>
    </row>
    <row r="180" spans="1:5">
      <c r="A180" s="323" t="s">
        <v>518</v>
      </c>
      <c r="B180" s="324" t="s">
        <v>519</v>
      </c>
      <c r="C180" s="325">
        <v>0</v>
      </c>
      <c r="D180" s="325">
        <v>0</v>
      </c>
      <c r="E180" s="325">
        <v>0</v>
      </c>
    </row>
    <row r="181" spans="1:5">
      <c r="A181" s="323" t="s">
        <v>520</v>
      </c>
      <c r="B181" s="324" t="s">
        <v>521</v>
      </c>
      <c r="C181" s="325">
        <v>0</v>
      </c>
      <c r="D181" s="325">
        <v>0</v>
      </c>
      <c r="E181" s="325">
        <v>0</v>
      </c>
    </row>
    <row r="182" spans="1:5">
      <c r="A182" s="326" t="s">
        <v>522</v>
      </c>
      <c r="B182" s="327" t="s">
        <v>523</v>
      </c>
      <c r="C182" s="328">
        <v>0</v>
      </c>
      <c r="D182" s="328">
        <v>0</v>
      </c>
      <c r="E182" s="328">
        <f>E179+E180+E181</f>
        <v>0</v>
      </c>
    </row>
    <row r="183" spans="1:5">
      <c r="A183" s="326" t="s">
        <v>524</v>
      </c>
      <c r="B183" s="327" t="s">
        <v>525</v>
      </c>
      <c r="C183" s="328">
        <f>C35+C50+C64+C166+C178+C182</f>
        <v>9375793</v>
      </c>
      <c r="D183" s="328">
        <f t="shared" ref="D183" si="19">D35+D50+D64+D166+D178+D182</f>
        <v>0</v>
      </c>
      <c r="E183" s="328">
        <f>E35+E50+E64+E166+E182+E178</f>
        <v>1272024</v>
      </c>
    </row>
    <row r="184" spans="1:5">
      <c r="A184" s="326"/>
      <c r="B184" s="327" t="s">
        <v>526</v>
      </c>
      <c r="C184" s="328"/>
      <c r="D184" s="328"/>
      <c r="E184" s="328"/>
    </row>
    <row r="185" spans="1:5">
      <c r="A185" s="323" t="s">
        <v>527</v>
      </c>
      <c r="B185" s="324" t="s">
        <v>528</v>
      </c>
      <c r="C185" s="325">
        <v>0</v>
      </c>
      <c r="D185" s="325">
        <v>0</v>
      </c>
      <c r="E185" s="325">
        <v>0</v>
      </c>
    </row>
    <row r="186" spans="1:5">
      <c r="A186" s="323" t="s">
        <v>529</v>
      </c>
      <c r="B186" s="324" t="s">
        <v>530</v>
      </c>
      <c r="C186" s="325">
        <v>0</v>
      </c>
      <c r="D186" s="325">
        <v>0</v>
      </c>
      <c r="E186" s="325">
        <v>0</v>
      </c>
    </row>
    <row r="187" spans="1:5">
      <c r="A187" s="323" t="s">
        <v>531</v>
      </c>
      <c r="B187" s="324" t="s">
        <v>532</v>
      </c>
      <c r="C187" s="325">
        <v>0</v>
      </c>
      <c r="D187" s="325">
        <v>0</v>
      </c>
      <c r="E187" s="325">
        <v>0</v>
      </c>
    </row>
    <row r="188" spans="1:5">
      <c r="A188" s="323" t="s">
        <v>533</v>
      </c>
      <c r="B188" s="324" t="s">
        <v>534</v>
      </c>
      <c r="C188" s="325">
        <v>0</v>
      </c>
      <c r="D188" s="325">
        <v>0</v>
      </c>
      <c r="E188" s="325">
        <v>0</v>
      </c>
    </row>
    <row r="189" spans="1:5">
      <c r="A189" s="323" t="s">
        <v>535</v>
      </c>
      <c r="B189" s="324" t="s">
        <v>536</v>
      </c>
      <c r="C189" s="325">
        <v>0</v>
      </c>
      <c r="D189" s="325">
        <v>0</v>
      </c>
      <c r="E189" s="325">
        <v>0</v>
      </c>
    </row>
    <row r="190" spans="1:5">
      <c r="A190" s="326" t="s">
        <v>537</v>
      </c>
      <c r="B190" s="327" t="s">
        <v>538</v>
      </c>
      <c r="C190" s="328">
        <f>C187+C188+C189</f>
        <v>0</v>
      </c>
      <c r="D190" s="328">
        <v>0</v>
      </c>
      <c r="E190" s="328">
        <f>E187+E188+E189</f>
        <v>0</v>
      </c>
    </row>
    <row r="191" spans="1:5">
      <c r="A191" s="323" t="s">
        <v>539</v>
      </c>
      <c r="B191" s="324" t="s">
        <v>540</v>
      </c>
      <c r="C191" s="325">
        <v>0</v>
      </c>
      <c r="D191" s="325">
        <v>0</v>
      </c>
      <c r="E191" s="325">
        <v>8871652</v>
      </c>
    </row>
    <row r="192" spans="1:5">
      <c r="A192" s="323" t="s">
        <v>541</v>
      </c>
      <c r="B192" s="324" t="s">
        <v>542</v>
      </c>
      <c r="C192" s="325">
        <v>0</v>
      </c>
      <c r="D192" s="325">
        <v>0</v>
      </c>
      <c r="E192" s="325">
        <v>0</v>
      </c>
    </row>
    <row r="193" spans="1:5">
      <c r="A193" s="323" t="s">
        <v>543</v>
      </c>
      <c r="B193" s="324" t="s">
        <v>544</v>
      </c>
      <c r="C193" s="325">
        <v>8871652</v>
      </c>
      <c r="D193" s="325">
        <v>0</v>
      </c>
      <c r="E193" s="325">
        <v>-8816224</v>
      </c>
    </row>
    <row r="194" spans="1:5">
      <c r="A194" s="326" t="s">
        <v>545</v>
      </c>
      <c r="B194" s="327" t="s">
        <v>546</v>
      </c>
      <c r="C194" s="328">
        <f>C185+C186+C190+C191+C192+C193</f>
        <v>8871652</v>
      </c>
      <c r="D194" s="328">
        <v>0</v>
      </c>
      <c r="E194" s="328">
        <f>E185+E186+E190+E191+E192+E193</f>
        <v>55428</v>
      </c>
    </row>
    <row r="195" spans="1:5">
      <c r="A195" s="323" t="s">
        <v>547</v>
      </c>
      <c r="B195" s="324" t="s">
        <v>548</v>
      </c>
      <c r="C195" s="325">
        <v>0</v>
      </c>
      <c r="D195" s="325">
        <v>0</v>
      </c>
      <c r="E195" s="325">
        <v>0</v>
      </c>
    </row>
    <row r="196" spans="1:5" ht="25.5">
      <c r="A196" s="323" t="s">
        <v>549</v>
      </c>
      <c r="B196" s="324" t="s">
        <v>550</v>
      </c>
      <c r="C196" s="325">
        <v>0</v>
      </c>
      <c r="D196" s="325">
        <v>0</v>
      </c>
      <c r="E196" s="325">
        <v>0</v>
      </c>
    </row>
    <row r="197" spans="1:5">
      <c r="A197" s="323" t="s">
        <v>551</v>
      </c>
      <c r="B197" s="324" t="s">
        <v>552</v>
      </c>
      <c r="C197" s="325">
        <v>504141</v>
      </c>
      <c r="D197" s="325">
        <v>0</v>
      </c>
      <c r="E197" s="325">
        <v>117823</v>
      </c>
    </row>
    <row r="198" spans="1:5">
      <c r="A198" s="323" t="s">
        <v>553</v>
      </c>
      <c r="B198" s="324" t="s">
        <v>554</v>
      </c>
      <c r="C198" s="325">
        <v>0</v>
      </c>
      <c r="D198" s="325">
        <v>0</v>
      </c>
      <c r="E198" s="325">
        <v>0</v>
      </c>
    </row>
    <row r="199" spans="1:5" ht="25.5">
      <c r="A199" s="323" t="s">
        <v>555</v>
      </c>
      <c r="B199" s="324" t="s">
        <v>556</v>
      </c>
      <c r="C199" s="325">
        <f>C200+C201</f>
        <v>0</v>
      </c>
      <c r="D199" s="325">
        <f t="shared" ref="D199" si="20">D200+D201</f>
        <v>0</v>
      </c>
      <c r="E199" s="325">
        <v>50000</v>
      </c>
    </row>
    <row r="200" spans="1:5" ht="25.5">
      <c r="A200" s="323" t="s">
        <v>557</v>
      </c>
      <c r="B200" s="324" t="s">
        <v>558</v>
      </c>
      <c r="C200" s="325">
        <v>0</v>
      </c>
      <c r="D200" s="325">
        <v>0</v>
      </c>
      <c r="E200" s="325">
        <v>0</v>
      </c>
    </row>
    <row r="201" spans="1:5" ht="25.5">
      <c r="A201" s="323" t="s">
        <v>559</v>
      </c>
      <c r="B201" s="324" t="s">
        <v>560</v>
      </c>
      <c r="C201" s="325">
        <v>0</v>
      </c>
      <c r="D201" s="325">
        <v>0</v>
      </c>
      <c r="E201" s="325">
        <v>0</v>
      </c>
    </row>
    <row r="202" spans="1:5">
      <c r="A202" s="323" t="s">
        <v>561</v>
      </c>
      <c r="B202" s="324" t="s">
        <v>562</v>
      </c>
      <c r="C202" s="325">
        <v>0</v>
      </c>
      <c r="D202" s="325">
        <v>0</v>
      </c>
      <c r="E202" s="325">
        <v>0</v>
      </c>
    </row>
    <row r="203" spans="1:5">
      <c r="A203" s="323" t="s">
        <v>563</v>
      </c>
      <c r="B203" s="324" t="s">
        <v>564</v>
      </c>
      <c r="C203" s="325">
        <v>0</v>
      </c>
      <c r="D203" s="325">
        <v>0</v>
      </c>
      <c r="E203" s="325">
        <v>0</v>
      </c>
    </row>
    <row r="204" spans="1:5" ht="25.5">
      <c r="A204" s="323" t="s">
        <v>565</v>
      </c>
      <c r="B204" s="324" t="s">
        <v>566</v>
      </c>
      <c r="C204" s="325">
        <f>C205+C206</f>
        <v>0</v>
      </c>
      <c r="D204" s="325">
        <f t="shared" ref="D204:E204" si="21">D205+D206</f>
        <v>0</v>
      </c>
      <c r="E204" s="325">
        <f t="shared" si="21"/>
        <v>0</v>
      </c>
    </row>
    <row r="205" spans="1:5" ht="25.5">
      <c r="A205" s="323" t="s">
        <v>567</v>
      </c>
      <c r="B205" s="324" t="s">
        <v>568</v>
      </c>
      <c r="C205" s="325">
        <v>0</v>
      </c>
      <c r="D205" s="325">
        <v>0</v>
      </c>
      <c r="E205" s="325">
        <v>0</v>
      </c>
    </row>
    <row r="206" spans="1:5" ht="25.5">
      <c r="A206" s="323" t="s">
        <v>569</v>
      </c>
      <c r="B206" s="324" t="s">
        <v>570</v>
      </c>
      <c r="C206" s="325">
        <v>0</v>
      </c>
      <c r="D206" s="325">
        <v>0</v>
      </c>
      <c r="E206" s="325">
        <v>0</v>
      </c>
    </row>
    <row r="207" spans="1:5">
      <c r="A207" s="323" t="s">
        <v>571</v>
      </c>
      <c r="B207" s="324" t="s">
        <v>572</v>
      </c>
      <c r="C207" s="325">
        <v>0</v>
      </c>
      <c r="D207" s="325">
        <v>0</v>
      </c>
      <c r="E207" s="325">
        <v>0</v>
      </c>
    </row>
    <row r="208" spans="1:5" ht="25.5">
      <c r="A208" s="323" t="s">
        <v>573</v>
      </c>
      <c r="B208" s="324" t="s">
        <v>574</v>
      </c>
      <c r="C208" s="325">
        <v>0</v>
      </c>
      <c r="D208" s="325">
        <v>0</v>
      </c>
      <c r="E208" s="325">
        <v>0</v>
      </c>
    </row>
    <row r="209" spans="1:5" ht="25.5">
      <c r="A209" s="323" t="s">
        <v>575</v>
      </c>
      <c r="B209" s="324" t="s">
        <v>576</v>
      </c>
      <c r="C209" s="325">
        <v>0</v>
      </c>
      <c r="D209" s="325">
        <v>0</v>
      </c>
      <c r="E209" s="325">
        <v>0</v>
      </c>
    </row>
    <row r="210" spans="1:5">
      <c r="A210" s="323" t="s">
        <v>577</v>
      </c>
      <c r="B210" s="324" t="s">
        <v>578</v>
      </c>
      <c r="C210" s="325">
        <v>0</v>
      </c>
      <c r="D210" s="325">
        <v>0</v>
      </c>
      <c r="E210" s="325">
        <v>0</v>
      </c>
    </row>
    <row r="211" spans="1:5" ht="25.5">
      <c r="A211" s="323" t="s">
        <v>579</v>
      </c>
      <c r="B211" s="324" t="s">
        <v>580</v>
      </c>
      <c r="C211" s="325">
        <v>0</v>
      </c>
      <c r="D211" s="325">
        <v>0</v>
      </c>
      <c r="E211" s="325">
        <v>0</v>
      </c>
    </row>
    <row r="212" spans="1:5">
      <c r="A212" s="323" t="s">
        <v>581</v>
      </c>
      <c r="B212" s="324" t="s">
        <v>582</v>
      </c>
      <c r="C212" s="325">
        <v>0</v>
      </c>
      <c r="D212" s="325">
        <v>0</v>
      </c>
      <c r="E212" s="325">
        <v>0</v>
      </c>
    </row>
    <row r="213" spans="1:5" ht="25.5">
      <c r="A213" s="323" t="s">
        <v>583</v>
      </c>
      <c r="B213" s="324" t="s">
        <v>584</v>
      </c>
      <c r="C213" s="325">
        <v>0</v>
      </c>
      <c r="D213" s="325">
        <v>0</v>
      </c>
      <c r="E213" s="325">
        <v>0</v>
      </c>
    </row>
    <row r="214" spans="1:5" ht="25.5">
      <c r="A214" s="323" t="s">
        <v>585</v>
      </c>
      <c r="B214" s="324" t="s">
        <v>586</v>
      </c>
      <c r="C214" s="325">
        <v>0</v>
      </c>
      <c r="D214" s="325">
        <v>0</v>
      </c>
      <c r="E214" s="325">
        <v>0</v>
      </c>
    </row>
    <row r="215" spans="1:5">
      <c r="A215" s="323" t="s">
        <v>587</v>
      </c>
      <c r="B215" s="324" t="s">
        <v>588</v>
      </c>
      <c r="C215" s="325">
        <v>0</v>
      </c>
      <c r="D215" s="325">
        <v>0</v>
      </c>
      <c r="E215" s="325">
        <v>0</v>
      </c>
    </row>
    <row r="216" spans="1:5">
      <c r="A216" s="323" t="s">
        <v>589</v>
      </c>
      <c r="B216" s="324" t="s">
        <v>590</v>
      </c>
      <c r="C216" s="325">
        <v>0</v>
      </c>
      <c r="D216" s="325">
        <v>0</v>
      </c>
      <c r="E216" s="325">
        <v>0</v>
      </c>
    </row>
    <row r="217" spans="1:5" ht="25.5">
      <c r="A217" s="323" t="s">
        <v>591</v>
      </c>
      <c r="B217" s="324" t="s">
        <v>592</v>
      </c>
      <c r="C217" s="325">
        <v>0</v>
      </c>
      <c r="D217" s="325">
        <v>0</v>
      </c>
      <c r="E217" s="325">
        <v>0</v>
      </c>
    </row>
    <row r="218" spans="1:5" ht="25.5">
      <c r="A218" s="323" t="s">
        <v>593</v>
      </c>
      <c r="B218" s="324" t="s">
        <v>594</v>
      </c>
      <c r="C218" s="325">
        <v>0</v>
      </c>
      <c r="D218" s="325">
        <v>0</v>
      </c>
      <c r="E218" s="325">
        <v>0</v>
      </c>
    </row>
    <row r="219" spans="1:5">
      <c r="A219" s="323" t="s">
        <v>595</v>
      </c>
      <c r="B219" s="324" t="s">
        <v>596</v>
      </c>
      <c r="C219" s="325">
        <v>0</v>
      </c>
      <c r="D219" s="325">
        <v>0</v>
      </c>
      <c r="E219" s="325">
        <v>0</v>
      </c>
    </row>
    <row r="220" spans="1:5">
      <c r="A220" s="326" t="s">
        <v>597</v>
      </c>
      <c r="B220" s="327" t="s">
        <v>598</v>
      </c>
      <c r="C220" s="328">
        <f>C195+C196+C197+C198+C199+C202+C203+C204+C207</f>
        <v>504141</v>
      </c>
      <c r="D220" s="328">
        <f t="shared" ref="D220:E220" si="22">D195+D196+D197+D198+D199+D202+D203+D204+D207</f>
        <v>0</v>
      </c>
      <c r="E220" s="328">
        <f t="shared" si="22"/>
        <v>167823</v>
      </c>
    </row>
    <row r="221" spans="1:5">
      <c r="A221" s="323" t="s">
        <v>599</v>
      </c>
      <c r="B221" s="324" t="s">
        <v>600</v>
      </c>
      <c r="C221" s="325">
        <v>0</v>
      </c>
      <c r="D221" s="325">
        <v>0</v>
      </c>
      <c r="E221" s="325">
        <v>0</v>
      </c>
    </row>
    <row r="222" spans="1:5" ht="25.5">
      <c r="A222" s="323" t="s">
        <v>601</v>
      </c>
      <c r="B222" s="324" t="s">
        <v>602</v>
      </c>
      <c r="C222" s="325">
        <v>0</v>
      </c>
      <c r="D222" s="325">
        <v>0</v>
      </c>
      <c r="E222" s="325">
        <v>0</v>
      </c>
    </row>
    <row r="223" spans="1:5">
      <c r="A223" s="323" t="s">
        <v>603</v>
      </c>
      <c r="B223" s="324" t="s">
        <v>604</v>
      </c>
      <c r="C223" s="325">
        <v>0</v>
      </c>
      <c r="D223" s="325">
        <v>0</v>
      </c>
      <c r="E223" s="325">
        <v>0</v>
      </c>
    </row>
    <row r="224" spans="1:5">
      <c r="A224" s="323" t="s">
        <v>605</v>
      </c>
      <c r="B224" s="324" t="s">
        <v>606</v>
      </c>
      <c r="C224" s="325">
        <v>0</v>
      </c>
      <c r="D224" s="325">
        <v>0</v>
      </c>
      <c r="E224" s="325">
        <v>0</v>
      </c>
    </row>
    <row r="225" spans="1:5" ht="25.5">
      <c r="A225" s="323" t="s">
        <v>607</v>
      </c>
      <c r="B225" s="324" t="s">
        <v>608</v>
      </c>
      <c r="C225" s="325"/>
      <c r="D225" s="325">
        <f t="shared" ref="D225:E225" si="23">D226+D227</f>
        <v>0</v>
      </c>
      <c r="E225" s="325">
        <f t="shared" si="23"/>
        <v>0</v>
      </c>
    </row>
    <row r="226" spans="1:5" ht="25.5">
      <c r="A226" s="323" t="s">
        <v>609</v>
      </c>
      <c r="B226" s="324" t="s">
        <v>610</v>
      </c>
      <c r="C226" s="325">
        <v>0</v>
      </c>
      <c r="D226" s="325">
        <v>0</v>
      </c>
      <c r="E226" s="325">
        <v>0</v>
      </c>
    </row>
    <row r="227" spans="1:5" ht="25.5">
      <c r="A227" s="323" t="s">
        <v>611</v>
      </c>
      <c r="B227" s="324" t="s">
        <v>612</v>
      </c>
      <c r="C227" s="325">
        <v>0</v>
      </c>
      <c r="D227" s="325">
        <v>0</v>
      </c>
      <c r="E227" s="325">
        <v>0</v>
      </c>
    </row>
    <row r="228" spans="1:5">
      <c r="A228" s="323" t="s">
        <v>613</v>
      </c>
      <c r="B228" s="324" t="s">
        <v>614</v>
      </c>
      <c r="C228" s="325">
        <v>0</v>
      </c>
      <c r="D228" s="325">
        <v>0</v>
      </c>
      <c r="E228" s="325">
        <v>0</v>
      </c>
    </row>
    <row r="229" spans="1:5">
      <c r="A229" s="323" t="s">
        <v>615</v>
      </c>
      <c r="B229" s="324" t="s">
        <v>616</v>
      </c>
      <c r="C229" s="325">
        <v>0</v>
      </c>
      <c r="D229" s="325">
        <v>0</v>
      </c>
      <c r="E229" s="325">
        <v>0</v>
      </c>
    </row>
    <row r="230" spans="1:5" ht="25.5">
      <c r="A230" s="323" t="s">
        <v>617</v>
      </c>
      <c r="B230" s="324" t="s">
        <v>618</v>
      </c>
      <c r="C230" s="325">
        <f>C231+C232</f>
        <v>0</v>
      </c>
      <c r="D230" s="325">
        <f t="shared" ref="D230:E230" si="24">D231+D232</f>
        <v>0</v>
      </c>
      <c r="E230" s="325">
        <f t="shared" si="24"/>
        <v>0</v>
      </c>
    </row>
    <row r="231" spans="1:5" ht="25.5">
      <c r="A231" s="323" t="s">
        <v>619</v>
      </c>
      <c r="B231" s="324" t="s">
        <v>620</v>
      </c>
      <c r="C231" s="325">
        <v>0</v>
      </c>
      <c r="D231" s="325">
        <v>0</v>
      </c>
      <c r="E231" s="325">
        <v>0</v>
      </c>
    </row>
    <row r="232" spans="1:5" ht="25.5">
      <c r="A232" s="323" t="s">
        <v>621</v>
      </c>
      <c r="B232" s="324" t="s">
        <v>622</v>
      </c>
      <c r="C232" s="325">
        <v>0</v>
      </c>
      <c r="D232" s="325">
        <v>0</v>
      </c>
      <c r="E232" s="325">
        <v>0</v>
      </c>
    </row>
    <row r="233" spans="1:5" ht="25.5">
      <c r="A233" s="323" t="s">
        <v>623</v>
      </c>
      <c r="B233" s="324" t="s">
        <v>624</v>
      </c>
      <c r="C233" s="325">
        <v>0</v>
      </c>
      <c r="D233" s="325">
        <f t="shared" ref="D233" si="25">D234+D235+D236+D237+D238+D239+D240+D241+D242+D243</f>
        <v>0</v>
      </c>
      <c r="E233" s="325">
        <v>0</v>
      </c>
    </row>
    <row r="234" spans="1:5" ht="25.5">
      <c r="A234" s="323" t="s">
        <v>625</v>
      </c>
      <c r="B234" s="324" t="s">
        <v>626</v>
      </c>
      <c r="C234" s="325">
        <v>0</v>
      </c>
      <c r="D234" s="325">
        <v>0</v>
      </c>
      <c r="E234" s="325">
        <v>0</v>
      </c>
    </row>
    <row r="235" spans="1:5">
      <c r="A235" s="323" t="s">
        <v>627</v>
      </c>
      <c r="B235" s="324" t="s">
        <v>628</v>
      </c>
      <c r="C235" s="325">
        <v>0</v>
      </c>
      <c r="D235" s="325">
        <v>0</v>
      </c>
      <c r="E235" s="325">
        <v>0</v>
      </c>
    </row>
    <row r="236" spans="1:5">
      <c r="A236" s="323" t="s">
        <v>629</v>
      </c>
      <c r="B236" s="324" t="s">
        <v>630</v>
      </c>
      <c r="C236" s="325">
        <v>0</v>
      </c>
      <c r="D236" s="325">
        <v>0</v>
      </c>
      <c r="E236" s="325">
        <v>0</v>
      </c>
    </row>
    <row r="237" spans="1:5" ht="25.5">
      <c r="A237" s="323" t="s">
        <v>631</v>
      </c>
      <c r="B237" s="324" t="s">
        <v>632</v>
      </c>
      <c r="C237" s="325">
        <v>0</v>
      </c>
      <c r="D237" s="325">
        <v>0</v>
      </c>
      <c r="E237" s="325">
        <v>0</v>
      </c>
    </row>
    <row r="238" spans="1:5" ht="25.5">
      <c r="A238" s="323" t="s">
        <v>633</v>
      </c>
      <c r="B238" s="324" t="s">
        <v>634</v>
      </c>
      <c r="C238" s="325">
        <v>0</v>
      </c>
      <c r="D238" s="325">
        <v>0</v>
      </c>
      <c r="E238" s="325">
        <v>0</v>
      </c>
    </row>
    <row r="239" spans="1:5">
      <c r="A239" s="323" t="s">
        <v>635</v>
      </c>
      <c r="B239" s="324" t="s">
        <v>636</v>
      </c>
      <c r="C239" s="325">
        <v>0</v>
      </c>
      <c r="D239" s="325">
        <v>0</v>
      </c>
      <c r="E239" s="325">
        <v>0</v>
      </c>
    </row>
    <row r="240" spans="1:5">
      <c r="A240" s="323" t="s">
        <v>637</v>
      </c>
      <c r="B240" s="324" t="s">
        <v>638</v>
      </c>
      <c r="C240" s="325">
        <v>0</v>
      </c>
      <c r="D240" s="325">
        <v>0</v>
      </c>
      <c r="E240" s="325">
        <v>0</v>
      </c>
    </row>
    <row r="241" spans="1:5" ht="25.5">
      <c r="A241" s="323" t="s">
        <v>639</v>
      </c>
      <c r="B241" s="324" t="s">
        <v>640</v>
      </c>
      <c r="C241" s="325">
        <v>0</v>
      </c>
      <c r="D241" s="325">
        <v>0</v>
      </c>
      <c r="E241" s="325">
        <v>0</v>
      </c>
    </row>
    <row r="242" spans="1:5" ht="25.5">
      <c r="A242" s="323" t="s">
        <v>641</v>
      </c>
      <c r="B242" s="324" t="s">
        <v>642</v>
      </c>
      <c r="C242" s="325">
        <v>0</v>
      </c>
      <c r="D242" s="325">
        <v>0</v>
      </c>
      <c r="E242" s="325">
        <v>0</v>
      </c>
    </row>
    <row r="243" spans="1:5">
      <c r="A243" s="323" t="s">
        <v>643</v>
      </c>
      <c r="B243" s="324" t="s">
        <v>644</v>
      </c>
      <c r="C243" s="325">
        <v>0</v>
      </c>
      <c r="D243" s="325">
        <v>0</v>
      </c>
      <c r="E243" s="325">
        <v>0</v>
      </c>
    </row>
    <row r="244" spans="1:5">
      <c r="A244" s="326" t="s">
        <v>645</v>
      </c>
      <c r="B244" s="327" t="s">
        <v>646</v>
      </c>
      <c r="C244" s="328">
        <f>C221+C222+C223+C224+C225+C228+C229+C230+C233</f>
        <v>0</v>
      </c>
      <c r="D244" s="328">
        <f t="shared" ref="D244:E244" si="26">D221+D222+D223+D224+D225+D228+D229+D230+D233</f>
        <v>0</v>
      </c>
      <c r="E244" s="328">
        <f t="shared" si="26"/>
        <v>0</v>
      </c>
    </row>
    <row r="245" spans="1:5">
      <c r="A245" s="323" t="s">
        <v>647</v>
      </c>
      <c r="B245" s="324" t="s">
        <v>648</v>
      </c>
      <c r="C245" s="325">
        <v>0</v>
      </c>
      <c r="D245" s="325">
        <v>0</v>
      </c>
      <c r="E245" s="325">
        <v>0</v>
      </c>
    </row>
    <row r="246" spans="1:5">
      <c r="A246" s="323" t="s">
        <v>649</v>
      </c>
      <c r="B246" s="324" t="s">
        <v>650</v>
      </c>
      <c r="C246" s="325">
        <v>0</v>
      </c>
      <c r="D246" s="325">
        <v>0</v>
      </c>
      <c r="E246" s="325">
        <v>0</v>
      </c>
    </row>
    <row r="247" spans="1:5">
      <c r="A247" s="323" t="s">
        <v>651</v>
      </c>
      <c r="B247" s="324" t="s">
        <v>652</v>
      </c>
      <c r="C247" s="325">
        <v>0</v>
      </c>
      <c r="D247" s="325">
        <v>0</v>
      </c>
      <c r="E247" s="325">
        <v>0</v>
      </c>
    </row>
    <row r="248" spans="1:5">
      <c r="A248" s="323" t="s">
        <v>653</v>
      </c>
      <c r="B248" s="324" t="s">
        <v>654</v>
      </c>
      <c r="C248" s="325">
        <v>0</v>
      </c>
      <c r="D248" s="325">
        <v>0</v>
      </c>
      <c r="E248" s="325">
        <v>0</v>
      </c>
    </row>
    <row r="249" spans="1:5" ht="25.5">
      <c r="A249" s="323" t="s">
        <v>655</v>
      </c>
      <c r="B249" s="324" t="s">
        <v>656</v>
      </c>
      <c r="C249" s="325">
        <v>0</v>
      </c>
      <c r="D249" s="325">
        <v>0</v>
      </c>
      <c r="E249" s="325">
        <v>0</v>
      </c>
    </row>
    <row r="250" spans="1:5" ht="25.5">
      <c r="A250" s="323" t="s">
        <v>657</v>
      </c>
      <c r="B250" s="324" t="s">
        <v>658</v>
      </c>
      <c r="C250" s="325">
        <v>0</v>
      </c>
      <c r="D250" s="325">
        <v>0</v>
      </c>
      <c r="E250" s="325">
        <v>0</v>
      </c>
    </row>
    <row r="251" spans="1:5">
      <c r="A251" s="323" t="s">
        <v>659</v>
      </c>
      <c r="B251" s="324" t="s">
        <v>660</v>
      </c>
      <c r="C251" s="325">
        <v>0</v>
      </c>
      <c r="D251" s="325">
        <v>0</v>
      </c>
      <c r="E251" s="325">
        <v>0</v>
      </c>
    </row>
    <row r="252" spans="1:5">
      <c r="A252" s="323" t="s">
        <v>661</v>
      </c>
      <c r="B252" s="324" t="s">
        <v>662</v>
      </c>
      <c r="C252" s="325">
        <v>0</v>
      </c>
      <c r="D252" s="325">
        <v>0</v>
      </c>
      <c r="E252" s="325">
        <v>0</v>
      </c>
    </row>
    <row r="253" spans="1:5">
      <c r="A253" s="323" t="s">
        <v>663</v>
      </c>
      <c r="B253" s="324" t="s">
        <v>664</v>
      </c>
      <c r="C253" s="325">
        <v>0</v>
      </c>
      <c r="D253" s="325">
        <v>0</v>
      </c>
      <c r="E253" s="325">
        <v>0</v>
      </c>
    </row>
    <row r="254" spans="1:5">
      <c r="A254" s="323" t="s">
        <v>665</v>
      </c>
      <c r="B254" s="324" t="s">
        <v>666</v>
      </c>
      <c r="C254" s="325">
        <v>0</v>
      </c>
      <c r="D254" s="325">
        <v>0</v>
      </c>
      <c r="E254" s="325">
        <v>0</v>
      </c>
    </row>
    <row r="255" spans="1:5">
      <c r="A255" s="326" t="s">
        <v>667</v>
      </c>
      <c r="B255" s="327" t="s">
        <v>668</v>
      </c>
      <c r="C255" s="328">
        <v>0</v>
      </c>
      <c r="D255" s="328">
        <v>0</v>
      </c>
      <c r="E255" s="328">
        <v>0</v>
      </c>
    </row>
    <row r="256" spans="1:5">
      <c r="A256" s="326" t="s">
        <v>669</v>
      </c>
      <c r="B256" s="327" t="s">
        <v>670</v>
      </c>
      <c r="C256" s="328">
        <f>C220+C244+C255</f>
        <v>504141</v>
      </c>
      <c r="D256" s="328">
        <f t="shared" ref="D256:E256" si="27">D220+D244+D255</f>
        <v>0</v>
      </c>
      <c r="E256" s="328">
        <f t="shared" si="27"/>
        <v>167823</v>
      </c>
    </row>
    <row r="257" spans="1:5">
      <c r="A257" s="326" t="s">
        <v>671</v>
      </c>
      <c r="B257" s="327" t="s">
        <v>672</v>
      </c>
      <c r="C257" s="328">
        <v>0</v>
      </c>
      <c r="D257" s="328">
        <v>0</v>
      </c>
      <c r="E257" s="328">
        <v>0</v>
      </c>
    </row>
    <row r="258" spans="1:5">
      <c r="A258" s="323" t="s">
        <v>673</v>
      </c>
      <c r="B258" s="324" t="s">
        <v>674</v>
      </c>
      <c r="C258" s="325">
        <v>0</v>
      </c>
      <c r="D258" s="325">
        <v>0</v>
      </c>
      <c r="E258" s="325">
        <v>0</v>
      </c>
    </row>
    <row r="259" spans="1:5">
      <c r="A259" s="323" t="s">
        <v>675</v>
      </c>
      <c r="B259" s="324" t="s">
        <v>676</v>
      </c>
      <c r="C259" s="325">
        <v>0</v>
      </c>
      <c r="D259" s="325">
        <v>0</v>
      </c>
      <c r="E259" s="325">
        <v>1048773</v>
      </c>
    </row>
    <row r="260" spans="1:5">
      <c r="A260" s="323" t="s">
        <v>677</v>
      </c>
      <c r="B260" s="324" t="s">
        <v>678</v>
      </c>
      <c r="C260" s="325">
        <v>0</v>
      </c>
      <c r="D260" s="325">
        <v>0</v>
      </c>
      <c r="E260" s="325">
        <v>0</v>
      </c>
    </row>
    <row r="261" spans="1:5">
      <c r="A261" s="326" t="s">
        <v>679</v>
      </c>
      <c r="B261" s="327" t="s">
        <v>680</v>
      </c>
      <c r="C261" s="328">
        <v>0</v>
      </c>
      <c r="D261" s="328">
        <v>0</v>
      </c>
      <c r="E261" s="328">
        <f>E258+E259+E260</f>
        <v>1048773</v>
      </c>
    </row>
    <row r="262" spans="1:5">
      <c r="A262" s="326" t="s">
        <v>681</v>
      </c>
      <c r="B262" s="327" t="s">
        <v>682</v>
      </c>
      <c r="C262" s="328">
        <f>C194+C256+C257+C261</f>
        <v>9375793</v>
      </c>
      <c r="D262" s="328">
        <f t="shared" ref="D262:E262" si="28">D194+D256+D257+D261</f>
        <v>0</v>
      </c>
      <c r="E262" s="328">
        <f t="shared" si="28"/>
        <v>1272024</v>
      </c>
    </row>
  </sheetData>
  <mergeCells count="2">
    <mergeCell ref="A1:B1"/>
    <mergeCell ref="A3:E3"/>
  </mergeCells>
  <pageMargins left="0.25" right="0.25" top="0.75" bottom="0.75" header="0.3" footer="0.3"/>
  <pageSetup paperSize="9" scale="5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2"/>
  <sheetViews>
    <sheetView topLeftCell="A34" zoomScale="75" zoomScaleNormal="75" workbookViewId="0">
      <selection activeCell="A64" sqref="A64:XFD64"/>
    </sheetView>
  </sheetViews>
  <sheetFormatPr defaultRowHeight="15"/>
  <cols>
    <col min="1" max="1" width="10.85546875" customWidth="1"/>
    <col min="2" max="2" width="87.85546875" customWidth="1"/>
    <col min="3" max="5" width="31.7109375" customWidth="1"/>
  </cols>
  <sheetData>
    <row r="1" spans="1:9" ht="15.75">
      <c r="A1" s="699" t="s">
        <v>878</v>
      </c>
      <c r="B1" s="699"/>
      <c r="C1" s="316"/>
      <c r="D1" s="316"/>
      <c r="E1" s="317" t="s">
        <v>893</v>
      </c>
    </row>
    <row r="2" spans="1:9" ht="15.75">
      <c r="A2" s="316"/>
      <c r="B2" s="316"/>
      <c r="C2" s="316"/>
      <c r="D2" s="316"/>
      <c r="E2" s="316"/>
    </row>
    <row r="3" spans="1:9" ht="18.75">
      <c r="A3" s="700" t="s">
        <v>168</v>
      </c>
      <c r="B3" s="700"/>
      <c r="C3" s="700"/>
      <c r="D3" s="700"/>
      <c r="E3" s="700"/>
    </row>
    <row r="4" spans="1:9" ht="15.75">
      <c r="A4" s="318"/>
      <c r="B4" s="319"/>
      <c r="C4" s="319"/>
      <c r="D4" s="319"/>
      <c r="E4" s="320" t="s">
        <v>169</v>
      </c>
      <c r="I4" t="s">
        <v>894</v>
      </c>
    </row>
    <row r="5" spans="1:9" ht="15.75">
      <c r="A5" s="321"/>
      <c r="B5" s="321" t="s">
        <v>0</v>
      </c>
      <c r="C5" s="321" t="s">
        <v>170</v>
      </c>
      <c r="D5" s="321" t="s">
        <v>171</v>
      </c>
      <c r="E5" s="321" t="s">
        <v>172</v>
      </c>
    </row>
    <row r="6" spans="1:9" ht="15.75">
      <c r="A6" s="321">
        <v>1</v>
      </c>
      <c r="B6" s="321">
        <v>2</v>
      </c>
      <c r="C6" s="321">
        <v>3</v>
      </c>
      <c r="D6" s="321">
        <v>4</v>
      </c>
      <c r="E6" s="321">
        <v>5</v>
      </c>
    </row>
    <row r="7" spans="1:9" ht="15.75">
      <c r="A7" s="321"/>
      <c r="B7" s="322" t="s">
        <v>173</v>
      </c>
      <c r="C7" s="321"/>
      <c r="D7" s="321"/>
      <c r="E7" s="321"/>
    </row>
    <row r="8" spans="1:9">
      <c r="A8" s="323" t="s">
        <v>174</v>
      </c>
      <c r="B8" s="324" t="s">
        <v>175</v>
      </c>
      <c r="C8" s="325">
        <v>0</v>
      </c>
      <c r="D8" s="325">
        <v>0</v>
      </c>
      <c r="E8" s="325">
        <v>0</v>
      </c>
    </row>
    <row r="9" spans="1:9">
      <c r="A9" s="323" t="s">
        <v>176</v>
      </c>
      <c r="B9" s="324" t="s">
        <v>177</v>
      </c>
      <c r="C9" s="325">
        <v>0</v>
      </c>
      <c r="D9" s="325">
        <v>0</v>
      </c>
      <c r="E9" s="325">
        <v>0</v>
      </c>
    </row>
    <row r="10" spans="1:9">
      <c r="A10" s="323" t="s">
        <v>178</v>
      </c>
      <c r="B10" s="324" t="s">
        <v>179</v>
      </c>
      <c r="C10" s="325">
        <v>0</v>
      </c>
      <c r="D10" s="325">
        <v>0</v>
      </c>
      <c r="E10" s="325">
        <v>0</v>
      </c>
    </row>
    <row r="11" spans="1:9">
      <c r="A11" s="326" t="s">
        <v>180</v>
      </c>
      <c r="B11" s="327" t="s">
        <v>181</v>
      </c>
      <c r="C11" s="328">
        <f>SUM(C8:C10)</f>
        <v>0</v>
      </c>
      <c r="D11" s="328">
        <f t="shared" ref="D11:E11" si="0">SUM(D8:D10)</f>
        <v>0</v>
      </c>
      <c r="E11" s="328">
        <f t="shared" si="0"/>
        <v>0</v>
      </c>
    </row>
    <row r="12" spans="1:9">
      <c r="A12" s="323" t="s">
        <v>182</v>
      </c>
      <c r="B12" s="324" t="s">
        <v>183</v>
      </c>
      <c r="C12" s="325">
        <v>56802109</v>
      </c>
      <c r="D12" s="325">
        <v>0</v>
      </c>
      <c r="E12" s="325">
        <v>55410815</v>
      </c>
    </row>
    <row r="13" spans="1:9">
      <c r="A13" s="323" t="s">
        <v>184</v>
      </c>
      <c r="B13" s="324" t="s">
        <v>185</v>
      </c>
      <c r="C13" s="325">
        <v>0</v>
      </c>
      <c r="D13" s="325">
        <v>0</v>
      </c>
      <c r="E13" s="325">
        <v>0</v>
      </c>
    </row>
    <row r="14" spans="1:9">
      <c r="A14" s="323" t="s">
        <v>186</v>
      </c>
      <c r="B14" s="324" t="s">
        <v>187</v>
      </c>
      <c r="C14" s="325">
        <v>0</v>
      </c>
      <c r="D14" s="325">
        <v>0</v>
      </c>
      <c r="E14" s="325">
        <v>0</v>
      </c>
    </row>
    <row r="15" spans="1:9">
      <c r="A15" s="323" t="s">
        <v>188</v>
      </c>
      <c r="B15" s="324" t="s">
        <v>189</v>
      </c>
      <c r="C15" s="325">
        <v>0</v>
      </c>
      <c r="D15" s="325">
        <v>0</v>
      </c>
      <c r="E15" s="325">
        <v>0</v>
      </c>
    </row>
    <row r="16" spans="1:9">
      <c r="A16" s="323" t="s">
        <v>190</v>
      </c>
      <c r="B16" s="324" t="s">
        <v>191</v>
      </c>
      <c r="C16" s="325">
        <v>0</v>
      </c>
      <c r="D16" s="325">
        <v>0</v>
      </c>
      <c r="E16" s="325">
        <v>0</v>
      </c>
    </row>
    <row r="17" spans="1:5">
      <c r="A17" s="326" t="s">
        <v>192</v>
      </c>
      <c r="B17" s="327" t="s">
        <v>193</v>
      </c>
      <c r="C17" s="328">
        <f>SUM(C12:C16)</f>
        <v>56802109</v>
      </c>
      <c r="D17" s="328">
        <f t="shared" ref="D17:E17" si="1">SUM(D12:D16)</f>
        <v>0</v>
      </c>
      <c r="E17" s="328">
        <f t="shared" si="1"/>
        <v>55410815</v>
      </c>
    </row>
    <row r="18" spans="1:5">
      <c r="A18" s="323" t="s">
        <v>194</v>
      </c>
      <c r="B18" s="324" t="s">
        <v>195</v>
      </c>
      <c r="C18" s="325">
        <v>0</v>
      </c>
      <c r="D18" s="325">
        <f t="shared" ref="D18" si="2">D19+D20+D21+D22+D23</f>
        <v>0</v>
      </c>
      <c r="E18" s="325">
        <v>0</v>
      </c>
    </row>
    <row r="19" spans="1:5">
      <c r="A19" s="323" t="s">
        <v>196</v>
      </c>
      <c r="B19" s="324" t="s">
        <v>197</v>
      </c>
      <c r="C19" s="325">
        <v>0</v>
      </c>
      <c r="D19" s="325">
        <v>0</v>
      </c>
      <c r="E19" s="325">
        <v>0</v>
      </c>
    </row>
    <row r="20" spans="1:5">
      <c r="A20" s="323" t="s">
        <v>198</v>
      </c>
      <c r="B20" s="324" t="s">
        <v>199</v>
      </c>
      <c r="C20" s="325">
        <v>0</v>
      </c>
      <c r="D20" s="325">
        <v>0</v>
      </c>
      <c r="E20" s="325">
        <v>0</v>
      </c>
    </row>
    <row r="21" spans="1:5">
      <c r="A21" s="323" t="s">
        <v>200</v>
      </c>
      <c r="B21" s="324" t="s">
        <v>201</v>
      </c>
      <c r="C21" s="325">
        <v>0</v>
      </c>
      <c r="D21" s="325">
        <v>0</v>
      </c>
      <c r="E21" s="325">
        <v>0</v>
      </c>
    </row>
    <row r="22" spans="1:5">
      <c r="A22" s="323" t="s">
        <v>202</v>
      </c>
      <c r="B22" s="324" t="s">
        <v>203</v>
      </c>
      <c r="C22" s="325">
        <v>0</v>
      </c>
      <c r="D22" s="325">
        <v>0</v>
      </c>
      <c r="E22" s="325">
        <v>0</v>
      </c>
    </row>
    <row r="23" spans="1:5">
      <c r="A23" s="323" t="s">
        <v>204</v>
      </c>
      <c r="B23" s="324" t="s">
        <v>205</v>
      </c>
      <c r="C23" s="325">
        <v>0</v>
      </c>
      <c r="D23" s="325">
        <v>0</v>
      </c>
      <c r="E23" s="325">
        <v>0</v>
      </c>
    </row>
    <row r="24" spans="1:5">
      <c r="A24" s="323" t="s">
        <v>206</v>
      </c>
      <c r="B24" s="324" t="s">
        <v>207</v>
      </c>
      <c r="C24" s="325">
        <v>0</v>
      </c>
      <c r="D24" s="325">
        <v>0</v>
      </c>
      <c r="E24" s="325">
        <v>0</v>
      </c>
    </row>
    <row r="25" spans="1:5">
      <c r="A25" s="323" t="s">
        <v>208</v>
      </c>
      <c r="B25" s="324" t="s">
        <v>209</v>
      </c>
      <c r="C25" s="325">
        <v>0</v>
      </c>
      <c r="D25" s="325">
        <v>0</v>
      </c>
      <c r="E25" s="325">
        <v>0</v>
      </c>
    </row>
    <row r="26" spans="1:5">
      <c r="A26" s="323" t="s">
        <v>210</v>
      </c>
      <c r="B26" s="324" t="s">
        <v>211</v>
      </c>
      <c r="C26" s="325">
        <v>0</v>
      </c>
      <c r="D26" s="325">
        <v>0</v>
      </c>
      <c r="E26" s="325">
        <v>0</v>
      </c>
    </row>
    <row r="27" spans="1:5">
      <c r="A27" s="323" t="s">
        <v>212</v>
      </c>
      <c r="B27" s="324" t="s">
        <v>213</v>
      </c>
      <c r="C27" s="325">
        <v>0</v>
      </c>
      <c r="D27" s="325">
        <v>0</v>
      </c>
      <c r="E27" s="325">
        <v>0</v>
      </c>
    </row>
    <row r="28" spans="1:5">
      <c r="A28" s="326" t="s">
        <v>214</v>
      </c>
      <c r="B28" s="327" t="s">
        <v>215</v>
      </c>
      <c r="C28" s="328">
        <f>C18+C24</f>
        <v>0</v>
      </c>
      <c r="D28" s="328">
        <f t="shared" ref="D28:E28" si="3">D18+D24</f>
        <v>0</v>
      </c>
      <c r="E28" s="328">
        <f t="shared" si="3"/>
        <v>0</v>
      </c>
    </row>
    <row r="29" spans="1:5">
      <c r="A29" s="323" t="s">
        <v>216</v>
      </c>
      <c r="B29" s="324" t="s">
        <v>217</v>
      </c>
      <c r="C29" s="325">
        <v>0</v>
      </c>
      <c r="D29" s="325">
        <v>0</v>
      </c>
      <c r="E29" s="325">
        <v>0</v>
      </c>
    </row>
    <row r="30" spans="1:5">
      <c r="A30" s="323" t="s">
        <v>218</v>
      </c>
      <c r="B30" s="324" t="s">
        <v>219</v>
      </c>
      <c r="C30" s="325">
        <v>0</v>
      </c>
      <c r="D30" s="325">
        <v>0</v>
      </c>
      <c r="E30" s="325">
        <v>0</v>
      </c>
    </row>
    <row r="31" spans="1:5">
      <c r="A31" s="323" t="s">
        <v>220</v>
      </c>
      <c r="B31" s="324" t="s">
        <v>221</v>
      </c>
      <c r="C31" s="325">
        <v>0</v>
      </c>
      <c r="D31" s="325">
        <v>0</v>
      </c>
      <c r="E31" s="325">
        <v>0</v>
      </c>
    </row>
    <row r="32" spans="1:5">
      <c r="A32" s="323" t="s">
        <v>222</v>
      </c>
      <c r="B32" s="324" t="s">
        <v>223</v>
      </c>
      <c r="C32" s="325">
        <v>0</v>
      </c>
      <c r="D32" s="325">
        <v>0</v>
      </c>
      <c r="E32" s="325">
        <v>0</v>
      </c>
    </row>
    <row r="33" spans="1:5">
      <c r="A33" s="323" t="s">
        <v>224</v>
      </c>
      <c r="B33" s="324" t="s">
        <v>225</v>
      </c>
      <c r="C33" s="325">
        <v>0</v>
      </c>
      <c r="D33" s="325">
        <v>0</v>
      </c>
      <c r="E33" s="325">
        <v>0</v>
      </c>
    </row>
    <row r="34" spans="1:5">
      <c r="A34" s="326" t="s">
        <v>226</v>
      </c>
      <c r="B34" s="327" t="s">
        <v>227</v>
      </c>
      <c r="C34" s="328">
        <v>0</v>
      </c>
      <c r="D34" s="328">
        <v>0</v>
      </c>
      <c r="E34" s="328">
        <f>E29+E33</f>
        <v>0</v>
      </c>
    </row>
    <row r="35" spans="1:5">
      <c r="A35" s="326" t="s">
        <v>228</v>
      </c>
      <c r="B35" s="327" t="s">
        <v>229</v>
      </c>
      <c r="C35" s="328">
        <f>C11+C17+C28+C34</f>
        <v>56802109</v>
      </c>
      <c r="D35" s="328">
        <f t="shared" ref="D35:E35" si="4">D11+D17+D28+D34</f>
        <v>0</v>
      </c>
      <c r="E35" s="328">
        <f t="shared" si="4"/>
        <v>55410815</v>
      </c>
    </row>
    <row r="36" spans="1:5">
      <c r="A36" s="323" t="s">
        <v>230</v>
      </c>
      <c r="B36" s="324" t="s">
        <v>231</v>
      </c>
      <c r="C36" s="325">
        <v>0</v>
      </c>
      <c r="D36" s="325">
        <v>0</v>
      </c>
      <c r="E36" s="325">
        <v>0</v>
      </c>
    </row>
    <row r="37" spans="1:5">
      <c r="A37" s="323" t="s">
        <v>232</v>
      </c>
      <c r="B37" s="324" t="s">
        <v>233</v>
      </c>
      <c r="C37" s="325">
        <v>0</v>
      </c>
      <c r="D37" s="325">
        <v>0</v>
      </c>
      <c r="E37" s="325">
        <v>0</v>
      </c>
    </row>
    <row r="38" spans="1:5">
      <c r="A38" s="323" t="s">
        <v>234</v>
      </c>
      <c r="B38" s="324" t="s">
        <v>235</v>
      </c>
      <c r="C38" s="325">
        <v>0</v>
      </c>
      <c r="D38" s="325">
        <v>0</v>
      </c>
      <c r="E38" s="325">
        <v>0</v>
      </c>
    </row>
    <row r="39" spans="1:5">
      <c r="A39" s="323" t="s">
        <v>236</v>
      </c>
      <c r="B39" s="324" t="s">
        <v>237</v>
      </c>
      <c r="C39" s="325">
        <v>0</v>
      </c>
      <c r="D39" s="325">
        <v>0</v>
      </c>
      <c r="E39" s="325">
        <v>0</v>
      </c>
    </row>
    <row r="40" spans="1:5">
      <c r="A40" s="323" t="s">
        <v>238</v>
      </c>
      <c r="B40" s="324" t="s">
        <v>239</v>
      </c>
      <c r="C40" s="325">
        <v>0</v>
      </c>
      <c r="D40" s="325">
        <v>0</v>
      </c>
      <c r="E40" s="325">
        <v>0</v>
      </c>
    </row>
    <row r="41" spans="1:5">
      <c r="A41" s="326" t="s">
        <v>240</v>
      </c>
      <c r="B41" s="327" t="s">
        <v>241</v>
      </c>
      <c r="C41" s="328">
        <f>SUM(C36:C40)</f>
        <v>0</v>
      </c>
      <c r="D41" s="328">
        <f t="shared" ref="D41:E41" si="5">SUM(D36:D40)</f>
        <v>0</v>
      </c>
      <c r="E41" s="328">
        <f t="shared" si="5"/>
        <v>0</v>
      </c>
    </row>
    <row r="42" spans="1:5">
      <c r="A42" s="323" t="s">
        <v>242</v>
      </c>
      <c r="B42" s="324" t="s">
        <v>243</v>
      </c>
      <c r="C42" s="325">
        <v>0</v>
      </c>
      <c r="D42" s="325">
        <v>0</v>
      </c>
      <c r="E42" s="325">
        <v>0</v>
      </c>
    </row>
    <row r="43" spans="1:5">
      <c r="A43" s="323" t="s">
        <v>244</v>
      </c>
      <c r="B43" s="324" t="s">
        <v>245</v>
      </c>
      <c r="C43" s="325">
        <v>0</v>
      </c>
      <c r="D43" s="325">
        <v>0</v>
      </c>
      <c r="E43" s="325">
        <v>0</v>
      </c>
    </row>
    <row r="44" spans="1:5">
      <c r="A44" s="323" t="s">
        <v>246</v>
      </c>
      <c r="B44" s="324" t="s">
        <v>247</v>
      </c>
      <c r="C44" s="325">
        <v>0</v>
      </c>
      <c r="D44" s="325">
        <v>0</v>
      </c>
      <c r="E44" s="325">
        <v>0</v>
      </c>
    </row>
    <row r="45" spans="1:5">
      <c r="A45" s="323" t="s">
        <v>248</v>
      </c>
      <c r="B45" s="324" t="s">
        <v>249</v>
      </c>
      <c r="C45" s="325">
        <v>0</v>
      </c>
      <c r="D45" s="325">
        <v>0</v>
      </c>
      <c r="E45" s="325">
        <v>0</v>
      </c>
    </row>
    <row r="46" spans="1:5">
      <c r="A46" s="323" t="s">
        <v>250</v>
      </c>
      <c r="B46" s="324" t="s">
        <v>251</v>
      </c>
      <c r="C46" s="325">
        <v>0</v>
      </c>
      <c r="D46" s="325">
        <v>0</v>
      </c>
      <c r="E46" s="325">
        <v>0</v>
      </c>
    </row>
    <row r="47" spans="1:5">
      <c r="A47" s="323" t="s">
        <v>252</v>
      </c>
      <c r="B47" s="324" t="s">
        <v>253</v>
      </c>
      <c r="C47" s="325">
        <v>0</v>
      </c>
      <c r="D47" s="325">
        <v>0</v>
      </c>
      <c r="E47" s="325">
        <v>0</v>
      </c>
    </row>
    <row r="48" spans="1:5">
      <c r="A48" s="323" t="s">
        <v>254</v>
      </c>
      <c r="B48" s="324" t="s">
        <v>255</v>
      </c>
      <c r="C48" s="325">
        <v>0</v>
      </c>
      <c r="D48" s="325">
        <v>0</v>
      </c>
      <c r="E48" s="325">
        <v>0</v>
      </c>
    </row>
    <row r="49" spans="1:5">
      <c r="A49" s="326" t="s">
        <v>256</v>
      </c>
      <c r="B49" s="327" t="s">
        <v>257</v>
      </c>
      <c r="C49" s="328">
        <v>0</v>
      </c>
      <c r="D49" s="328">
        <v>0</v>
      </c>
      <c r="E49" s="328">
        <f>E42+E43</f>
        <v>0</v>
      </c>
    </row>
    <row r="50" spans="1:5">
      <c r="A50" s="326" t="s">
        <v>258</v>
      </c>
      <c r="B50" s="327" t="s">
        <v>259</v>
      </c>
      <c r="C50" s="328">
        <f>C41+C49</f>
        <v>0</v>
      </c>
      <c r="D50" s="328">
        <f t="shared" ref="D50:E50" si="6">D41+D49</f>
        <v>0</v>
      </c>
      <c r="E50" s="328">
        <f t="shared" si="6"/>
        <v>0</v>
      </c>
    </row>
    <row r="51" spans="1:5">
      <c r="A51" s="323" t="s">
        <v>260</v>
      </c>
      <c r="B51" s="324" t="s">
        <v>261</v>
      </c>
      <c r="C51" s="325">
        <v>0</v>
      </c>
      <c r="D51" s="325">
        <v>0</v>
      </c>
      <c r="E51" s="325">
        <v>0</v>
      </c>
    </row>
    <row r="52" spans="1:5">
      <c r="A52" s="323" t="s">
        <v>262</v>
      </c>
      <c r="B52" s="324" t="s">
        <v>263</v>
      </c>
      <c r="C52" s="325">
        <v>0</v>
      </c>
      <c r="D52" s="325">
        <v>0</v>
      </c>
      <c r="E52" s="325">
        <v>0</v>
      </c>
    </row>
    <row r="53" spans="1:5">
      <c r="A53" s="326" t="s">
        <v>264</v>
      </c>
      <c r="B53" s="327" t="s">
        <v>265</v>
      </c>
      <c r="C53" s="328">
        <v>0</v>
      </c>
      <c r="D53" s="328">
        <v>0</v>
      </c>
      <c r="E53" s="328">
        <f>E51+E52</f>
        <v>0</v>
      </c>
    </row>
    <row r="54" spans="1:5">
      <c r="A54" s="323" t="s">
        <v>266</v>
      </c>
      <c r="B54" s="324" t="s">
        <v>267</v>
      </c>
      <c r="C54" s="325">
        <v>0</v>
      </c>
      <c r="D54" s="325">
        <v>0</v>
      </c>
      <c r="E54" s="325">
        <v>0</v>
      </c>
    </row>
    <row r="55" spans="1:5">
      <c r="A55" s="323" t="s">
        <v>268</v>
      </c>
      <c r="B55" s="324" t="s">
        <v>269</v>
      </c>
      <c r="C55" s="325">
        <v>0</v>
      </c>
      <c r="D55" s="325">
        <v>0</v>
      </c>
      <c r="E55" s="325">
        <v>0</v>
      </c>
    </row>
    <row r="56" spans="1:5">
      <c r="A56" s="323" t="s">
        <v>270</v>
      </c>
      <c r="B56" s="324" t="s">
        <v>271</v>
      </c>
      <c r="C56" s="325">
        <v>0</v>
      </c>
      <c r="D56" s="325">
        <v>0</v>
      </c>
      <c r="E56" s="325">
        <v>0</v>
      </c>
    </row>
    <row r="57" spans="1:5">
      <c r="A57" s="326" t="s">
        <v>272</v>
      </c>
      <c r="B57" s="327" t="s">
        <v>273</v>
      </c>
      <c r="C57" s="328">
        <f>SUM(C54:C56)</f>
        <v>0</v>
      </c>
      <c r="D57" s="328">
        <f t="shared" ref="D57:E57" si="7">SUM(D54:D56)</f>
        <v>0</v>
      </c>
      <c r="E57" s="328">
        <f t="shared" si="7"/>
        <v>0</v>
      </c>
    </row>
    <row r="58" spans="1:5">
      <c r="A58" s="323" t="s">
        <v>274</v>
      </c>
      <c r="B58" s="324" t="s">
        <v>275</v>
      </c>
      <c r="C58" s="325">
        <v>0</v>
      </c>
      <c r="D58" s="325">
        <v>0</v>
      </c>
      <c r="E58" s="325">
        <v>220882</v>
      </c>
    </row>
    <row r="59" spans="1:5">
      <c r="A59" s="323" t="s">
        <v>276</v>
      </c>
      <c r="B59" s="324" t="s">
        <v>277</v>
      </c>
      <c r="C59" s="325">
        <v>0</v>
      </c>
      <c r="D59" s="325">
        <v>0</v>
      </c>
      <c r="E59" s="325">
        <v>0</v>
      </c>
    </row>
    <row r="60" spans="1:5">
      <c r="A60" s="326" t="s">
        <v>278</v>
      </c>
      <c r="B60" s="327" t="s">
        <v>279</v>
      </c>
      <c r="C60" s="328">
        <f>SUM(C58:C59)</f>
        <v>0</v>
      </c>
      <c r="D60" s="328">
        <f t="shared" ref="D60" si="8">SUM(D58:D59)</f>
        <v>0</v>
      </c>
      <c r="E60" s="328">
        <f>E58+E59</f>
        <v>220882</v>
      </c>
    </row>
    <row r="61" spans="1:5">
      <c r="A61" s="323" t="s">
        <v>280</v>
      </c>
      <c r="B61" s="324" t="s">
        <v>281</v>
      </c>
      <c r="C61" s="325">
        <v>0</v>
      </c>
      <c r="D61" s="325">
        <v>0</v>
      </c>
      <c r="E61" s="325">
        <v>0</v>
      </c>
    </row>
    <row r="62" spans="1:5">
      <c r="A62" s="323" t="s">
        <v>282</v>
      </c>
      <c r="B62" s="324" t="s">
        <v>283</v>
      </c>
      <c r="C62" s="325">
        <v>0</v>
      </c>
      <c r="D62" s="325">
        <v>0</v>
      </c>
      <c r="E62" s="325">
        <v>0</v>
      </c>
    </row>
    <row r="63" spans="1:5">
      <c r="A63" s="326" t="s">
        <v>284</v>
      </c>
      <c r="B63" s="327" t="s">
        <v>285</v>
      </c>
      <c r="C63" s="328">
        <f>C61+C62</f>
        <v>0</v>
      </c>
      <c r="D63" s="328">
        <f t="shared" ref="D63:E63" si="9">D61+D62</f>
        <v>0</v>
      </c>
      <c r="E63" s="328">
        <f t="shared" si="9"/>
        <v>0</v>
      </c>
    </row>
    <row r="64" spans="1:5">
      <c r="A64" s="326" t="s">
        <v>286</v>
      </c>
      <c r="B64" s="327" t="s">
        <v>287</v>
      </c>
      <c r="C64" s="328">
        <f>C57+C60</f>
        <v>0</v>
      </c>
      <c r="D64" s="328">
        <f t="shared" ref="D64" si="10">D60+D63</f>
        <v>0</v>
      </c>
      <c r="E64" s="328">
        <f>E57+E60</f>
        <v>220882</v>
      </c>
    </row>
    <row r="65" spans="1:5" ht="25.5">
      <c r="A65" s="323" t="s">
        <v>288</v>
      </c>
      <c r="B65" s="324" t="s">
        <v>289</v>
      </c>
      <c r="C65" s="325">
        <v>0</v>
      </c>
      <c r="D65" s="325">
        <v>0</v>
      </c>
      <c r="E65" s="325">
        <v>0</v>
      </c>
    </row>
    <row r="66" spans="1:5" ht="25.5">
      <c r="A66" s="323" t="s">
        <v>290</v>
      </c>
      <c r="B66" s="324" t="s">
        <v>291</v>
      </c>
      <c r="C66" s="325">
        <v>0</v>
      </c>
      <c r="D66" s="325">
        <v>0</v>
      </c>
      <c r="E66" s="325">
        <v>0</v>
      </c>
    </row>
    <row r="67" spans="1:5" ht="25.5">
      <c r="A67" s="323" t="s">
        <v>292</v>
      </c>
      <c r="B67" s="324" t="s">
        <v>293</v>
      </c>
      <c r="C67" s="325">
        <v>0</v>
      </c>
      <c r="D67" s="325">
        <v>0</v>
      </c>
      <c r="E67" s="325">
        <v>0</v>
      </c>
    </row>
    <row r="68" spans="1:5" ht="25.5">
      <c r="A68" s="323" t="s">
        <v>294</v>
      </c>
      <c r="B68" s="324" t="s">
        <v>295</v>
      </c>
      <c r="C68" s="325">
        <v>0</v>
      </c>
      <c r="D68" s="325">
        <v>0</v>
      </c>
      <c r="E68" s="325">
        <v>0</v>
      </c>
    </row>
    <row r="69" spans="1:5">
      <c r="A69" s="323" t="s">
        <v>296</v>
      </c>
      <c r="B69" s="324" t="s">
        <v>297</v>
      </c>
      <c r="C69" s="325">
        <v>0</v>
      </c>
      <c r="D69" s="325">
        <v>0</v>
      </c>
      <c r="E69" s="325">
        <f>E70+E71+E72+E73+E74+E75</f>
        <v>0</v>
      </c>
    </row>
    <row r="70" spans="1:5">
      <c r="A70" s="323" t="s">
        <v>298</v>
      </c>
      <c r="B70" s="324" t="s">
        <v>299</v>
      </c>
      <c r="C70" s="325">
        <v>0</v>
      </c>
      <c r="D70" s="325">
        <v>0</v>
      </c>
      <c r="E70" s="325">
        <v>0</v>
      </c>
    </row>
    <row r="71" spans="1:5">
      <c r="A71" s="323" t="s">
        <v>300</v>
      </c>
      <c r="B71" s="324" t="s">
        <v>301</v>
      </c>
      <c r="C71" s="325">
        <v>0</v>
      </c>
      <c r="D71" s="325">
        <v>0</v>
      </c>
      <c r="E71" s="325">
        <v>0</v>
      </c>
    </row>
    <row r="72" spans="1:5" ht="25.5">
      <c r="A72" s="323" t="s">
        <v>302</v>
      </c>
      <c r="B72" s="324" t="s">
        <v>303</v>
      </c>
      <c r="C72" s="325">
        <v>0</v>
      </c>
      <c r="D72" s="325">
        <v>0</v>
      </c>
      <c r="E72" s="325">
        <v>0</v>
      </c>
    </row>
    <row r="73" spans="1:5">
      <c r="A73" s="323" t="s">
        <v>304</v>
      </c>
      <c r="B73" s="324" t="s">
        <v>305</v>
      </c>
      <c r="C73" s="325">
        <v>0</v>
      </c>
      <c r="D73" s="325">
        <v>0</v>
      </c>
      <c r="E73" s="325">
        <v>0</v>
      </c>
    </row>
    <row r="74" spans="1:5">
      <c r="A74" s="323" t="s">
        <v>306</v>
      </c>
      <c r="B74" s="324" t="s">
        <v>307</v>
      </c>
      <c r="C74" s="325">
        <v>0</v>
      </c>
      <c r="D74" s="325">
        <v>0</v>
      </c>
      <c r="E74" s="325">
        <v>0</v>
      </c>
    </row>
    <row r="75" spans="1:5">
      <c r="A75" s="323" t="s">
        <v>308</v>
      </c>
      <c r="B75" s="324" t="s">
        <v>309</v>
      </c>
      <c r="C75" s="325">
        <v>0</v>
      </c>
      <c r="D75" s="325">
        <v>0</v>
      </c>
      <c r="E75" s="325">
        <v>0</v>
      </c>
    </row>
    <row r="76" spans="1:5">
      <c r="A76" s="323" t="s">
        <v>310</v>
      </c>
      <c r="B76" s="324" t="s">
        <v>311</v>
      </c>
      <c r="C76" s="325">
        <v>0</v>
      </c>
      <c r="D76" s="325">
        <v>0</v>
      </c>
      <c r="E76" s="325">
        <v>0</v>
      </c>
    </row>
    <row r="77" spans="1:5" ht="25.5">
      <c r="A77" s="323" t="s">
        <v>312</v>
      </c>
      <c r="B77" s="324" t="s">
        <v>313</v>
      </c>
      <c r="C77" s="325">
        <v>0</v>
      </c>
      <c r="D77" s="325">
        <v>0</v>
      </c>
      <c r="E77" s="325">
        <v>0</v>
      </c>
    </row>
    <row r="78" spans="1:5">
      <c r="A78" s="323" t="s">
        <v>314</v>
      </c>
      <c r="B78" s="324" t="s">
        <v>315</v>
      </c>
      <c r="C78" s="325">
        <v>0</v>
      </c>
      <c r="D78" s="325">
        <v>0</v>
      </c>
      <c r="E78" s="325">
        <v>0</v>
      </c>
    </row>
    <row r="79" spans="1:5">
      <c r="A79" s="323" t="s">
        <v>316</v>
      </c>
      <c r="B79" s="324" t="s">
        <v>317</v>
      </c>
      <c r="C79" s="325">
        <v>0</v>
      </c>
      <c r="D79" s="325">
        <v>0</v>
      </c>
      <c r="E79" s="325">
        <v>0</v>
      </c>
    </row>
    <row r="80" spans="1:5">
      <c r="A80" s="323" t="s">
        <v>318</v>
      </c>
      <c r="B80" s="324" t="s">
        <v>319</v>
      </c>
      <c r="C80" s="325">
        <v>0</v>
      </c>
      <c r="D80" s="325">
        <v>0</v>
      </c>
      <c r="E80" s="325">
        <v>0</v>
      </c>
    </row>
    <row r="81" spans="1:5">
      <c r="A81" s="323" t="s">
        <v>320</v>
      </c>
      <c r="B81" s="324" t="s">
        <v>321</v>
      </c>
      <c r="C81" s="325">
        <v>0</v>
      </c>
      <c r="D81" s="325">
        <v>0</v>
      </c>
      <c r="E81" s="325">
        <v>0</v>
      </c>
    </row>
    <row r="82" spans="1:5" ht="25.5">
      <c r="A82" s="323" t="s">
        <v>322</v>
      </c>
      <c r="B82" s="324" t="s">
        <v>323</v>
      </c>
      <c r="C82" s="325">
        <v>0</v>
      </c>
      <c r="D82" s="325">
        <v>0</v>
      </c>
      <c r="E82" s="325">
        <v>0</v>
      </c>
    </row>
    <row r="83" spans="1:5">
      <c r="A83" s="323" t="s">
        <v>324</v>
      </c>
      <c r="B83" s="324" t="s">
        <v>325</v>
      </c>
      <c r="C83" s="325">
        <v>0</v>
      </c>
      <c r="D83" s="325">
        <v>0</v>
      </c>
      <c r="E83" s="325">
        <v>0</v>
      </c>
    </row>
    <row r="84" spans="1:5">
      <c r="A84" s="323" t="s">
        <v>326</v>
      </c>
      <c r="B84" s="324" t="s">
        <v>327</v>
      </c>
      <c r="C84" s="325">
        <v>0</v>
      </c>
      <c r="D84" s="325">
        <v>0</v>
      </c>
      <c r="E84" s="325">
        <v>0</v>
      </c>
    </row>
    <row r="85" spans="1:5">
      <c r="A85" s="323" t="s">
        <v>328</v>
      </c>
      <c r="B85" s="324" t="s">
        <v>329</v>
      </c>
      <c r="C85" s="325">
        <v>0</v>
      </c>
      <c r="D85" s="325">
        <v>0</v>
      </c>
      <c r="E85" s="325">
        <v>0</v>
      </c>
    </row>
    <row r="86" spans="1:5">
      <c r="A86" s="323" t="s">
        <v>330</v>
      </c>
      <c r="B86" s="324" t="s">
        <v>331</v>
      </c>
      <c r="C86" s="325">
        <v>0</v>
      </c>
      <c r="D86" s="325">
        <v>0</v>
      </c>
      <c r="E86" s="325">
        <f>E87+E88+E89+E90+E91</f>
        <v>0</v>
      </c>
    </row>
    <row r="87" spans="1:5">
      <c r="A87" s="323" t="s">
        <v>332</v>
      </c>
      <c r="B87" s="324" t="s">
        <v>333</v>
      </c>
      <c r="C87" s="325">
        <v>0</v>
      </c>
      <c r="D87" s="325">
        <v>0</v>
      </c>
      <c r="E87" s="325">
        <v>0</v>
      </c>
    </row>
    <row r="88" spans="1:5">
      <c r="A88" s="323" t="s">
        <v>334</v>
      </c>
      <c r="B88" s="324" t="s">
        <v>335</v>
      </c>
      <c r="C88" s="325">
        <v>0</v>
      </c>
      <c r="D88" s="325">
        <v>0</v>
      </c>
      <c r="E88" s="325">
        <v>0</v>
      </c>
    </row>
    <row r="89" spans="1:5">
      <c r="A89" s="323" t="s">
        <v>336</v>
      </c>
      <c r="B89" s="324" t="s">
        <v>337</v>
      </c>
      <c r="C89" s="325">
        <v>0</v>
      </c>
      <c r="D89" s="325">
        <v>0</v>
      </c>
      <c r="E89" s="325">
        <v>0</v>
      </c>
    </row>
    <row r="90" spans="1:5">
      <c r="A90" s="323" t="s">
        <v>338</v>
      </c>
      <c r="B90" s="324" t="s">
        <v>339</v>
      </c>
      <c r="C90" s="325">
        <v>0</v>
      </c>
      <c r="D90" s="325">
        <v>0</v>
      </c>
      <c r="E90" s="325">
        <v>0</v>
      </c>
    </row>
    <row r="91" spans="1:5" ht="25.5">
      <c r="A91" s="323" t="s">
        <v>340</v>
      </c>
      <c r="B91" s="324" t="s">
        <v>341</v>
      </c>
      <c r="C91" s="325">
        <v>0</v>
      </c>
      <c r="D91" s="325">
        <v>0</v>
      </c>
      <c r="E91" s="325">
        <v>0</v>
      </c>
    </row>
    <row r="92" spans="1:5" ht="25.5">
      <c r="A92" s="323" t="s">
        <v>342</v>
      </c>
      <c r="B92" s="324" t="s">
        <v>343</v>
      </c>
      <c r="C92" s="325">
        <v>0</v>
      </c>
      <c r="D92" s="325">
        <v>0</v>
      </c>
      <c r="E92" s="325">
        <v>0</v>
      </c>
    </row>
    <row r="93" spans="1:5" ht="25.5">
      <c r="A93" s="323" t="s">
        <v>344</v>
      </c>
      <c r="B93" s="324" t="s">
        <v>345</v>
      </c>
      <c r="C93" s="325">
        <v>0</v>
      </c>
      <c r="D93" s="325">
        <v>0</v>
      </c>
      <c r="E93" s="325">
        <v>0</v>
      </c>
    </row>
    <row r="94" spans="1:5" ht="25.5">
      <c r="A94" s="323" t="s">
        <v>346</v>
      </c>
      <c r="B94" s="324" t="s">
        <v>347</v>
      </c>
      <c r="C94" s="325">
        <v>0</v>
      </c>
      <c r="D94" s="325">
        <v>0</v>
      </c>
      <c r="E94" s="325">
        <v>0</v>
      </c>
    </row>
    <row r="95" spans="1:5" ht="25.5">
      <c r="A95" s="323" t="s">
        <v>348</v>
      </c>
      <c r="B95" s="324" t="s">
        <v>349</v>
      </c>
      <c r="C95" s="325">
        <v>0</v>
      </c>
      <c r="D95" s="325">
        <v>0</v>
      </c>
      <c r="E95" s="325">
        <v>0</v>
      </c>
    </row>
    <row r="96" spans="1:5" ht="25.5">
      <c r="A96" s="323" t="s">
        <v>350</v>
      </c>
      <c r="B96" s="324" t="s">
        <v>351</v>
      </c>
      <c r="C96" s="325">
        <v>0</v>
      </c>
      <c r="D96" s="325">
        <v>0</v>
      </c>
      <c r="E96" s="325">
        <v>0</v>
      </c>
    </row>
    <row r="97" spans="1:5" ht="25.5">
      <c r="A97" s="323" t="s">
        <v>352</v>
      </c>
      <c r="B97" s="324" t="s">
        <v>353</v>
      </c>
      <c r="C97" s="325">
        <v>0</v>
      </c>
      <c r="D97" s="325">
        <v>0</v>
      </c>
      <c r="E97" s="325">
        <v>0</v>
      </c>
    </row>
    <row r="98" spans="1:5" ht="25.5">
      <c r="A98" s="323" t="s">
        <v>354</v>
      </c>
      <c r="B98" s="324" t="s">
        <v>355</v>
      </c>
      <c r="C98" s="325">
        <v>0</v>
      </c>
      <c r="D98" s="325">
        <v>0</v>
      </c>
      <c r="E98" s="325">
        <v>0</v>
      </c>
    </row>
    <row r="99" spans="1:5" ht="25.5">
      <c r="A99" s="323" t="s">
        <v>356</v>
      </c>
      <c r="B99" s="324" t="s">
        <v>357</v>
      </c>
      <c r="C99" s="325">
        <v>0</v>
      </c>
      <c r="D99" s="325">
        <v>0</v>
      </c>
      <c r="E99" s="325">
        <v>0</v>
      </c>
    </row>
    <row r="100" spans="1:5">
      <c r="A100" s="323" t="s">
        <v>358</v>
      </c>
      <c r="B100" s="324" t="s">
        <v>359</v>
      </c>
      <c r="C100" s="325">
        <v>0</v>
      </c>
      <c r="D100" s="325">
        <v>0</v>
      </c>
      <c r="E100" s="325">
        <f>E101+E102+E103+E104+E105+E106+E107</f>
        <v>0</v>
      </c>
    </row>
    <row r="101" spans="1:5" ht="25.5">
      <c r="A101" s="323" t="s">
        <v>360</v>
      </c>
      <c r="B101" s="324" t="s">
        <v>361</v>
      </c>
      <c r="C101" s="325">
        <v>0</v>
      </c>
      <c r="D101" s="325">
        <v>0</v>
      </c>
      <c r="E101" s="325">
        <v>0</v>
      </c>
    </row>
    <row r="102" spans="1:5" ht="25.5">
      <c r="A102" s="323" t="s">
        <v>362</v>
      </c>
      <c r="B102" s="324" t="s">
        <v>363</v>
      </c>
      <c r="C102" s="325">
        <v>0</v>
      </c>
      <c r="D102" s="325">
        <v>0</v>
      </c>
      <c r="E102" s="325">
        <v>0</v>
      </c>
    </row>
    <row r="103" spans="1:5" ht="25.5">
      <c r="A103" s="323" t="s">
        <v>364</v>
      </c>
      <c r="B103" s="324" t="s">
        <v>365</v>
      </c>
      <c r="C103" s="325">
        <v>0</v>
      </c>
      <c r="D103" s="325">
        <v>0</v>
      </c>
      <c r="E103" s="325">
        <v>0</v>
      </c>
    </row>
    <row r="104" spans="1:5" ht="25.5">
      <c r="A104" s="323" t="s">
        <v>366</v>
      </c>
      <c r="B104" s="324" t="s">
        <v>367</v>
      </c>
      <c r="C104" s="325">
        <v>0</v>
      </c>
      <c r="D104" s="325">
        <v>0</v>
      </c>
      <c r="E104" s="325">
        <v>0</v>
      </c>
    </row>
    <row r="105" spans="1:5" ht="25.5">
      <c r="A105" s="323" t="s">
        <v>368</v>
      </c>
      <c r="B105" s="324" t="s">
        <v>369</v>
      </c>
      <c r="C105" s="325">
        <v>0</v>
      </c>
      <c r="D105" s="325">
        <v>0</v>
      </c>
      <c r="E105" s="325">
        <v>0</v>
      </c>
    </row>
    <row r="106" spans="1:5" ht="25.5">
      <c r="A106" s="323" t="s">
        <v>370</v>
      </c>
      <c r="B106" s="324" t="s">
        <v>371</v>
      </c>
      <c r="C106" s="325">
        <v>0</v>
      </c>
      <c r="D106" s="325">
        <v>0</v>
      </c>
      <c r="E106" s="325">
        <v>0</v>
      </c>
    </row>
    <row r="107" spans="1:5" ht="25.5">
      <c r="A107" s="323" t="s">
        <v>372</v>
      </c>
      <c r="B107" s="324" t="s">
        <v>373</v>
      </c>
      <c r="C107" s="325">
        <v>0</v>
      </c>
      <c r="D107" s="325">
        <v>0</v>
      </c>
      <c r="E107" s="325">
        <v>0</v>
      </c>
    </row>
    <row r="108" spans="1:5">
      <c r="A108" s="326" t="s">
        <v>374</v>
      </c>
      <c r="B108" s="327" t="s">
        <v>375</v>
      </c>
      <c r="C108" s="328">
        <f>C65+C67+C69+C76+C86+C92+C96+C100</f>
        <v>0</v>
      </c>
      <c r="D108" s="328">
        <f t="shared" ref="D108:E108" si="11">D65+D67+D69+D76+D86+D92+D96+D100</f>
        <v>0</v>
      </c>
      <c r="E108" s="328">
        <f t="shared" si="11"/>
        <v>0</v>
      </c>
    </row>
    <row r="109" spans="1:5" ht="25.5">
      <c r="A109" s="323" t="s">
        <v>376</v>
      </c>
      <c r="B109" s="324" t="s">
        <v>377</v>
      </c>
      <c r="C109" s="325">
        <v>0</v>
      </c>
      <c r="D109" s="325">
        <v>0</v>
      </c>
      <c r="E109" s="325">
        <v>0</v>
      </c>
    </row>
    <row r="110" spans="1:5" ht="25.5">
      <c r="A110" s="323" t="s">
        <v>378</v>
      </c>
      <c r="B110" s="324" t="s">
        <v>379</v>
      </c>
      <c r="C110" s="325">
        <v>0</v>
      </c>
      <c r="D110" s="325">
        <v>0</v>
      </c>
      <c r="E110" s="325">
        <v>0</v>
      </c>
    </row>
    <row r="111" spans="1:5" ht="25.5">
      <c r="A111" s="323" t="s">
        <v>380</v>
      </c>
      <c r="B111" s="324" t="s">
        <v>381</v>
      </c>
      <c r="C111" s="325">
        <v>0</v>
      </c>
      <c r="D111" s="325">
        <v>0</v>
      </c>
      <c r="E111" s="325">
        <v>0</v>
      </c>
    </row>
    <row r="112" spans="1:5" ht="25.5">
      <c r="A112" s="323" t="s">
        <v>382</v>
      </c>
      <c r="B112" s="324" t="s">
        <v>383</v>
      </c>
      <c r="C112" s="325">
        <v>0</v>
      </c>
      <c r="D112" s="325">
        <v>0</v>
      </c>
      <c r="E112" s="325">
        <v>0</v>
      </c>
    </row>
    <row r="113" spans="1:5">
      <c r="A113" s="323" t="s">
        <v>384</v>
      </c>
      <c r="B113" s="324" t="s">
        <v>385</v>
      </c>
      <c r="C113" s="325">
        <v>0</v>
      </c>
      <c r="D113" s="325">
        <v>0</v>
      </c>
      <c r="E113" s="325">
        <f>E114+E115+E116+E117+E118+E119</f>
        <v>0</v>
      </c>
    </row>
    <row r="114" spans="1:5">
      <c r="A114" s="323" t="s">
        <v>386</v>
      </c>
      <c r="B114" s="324" t="s">
        <v>387</v>
      </c>
      <c r="C114" s="325">
        <v>0</v>
      </c>
      <c r="D114" s="325">
        <v>0</v>
      </c>
      <c r="E114" s="325">
        <v>0</v>
      </c>
    </row>
    <row r="115" spans="1:5" ht="25.5">
      <c r="A115" s="323" t="s">
        <v>388</v>
      </c>
      <c r="B115" s="324" t="s">
        <v>389</v>
      </c>
      <c r="C115" s="325">
        <v>0</v>
      </c>
      <c r="D115" s="325">
        <v>0</v>
      </c>
      <c r="E115" s="325">
        <v>0</v>
      </c>
    </row>
    <row r="116" spans="1:5" ht="25.5">
      <c r="A116" s="323" t="s">
        <v>390</v>
      </c>
      <c r="B116" s="324" t="s">
        <v>391</v>
      </c>
      <c r="C116" s="325">
        <v>0</v>
      </c>
      <c r="D116" s="325">
        <v>0</v>
      </c>
      <c r="E116" s="325">
        <v>0</v>
      </c>
    </row>
    <row r="117" spans="1:5">
      <c r="A117" s="323" t="s">
        <v>392</v>
      </c>
      <c r="B117" s="324" t="s">
        <v>393</v>
      </c>
      <c r="C117" s="325">
        <v>0</v>
      </c>
      <c r="D117" s="325">
        <v>0</v>
      </c>
      <c r="E117" s="325">
        <v>0</v>
      </c>
    </row>
    <row r="118" spans="1:5">
      <c r="A118" s="323" t="s">
        <v>394</v>
      </c>
      <c r="B118" s="324" t="s">
        <v>395</v>
      </c>
      <c r="C118" s="325">
        <v>0</v>
      </c>
      <c r="D118" s="325">
        <v>0</v>
      </c>
      <c r="E118" s="325">
        <v>0</v>
      </c>
    </row>
    <row r="119" spans="1:5">
      <c r="A119" s="323" t="s">
        <v>396</v>
      </c>
      <c r="B119" s="324" t="s">
        <v>397</v>
      </c>
      <c r="C119" s="325">
        <v>0</v>
      </c>
      <c r="D119" s="325">
        <v>0</v>
      </c>
      <c r="E119" s="325">
        <v>0</v>
      </c>
    </row>
    <row r="120" spans="1:5">
      <c r="A120" s="323" t="s">
        <v>398</v>
      </c>
      <c r="B120" s="324" t="s">
        <v>399</v>
      </c>
      <c r="C120" s="325">
        <v>0</v>
      </c>
      <c r="D120" s="325">
        <v>0</v>
      </c>
      <c r="E120" s="325">
        <v>0</v>
      </c>
    </row>
    <row r="121" spans="1:5" ht="25.5">
      <c r="A121" s="323" t="s">
        <v>400</v>
      </c>
      <c r="B121" s="324" t="s">
        <v>401</v>
      </c>
      <c r="C121" s="325">
        <v>0</v>
      </c>
      <c r="D121" s="325">
        <v>0</v>
      </c>
      <c r="E121" s="325">
        <v>0</v>
      </c>
    </row>
    <row r="122" spans="1:5">
      <c r="A122" s="323" t="s">
        <v>402</v>
      </c>
      <c r="B122" s="324" t="s">
        <v>403</v>
      </c>
      <c r="C122" s="325">
        <v>0</v>
      </c>
      <c r="D122" s="325">
        <v>0</v>
      </c>
      <c r="E122" s="325">
        <v>0</v>
      </c>
    </row>
    <row r="123" spans="1:5">
      <c r="A123" s="323" t="s">
        <v>404</v>
      </c>
      <c r="B123" s="324" t="s">
        <v>405</v>
      </c>
      <c r="C123" s="325">
        <v>0</v>
      </c>
      <c r="D123" s="325">
        <v>0</v>
      </c>
      <c r="E123" s="325">
        <v>0</v>
      </c>
    </row>
    <row r="124" spans="1:5" ht="25.5">
      <c r="A124" s="323" t="s">
        <v>406</v>
      </c>
      <c r="B124" s="324" t="s">
        <v>407</v>
      </c>
      <c r="C124" s="325">
        <v>0</v>
      </c>
      <c r="D124" s="325">
        <v>0</v>
      </c>
      <c r="E124" s="325">
        <v>0</v>
      </c>
    </row>
    <row r="125" spans="1:5" ht="25.5">
      <c r="A125" s="323" t="s">
        <v>408</v>
      </c>
      <c r="B125" s="324" t="s">
        <v>409</v>
      </c>
      <c r="C125" s="325">
        <v>0</v>
      </c>
      <c r="D125" s="325">
        <v>0</v>
      </c>
      <c r="E125" s="325">
        <v>0</v>
      </c>
    </row>
    <row r="126" spans="1:5" ht="25.5">
      <c r="A126" s="323" t="s">
        <v>410</v>
      </c>
      <c r="B126" s="324" t="s">
        <v>411</v>
      </c>
      <c r="C126" s="325">
        <v>0</v>
      </c>
      <c r="D126" s="325">
        <v>0</v>
      </c>
      <c r="E126" s="325">
        <v>0</v>
      </c>
    </row>
    <row r="127" spans="1:5" ht="25.5">
      <c r="A127" s="323" t="s">
        <v>412</v>
      </c>
      <c r="B127" s="324" t="s">
        <v>413</v>
      </c>
      <c r="C127" s="325">
        <v>0</v>
      </c>
      <c r="D127" s="325">
        <v>0</v>
      </c>
      <c r="E127" s="325">
        <v>0</v>
      </c>
    </row>
    <row r="128" spans="1:5">
      <c r="A128" s="323" t="s">
        <v>414</v>
      </c>
      <c r="B128" s="324" t="s">
        <v>415</v>
      </c>
      <c r="C128" s="325">
        <v>0</v>
      </c>
      <c r="D128" s="325">
        <v>0</v>
      </c>
      <c r="E128" s="325">
        <v>0</v>
      </c>
    </row>
    <row r="129" spans="1:5">
      <c r="A129" s="323" t="s">
        <v>416</v>
      </c>
      <c r="B129" s="324" t="s">
        <v>417</v>
      </c>
      <c r="C129" s="325">
        <v>0</v>
      </c>
      <c r="D129" s="325">
        <v>0</v>
      </c>
      <c r="E129" s="325">
        <v>0</v>
      </c>
    </row>
    <row r="130" spans="1:5">
      <c r="A130" s="323" t="s">
        <v>418</v>
      </c>
      <c r="B130" s="324" t="s">
        <v>419</v>
      </c>
      <c r="C130" s="325">
        <v>0</v>
      </c>
      <c r="D130" s="325">
        <v>0</v>
      </c>
      <c r="E130" s="325">
        <f>E131+E132+E133+E134+E135</f>
        <v>0</v>
      </c>
    </row>
    <row r="131" spans="1:5">
      <c r="A131" s="323" t="s">
        <v>420</v>
      </c>
      <c r="B131" s="324" t="s">
        <v>421</v>
      </c>
      <c r="C131" s="325">
        <v>0</v>
      </c>
      <c r="D131" s="325">
        <v>0</v>
      </c>
      <c r="E131" s="325">
        <v>0</v>
      </c>
    </row>
    <row r="132" spans="1:5">
      <c r="A132" s="323" t="s">
        <v>422</v>
      </c>
      <c r="B132" s="324" t="s">
        <v>423</v>
      </c>
      <c r="C132" s="325">
        <v>0</v>
      </c>
      <c r="D132" s="325">
        <v>0</v>
      </c>
      <c r="E132" s="325">
        <v>0</v>
      </c>
    </row>
    <row r="133" spans="1:5" ht="25.5">
      <c r="A133" s="323" t="s">
        <v>424</v>
      </c>
      <c r="B133" s="324" t="s">
        <v>425</v>
      </c>
      <c r="C133" s="325">
        <v>0</v>
      </c>
      <c r="D133" s="325">
        <v>0</v>
      </c>
      <c r="E133" s="325">
        <v>0</v>
      </c>
    </row>
    <row r="134" spans="1:5">
      <c r="A134" s="323" t="s">
        <v>426</v>
      </c>
      <c r="B134" s="324" t="s">
        <v>427</v>
      </c>
      <c r="C134" s="325">
        <v>0</v>
      </c>
      <c r="D134" s="325">
        <v>0</v>
      </c>
      <c r="E134" s="325">
        <v>0</v>
      </c>
    </row>
    <row r="135" spans="1:5" ht="25.5">
      <c r="A135" s="323" t="s">
        <v>428</v>
      </c>
      <c r="B135" s="324" t="s">
        <v>429</v>
      </c>
      <c r="C135" s="325">
        <v>0</v>
      </c>
      <c r="D135" s="325">
        <v>0</v>
      </c>
      <c r="E135" s="325">
        <v>0</v>
      </c>
    </row>
    <row r="136" spans="1:5" ht="25.5">
      <c r="A136" s="323" t="s">
        <v>430</v>
      </c>
      <c r="B136" s="324" t="s">
        <v>431</v>
      </c>
      <c r="C136" s="325">
        <v>0</v>
      </c>
      <c r="D136" s="325">
        <v>0</v>
      </c>
      <c r="E136" s="325">
        <f>E137+E138+E139</f>
        <v>0</v>
      </c>
    </row>
    <row r="137" spans="1:5" ht="25.5">
      <c r="A137" s="323" t="s">
        <v>432</v>
      </c>
      <c r="B137" s="324" t="s">
        <v>433</v>
      </c>
      <c r="C137" s="325">
        <v>0</v>
      </c>
      <c r="D137" s="325">
        <v>0</v>
      </c>
      <c r="E137" s="325">
        <v>0</v>
      </c>
    </row>
    <row r="138" spans="1:5" ht="25.5">
      <c r="A138" s="323" t="s">
        <v>434</v>
      </c>
      <c r="B138" s="324" t="s">
        <v>435</v>
      </c>
      <c r="C138" s="325">
        <v>0</v>
      </c>
      <c r="D138" s="325">
        <v>0</v>
      </c>
      <c r="E138" s="325">
        <v>0</v>
      </c>
    </row>
    <row r="139" spans="1:5" ht="25.5">
      <c r="A139" s="323" t="s">
        <v>436</v>
      </c>
      <c r="B139" s="324" t="s">
        <v>437</v>
      </c>
      <c r="C139" s="325">
        <v>0</v>
      </c>
      <c r="D139" s="325">
        <v>0</v>
      </c>
      <c r="E139" s="325">
        <v>0</v>
      </c>
    </row>
    <row r="140" spans="1:5" ht="25.5">
      <c r="A140" s="323" t="s">
        <v>438</v>
      </c>
      <c r="B140" s="324" t="s">
        <v>439</v>
      </c>
      <c r="C140" s="325">
        <v>0</v>
      </c>
      <c r="D140" s="325">
        <v>0</v>
      </c>
      <c r="E140" s="325">
        <v>0</v>
      </c>
    </row>
    <row r="141" spans="1:5" ht="25.5">
      <c r="A141" s="323" t="s">
        <v>440</v>
      </c>
      <c r="B141" s="324" t="s">
        <v>441</v>
      </c>
      <c r="C141" s="325">
        <v>0</v>
      </c>
      <c r="D141" s="325">
        <v>0</v>
      </c>
      <c r="E141" s="325">
        <v>0</v>
      </c>
    </row>
    <row r="142" spans="1:5" ht="25.5">
      <c r="A142" s="323" t="s">
        <v>442</v>
      </c>
      <c r="B142" s="324" t="s">
        <v>443</v>
      </c>
      <c r="C142" s="325">
        <v>0</v>
      </c>
      <c r="D142" s="325">
        <v>0</v>
      </c>
      <c r="E142" s="325">
        <v>0</v>
      </c>
    </row>
    <row r="143" spans="1:5" ht="25.5">
      <c r="A143" s="323" t="s">
        <v>444</v>
      </c>
      <c r="B143" s="324" t="s">
        <v>445</v>
      </c>
      <c r="C143" s="325">
        <v>0</v>
      </c>
      <c r="D143" s="325">
        <v>0</v>
      </c>
      <c r="E143" s="325">
        <v>0</v>
      </c>
    </row>
    <row r="144" spans="1:5" ht="25.5">
      <c r="A144" s="323" t="s">
        <v>446</v>
      </c>
      <c r="B144" s="324" t="s">
        <v>447</v>
      </c>
      <c r="C144" s="325">
        <v>0</v>
      </c>
      <c r="D144" s="325">
        <v>0</v>
      </c>
      <c r="E144" s="325">
        <f>E145+E146+E147+E148</f>
        <v>0</v>
      </c>
    </row>
    <row r="145" spans="1:5" ht="25.5">
      <c r="A145" s="323" t="s">
        <v>448</v>
      </c>
      <c r="B145" s="324" t="s">
        <v>449</v>
      </c>
      <c r="C145" s="325">
        <v>0</v>
      </c>
      <c r="D145" s="325">
        <v>0</v>
      </c>
      <c r="E145" s="325">
        <v>0</v>
      </c>
    </row>
    <row r="146" spans="1:5" ht="25.5">
      <c r="A146" s="323" t="s">
        <v>450</v>
      </c>
      <c r="B146" s="324" t="s">
        <v>451</v>
      </c>
      <c r="C146" s="325">
        <v>0</v>
      </c>
      <c r="D146" s="325">
        <v>0</v>
      </c>
      <c r="E146" s="325">
        <v>0</v>
      </c>
    </row>
    <row r="147" spans="1:5" ht="25.5">
      <c r="A147" s="323" t="s">
        <v>452</v>
      </c>
      <c r="B147" s="324" t="s">
        <v>453</v>
      </c>
      <c r="C147" s="325">
        <v>0</v>
      </c>
      <c r="D147" s="325">
        <v>0</v>
      </c>
      <c r="E147" s="325">
        <v>0</v>
      </c>
    </row>
    <row r="148" spans="1:5" ht="25.5">
      <c r="A148" s="323" t="s">
        <v>454</v>
      </c>
      <c r="B148" s="324" t="s">
        <v>455</v>
      </c>
      <c r="C148" s="325">
        <v>0</v>
      </c>
      <c r="D148" s="325">
        <v>0</v>
      </c>
      <c r="E148" s="325">
        <v>0</v>
      </c>
    </row>
    <row r="149" spans="1:5">
      <c r="A149" s="326" t="s">
        <v>456</v>
      </c>
      <c r="B149" s="327" t="s">
        <v>457</v>
      </c>
      <c r="C149" s="328">
        <f>C150+C151+C153+C152+C154+C155+C156+C157+C158+C159+C160+C161+C162+C163</f>
        <v>0</v>
      </c>
      <c r="D149" s="328">
        <f t="shared" ref="D149:E149" si="12">D150+D151+D153+D152+D154+D155+D156+D157+D158+D159+D160+D161+D162+D163</f>
        <v>0</v>
      </c>
      <c r="E149" s="328">
        <f t="shared" si="12"/>
        <v>0</v>
      </c>
    </row>
    <row r="150" spans="1:5">
      <c r="A150" s="323" t="s">
        <v>458</v>
      </c>
      <c r="B150" s="324" t="s">
        <v>459</v>
      </c>
      <c r="C150" s="325">
        <v>0</v>
      </c>
      <c r="D150" s="325">
        <v>0</v>
      </c>
      <c r="E150" s="325">
        <f>E151+E152+E153+E154+E155+E156</f>
        <v>0</v>
      </c>
    </row>
    <row r="151" spans="1:5">
      <c r="A151" s="323" t="s">
        <v>460</v>
      </c>
      <c r="B151" s="324" t="s">
        <v>461</v>
      </c>
      <c r="C151" s="325">
        <v>0</v>
      </c>
      <c r="D151" s="325">
        <v>0</v>
      </c>
      <c r="E151" s="325">
        <v>0</v>
      </c>
    </row>
    <row r="152" spans="1:5">
      <c r="A152" s="323" t="s">
        <v>462</v>
      </c>
      <c r="B152" s="324" t="s">
        <v>463</v>
      </c>
      <c r="C152" s="325">
        <v>0</v>
      </c>
      <c r="D152" s="325">
        <v>0</v>
      </c>
      <c r="E152" s="325">
        <v>0</v>
      </c>
    </row>
    <row r="153" spans="1:5">
      <c r="A153" s="323" t="s">
        <v>464</v>
      </c>
      <c r="B153" s="324" t="s">
        <v>465</v>
      </c>
      <c r="C153" s="325">
        <v>0</v>
      </c>
      <c r="D153" s="325">
        <v>0</v>
      </c>
      <c r="E153" s="325">
        <v>0</v>
      </c>
    </row>
    <row r="154" spans="1:5">
      <c r="A154" s="323" t="s">
        <v>466</v>
      </c>
      <c r="B154" s="324" t="s">
        <v>467</v>
      </c>
      <c r="C154" s="325">
        <v>0</v>
      </c>
      <c r="D154" s="325">
        <v>0</v>
      </c>
      <c r="E154" s="325">
        <v>0</v>
      </c>
    </row>
    <row r="155" spans="1:5">
      <c r="A155" s="323" t="s">
        <v>468</v>
      </c>
      <c r="B155" s="324" t="s">
        <v>469</v>
      </c>
      <c r="C155" s="325">
        <v>0</v>
      </c>
      <c r="D155" s="325">
        <v>0</v>
      </c>
      <c r="E155" s="325">
        <v>0</v>
      </c>
    </row>
    <row r="156" spans="1:5">
      <c r="A156" s="323" t="s">
        <v>470</v>
      </c>
      <c r="B156" s="324" t="s">
        <v>471</v>
      </c>
      <c r="C156" s="325">
        <v>0</v>
      </c>
      <c r="D156" s="325">
        <v>0</v>
      </c>
      <c r="E156" s="325">
        <v>0</v>
      </c>
    </row>
    <row r="157" spans="1:5">
      <c r="A157" s="323" t="s">
        <v>472</v>
      </c>
      <c r="B157" s="324" t="s">
        <v>473</v>
      </c>
      <c r="C157" s="325">
        <v>0</v>
      </c>
      <c r="D157" s="325">
        <v>0</v>
      </c>
      <c r="E157" s="325">
        <v>0</v>
      </c>
    </row>
    <row r="158" spans="1:5">
      <c r="A158" s="323" t="s">
        <v>474</v>
      </c>
      <c r="B158" s="324" t="s">
        <v>475</v>
      </c>
      <c r="C158" s="325">
        <v>0</v>
      </c>
      <c r="D158" s="325">
        <v>0</v>
      </c>
      <c r="E158" s="325">
        <v>0</v>
      </c>
    </row>
    <row r="159" spans="1:5">
      <c r="A159" s="323" t="s">
        <v>476</v>
      </c>
      <c r="B159" s="324" t="s">
        <v>477</v>
      </c>
      <c r="C159" s="325">
        <v>0</v>
      </c>
      <c r="D159" s="325">
        <v>0</v>
      </c>
      <c r="E159" s="325">
        <v>0</v>
      </c>
    </row>
    <row r="160" spans="1:5">
      <c r="A160" s="323" t="s">
        <v>478</v>
      </c>
      <c r="B160" s="324" t="s">
        <v>479</v>
      </c>
      <c r="C160" s="325">
        <v>0</v>
      </c>
      <c r="D160" s="325">
        <v>0</v>
      </c>
      <c r="E160" s="325">
        <v>0</v>
      </c>
    </row>
    <row r="161" spans="1:5" ht="25.5">
      <c r="A161" s="323" t="s">
        <v>480</v>
      </c>
      <c r="B161" s="324" t="s">
        <v>481</v>
      </c>
      <c r="C161" s="325">
        <v>0</v>
      </c>
      <c r="D161" s="325">
        <v>0</v>
      </c>
      <c r="E161" s="325">
        <v>0</v>
      </c>
    </row>
    <row r="162" spans="1:5">
      <c r="A162" s="323" t="s">
        <v>482</v>
      </c>
      <c r="B162" s="324" t="s">
        <v>483</v>
      </c>
      <c r="C162" s="325">
        <v>0</v>
      </c>
      <c r="D162" s="325">
        <v>0</v>
      </c>
      <c r="E162" s="325">
        <v>0</v>
      </c>
    </row>
    <row r="163" spans="1:5">
      <c r="A163" s="323" t="s">
        <v>484</v>
      </c>
      <c r="B163" s="324" t="s">
        <v>485</v>
      </c>
      <c r="C163" s="325">
        <v>0</v>
      </c>
      <c r="D163" s="325">
        <v>0</v>
      </c>
      <c r="E163" s="325">
        <v>0</v>
      </c>
    </row>
    <row r="164" spans="1:5">
      <c r="A164" s="323" t="s">
        <v>486</v>
      </c>
      <c r="B164" s="324" t="s">
        <v>487</v>
      </c>
      <c r="C164" s="325">
        <v>0</v>
      </c>
      <c r="D164" s="325">
        <v>0</v>
      </c>
      <c r="E164" s="325">
        <v>0</v>
      </c>
    </row>
    <row r="165" spans="1:5">
      <c r="A165" s="326" t="s">
        <v>488</v>
      </c>
      <c r="B165" s="327" t="s">
        <v>489</v>
      </c>
      <c r="C165" s="328">
        <f>C150+C151-C152+C153+C154+C155+C156+C157+C158+C159+C160+C161+C162+C163+C164</f>
        <v>0</v>
      </c>
      <c r="D165" s="328">
        <f t="shared" ref="D165:E165" si="13">D150+D157+D158+D159+D160+D161+D162+D163+D164</f>
        <v>0</v>
      </c>
      <c r="E165" s="328">
        <f t="shared" si="13"/>
        <v>0</v>
      </c>
    </row>
    <row r="166" spans="1:5">
      <c r="A166" s="326" t="s">
        <v>490</v>
      </c>
      <c r="B166" s="327" t="s">
        <v>491</v>
      </c>
      <c r="C166" s="328">
        <f>C165</f>
        <v>0</v>
      </c>
      <c r="D166" s="328">
        <f t="shared" ref="D166:E166" si="14">D165</f>
        <v>0</v>
      </c>
      <c r="E166" s="328">
        <f t="shared" si="14"/>
        <v>0</v>
      </c>
    </row>
    <row r="167" spans="1:5">
      <c r="A167" s="323" t="s">
        <v>492</v>
      </c>
      <c r="B167" s="324" t="s">
        <v>493</v>
      </c>
      <c r="C167" s="325">
        <v>0</v>
      </c>
      <c r="D167" s="325">
        <v>0</v>
      </c>
      <c r="E167" s="325">
        <v>0</v>
      </c>
    </row>
    <row r="168" spans="1:5">
      <c r="A168" s="323" t="s">
        <v>494</v>
      </c>
      <c r="B168" s="324" t="s">
        <v>495</v>
      </c>
      <c r="C168" s="325">
        <v>0</v>
      </c>
      <c r="D168" s="325">
        <v>0</v>
      </c>
      <c r="E168" s="325">
        <v>0</v>
      </c>
    </row>
    <row r="169" spans="1:5">
      <c r="A169" s="323" t="s">
        <v>496</v>
      </c>
      <c r="B169" s="324" t="s">
        <v>497</v>
      </c>
      <c r="C169" s="325">
        <v>0</v>
      </c>
      <c r="D169" s="325">
        <v>0</v>
      </c>
      <c r="E169" s="325">
        <v>0</v>
      </c>
    </row>
    <row r="170" spans="1:5">
      <c r="A170" s="323" t="s">
        <v>498</v>
      </c>
      <c r="B170" s="324" t="s">
        <v>499</v>
      </c>
      <c r="C170" s="325">
        <v>170101</v>
      </c>
      <c r="D170" s="325">
        <v>0</v>
      </c>
      <c r="E170" s="325">
        <v>0</v>
      </c>
    </row>
    <row r="171" spans="1:5">
      <c r="A171" s="326" t="s">
        <v>500</v>
      </c>
      <c r="B171" s="327" t="s">
        <v>501</v>
      </c>
      <c r="C171" s="328">
        <f>SUM(C167:C170)</f>
        <v>170101</v>
      </c>
      <c r="D171" s="328">
        <f t="shared" ref="D171:E171" si="15">SUM(D167:D170)</f>
        <v>0</v>
      </c>
      <c r="E171" s="328">
        <f t="shared" si="15"/>
        <v>0</v>
      </c>
    </row>
    <row r="172" spans="1:5">
      <c r="A172" s="323" t="s">
        <v>502</v>
      </c>
      <c r="B172" s="324" t="s">
        <v>503</v>
      </c>
      <c r="C172" s="325">
        <v>0</v>
      </c>
      <c r="D172" s="325">
        <v>0</v>
      </c>
      <c r="E172" s="325">
        <v>0</v>
      </c>
    </row>
    <row r="173" spans="1:5">
      <c r="A173" s="323" t="s">
        <v>504</v>
      </c>
      <c r="B173" s="324" t="s">
        <v>505</v>
      </c>
      <c r="C173" s="325">
        <v>0</v>
      </c>
      <c r="D173" s="325">
        <v>0</v>
      </c>
      <c r="E173" s="325">
        <v>0</v>
      </c>
    </row>
    <row r="174" spans="1:5">
      <c r="A174" s="326" t="s">
        <v>506</v>
      </c>
      <c r="B174" s="327" t="s">
        <v>507</v>
      </c>
      <c r="C174" s="328">
        <f>SUM(C172:C173)</f>
        <v>0</v>
      </c>
      <c r="D174" s="328">
        <f t="shared" ref="D174:E174" si="16">SUM(D172:D173)</f>
        <v>0</v>
      </c>
      <c r="E174" s="328">
        <f t="shared" si="16"/>
        <v>0</v>
      </c>
    </row>
    <row r="175" spans="1:5">
      <c r="A175" s="323" t="s">
        <v>508</v>
      </c>
      <c r="B175" s="324" t="s">
        <v>509</v>
      </c>
      <c r="C175" s="325">
        <v>0</v>
      </c>
      <c r="D175" s="325">
        <v>0</v>
      </c>
      <c r="E175" s="325">
        <v>0</v>
      </c>
    </row>
    <row r="176" spans="1:5" ht="25.5">
      <c r="A176" s="323" t="s">
        <v>510</v>
      </c>
      <c r="B176" s="324" t="s">
        <v>511</v>
      </c>
      <c r="C176" s="325">
        <v>0</v>
      </c>
      <c r="D176" s="325">
        <v>0</v>
      </c>
      <c r="E176" s="325">
        <v>0</v>
      </c>
    </row>
    <row r="177" spans="1:5">
      <c r="A177" s="326" t="s">
        <v>512</v>
      </c>
      <c r="B177" s="327" t="s">
        <v>513</v>
      </c>
      <c r="C177" s="328">
        <f>SUM(C175:C176)</f>
        <v>0</v>
      </c>
      <c r="D177" s="328">
        <f t="shared" ref="D177:E177" si="17">SUM(D175:D176)</f>
        <v>0</v>
      </c>
      <c r="E177" s="328">
        <f t="shared" si="17"/>
        <v>0</v>
      </c>
    </row>
    <row r="178" spans="1:5">
      <c r="A178" s="326" t="s">
        <v>514</v>
      </c>
      <c r="B178" s="327" t="s">
        <v>515</v>
      </c>
      <c r="C178" s="328">
        <f>C171+C174+C177</f>
        <v>170101</v>
      </c>
      <c r="D178" s="328">
        <f t="shared" ref="D178:E178" si="18">D171+D174+D177</f>
        <v>0</v>
      </c>
      <c r="E178" s="328">
        <f t="shared" si="18"/>
        <v>0</v>
      </c>
    </row>
    <row r="179" spans="1:5">
      <c r="A179" s="323" t="s">
        <v>516</v>
      </c>
      <c r="B179" s="324" t="s">
        <v>517</v>
      </c>
      <c r="C179" s="325">
        <v>0</v>
      </c>
      <c r="D179" s="325">
        <v>0</v>
      </c>
      <c r="E179" s="325">
        <v>0</v>
      </c>
    </row>
    <row r="180" spans="1:5">
      <c r="A180" s="323" t="s">
        <v>518</v>
      </c>
      <c r="B180" s="324" t="s">
        <v>519</v>
      </c>
      <c r="C180" s="325">
        <v>1400810</v>
      </c>
      <c r="D180" s="325">
        <v>0</v>
      </c>
      <c r="E180" s="325">
        <v>0</v>
      </c>
    </row>
    <row r="181" spans="1:5">
      <c r="A181" s="323" t="s">
        <v>520</v>
      </c>
      <c r="B181" s="324" t="s">
        <v>521</v>
      </c>
      <c r="C181" s="325">
        <v>0</v>
      </c>
      <c r="D181" s="325">
        <v>0</v>
      </c>
      <c r="E181" s="325">
        <v>0</v>
      </c>
    </row>
    <row r="182" spans="1:5">
      <c r="A182" s="326" t="s">
        <v>522</v>
      </c>
      <c r="B182" s="327" t="s">
        <v>523</v>
      </c>
      <c r="C182" s="328">
        <v>1400810</v>
      </c>
      <c r="D182" s="328">
        <v>0</v>
      </c>
      <c r="E182" s="328">
        <v>0</v>
      </c>
    </row>
    <row r="183" spans="1:5">
      <c r="A183" s="326" t="s">
        <v>524</v>
      </c>
      <c r="B183" s="327" t="s">
        <v>525</v>
      </c>
      <c r="C183" s="328">
        <f>C35+C50+C64+C166+C178+C182</f>
        <v>58373020</v>
      </c>
      <c r="D183" s="328">
        <f t="shared" ref="D183" si="19">D35+D50+D64+D166+D178+D182</f>
        <v>0</v>
      </c>
      <c r="E183" s="328">
        <v>55631637</v>
      </c>
    </row>
    <row r="184" spans="1:5">
      <c r="A184" s="326"/>
      <c r="B184" s="327" t="s">
        <v>526</v>
      </c>
      <c r="C184" s="328"/>
      <c r="D184" s="328"/>
      <c r="E184" s="328"/>
    </row>
    <row r="185" spans="1:5">
      <c r="A185" s="323" t="s">
        <v>527</v>
      </c>
      <c r="B185" s="324" t="s">
        <v>528</v>
      </c>
      <c r="C185" s="325">
        <v>39720755</v>
      </c>
      <c r="D185" s="325">
        <v>0</v>
      </c>
      <c r="E185" s="325">
        <v>39720755</v>
      </c>
    </row>
    <row r="186" spans="1:5">
      <c r="A186" s="323" t="s">
        <v>529</v>
      </c>
      <c r="B186" s="324" t="s">
        <v>530</v>
      </c>
      <c r="C186" s="325">
        <v>0</v>
      </c>
      <c r="D186" s="325">
        <v>0</v>
      </c>
      <c r="E186" s="325">
        <v>0</v>
      </c>
    </row>
    <row r="187" spans="1:5">
      <c r="A187" s="323" t="s">
        <v>531</v>
      </c>
      <c r="B187" s="324" t="s">
        <v>532</v>
      </c>
      <c r="C187" s="325">
        <v>0</v>
      </c>
      <c r="D187" s="325">
        <v>0</v>
      </c>
      <c r="E187" s="325">
        <v>0</v>
      </c>
    </row>
    <row r="188" spans="1:5">
      <c r="A188" s="323" t="s">
        <v>533</v>
      </c>
      <c r="B188" s="324" t="s">
        <v>534</v>
      </c>
      <c r="C188" s="325">
        <v>0</v>
      </c>
      <c r="D188" s="325">
        <v>0</v>
      </c>
      <c r="E188" s="325">
        <v>0</v>
      </c>
    </row>
    <row r="189" spans="1:5">
      <c r="A189" s="323" t="s">
        <v>535</v>
      </c>
      <c r="B189" s="324" t="s">
        <v>536</v>
      </c>
      <c r="C189" s="325">
        <v>0</v>
      </c>
      <c r="D189" s="325">
        <v>0</v>
      </c>
      <c r="E189" s="325">
        <v>0</v>
      </c>
    </row>
    <row r="190" spans="1:5">
      <c r="A190" s="326" t="s">
        <v>537</v>
      </c>
      <c r="B190" s="327" t="s">
        <v>538</v>
      </c>
      <c r="C190" s="328">
        <f>C187+C188+C189</f>
        <v>0</v>
      </c>
      <c r="D190" s="328">
        <v>0</v>
      </c>
      <c r="E190" s="328">
        <f>E187+E188+E189</f>
        <v>0</v>
      </c>
    </row>
    <row r="191" spans="1:5">
      <c r="A191" s="323" t="s">
        <v>539</v>
      </c>
      <c r="B191" s="324" t="s">
        <v>540</v>
      </c>
      <c r="C191" s="325">
        <v>18696990</v>
      </c>
      <c r="D191" s="325">
        <v>0</v>
      </c>
      <c r="E191" s="325">
        <v>18478065</v>
      </c>
    </row>
    <row r="192" spans="1:5">
      <c r="A192" s="323" t="s">
        <v>541</v>
      </c>
      <c r="B192" s="324" t="s">
        <v>542</v>
      </c>
      <c r="C192" s="325">
        <v>0</v>
      </c>
      <c r="D192" s="325">
        <v>0</v>
      </c>
      <c r="E192" s="325">
        <v>0</v>
      </c>
    </row>
    <row r="193" spans="1:5">
      <c r="A193" s="323" t="s">
        <v>543</v>
      </c>
      <c r="B193" s="324" t="s">
        <v>544</v>
      </c>
      <c r="C193" s="325">
        <v>-218925</v>
      </c>
      <c r="D193" s="325">
        <v>0</v>
      </c>
      <c r="E193" s="325">
        <v>-5171762</v>
      </c>
    </row>
    <row r="194" spans="1:5">
      <c r="A194" s="326" t="s">
        <v>545</v>
      </c>
      <c r="B194" s="327" t="s">
        <v>546</v>
      </c>
      <c r="C194" s="328">
        <f>C185+C186+C190+C191+C192+C193</f>
        <v>58198820</v>
      </c>
      <c r="D194" s="328">
        <v>0</v>
      </c>
      <c r="E194" s="328">
        <f>E185+E186+E190+E191+E192+E193</f>
        <v>53027058</v>
      </c>
    </row>
    <row r="195" spans="1:5">
      <c r="A195" s="323" t="s">
        <v>547</v>
      </c>
      <c r="B195" s="324" t="s">
        <v>548</v>
      </c>
      <c r="C195" s="325">
        <v>0</v>
      </c>
      <c r="D195" s="325">
        <v>0</v>
      </c>
      <c r="E195" s="325">
        <v>0</v>
      </c>
    </row>
    <row r="196" spans="1:5" ht="25.5">
      <c r="A196" s="323" t="s">
        <v>549</v>
      </c>
      <c r="B196" s="324" t="s">
        <v>550</v>
      </c>
      <c r="C196" s="325">
        <v>0</v>
      </c>
      <c r="D196" s="325">
        <v>0</v>
      </c>
      <c r="E196" s="325">
        <v>0</v>
      </c>
    </row>
    <row r="197" spans="1:5">
      <c r="A197" s="323" t="s">
        <v>551</v>
      </c>
      <c r="B197" s="324" t="s">
        <v>552</v>
      </c>
      <c r="C197" s="325">
        <v>174200</v>
      </c>
      <c r="D197" s="325">
        <v>0</v>
      </c>
      <c r="E197" s="325">
        <v>414559</v>
      </c>
    </row>
    <row r="198" spans="1:5">
      <c r="A198" s="323" t="s">
        <v>553</v>
      </c>
      <c r="B198" s="324" t="s">
        <v>554</v>
      </c>
      <c r="C198" s="325">
        <v>0</v>
      </c>
      <c r="D198" s="325">
        <v>0</v>
      </c>
      <c r="E198" s="325">
        <v>0</v>
      </c>
    </row>
    <row r="199" spans="1:5" ht="25.5">
      <c r="A199" s="323" t="s">
        <v>555</v>
      </c>
      <c r="B199" s="324" t="s">
        <v>556</v>
      </c>
      <c r="C199" s="325">
        <f>C200+C201</f>
        <v>0</v>
      </c>
      <c r="D199" s="325">
        <f t="shared" ref="D199:E199" si="20">D200+D201</f>
        <v>0</v>
      </c>
      <c r="E199" s="325">
        <f t="shared" si="20"/>
        <v>0</v>
      </c>
    </row>
    <row r="200" spans="1:5" ht="25.5">
      <c r="A200" s="323" t="s">
        <v>557</v>
      </c>
      <c r="B200" s="324" t="s">
        <v>558</v>
      </c>
      <c r="C200" s="325">
        <v>0</v>
      </c>
      <c r="D200" s="325">
        <v>0</v>
      </c>
      <c r="E200" s="325">
        <v>0</v>
      </c>
    </row>
    <row r="201" spans="1:5" ht="25.5">
      <c r="A201" s="323" t="s">
        <v>559</v>
      </c>
      <c r="B201" s="324" t="s">
        <v>560</v>
      </c>
      <c r="C201" s="325">
        <v>0</v>
      </c>
      <c r="D201" s="325">
        <v>0</v>
      </c>
      <c r="E201" s="325">
        <v>0</v>
      </c>
    </row>
    <row r="202" spans="1:5">
      <c r="A202" s="323" t="s">
        <v>561</v>
      </c>
      <c r="B202" s="324" t="s">
        <v>562</v>
      </c>
      <c r="C202" s="325">
        <v>0</v>
      </c>
      <c r="D202" s="325">
        <v>0</v>
      </c>
      <c r="E202" s="325">
        <v>0</v>
      </c>
    </row>
    <row r="203" spans="1:5">
      <c r="A203" s="323" t="s">
        <v>563</v>
      </c>
      <c r="B203" s="324" t="s">
        <v>564</v>
      </c>
      <c r="C203" s="325">
        <v>0</v>
      </c>
      <c r="D203" s="325">
        <v>0</v>
      </c>
      <c r="E203" s="325">
        <v>0</v>
      </c>
    </row>
    <row r="204" spans="1:5" ht="25.5">
      <c r="A204" s="323" t="s">
        <v>565</v>
      </c>
      <c r="B204" s="324" t="s">
        <v>566</v>
      </c>
      <c r="C204" s="325">
        <f>C205+C206</f>
        <v>0</v>
      </c>
      <c r="D204" s="325">
        <f t="shared" ref="D204:E204" si="21">D205+D206</f>
        <v>0</v>
      </c>
      <c r="E204" s="325">
        <f t="shared" si="21"/>
        <v>0</v>
      </c>
    </row>
    <row r="205" spans="1:5" ht="25.5">
      <c r="A205" s="323" t="s">
        <v>567</v>
      </c>
      <c r="B205" s="324" t="s">
        <v>568</v>
      </c>
      <c r="C205" s="325">
        <v>0</v>
      </c>
      <c r="D205" s="325">
        <v>0</v>
      </c>
      <c r="E205" s="325">
        <v>0</v>
      </c>
    </row>
    <row r="206" spans="1:5" ht="25.5">
      <c r="A206" s="323" t="s">
        <v>569</v>
      </c>
      <c r="B206" s="324" t="s">
        <v>570</v>
      </c>
      <c r="C206" s="325">
        <v>0</v>
      </c>
      <c r="D206" s="325">
        <v>0</v>
      </c>
      <c r="E206" s="325">
        <v>0</v>
      </c>
    </row>
    <row r="207" spans="1:5">
      <c r="A207" s="323" t="s">
        <v>571</v>
      </c>
      <c r="B207" s="324" t="s">
        <v>572</v>
      </c>
      <c r="C207" s="325">
        <v>0</v>
      </c>
      <c r="D207" s="325">
        <v>0</v>
      </c>
      <c r="E207" s="325">
        <v>0</v>
      </c>
    </row>
    <row r="208" spans="1:5" ht="25.5">
      <c r="A208" s="323" t="s">
        <v>573</v>
      </c>
      <c r="B208" s="324" t="s">
        <v>574</v>
      </c>
      <c r="C208" s="325">
        <v>0</v>
      </c>
      <c r="D208" s="325">
        <v>0</v>
      </c>
      <c r="E208" s="325">
        <v>0</v>
      </c>
    </row>
    <row r="209" spans="1:5" ht="25.5">
      <c r="A209" s="323" t="s">
        <v>575</v>
      </c>
      <c r="B209" s="324" t="s">
        <v>576</v>
      </c>
      <c r="C209" s="325">
        <v>0</v>
      </c>
      <c r="D209" s="325">
        <v>0</v>
      </c>
      <c r="E209" s="325">
        <v>0</v>
      </c>
    </row>
    <row r="210" spans="1:5">
      <c r="A210" s="323" t="s">
        <v>577</v>
      </c>
      <c r="B210" s="324" t="s">
        <v>578</v>
      </c>
      <c r="C210" s="325">
        <v>0</v>
      </c>
      <c r="D210" s="325">
        <v>0</v>
      </c>
      <c r="E210" s="325">
        <v>0</v>
      </c>
    </row>
    <row r="211" spans="1:5" ht="25.5">
      <c r="A211" s="323" t="s">
        <v>579</v>
      </c>
      <c r="B211" s="324" t="s">
        <v>580</v>
      </c>
      <c r="C211" s="325">
        <v>0</v>
      </c>
      <c r="D211" s="325">
        <v>0</v>
      </c>
      <c r="E211" s="325">
        <v>0</v>
      </c>
    </row>
    <row r="212" spans="1:5">
      <c r="A212" s="323" t="s">
        <v>581</v>
      </c>
      <c r="B212" s="324" t="s">
        <v>582</v>
      </c>
      <c r="C212" s="325">
        <v>0</v>
      </c>
      <c r="D212" s="325">
        <v>0</v>
      </c>
      <c r="E212" s="325">
        <v>0</v>
      </c>
    </row>
    <row r="213" spans="1:5" ht="25.5">
      <c r="A213" s="323" t="s">
        <v>583</v>
      </c>
      <c r="B213" s="324" t="s">
        <v>584</v>
      </c>
      <c r="C213" s="325">
        <v>0</v>
      </c>
      <c r="D213" s="325">
        <v>0</v>
      </c>
      <c r="E213" s="325">
        <v>0</v>
      </c>
    </row>
    <row r="214" spans="1:5" ht="25.5">
      <c r="A214" s="323" t="s">
        <v>585</v>
      </c>
      <c r="B214" s="324" t="s">
        <v>586</v>
      </c>
      <c r="C214" s="325">
        <v>0</v>
      </c>
      <c r="D214" s="325">
        <v>0</v>
      </c>
      <c r="E214" s="325">
        <v>0</v>
      </c>
    </row>
    <row r="215" spans="1:5">
      <c r="A215" s="323" t="s">
        <v>587</v>
      </c>
      <c r="B215" s="324" t="s">
        <v>588</v>
      </c>
      <c r="C215" s="325">
        <v>0</v>
      </c>
      <c r="D215" s="325">
        <v>0</v>
      </c>
      <c r="E215" s="325">
        <v>0</v>
      </c>
    </row>
    <row r="216" spans="1:5">
      <c r="A216" s="323" t="s">
        <v>589</v>
      </c>
      <c r="B216" s="324" t="s">
        <v>590</v>
      </c>
      <c r="C216" s="325">
        <v>0</v>
      </c>
      <c r="D216" s="325">
        <v>0</v>
      </c>
      <c r="E216" s="325">
        <v>0</v>
      </c>
    </row>
    <row r="217" spans="1:5" ht="25.5">
      <c r="A217" s="323" t="s">
        <v>591</v>
      </c>
      <c r="B217" s="324" t="s">
        <v>592</v>
      </c>
      <c r="C217" s="325">
        <v>0</v>
      </c>
      <c r="D217" s="325">
        <v>0</v>
      </c>
      <c r="E217" s="325">
        <v>0</v>
      </c>
    </row>
    <row r="218" spans="1:5" ht="25.5">
      <c r="A218" s="323" t="s">
        <v>593</v>
      </c>
      <c r="B218" s="324" t="s">
        <v>594</v>
      </c>
      <c r="C218" s="325">
        <v>0</v>
      </c>
      <c r="D218" s="325">
        <v>0</v>
      </c>
      <c r="E218" s="325">
        <v>0</v>
      </c>
    </row>
    <row r="219" spans="1:5">
      <c r="A219" s="323" t="s">
        <v>595</v>
      </c>
      <c r="B219" s="324" t="s">
        <v>596</v>
      </c>
      <c r="C219" s="325">
        <v>0</v>
      </c>
      <c r="D219" s="325">
        <v>0</v>
      </c>
      <c r="E219" s="325">
        <v>0</v>
      </c>
    </row>
    <row r="220" spans="1:5">
      <c r="A220" s="326" t="s">
        <v>597</v>
      </c>
      <c r="B220" s="327" t="s">
        <v>598</v>
      </c>
      <c r="C220" s="328">
        <f>C195+C196+C197+C198+C199+C202+C203+C204+C207</f>
        <v>174200</v>
      </c>
      <c r="D220" s="328">
        <f t="shared" ref="D220:E220" si="22">D195+D196+D197+D198+D199+D202+D203+D204+D207</f>
        <v>0</v>
      </c>
      <c r="E220" s="328">
        <f t="shared" si="22"/>
        <v>414559</v>
      </c>
    </row>
    <row r="221" spans="1:5">
      <c r="A221" s="323" t="s">
        <v>599</v>
      </c>
      <c r="B221" s="324" t="s">
        <v>600</v>
      </c>
      <c r="C221" s="325">
        <v>0</v>
      </c>
      <c r="D221" s="325">
        <v>0</v>
      </c>
      <c r="E221" s="325">
        <v>0</v>
      </c>
    </row>
    <row r="222" spans="1:5" ht="25.5">
      <c r="A222" s="323" t="s">
        <v>601</v>
      </c>
      <c r="B222" s="324" t="s">
        <v>602</v>
      </c>
      <c r="C222" s="325">
        <v>0</v>
      </c>
      <c r="D222" s="325">
        <v>0</v>
      </c>
      <c r="E222" s="325">
        <v>0</v>
      </c>
    </row>
    <row r="223" spans="1:5">
      <c r="A223" s="323" t="s">
        <v>603</v>
      </c>
      <c r="B223" s="324" t="s">
        <v>604</v>
      </c>
      <c r="C223" s="325">
        <v>0</v>
      </c>
      <c r="D223" s="325">
        <v>0</v>
      </c>
      <c r="E223" s="325">
        <v>0</v>
      </c>
    </row>
    <row r="224" spans="1:5">
      <c r="A224" s="323" t="s">
        <v>605</v>
      </c>
      <c r="B224" s="324" t="s">
        <v>606</v>
      </c>
      <c r="C224" s="325">
        <v>0</v>
      </c>
      <c r="D224" s="325">
        <v>0</v>
      </c>
      <c r="E224" s="325">
        <v>0</v>
      </c>
    </row>
    <row r="225" spans="1:5" ht="25.5">
      <c r="A225" s="323" t="s">
        <v>607</v>
      </c>
      <c r="B225" s="324" t="s">
        <v>608</v>
      </c>
      <c r="C225" s="325"/>
      <c r="D225" s="325">
        <f t="shared" ref="D225:E225" si="23">D226+D227</f>
        <v>0</v>
      </c>
      <c r="E225" s="325">
        <f t="shared" si="23"/>
        <v>0</v>
      </c>
    </row>
    <row r="226" spans="1:5" ht="25.5">
      <c r="A226" s="323" t="s">
        <v>609</v>
      </c>
      <c r="B226" s="324" t="s">
        <v>610</v>
      </c>
      <c r="C226" s="325">
        <v>0</v>
      </c>
      <c r="D226" s="325">
        <v>0</v>
      </c>
      <c r="E226" s="325">
        <v>0</v>
      </c>
    </row>
    <row r="227" spans="1:5" ht="25.5">
      <c r="A227" s="323" t="s">
        <v>611</v>
      </c>
      <c r="B227" s="324" t="s">
        <v>612</v>
      </c>
      <c r="C227" s="325">
        <v>0</v>
      </c>
      <c r="D227" s="325">
        <v>0</v>
      </c>
      <c r="E227" s="325">
        <v>0</v>
      </c>
    </row>
    <row r="228" spans="1:5">
      <c r="A228" s="323" t="s">
        <v>613</v>
      </c>
      <c r="B228" s="324" t="s">
        <v>614</v>
      </c>
      <c r="C228" s="325">
        <v>0</v>
      </c>
      <c r="D228" s="325">
        <v>0</v>
      </c>
      <c r="E228" s="325">
        <v>0</v>
      </c>
    </row>
    <row r="229" spans="1:5">
      <c r="A229" s="323" t="s">
        <v>615</v>
      </c>
      <c r="B229" s="324" t="s">
        <v>616</v>
      </c>
      <c r="C229" s="325">
        <v>0</v>
      </c>
      <c r="D229" s="325">
        <v>0</v>
      </c>
      <c r="E229" s="325">
        <v>0</v>
      </c>
    </row>
    <row r="230" spans="1:5" ht="25.5">
      <c r="A230" s="323" t="s">
        <v>617</v>
      </c>
      <c r="B230" s="324" t="s">
        <v>618</v>
      </c>
      <c r="C230" s="325">
        <f>C231+C232</f>
        <v>0</v>
      </c>
      <c r="D230" s="325">
        <f t="shared" ref="D230:E230" si="24">D231+D232</f>
        <v>0</v>
      </c>
      <c r="E230" s="325">
        <f t="shared" si="24"/>
        <v>0</v>
      </c>
    </row>
    <row r="231" spans="1:5" ht="25.5">
      <c r="A231" s="323" t="s">
        <v>619</v>
      </c>
      <c r="B231" s="324" t="s">
        <v>620</v>
      </c>
      <c r="C231" s="325">
        <v>0</v>
      </c>
      <c r="D231" s="325">
        <v>0</v>
      </c>
      <c r="E231" s="325">
        <v>0</v>
      </c>
    </row>
    <row r="232" spans="1:5" ht="25.5">
      <c r="A232" s="323" t="s">
        <v>621</v>
      </c>
      <c r="B232" s="324" t="s">
        <v>622</v>
      </c>
      <c r="C232" s="325">
        <v>0</v>
      </c>
      <c r="D232" s="325">
        <v>0</v>
      </c>
      <c r="E232" s="325">
        <v>0</v>
      </c>
    </row>
    <row r="233" spans="1:5" ht="25.5">
      <c r="A233" s="323" t="s">
        <v>623</v>
      </c>
      <c r="B233" s="324" t="s">
        <v>624</v>
      </c>
      <c r="C233" s="325">
        <v>0</v>
      </c>
      <c r="D233" s="325">
        <f t="shared" ref="D233" si="25">D234+D235+D236+D237+D238+D239+D240+D241+D242+D243</f>
        <v>0</v>
      </c>
      <c r="E233" s="325">
        <v>0</v>
      </c>
    </row>
    <row r="234" spans="1:5" ht="25.5">
      <c r="A234" s="323" t="s">
        <v>625</v>
      </c>
      <c r="B234" s="324" t="s">
        <v>626</v>
      </c>
      <c r="C234" s="325">
        <v>0</v>
      </c>
      <c r="D234" s="325">
        <v>0</v>
      </c>
      <c r="E234" s="325">
        <v>0</v>
      </c>
    </row>
    <row r="235" spans="1:5">
      <c r="A235" s="323" t="s">
        <v>627</v>
      </c>
      <c r="B235" s="324" t="s">
        <v>628</v>
      </c>
      <c r="C235" s="325">
        <v>0</v>
      </c>
      <c r="D235" s="325">
        <v>0</v>
      </c>
      <c r="E235" s="325">
        <v>0</v>
      </c>
    </row>
    <row r="236" spans="1:5">
      <c r="A236" s="323" t="s">
        <v>629</v>
      </c>
      <c r="B236" s="324" t="s">
        <v>630</v>
      </c>
      <c r="C236" s="325">
        <v>0</v>
      </c>
      <c r="D236" s="325">
        <v>0</v>
      </c>
      <c r="E236" s="325">
        <v>0</v>
      </c>
    </row>
    <row r="237" spans="1:5" ht="25.5">
      <c r="A237" s="323" t="s">
        <v>631</v>
      </c>
      <c r="B237" s="324" t="s">
        <v>632</v>
      </c>
      <c r="C237" s="325">
        <v>0</v>
      </c>
      <c r="D237" s="325">
        <v>0</v>
      </c>
      <c r="E237" s="325">
        <v>0</v>
      </c>
    </row>
    <row r="238" spans="1:5" ht="25.5">
      <c r="A238" s="323" t="s">
        <v>633</v>
      </c>
      <c r="B238" s="324" t="s">
        <v>634</v>
      </c>
      <c r="C238" s="325">
        <v>0</v>
      </c>
      <c r="D238" s="325">
        <v>0</v>
      </c>
      <c r="E238" s="325">
        <v>0</v>
      </c>
    </row>
    <row r="239" spans="1:5">
      <c r="A239" s="323" t="s">
        <v>635</v>
      </c>
      <c r="B239" s="324" t="s">
        <v>636</v>
      </c>
      <c r="C239" s="325">
        <v>0</v>
      </c>
      <c r="D239" s="325">
        <v>0</v>
      </c>
      <c r="E239" s="325">
        <v>0</v>
      </c>
    </row>
    <row r="240" spans="1:5">
      <c r="A240" s="323" t="s">
        <v>637</v>
      </c>
      <c r="B240" s="324" t="s">
        <v>638</v>
      </c>
      <c r="C240" s="325">
        <v>0</v>
      </c>
      <c r="D240" s="325">
        <v>0</v>
      </c>
      <c r="E240" s="325">
        <v>0</v>
      </c>
    </row>
    <row r="241" spans="1:5" ht="25.5">
      <c r="A241" s="323" t="s">
        <v>639</v>
      </c>
      <c r="B241" s="324" t="s">
        <v>640</v>
      </c>
      <c r="C241" s="325">
        <v>0</v>
      </c>
      <c r="D241" s="325">
        <v>0</v>
      </c>
      <c r="E241" s="325">
        <v>0</v>
      </c>
    </row>
    <row r="242" spans="1:5" ht="25.5">
      <c r="A242" s="323" t="s">
        <v>641</v>
      </c>
      <c r="B242" s="324" t="s">
        <v>642</v>
      </c>
      <c r="C242" s="325">
        <v>0</v>
      </c>
      <c r="D242" s="325">
        <v>0</v>
      </c>
      <c r="E242" s="325">
        <v>0</v>
      </c>
    </row>
    <row r="243" spans="1:5">
      <c r="A243" s="323" t="s">
        <v>643</v>
      </c>
      <c r="B243" s="324" t="s">
        <v>644</v>
      </c>
      <c r="C243" s="325">
        <v>0</v>
      </c>
      <c r="D243" s="325">
        <v>0</v>
      </c>
      <c r="E243" s="325">
        <v>0</v>
      </c>
    </row>
    <row r="244" spans="1:5">
      <c r="A244" s="326" t="s">
        <v>645</v>
      </c>
      <c r="B244" s="327" t="s">
        <v>646</v>
      </c>
      <c r="C244" s="328">
        <f>C221+C222+C223+C224+C225+C228+C229+C230+C233</f>
        <v>0</v>
      </c>
      <c r="D244" s="328">
        <f t="shared" ref="D244:E244" si="26">D221+D222+D223+D224+D225+D228+D229+D230+D233</f>
        <v>0</v>
      </c>
      <c r="E244" s="328">
        <f t="shared" si="26"/>
        <v>0</v>
      </c>
    </row>
    <row r="245" spans="1:5">
      <c r="A245" s="323" t="s">
        <v>647</v>
      </c>
      <c r="B245" s="324" t="s">
        <v>648</v>
      </c>
      <c r="C245" s="325">
        <v>0</v>
      </c>
      <c r="D245" s="325">
        <v>0</v>
      </c>
      <c r="E245" s="325">
        <v>0</v>
      </c>
    </row>
    <row r="246" spans="1:5">
      <c r="A246" s="323" t="s">
        <v>649</v>
      </c>
      <c r="B246" s="324" t="s">
        <v>650</v>
      </c>
      <c r="C246" s="325">
        <v>0</v>
      </c>
      <c r="D246" s="325">
        <v>0</v>
      </c>
      <c r="E246" s="325">
        <v>0</v>
      </c>
    </row>
    <row r="247" spans="1:5">
      <c r="A247" s="323" t="s">
        <v>651</v>
      </c>
      <c r="B247" s="324" t="s">
        <v>652</v>
      </c>
      <c r="C247" s="325">
        <v>0</v>
      </c>
      <c r="D247" s="325">
        <v>0</v>
      </c>
      <c r="E247" s="325">
        <v>0</v>
      </c>
    </row>
    <row r="248" spans="1:5">
      <c r="A248" s="323" t="s">
        <v>653</v>
      </c>
      <c r="B248" s="324" t="s">
        <v>654</v>
      </c>
      <c r="C248" s="325">
        <v>0</v>
      </c>
      <c r="D248" s="325">
        <v>0</v>
      </c>
      <c r="E248" s="325">
        <v>0</v>
      </c>
    </row>
    <row r="249" spans="1:5" ht="25.5">
      <c r="A249" s="323" t="s">
        <v>655</v>
      </c>
      <c r="B249" s="324" t="s">
        <v>656</v>
      </c>
      <c r="C249" s="325">
        <v>0</v>
      </c>
      <c r="D249" s="325">
        <v>0</v>
      </c>
      <c r="E249" s="325">
        <v>0</v>
      </c>
    </row>
    <row r="250" spans="1:5" ht="25.5">
      <c r="A250" s="323" t="s">
        <v>657</v>
      </c>
      <c r="B250" s="324" t="s">
        <v>658</v>
      </c>
      <c r="C250" s="325">
        <v>0</v>
      </c>
      <c r="D250" s="325">
        <v>0</v>
      </c>
      <c r="E250" s="325">
        <v>0</v>
      </c>
    </row>
    <row r="251" spans="1:5">
      <c r="A251" s="323" t="s">
        <v>659</v>
      </c>
      <c r="B251" s="324" t="s">
        <v>660</v>
      </c>
      <c r="C251" s="325">
        <v>0</v>
      </c>
      <c r="D251" s="325">
        <v>0</v>
      </c>
      <c r="E251" s="325">
        <v>0</v>
      </c>
    </row>
    <row r="252" spans="1:5">
      <c r="A252" s="323" t="s">
        <v>661</v>
      </c>
      <c r="B252" s="324" t="s">
        <v>662</v>
      </c>
      <c r="C252" s="325">
        <v>0</v>
      </c>
      <c r="D252" s="325">
        <v>0</v>
      </c>
      <c r="E252" s="325">
        <v>0</v>
      </c>
    </row>
    <row r="253" spans="1:5">
      <c r="A253" s="323" t="s">
        <v>663</v>
      </c>
      <c r="B253" s="324" t="s">
        <v>664</v>
      </c>
      <c r="C253" s="325">
        <v>0</v>
      </c>
      <c r="D253" s="325">
        <v>0</v>
      </c>
      <c r="E253" s="325">
        <v>0</v>
      </c>
    </row>
    <row r="254" spans="1:5">
      <c r="A254" s="323" t="s">
        <v>665</v>
      </c>
      <c r="B254" s="324" t="s">
        <v>666</v>
      </c>
      <c r="C254" s="325">
        <v>0</v>
      </c>
      <c r="D254" s="325">
        <v>0</v>
      </c>
      <c r="E254" s="325">
        <v>0</v>
      </c>
    </row>
    <row r="255" spans="1:5">
      <c r="A255" s="326" t="s">
        <v>667</v>
      </c>
      <c r="B255" s="327" t="s">
        <v>668</v>
      </c>
      <c r="C255" s="328">
        <v>0</v>
      </c>
      <c r="D255" s="328">
        <v>0</v>
      </c>
      <c r="E255" s="328">
        <v>0</v>
      </c>
    </row>
    <row r="256" spans="1:5">
      <c r="A256" s="326" t="s">
        <v>669</v>
      </c>
      <c r="B256" s="327" t="s">
        <v>670</v>
      </c>
      <c r="C256" s="328">
        <f>C220+C244+C255</f>
        <v>174200</v>
      </c>
      <c r="D256" s="328">
        <f t="shared" ref="D256:E256" si="27">D220+D244+D255</f>
        <v>0</v>
      </c>
      <c r="E256" s="328">
        <f t="shared" si="27"/>
        <v>414559</v>
      </c>
    </row>
    <row r="257" spans="1:5">
      <c r="A257" s="326" t="s">
        <v>671</v>
      </c>
      <c r="B257" s="327" t="s">
        <v>672</v>
      </c>
      <c r="C257" s="328">
        <v>0</v>
      </c>
      <c r="D257" s="328">
        <v>0</v>
      </c>
      <c r="E257" s="328">
        <v>0</v>
      </c>
    </row>
    <row r="258" spans="1:5">
      <c r="A258" s="323" t="s">
        <v>673</v>
      </c>
      <c r="B258" s="324" t="s">
        <v>674</v>
      </c>
      <c r="C258" s="325">
        <v>0</v>
      </c>
      <c r="D258" s="325">
        <v>0</v>
      </c>
      <c r="E258" s="325">
        <v>0</v>
      </c>
    </row>
    <row r="259" spans="1:5">
      <c r="A259" s="323" t="s">
        <v>675</v>
      </c>
      <c r="B259" s="324" t="s">
        <v>676</v>
      </c>
      <c r="C259" s="325">
        <v>0</v>
      </c>
      <c r="D259" s="325">
        <v>0</v>
      </c>
      <c r="E259" s="325">
        <v>2190020</v>
      </c>
    </row>
    <row r="260" spans="1:5">
      <c r="A260" s="323" t="s">
        <v>677</v>
      </c>
      <c r="B260" s="324" t="s">
        <v>678</v>
      </c>
      <c r="C260" s="325">
        <v>0</v>
      </c>
      <c r="D260" s="325">
        <v>0</v>
      </c>
      <c r="E260" s="325">
        <v>0</v>
      </c>
    </row>
    <row r="261" spans="1:5">
      <c r="A261" s="326" t="s">
        <v>679</v>
      </c>
      <c r="B261" s="327" t="s">
        <v>680</v>
      </c>
      <c r="C261" s="328">
        <v>0</v>
      </c>
      <c r="D261" s="328">
        <v>0</v>
      </c>
      <c r="E261" s="328">
        <f>E258+E259+E260</f>
        <v>2190020</v>
      </c>
    </row>
    <row r="262" spans="1:5">
      <c r="A262" s="326" t="s">
        <v>681</v>
      </c>
      <c r="B262" s="327" t="s">
        <v>682</v>
      </c>
      <c r="C262" s="328">
        <f>C194+C256+C257+C261</f>
        <v>58373020</v>
      </c>
      <c r="D262" s="328">
        <f t="shared" ref="D262:E262" si="28">D194+D256+D257+D261</f>
        <v>0</v>
      </c>
      <c r="E262" s="328">
        <f t="shared" si="28"/>
        <v>55631637</v>
      </c>
    </row>
  </sheetData>
  <mergeCells count="2">
    <mergeCell ref="A1:B1"/>
    <mergeCell ref="A3:E3"/>
  </mergeCells>
  <pageMargins left="0.25" right="0.25" top="0.75" bottom="0.75" header="0.3" footer="0.3"/>
  <pageSetup paperSize="9" scale="4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2"/>
  <sheetViews>
    <sheetView topLeftCell="A34" zoomScale="75" zoomScaleNormal="75" workbookViewId="0">
      <selection activeCell="A64" sqref="A64:XFD64"/>
    </sheetView>
  </sheetViews>
  <sheetFormatPr defaultRowHeight="15"/>
  <cols>
    <col min="1" max="1" width="10.85546875" customWidth="1"/>
    <col min="2" max="2" width="87.85546875" customWidth="1"/>
    <col min="3" max="5" width="31.7109375" customWidth="1"/>
  </cols>
  <sheetData>
    <row r="1" spans="1:9" ht="15.75">
      <c r="A1" s="699" t="s">
        <v>879</v>
      </c>
      <c r="B1" s="699"/>
      <c r="C1" s="316"/>
      <c r="D1" s="316"/>
      <c r="E1" s="317" t="s">
        <v>895</v>
      </c>
    </row>
    <row r="2" spans="1:9" ht="15.75">
      <c r="A2" s="316"/>
      <c r="B2" s="316"/>
      <c r="C2" s="316"/>
      <c r="D2" s="316"/>
      <c r="E2" s="316"/>
    </row>
    <row r="3" spans="1:9" ht="18.75">
      <c r="A3" s="700" t="s">
        <v>168</v>
      </c>
      <c r="B3" s="700"/>
      <c r="C3" s="700"/>
      <c r="D3" s="700"/>
      <c r="E3" s="700"/>
    </row>
    <row r="4" spans="1:9" ht="15.75">
      <c r="A4" s="318"/>
      <c r="B4" s="319"/>
      <c r="C4" s="319"/>
      <c r="D4" s="319"/>
      <c r="E4" s="320" t="s">
        <v>169</v>
      </c>
      <c r="I4" t="s">
        <v>894</v>
      </c>
    </row>
    <row r="5" spans="1:9" ht="15.75">
      <c r="A5" s="321"/>
      <c r="B5" s="321" t="s">
        <v>0</v>
      </c>
      <c r="C5" s="321" t="s">
        <v>170</v>
      </c>
      <c r="D5" s="321" t="s">
        <v>171</v>
      </c>
      <c r="E5" s="321" t="s">
        <v>172</v>
      </c>
    </row>
    <row r="6" spans="1:9" ht="15.75">
      <c r="A6" s="321">
        <v>1</v>
      </c>
      <c r="B6" s="321">
        <v>2</v>
      </c>
      <c r="C6" s="321">
        <v>3</v>
      </c>
      <c r="D6" s="321">
        <v>4</v>
      </c>
      <c r="E6" s="321">
        <v>5</v>
      </c>
    </row>
    <row r="7" spans="1:9" ht="15.75">
      <c r="A7" s="321"/>
      <c r="B7" s="322" t="s">
        <v>173</v>
      </c>
      <c r="C7" s="321"/>
      <c r="D7" s="321"/>
      <c r="E7" s="321"/>
    </row>
    <row r="8" spans="1:9">
      <c r="A8" s="323" t="s">
        <v>174</v>
      </c>
      <c r="B8" s="324" t="s">
        <v>175</v>
      </c>
      <c r="C8" s="325">
        <v>0</v>
      </c>
      <c r="D8" s="325">
        <v>0</v>
      </c>
      <c r="E8" s="325">
        <v>0</v>
      </c>
    </row>
    <row r="9" spans="1:9">
      <c r="A9" s="323" t="s">
        <v>176</v>
      </c>
      <c r="B9" s="324" t="s">
        <v>177</v>
      </c>
      <c r="C9" s="325">
        <v>0</v>
      </c>
      <c r="D9" s="325">
        <v>0</v>
      </c>
      <c r="E9" s="325">
        <v>0</v>
      </c>
    </row>
    <row r="10" spans="1:9">
      <c r="A10" s="323" t="s">
        <v>178</v>
      </c>
      <c r="B10" s="324" t="s">
        <v>179</v>
      </c>
      <c r="C10" s="325">
        <v>0</v>
      </c>
      <c r="D10" s="325">
        <v>0</v>
      </c>
      <c r="E10" s="325">
        <v>0</v>
      </c>
    </row>
    <row r="11" spans="1:9">
      <c r="A11" s="326" t="s">
        <v>180</v>
      </c>
      <c r="B11" s="327" t="s">
        <v>181</v>
      </c>
      <c r="C11" s="328">
        <f>SUM(C8:C10)</f>
        <v>0</v>
      </c>
      <c r="D11" s="328">
        <f t="shared" ref="D11:E11" si="0">SUM(D8:D10)</f>
        <v>0</v>
      </c>
      <c r="E11" s="328">
        <f t="shared" si="0"/>
        <v>0</v>
      </c>
    </row>
    <row r="12" spans="1:9">
      <c r="A12" s="323" t="s">
        <v>182</v>
      </c>
      <c r="B12" s="324" t="s">
        <v>183</v>
      </c>
      <c r="C12" s="325">
        <v>5805448</v>
      </c>
      <c r="D12" s="325">
        <v>0</v>
      </c>
      <c r="E12" s="325">
        <v>5631285</v>
      </c>
    </row>
    <row r="13" spans="1:9">
      <c r="A13" s="323" t="s">
        <v>184</v>
      </c>
      <c r="B13" s="324" t="s">
        <v>185</v>
      </c>
      <c r="C13" s="325">
        <v>0</v>
      </c>
      <c r="D13" s="325">
        <v>0</v>
      </c>
      <c r="E13" s="325">
        <v>0</v>
      </c>
    </row>
    <row r="14" spans="1:9">
      <c r="A14" s="323" t="s">
        <v>186</v>
      </c>
      <c r="B14" s="324" t="s">
        <v>187</v>
      </c>
      <c r="C14" s="325">
        <v>0</v>
      </c>
      <c r="D14" s="325">
        <v>0</v>
      </c>
      <c r="E14" s="325">
        <v>0</v>
      </c>
    </row>
    <row r="15" spans="1:9">
      <c r="A15" s="323" t="s">
        <v>188</v>
      </c>
      <c r="B15" s="324" t="s">
        <v>189</v>
      </c>
      <c r="C15" s="325">
        <v>0</v>
      </c>
      <c r="D15" s="325">
        <v>0</v>
      </c>
      <c r="E15" s="325">
        <v>0</v>
      </c>
    </row>
    <row r="16" spans="1:9">
      <c r="A16" s="323" t="s">
        <v>190</v>
      </c>
      <c r="B16" s="324" t="s">
        <v>191</v>
      </c>
      <c r="C16" s="325">
        <v>0</v>
      </c>
      <c r="D16" s="325">
        <v>0</v>
      </c>
      <c r="E16" s="325">
        <v>0</v>
      </c>
    </row>
    <row r="17" spans="1:5">
      <c r="A17" s="326" t="s">
        <v>192</v>
      </c>
      <c r="B17" s="327" t="s">
        <v>193</v>
      </c>
      <c r="C17" s="328">
        <f>SUM(C12:C16)</f>
        <v>5805448</v>
      </c>
      <c r="D17" s="328">
        <f t="shared" ref="D17:E17" si="1">SUM(D12:D16)</f>
        <v>0</v>
      </c>
      <c r="E17" s="328">
        <f t="shared" si="1"/>
        <v>5631285</v>
      </c>
    </row>
    <row r="18" spans="1:5">
      <c r="A18" s="323" t="s">
        <v>194</v>
      </c>
      <c r="B18" s="324" t="s">
        <v>195</v>
      </c>
      <c r="C18" s="325">
        <v>0</v>
      </c>
      <c r="D18" s="325">
        <f t="shared" ref="D18" si="2">D19+D20+D21+D22+D23</f>
        <v>0</v>
      </c>
      <c r="E18" s="325">
        <v>0</v>
      </c>
    </row>
    <row r="19" spans="1:5">
      <c r="A19" s="323" t="s">
        <v>196</v>
      </c>
      <c r="B19" s="324" t="s">
        <v>197</v>
      </c>
      <c r="C19" s="325">
        <v>0</v>
      </c>
      <c r="D19" s="325">
        <v>0</v>
      </c>
      <c r="E19" s="325">
        <v>0</v>
      </c>
    </row>
    <row r="20" spans="1:5">
      <c r="A20" s="323" t="s">
        <v>198</v>
      </c>
      <c r="B20" s="324" t="s">
        <v>199</v>
      </c>
      <c r="C20" s="325">
        <v>0</v>
      </c>
      <c r="D20" s="325">
        <v>0</v>
      </c>
      <c r="E20" s="325">
        <v>0</v>
      </c>
    </row>
    <row r="21" spans="1:5">
      <c r="A21" s="323" t="s">
        <v>200</v>
      </c>
      <c r="B21" s="324" t="s">
        <v>201</v>
      </c>
      <c r="C21" s="325">
        <v>0</v>
      </c>
      <c r="D21" s="325">
        <v>0</v>
      </c>
      <c r="E21" s="325">
        <v>0</v>
      </c>
    </row>
    <row r="22" spans="1:5">
      <c r="A22" s="323" t="s">
        <v>202</v>
      </c>
      <c r="B22" s="324" t="s">
        <v>203</v>
      </c>
      <c r="C22" s="325">
        <v>0</v>
      </c>
      <c r="D22" s="325">
        <v>0</v>
      </c>
      <c r="E22" s="325">
        <v>0</v>
      </c>
    </row>
    <row r="23" spans="1:5">
      <c r="A23" s="323" t="s">
        <v>204</v>
      </c>
      <c r="B23" s="324" t="s">
        <v>205</v>
      </c>
      <c r="C23" s="325">
        <v>0</v>
      </c>
      <c r="D23" s="325">
        <v>0</v>
      </c>
      <c r="E23" s="325">
        <v>0</v>
      </c>
    </row>
    <row r="24" spans="1:5">
      <c r="A24" s="323" t="s">
        <v>206</v>
      </c>
      <c r="B24" s="324" t="s">
        <v>207</v>
      </c>
      <c r="C24" s="325">
        <v>0</v>
      </c>
      <c r="D24" s="325">
        <v>0</v>
      </c>
      <c r="E24" s="325">
        <v>0</v>
      </c>
    </row>
    <row r="25" spans="1:5">
      <c r="A25" s="323" t="s">
        <v>208</v>
      </c>
      <c r="B25" s="324" t="s">
        <v>209</v>
      </c>
      <c r="C25" s="325">
        <v>0</v>
      </c>
      <c r="D25" s="325">
        <v>0</v>
      </c>
      <c r="E25" s="325">
        <v>0</v>
      </c>
    </row>
    <row r="26" spans="1:5">
      <c r="A26" s="323" t="s">
        <v>210</v>
      </c>
      <c r="B26" s="324" t="s">
        <v>211</v>
      </c>
      <c r="C26" s="325">
        <v>0</v>
      </c>
      <c r="D26" s="325">
        <v>0</v>
      </c>
      <c r="E26" s="325">
        <v>0</v>
      </c>
    </row>
    <row r="27" spans="1:5">
      <c r="A27" s="323" t="s">
        <v>212</v>
      </c>
      <c r="B27" s="324" t="s">
        <v>213</v>
      </c>
      <c r="C27" s="325">
        <v>0</v>
      </c>
      <c r="D27" s="325">
        <v>0</v>
      </c>
      <c r="E27" s="325">
        <v>0</v>
      </c>
    </row>
    <row r="28" spans="1:5">
      <c r="A28" s="326" t="s">
        <v>214</v>
      </c>
      <c r="B28" s="327" t="s">
        <v>215</v>
      </c>
      <c r="C28" s="328">
        <f>C18+C24</f>
        <v>0</v>
      </c>
      <c r="D28" s="328">
        <f t="shared" ref="D28:E28" si="3">D18+D24</f>
        <v>0</v>
      </c>
      <c r="E28" s="328">
        <f t="shared" si="3"/>
        <v>0</v>
      </c>
    </row>
    <row r="29" spans="1:5">
      <c r="A29" s="323" t="s">
        <v>216</v>
      </c>
      <c r="B29" s="324" t="s">
        <v>217</v>
      </c>
      <c r="C29" s="325">
        <v>0</v>
      </c>
      <c r="D29" s="325">
        <v>0</v>
      </c>
      <c r="E29" s="325">
        <v>0</v>
      </c>
    </row>
    <row r="30" spans="1:5">
      <c r="A30" s="323" t="s">
        <v>218</v>
      </c>
      <c r="B30" s="324" t="s">
        <v>219</v>
      </c>
      <c r="C30" s="325">
        <v>0</v>
      </c>
      <c r="D30" s="325">
        <v>0</v>
      </c>
      <c r="E30" s="325">
        <v>0</v>
      </c>
    </row>
    <row r="31" spans="1:5">
      <c r="A31" s="323" t="s">
        <v>220</v>
      </c>
      <c r="B31" s="324" t="s">
        <v>221</v>
      </c>
      <c r="C31" s="325">
        <v>0</v>
      </c>
      <c r="D31" s="325">
        <v>0</v>
      </c>
      <c r="E31" s="325">
        <v>0</v>
      </c>
    </row>
    <row r="32" spans="1:5">
      <c r="A32" s="323" t="s">
        <v>222</v>
      </c>
      <c r="B32" s="324" t="s">
        <v>223</v>
      </c>
      <c r="C32" s="325">
        <v>0</v>
      </c>
      <c r="D32" s="325">
        <v>0</v>
      </c>
      <c r="E32" s="325">
        <v>0</v>
      </c>
    </row>
    <row r="33" spans="1:5">
      <c r="A33" s="323" t="s">
        <v>224</v>
      </c>
      <c r="B33" s="324" t="s">
        <v>225</v>
      </c>
      <c r="C33" s="325">
        <v>0</v>
      </c>
      <c r="D33" s="325">
        <v>0</v>
      </c>
      <c r="E33" s="325">
        <v>0</v>
      </c>
    </row>
    <row r="34" spans="1:5">
      <c r="A34" s="326" t="s">
        <v>226</v>
      </c>
      <c r="B34" s="327" t="s">
        <v>227</v>
      </c>
      <c r="C34" s="328">
        <v>0</v>
      </c>
      <c r="D34" s="328">
        <v>0</v>
      </c>
      <c r="E34" s="328">
        <f>E29+E33</f>
        <v>0</v>
      </c>
    </row>
    <row r="35" spans="1:5">
      <c r="A35" s="326" t="s">
        <v>228</v>
      </c>
      <c r="B35" s="327" t="s">
        <v>229</v>
      </c>
      <c r="C35" s="328">
        <f>C11+C17+C28+C34</f>
        <v>5805448</v>
      </c>
      <c r="D35" s="328">
        <f t="shared" ref="D35:E35" si="4">D11+D17+D28+D34</f>
        <v>0</v>
      </c>
      <c r="E35" s="328">
        <f t="shared" si="4"/>
        <v>5631285</v>
      </c>
    </row>
    <row r="36" spans="1:5">
      <c r="A36" s="323" t="s">
        <v>230</v>
      </c>
      <c r="B36" s="324" t="s">
        <v>231</v>
      </c>
      <c r="C36" s="325">
        <v>0</v>
      </c>
      <c r="D36" s="325">
        <v>0</v>
      </c>
      <c r="E36" s="325">
        <v>0</v>
      </c>
    </row>
    <row r="37" spans="1:5">
      <c r="A37" s="323" t="s">
        <v>232</v>
      </c>
      <c r="B37" s="324" t="s">
        <v>233</v>
      </c>
      <c r="C37" s="325">
        <v>0</v>
      </c>
      <c r="D37" s="325">
        <v>0</v>
      </c>
      <c r="E37" s="325">
        <v>0</v>
      </c>
    </row>
    <row r="38" spans="1:5">
      <c r="A38" s="323" t="s">
        <v>234</v>
      </c>
      <c r="B38" s="324" t="s">
        <v>235</v>
      </c>
      <c r="C38" s="325">
        <v>0</v>
      </c>
      <c r="D38" s="325">
        <v>0</v>
      </c>
      <c r="E38" s="325">
        <v>0</v>
      </c>
    </row>
    <row r="39" spans="1:5">
      <c r="A39" s="323" t="s">
        <v>236</v>
      </c>
      <c r="B39" s="324" t="s">
        <v>237</v>
      </c>
      <c r="C39" s="325">
        <v>0</v>
      </c>
      <c r="D39" s="325">
        <v>0</v>
      </c>
      <c r="E39" s="325">
        <v>0</v>
      </c>
    </row>
    <row r="40" spans="1:5">
      <c r="A40" s="323" t="s">
        <v>238</v>
      </c>
      <c r="B40" s="324" t="s">
        <v>239</v>
      </c>
      <c r="C40" s="325">
        <v>0</v>
      </c>
      <c r="D40" s="325">
        <v>0</v>
      </c>
      <c r="E40" s="325">
        <v>0</v>
      </c>
    </row>
    <row r="41" spans="1:5">
      <c r="A41" s="326" t="s">
        <v>240</v>
      </c>
      <c r="B41" s="327" t="s">
        <v>241</v>
      </c>
      <c r="C41" s="328">
        <f>SUM(C36:C40)</f>
        <v>0</v>
      </c>
      <c r="D41" s="328">
        <f t="shared" ref="D41" si="5">SUM(D36:D40)</f>
        <v>0</v>
      </c>
      <c r="E41" s="328">
        <v>0</v>
      </c>
    </row>
    <row r="42" spans="1:5">
      <c r="A42" s="323" t="s">
        <v>242</v>
      </c>
      <c r="B42" s="324" t="s">
        <v>243</v>
      </c>
      <c r="C42" s="325">
        <v>0</v>
      </c>
      <c r="D42" s="325">
        <v>0</v>
      </c>
      <c r="E42" s="325">
        <v>0</v>
      </c>
    </row>
    <row r="43" spans="1:5">
      <c r="A43" s="323" t="s">
        <v>244</v>
      </c>
      <c r="B43" s="324" t="s">
        <v>245</v>
      </c>
      <c r="C43" s="325">
        <v>0</v>
      </c>
      <c r="D43" s="325">
        <v>0</v>
      </c>
      <c r="E43" s="325">
        <v>0</v>
      </c>
    </row>
    <row r="44" spans="1:5">
      <c r="A44" s="323" t="s">
        <v>246</v>
      </c>
      <c r="B44" s="324" t="s">
        <v>247</v>
      </c>
      <c r="C44" s="325">
        <v>0</v>
      </c>
      <c r="D44" s="325">
        <v>0</v>
      </c>
      <c r="E44" s="325">
        <v>0</v>
      </c>
    </row>
    <row r="45" spans="1:5">
      <c r="A45" s="323" t="s">
        <v>248</v>
      </c>
      <c r="B45" s="324" t="s">
        <v>249</v>
      </c>
      <c r="C45" s="325">
        <v>0</v>
      </c>
      <c r="D45" s="325">
        <v>0</v>
      </c>
      <c r="E45" s="325">
        <v>0</v>
      </c>
    </row>
    <row r="46" spans="1:5">
      <c r="A46" s="323" t="s">
        <v>250</v>
      </c>
      <c r="B46" s="324" t="s">
        <v>251</v>
      </c>
      <c r="C46" s="325">
        <v>0</v>
      </c>
      <c r="D46" s="325">
        <v>0</v>
      </c>
      <c r="E46" s="325">
        <v>0</v>
      </c>
    </row>
    <row r="47" spans="1:5">
      <c r="A47" s="323" t="s">
        <v>252</v>
      </c>
      <c r="B47" s="324" t="s">
        <v>253</v>
      </c>
      <c r="C47" s="325">
        <v>0</v>
      </c>
      <c r="D47" s="325">
        <v>0</v>
      </c>
      <c r="E47" s="325">
        <v>0</v>
      </c>
    </row>
    <row r="48" spans="1:5">
      <c r="A48" s="323" t="s">
        <v>254</v>
      </c>
      <c r="B48" s="324" t="s">
        <v>255</v>
      </c>
      <c r="C48" s="325">
        <v>0</v>
      </c>
      <c r="D48" s="325">
        <v>0</v>
      </c>
      <c r="E48" s="325">
        <v>0</v>
      </c>
    </row>
    <row r="49" spans="1:5">
      <c r="A49" s="326" t="s">
        <v>256</v>
      </c>
      <c r="B49" s="327" t="s">
        <v>257</v>
      </c>
      <c r="C49" s="328">
        <v>0</v>
      </c>
      <c r="D49" s="328">
        <v>0</v>
      </c>
      <c r="E49" s="328">
        <f>E42+E43</f>
        <v>0</v>
      </c>
    </row>
    <row r="50" spans="1:5">
      <c r="A50" s="326" t="s">
        <v>258</v>
      </c>
      <c r="B50" s="327" t="s">
        <v>259</v>
      </c>
      <c r="C50" s="328">
        <f>C41+C49</f>
        <v>0</v>
      </c>
      <c r="D50" s="328">
        <f t="shared" ref="D50:E50" si="6">D41+D49</f>
        <v>0</v>
      </c>
      <c r="E50" s="328">
        <f t="shared" si="6"/>
        <v>0</v>
      </c>
    </row>
    <row r="51" spans="1:5">
      <c r="A51" s="323" t="s">
        <v>260</v>
      </c>
      <c r="B51" s="324" t="s">
        <v>261</v>
      </c>
      <c r="C51" s="325">
        <v>0</v>
      </c>
      <c r="D51" s="325">
        <v>0</v>
      </c>
      <c r="E51" s="325">
        <v>0</v>
      </c>
    </row>
    <row r="52" spans="1:5">
      <c r="A52" s="323" t="s">
        <v>262</v>
      </c>
      <c r="B52" s="324" t="s">
        <v>263</v>
      </c>
      <c r="C52" s="325">
        <v>0</v>
      </c>
      <c r="D52" s="325">
        <v>0</v>
      </c>
      <c r="E52" s="325">
        <v>0</v>
      </c>
    </row>
    <row r="53" spans="1:5">
      <c r="A53" s="326" t="s">
        <v>264</v>
      </c>
      <c r="B53" s="327" t="s">
        <v>265</v>
      </c>
      <c r="C53" s="328">
        <v>0</v>
      </c>
      <c r="D53" s="328">
        <v>0</v>
      </c>
      <c r="E53" s="328">
        <f>E51+E52</f>
        <v>0</v>
      </c>
    </row>
    <row r="54" spans="1:5">
      <c r="A54" s="323" t="s">
        <v>266</v>
      </c>
      <c r="B54" s="324" t="s">
        <v>267</v>
      </c>
      <c r="C54" s="325">
        <v>0</v>
      </c>
      <c r="D54" s="325">
        <v>0</v>
      </c>
      <c r="E54" s="325">
        <v>0</v>
      </c>
    </row>
    <row r="55" spans="1:5">
      <c r="A55" s="323" t="s">
        <v>268</v>
      </c>
      <c r="B55" s="324" t="s">
        <v>269</v>
      </c>
      <c r="C55" s="325">
        <v>0</v>
      </c>
      <c r="D55" s="325">
        <v>0</v>
      </c>
      <c r="E55" s="325">
        <v>0</v>
      </c>
    </row>
    <row r="56" spans="1:5">
      <c r="A56" s="323" t="s">
        <v>270</v>
      </c>
      <c r="B56" s="324" t="s">
        <v>271</v>
      </c>
      <c r="C56" s="325">
        <v>0</v>
      </c>
      <c r="D56" s="325">
        <v>0</v>
      </c>
      <c r="E56" s="325">
        <v>0</v>
      </c>
    </row>
    <row r="57" spans="1:5">
      <c r="A57" s="326" t="s">
        <v>272</v>
      </c>
      <c r="B57" s="327" t="s">
        <v>273</v>
      </c>
      <c r="C57" s="328">
        <f>SUM(C54:C56)</f>
        <v>0</v>
      </c>
      <c r="D57" s="328">
        <f t="shared" ref="D57:E57" si="7">SUM(D54:D56)</f>
        <v>0</v>
      </c>
      <c r="E57" s="328">
        <f t="shared" si="7"/>
        <v>0</v>
      </c>
    </row>
    <row r="58" spans="1:5">
      <c r="A58" s="323" t="s">
        <v>274</v>
      </c>
      <c r="B58" s="324" t="s">
        <v>275</v>
      </c>
      <c r="C58" s="325">
        <v>1817484</v>
      </c>
      <c r="D58" s="325">
        <v>0</v>
      </c>
      <c r="E58" s="325">
        <v>3712</v>
      </c>
    </row>
    <row r="59" spans="1:5">
      <c r="A59" s="323" t="s">
        <v>276</v>
      </c>
      <c r="B59" s="324" t="s">
        <v>277</v>
      </c>
      <c r="C59" s="325">
        <v>0</v>
      </c>
      <c r="D59" s="325">
        <v>0</v>
      </c>
      <c r="E59" s="325">
        <v>0</v>
      </c>
    </row>
    <row r="60" spans="1:5">
      <c r="A60" s="326" t="s">
        <v>278</v>
      </c>
      <c r="B60" s="327" t="s">
        <v>279</v>
      </c>
      <c r="C60" s="328">
        <f>SUM(C58:C59)</f>
        <v>1817484</v>
      </c>
      <c r="D60" s="328">
        <f t="shared" ref="D60" si="8">SUM(D58:D59)</f>
        <v>0</v>
      </c>
      <c r="E60" s="328">
        <f>E58+E59</f>
        <v>3712</v>
      </c>
    </row>
    <row r="61" spans="1:5">
      <c r="A61" s="323" t="s">
        <v>280</v>
      </c>
      <c r="B61" s="324" t="s">
        <v>281</v>
      </c>
      <c r="C61" s="325">
        <v>0</v>
      </c>
      <c r="D61" s="325">
        <v>0</v>
      </c>
      <c r="E61" s="325">
        <v>0</v>
      </c>
    </row>
    <row r="62" spans="1:5">
      <c r="A62" s="323" t="s">
        <v>282</v>
      </c>
      <c r="B62" s="324" t="s">
        <v>283</v>
      </c>
      <c r="C62" s="325">
        <v>0</v>
      </c>
      <c r="D62" s="325">
        <v>0</v>
      </c>
      <c r="E62" s="325">
        <v>0</v>
      </c>
    </row>
    <row r="63" spans="1:5">
      <c r="A63" s="326" t="s">
        <v>284</v>
      </c>
      <c r="B63" s="327" t="s">
        <v>285</v>
      </c>
      <c r="C63" s="328">
        <f>C61+C62</f>
        <v>0</v>
      </c>
      <c r="D63" s="328">
        <f t="shared" ref="D63:E63" si="9">D61+D62</f>
        <v>0</v>
      </c>
      <c r="E63" s="328">
        <f t="shared" si="9"/>
        <v>0</v>
      </c>
    </row>
    <row r="64" spans="1:5">
      <c r="A64" s="326" t="s">
        <v>286</v>
      </c>
      <c r="B64" s="327" t="s">
        <v>287</v>
      </c>
      <c r="C64" s="328">
        <f>C57+C60</f>
        <v>1817484</v>
      </c>
      <c r="D64" s="328">
        <f t="shared" ref="D64" si="10">D60+D63</f>
        <v>0</v>
      </c>
      <c r="E64" s="328">
        <f>E57+E60</f>
        <v>3712</v>
      </c>
    </row>
    <row r="65" spans="1:5" ht="25.5">
      <c r="A65" s="323" t="s">
        <v>288</v>
      </c>
      <c r="B65" s="324" t="s">
        <v>289</v>
      </c>
      <c r="C65" s="325">
        <v>0</v>
      </c>
      <c r="D65" s="325">
        <v>0</v>
      </c>
      <c r="E65" s="325">
        <v>0</v>
      </c>
    </row>
    <row r="66" spans="1:5" ht="25.5">
      <c r="A66" s="323" t="s">
        <v>290</v>
      </c>
      <c r="B66" s="324" t="s">
        <v>291</v>
      </c>
      <c r="C66" s="325">
        <v>0</v>
      </c>
      <c r="D66" s="325">
        <v>0</v>
      </c>
      <c r="E66" s="325">
        <v>0</v>
      </c>
    </row>
    <row r="67" spans="1:5" ht="25.5">
      <c r="A67" s="323" t="s">
        <v>292</v>
      </c>
      <c r="B67" s="324" t="s">
        <v>293</v>
      </c>
      <c r="C67" s="325">
        <v>0</v>
      </c>
      <c r="D67" s="325">
        <v>0</v>
      </c>
      <c r="E67" s="325">
        <v>0</v>
      </c>
    </row>
    <row r="68" spans="1:5" ht="25.5">
      <c r="A68" s="323" t="s">
        <v>294</v>
      </c>
      <c r="B68" s="324" t="s">
        <v>295</v>
      </c>
      <c r="C68" s="325">
        <v>0</v>
      </c>
      <c r="D68" s="325">
        <v>0</v>
      </c>
      <c r="E68" s="325">
        <v>0</v>
      </c>
    </row>
    <row r="69" spans="1:5">
      <c r="A69" s="323" t="s">
        <v>296</v>
      </c>
      <c r="B69" s="324" t="s">
        <v>297</v>
      </c>
      <c r="C69" s="325">
        <v>0</v>
      </c>
      <c r="D69" s="325">
        <v>0</v>
      </c>
      <c r="E69" s="325">
        <f>E70+E71+E72+E73+E74+E75</f>
        <v>0</v>
      </c>
    </row>
    <row r="70" spans="1:5">
      <c r="A70" s="323" t="s">
        <v>298</v>
      </c>
      <c r="B70" s="324" t="s">
        <v>299</v>
      </c>
      <c r="C70" s="325">
        <v>0</v>
      </c>
      <c r="D70" s="325">
        <v>0</v>
      </c>
      <c r="E70" s="325">
        <v>0</v>
      </c>
    </row>
    <row r="71" spans="1:5">
      <c r="A71" s="323" t="s">
        <v>300</v>
      </c>
      <c r="B71" s="324" t="s">
        <v>301</v>
      </c>
      <c r="C71" s="325">
        <v>0</v>
      </c>
      <c r="D71" s="325">
        <v>0</v>
      </c>
      <c r="E71" s="325">
        <v>0</v>
      </c>
    </row>
    <row r="72" spans="1:5" ht="25.5">
      <c r="A72" s="323" t="s">
        <v>302</v>
      </c>
      <c r="B72" s="324" t="s">
        <v>303</v>
      </c>
      <c r="C72" s="325">
        <v>0</v>
      </c>
      <c r="D72" s="325">
        <v>0</v>
      </c>
      <c r="E72" s="325">
        <v>0</v>
      </c>
    </row>
    <row r="73" spans="1:5">
      <c r="A73" s="323" t="s">
        <v>304</v>
      </c>
      <c r="B73" s="324" t="s">
        <v>305</v>
      </c>
      <c r="C73" s="325">
        <v>0</v>
      </c>
      <c r="D73" s="325">
        <v>0</v>
      </c>
      <c r="E73" s="325">
        <v>0</v>
      </c>
    </row>
    <row r="74" spans="1:5">
      <c r="A74" s="323" t="s">
        <v>306</v>
      </c>
      <c r="B74" s="324" t="s">
        <v>307</v>
      </c>
      <c r="C74" s="325">
        <v>0</v>
      </c>
      <c r="D74" s="325">
        <v>0</v>
      </c>
      <c r="E74" s="325">
        <v>0</v>
      </c>
    </row>
    <row r="75" spans="1:5">
      <c r="A75" s="323" t="s">
        <v>308</v>
      </c>
      <c r="B75" s="324" t="s">
        <v>309</v>
      </c>
      <c r="C75" s="325">
        <v>0</v>
      </c>
      <c r="D75" s="325">
        <v>0</v>
      </c>
      <c r="E75" s="325">
        <v>0</v>
      </c>
    </row>
    <row r="76" spans="1:5">
      <c r="A76" s="323" t="s">
        <v>310</v>
      </c>
      <c r="B76" s="324" t="s">
        <v>311</v>
      </c>
      <c r="C76" s="325">
        <v>0</v>
      </c>
      <c r="D76" s="325">
        <v>0</v>
      </c>
      <c r="E76" s="325">
        <v>0</v>
      </c>
    </row>
    <row r="77" spans="1:5" ht="25.5">
      <c r="A77" s="323" t="s">
        <v>312</v>
      </c>
      <c r="B77" s="324" t="s">
        <v>313</v>
      </c>
      <c r="C77" s="325">
        <v>0</v>
      </c>
      <c r="D77" s="325">
        <v>0</v>
      </c>
      <c r="E77" s="325">
        <v>0</v>
      </c>
    </row>
    <row r="78" spans="1:5">
      <c r="A78" s="323" t="s">
        <v>314</v>
      </c>
      <c r="B78" s="324" t="s">
        <v>315</v>
      </c>
      <c r="C78" s="325">
        <v>0</v>
      </c>
      <c r="D78" s="325">
        <v>0</v>
      </c>
      <c r="E78" s="325">
        <v>0</v>
      </c>
    </row>
    <row r="79" spans="1:5">
      <c r="A79" s="323" t="s">
        <v>316</v>
      </c>
      <c r="B79" s="324" t="s">
        <v>317</v>
      </c>
      <c r="C79" s="325">
        <v>0</v>
      </c>
      <c r="D79" s="325">
        <v>0</v>
      </c>
      <c r="E79" s="325">
        <v>0</v>
      </c>
    </row>
    <row r="80" spans="1:5">
      <c r="A80" s="323" t="s">
        <v>318</v>
      </c>
      <c r="B80" s="324" t="s">
        <v>319</v>
      </c>
      <c r="C80" s="325">
        <v>0</v>
      </c>
      <c r="D80" s="325">
        <v>0</v>
      </c>
      <c r="E80" s="325">
        <v>0</v>
      </c>
    </row>
    <row r="81" spans="1:5">
      <c r="A81" s="323" t="s">
        <v>320</v>
      </c>
      <c r="B81" s="324" t="s">
        <v>321</v>
      </c>
      <c r="C81" s="325">
        <v>0</v>
      </c>
      <c r="D81" s="325">
        <v>0</v>
      </c>
      <c r="E81" s="325">
        <v>0</v>
      </c>
    </row>
    <row r="82" spans="1:5" ht="25.5">
      <c r="A82" s="323" t="s">
        <v>322</v>
      </c>
      <c r="B82" s="324" t="s">
        <v>323</v>
      </c>
      <c r="C82" s="325">
        <v>0</v>
      </c>
      <c r="D82" s="325">
        <v>0</v>
      </c>
      <c r="E82" s="325">
        <v>0</v>
      </c>
    </row>
    <row r="83" spans="1:5">
      <c r="A83" s="323" t="s">
        <v>324</v>
      </c>
      <c r="B83" s="324" t="s">
        <v>325</v>
      </c>
      <c r="C83" s="325">
        <v>0</v>
      </c>
      <c r="D83" s="325">
        <v>0</v>
      </c>
      <c r="E83" s="325">
        <v>0</v>
      </c>
    </row>
    <row r="84" spans="1:5">
      <c r="A84" s="323" t="s">
        <v>326</v>
      </c>
      <c r="B84" s="324" t="s">
        <v>327</v>
      </c>
      <c r="C84" s="325">
        <v>0</v>
      </c>
      <c r="D84" s="325">
        <v>0</v>
      </c>
      <c r="E84" s="325">
        <v>0</v>
      </c>
    </row>
    <row r="85" spans="1:5">
      <c r="A85" s="323" t="s">
        <v>328</v>
      </c>
      <c r="B85" s="324" t="s">
        <v>329</v>
      </c>
      <c r="C85" s="325">
        <v>0</v>
      </c>
      <c r="D85" s="325">
        <v>0</v>
      </c>
      <c r="E85" s="325">
        <v>0</v>
      </c>
    </row>
    <row r="86" spans="1:5">
      <c r="A86" s="323" t="s">
        <v>330</v>
      </c>
      <c r="B86" s="324" t="s">
        <v>331</v>
      </c>
      <c r="C86" s="325">
        <v>0</v>
      </c>
      <c r="D86" s="325">
        <v>0</v>
      </c>
      <c r="E86" s="325">
        <f>E87+E88+E89+E90+E91</f>
        <v>0</v>
      </c>
    </row>
    <row r="87" spans="1:5">
      <c r="A87" s="323" t="s">
        <v>332</v>
      </c>
      <c r="B87" s="324" t="s">
        <v>333</v>
      </c>
      <c r="C87" s="325">
        <v>0</v>
      </c>
      <c r="D87" s="325">
        <v>0</v>
      </c>
      <c r="E87" s="325">
        <v>0</v>
      </c>
    </row>
    <row r="88" spans="1:5">
      <c r="A88" s="323" t="s">
        <v>334</v>
      </c>
      <c r="B88" s="324" t="s">
        <v>335</v>
      </c>
      <c r="C88" s="325">
        <v>0</v>
      </c>
      <c r="D88" s="325">
        <v>0</v>
      </c>
      <c r="E88" s="325">
        <v>0</v>
      </c>
    </row>
    <row r="89" spans="1:5">
      <c r="A89" s="323" t="s">
        <v>336</v>
      </c>
      <c r="B89" s="324" t="s">
        <v>337</v>
      </c>
      <c r="C89" s="325">
        <v>0</v>
      </c>
      <c r="D89" s="325">
        <v>0</v>
      </c>
      <c r="E89" s="325">
        <v>0</v>
      </c>
    </row>
    <row r="90" spans="1:5">
      <c r="A90" s="323" t="s">
        <v>338</v>
      </c>
      <c r="B90" s="324" t="s">
        <v>339</v>
      </c>
      <c r="C90" s="325">
        <v>0</v>
      </c>
      <c r="D90" s="325">
        <v>0</v>
      </c>
      <c r="E90" s="325">
        <v>0</v>
      </c>
    </row>
    <row r="91" spans="1:5" ht="25.5">
      <c r="A91" s="323" t="s">
        <v>340</v>
      </c>
      <c r="B91" s="324" t="s">
        <v>341</v>
      </c>
      <c r="C91" s="325">
        <v>0</v>
      </c>
      <c r="D91" s="325">
        <v>0</v>
      </c>
      <c r="E91" s="325">
        <v>0</v>
      </c>
    </row>
    <row r="92" spans="1:5" ht="25.5">
      <c r="A92" s="323" t="s">
        <v>342</v>
      </c>
      <c r="B92" s="324" t="s">
        <v>343</v>
      </c>
      <c r="C92" s="325">
        <v>0</v>
      </c>
      <c r="D92" s="325">
        <v>0</v>
      </c>
      <c r="E92" s="325">
        <v>0</v>
      </c>
    </row>
    <row r="93" spans="1:5" ht="25.5">
      <c r="A93" s="323" t="s">
        <v>344</v>
      </c>
      <c r="B93" s="324" t="s">
        <v>345</v>
      </c>
      <c r="C93" s="325">
        <v>0</v>
      </c>
      <c r="D93" s="325">
        <v>0</v>
      </c>
      <c r="E93" s="325">
        <v>0</v>
      </c>
    </row>
    <row r="94" spans="1:5" ht="25.5">
      <c r="A94" s="323" t="s">
        <v>346</v>
      </c>
      <c r="B94" s="324" t="s">
        <v>347</v>
      </c>
      <c r="C94" s="325">
        <v>0</v>
      </c>
      <c r="D94" s="325">
        <v>0</v>
      </c>
      <c r="E94" s="325">
        <v>0</v>
      </c>
    </row>
    <row r="95" spans="1:5" ht="25.5">
      <c r="A95" s="323" t="s">
        <v>348</v>
      </c>
      <c r="B95" s="324" t="s">
        <v>349</v>
      </c>
      <c r="C95" s="325">
        <v>0</v>
      </c>
      <c r="D95" s="325">
        <v>0</v>
      </c>
      <c r="E95" s="325">
        <v>0</v>
      </c>
    </row>
    <row r="96" spans="1:5" ht="25.5">
      <c r="A96" s="323" t="s">
        <v>350</v>
      </c>
      <c r="B96" s="324" t="s">
        <v>351</v>
      </c>
      <c r="C96" s="325">
        <v>0</v>
      </c>
      <c r="D96" s="325">
        <v>0</v>
      </c>
      <c r="E96" s="325">
        <v>0</v>
      </c>
    </row>
    <row r="97" spans="1:5" ht="25.5">
      <c r="A97" s="323" t="s">
        <v>352</v>
      </c>
      <c r="B97" s="324" t="s">
        <v>353</v>
      </c>
      <c r="C97" s="325">
        <v>0</v>
      </c>
      <c r="D97" s="325">
        <v>0</v>
      </c>
      <c r="E97" s="325">
        <v>0</v>
      </c>
    </row>
    <row r="98" spans="1:5" ht="25.5">
      <c r="A98" s="323" t="s">
        <v>354</v>
      </c>
      <c r="B98" s="324" t="s">
        <v>355</v>
      </c>
      <c r="C98" s="325">
        <v>0</v>
      </c>
      <c r="D98" s="325">
        <v>0</v>
      </c>
      <c r="E98" s="325">
        <v>0</v>
      </c>
    </row>
    <row r="99" spans="1:5" ht="25.5">
      <c r="A99" s="323" t="s">
        <v>356</v>
      </c>
      <c r="B99" s="324" t="s">
        <v>357</v>
      </c>
      <c r="C99" s="325">
        <v>0</v>
      </c>
      <c r="D99" s="325">
        <v>0</v>
      </c>
      <c r="E99" s="325">
        <v>0</v>
      </c>
    </row>
    <row r="100" spans="1:5">
      <c r="A100" s="323" t="s">
        <v>358</v>
      </c>
      <c r="B100" s="324" t="s">
        <v>359</v>
      </c>
      <c r="C100" s="325">
        <v>0</v>
      </c>
      <c r="D100" s="325">
        <v>0</v>
      </c>
      <c r="E100" s="325">
        <f>E101+E102+E103+E104+E105+E106+E107</f>
        <v>0</v>
      </c>
    </row>
    <row r="101" spans="1:5" ht="25.5">
      <c r="A101" s="323" t="s">
        <v>360</v>
      </c>
      <c r="B101" s="324" t="s">
        <v>361</v>
      </c>
      <c r="C101" s="325">
        <v>0</v>
      </c>
      <c r="D101" s="325">
        <v>0</v>
      </c>
      <c r="E101" s="325">
        <v>0</v>
      </c>
    </row>
    <row r="102" spans="1:5" ht="25.5">
      <c r="A102" s="323" t="s">
        <v>362</v>
      </c>
      <c r="B102" s="324" t="s">
        <v>363</v>
      </c>
      <c r="C102" s="325">
        <v>0</v>
      </c>
      <c r="D102" s="325">
        <v>0</v>
      </c>
      <c r="E102" s="325">
        <v>0</v>
      </c>
    </row>
    <row r="103" spans="1:5" ht="25.5">
      <c r="A103" s="323" t="s">
        <v>364</v>
      </c>
      <c r="B103" s="324" t="s">
        <v>365</v>
      </c>
      <c r="C103" s="325">
        <v>0</v>
      </c>
      <c r="D103" s="325">
        <v>0</v>
      </c>
      <c r="E103" s="325">
        <v>0</v>
      </c>
    </row>
    <row r="104" spans="1:5" ht="25.5">
      <c r="A104" s="323" t="s">
        <v>366</v>
      </c>
      <c r="B104" s="324" t="s">
        <v>367</v>
      </c>
      <c r="C104" s="325">
        <v>0</v>
      </c>
      <c r="D104" s="325">
        <v>0</v>
      </c>
      <c r="E104" s="325">
        <v>0</v>
      </c>
    </row>
    <row r="105" spans="1:5" ht="25.5">
      <c r="A105" s="323" t="s">
        <v>368</v>
      </c>
      <c r="B105" s="324" t="s">
        <v>369</v>
      </c>
      <c r="C105" s="325">
        <v>0</v>
      </c>
      <c r="D105" s="325">
        <v>0</v>
      </c>
      <c r="E105" s="325">
        <v>0</v>
      </c>
    </row>
    <row r="106" spans="1:5" ht="25.5">
      <c r="A106" s="323" t="s">
        <v>370</v>
      </c>
      <c r="B106" s="324" t="s">
        <v>371</v>
      </c>
      <c r="C106" s="325">
        <v>0</v>
      </c>
      <c r="D106" s="325">
        <v>0</v>
      </c>
      <c r="E106" s="325">
        <v>0</v>
      </c>
    </row>
    <row r="107" spans="1:5" ht="25.5">
      <c r="A107" s="323" t="s">
        <v>372</v>
      </c>
      <c r="B107" s="324" t="s">
        <v>373</v>
      </c>
      <c r="C107" s="325">
        <v>0</v>
      </c>
      <c r="D107" s="325">
        <v>0</v>
      </c>
      <c r="E107" s="325">
        <v>0</v>
      </c>
    </row>
    <row r="108" spans="1:5">
      <c r="A108" s="326" t="s">
        <v>374</v>
      </c>
      <c r="B108" s="327" t="s">
        <v>375</v>
      </c>
      <c r="C108" s="328">
        <f>C65+C67+C69+C76+C86+C92+C96+C100</f>
        <v>0</v>
      </c>
      <c r="D108" s="328">
        <f t="shared" ref="D108:E108" si="11">D65+D67+D69+D76+D86+D92+D96+D100</f>
        <v>0</v>
      </c>
      <c r="E108" s="328">
        <f t="shared" si="11"/>
        <v>0</v>
      </c>
    </row>
    <row r="109" spans="1:5" ht="25.5">
      <c r="A109" s="323" t="s">
        <v>376</v>
      </c>
      <c r="B109" s="324" t="s">
        <v>377</v>
      </c>
      <c r="C109" s="325">
        <v>0</v>
      </c>
      <c r="D109" s="325">
        <v>0</v>
      </c>
      <c r="E109" s="325">
        <v>0</v>
      </c>
    </row>
    <row r="110" spans="1:5" ht="25.5">
      <c r="A110" s="323" t="s">
        <v>378</v>
      </c>
      <c r="B110" s="324" t="s">
        <v>379</v>
      </c>
      <c r="C110" s="325">
        <v>0</v>
      </c>
      <c r="D110" s="325">
        <v>0</v>
      </c>
      <c r="E110" s="325">
        <v>0</v>
      </c>
    </row>
    <row r="111" spans="1:5" ht="25.5">
      <c r="A111" s="323" t="s">
        <v>380</v>
      </c>
      <c r="B111" s="324" t="s">
        <v>381</v>
      </c>
      <c r="C111" s="325">
        <v>0</v>
      </c>
      <c r="D111" s="325">
        <v>0</v>
      </c>
      <c r="E111" s="325">
        <v>0</v>
      </c>
    </row>
    <row r="112" spans="1:5" ht="25.5">
      <c r="A112" s="323" t="s">
        <v>382</v>
      </c>
      <c r="B112" s="324" t="s">
        <v>383</v>
      </c>
      <c r="C112" s="325">
        <v>0</v>
      </c>
      <c r="D112" s="325">
        <v>0</v>
      </c>
      <c r="E112" s="325">
        <v>0</v>
      </c>
    </row>
    <row r="113" spans="1:5">
      <c r="A113" s="323" t="s">
        <v>384</v>
      </c>
      <c r="B113" s="324" t="s">
        <v>385</v>
      </c>
      <c r="C113" s="325">
        <v>0</v>
      </c>
      <c r="D113" s="325">
        <v>0</v>
      </c>
      <c r="E113" s="325">
        <f>E114+E115+E116+E117+E118+E119</f>
        <v>0</v>
      </c>
    </row>
    <row r="114" spans="1:5">
      <c r="A114" s="323" t="s">
        <v>386</v>
      </c>
      <c r="B114" s="324" t="s">
        <v>387</v>
      </c>
      <c r="C114" s="325">
        <v>0</v>
      </c>
      <c r="D114" s="325">
        <v>0</v>
      </c>
      <c r="E114" s="325">
        <v>0</v>
      </c>
    </row>
    <row r="115" spans="1:5" ht="25.5">
      <c r="A115" s="323" t="s">
        <v>388</v>
      </c>
      <c r="B115" s="324" t="s">
        <v>389</v>
      </c>
      <c r="C115" s="325">
        <v>0</v>
      </c>
      <c r="D115" s="325">
        <v>0</v>
      </c>
      <c r="E115" s="325">
        <v>0</v>
      </c>
    </row>
    <row r="116" spans="1:5" ht="25.5">
      <c r="A116" s="323" t="s">
        <v>390</v>
      </c>
      <c r="B116" s="324" t="s">
        <v>391</v>
      </c>
      <c r="C116" s="325">
        <v>0</v>
      </c>
      <c r="D116" s="325">
        <v>0</v>
      </c>
      <c r="E116" s="325">
        <v>0</v>
      </c>
    </row>
    <row r="117" spans="1:5">
      <c r="A117" s="323" t="s">
        <v>392</v>
      </c>
      <c r="B117" s="324" t="s">
        <v>393</v>
      </c>
      <c r="C117" s="325">
        <v>0</v>
      </c>
      <c r="D117" s="325">
        <v>0</v>
      </c>
      <c r="E117" s="325">
        <v>0</v>
      </c>
    </row>
    <row r="118" spans="1:5">
      <c r="A118" s="323" t="s">
        <v>394</v>
      </c>
      <c r="B118" s="324" t="s">
        <v>395</v>
      </c>
      <c r="C118" s="325">
        <v>0</v>
      </c>
      <c r="D118" s="325">
        <v>0</v>
      </c>
      <c r="E118" s="325">
        <v>0</v>
      </c>
    </row>
    <row r="119" spans="1:5">
      <c r="A119" s="323" t="s">
        <v>396</v>
      </c>
      <c r="B119" s="324" t="s">
        <v>397</v>
      </c>
      <c r="C119" s="325">
        <v>0</v>
      </c>
      <c r="D119" s="325">
        <v>0</v>
      </c>
      <c r="E119" s="325">
        <v>0</v>
      </c>
    </row>
    <row r="120" spans="1:5">
      <c r="A120" s="323" t="s">
        <v>398</v>
      </c>
      <c r="B120" s="324" t="s">
        <v>399</v>
      </c>
      <c r="C120" s="325">
        <v>0</v>
      </c>
      <c r="D120" s="325">
        <v>0</v>
      </c>
      <c r="E120" s="325">
        <v>0</v>
      </c>
    </row>
    <row r="121" spans="1:5" ht="25.5">
      <c r="A121" s="323" t="s">
        <v>400</v>
      </c>
      <c r="B121" s="324" t="s">
        <v>401</v>
      </c>
      <c r="C121" s="325">
        <v>0</v>
      </c>
      <c r="D121" s="325">
        <v>0</v>
      </c>
      <c r="E121" s="325">
        <v>0</v>
      </c>
    </row>
    <row r="122" spans="1:5">
      <c r="A122" s="323" t="s">
        <v>402</v>
      </c>
      <c r="B122" s="324" t="s">
        <v>403</v>
      </c>
      <c r="C122" s="325">
        <v>0</v>
      </c>
      <c r="D122" s="325">
        <v>0</v>
      </c>
      <c r="E122" s="325">
        <v>0</v>
      </c>
    </row>
    <row r="123" spans="1:5">
      <c r="A123" s="323" t="s">
        <v>404</v>
      </c>
      <c r="B123" s="324" t="s">
        <v>405</v>
      </c>
      <c r="C123" s="325">
        <v>0</v>
      </c>
      <c r="D123" s="325">
        <v>0</v>
      </c>
      <c r="E123" s="325">
        <v>0</v>
      </c>
    </row>
    <row r="124" spans="1:5" ht="25.5">
      <c r="A124" s="323" t="s">
        <v>406</v>
      </c>
      <c r="B124" s="324" t="s">
        <v>407</v>
      </c>
      <c r="C124" s="325">
        <v>0</v>
      </c>
      <c r="D124" s="325">
        <v>0</v>
      </c>
      <c r="E124" s="325">
        <v>0</v>
      </c>
    </row>
    <row r="125" spans="1:5" ht="25.5">
      <c r="A125" s="323" t="s">
        <v>408</v>
      </c>
      <c r="B125" s="324" t="s">
        <v>409</v>
      </c>
      <c r="C125" s="325">
        <v>0</v>
      </c>
      <c r="D125" s="325">
        <v>0</v>
      </c>
      <c r="E125" s="325">
        <v>0</v>
      </c>
    </row>
    <row r="126" spans="1:5" ht="25.5">
      <c r="A126" s="323" t="s">
        <v>410</v>
      </c>
      <c r="B126" s="324" t="s">
        <v>411</v>
      </c>
      <c r="C126" s="325">
        <v>0</v>
      </c>
      <c r="D126" s="325">
        <v>0</v>
      </c>
      <c r="E126" s="325">
        <v>0</v>
      </c>
    </row>
    <row r="127" spans="1:5" ht="25.5">
      <c r="A127" s="323" t="s">
        <v>412</v>
      </c>
      <c r="B127" s="324" t="s">
        <v>413</v>
      </c>
      <c r="C127" s="325">
        <v>0</v>
      </c>
      <c r="D127" s="325">
        <v>0</v>
      </c>
      <c r="E127" s="325">
        <v>0</v>
      </c>
    </row>
    <row r="128" spans="1:5">
      <c r="A128" s="323" t="s">
        <v>414</v>
      </c>
      <c r="B128" s="324" t="s">
        <v>415</v>
      </c>
      <c r="C128" s="325">
        <v>0</v>
      </c>
      <c r="D128" s="325">
        <v>0</v>
      </c>
      <c r="E128" s="325">
        <v>0</v>
      </c>
    </row>
    <row r="129" spans="1:5">
      <c r="A129" s="323" t="s">
        <v>416</v>
      </c>
      <c r="B129" s="324" t="s">
        <v>417</v>
      </c>
      <c r="C129" s="325">
        <v>0</v>
      </c>
      <c r="D129" s="325">
        <v>0</v>
      </c>
      <c r="E129" s="325">
        <v>0</v>
      </c>
    </row>
    <row r="130" spans="1:5">
      <c r="A130" s="323" t="s">
        <v>418</v>
      </c>
      <c r="B130" s="324" t="s">
        <v>419</v>
      </c>
      <c r="C130" s="325">
        <v>0</v>
      </c>
      <c r="D130" s="325">
        <v>0</v>
      </c>
      <c r="E130" s="325">
        <f>E131+E132+E133+E134+E135</f>
        <v>0</v>
      </c>
    </row>
    <row r="131" spans="1:5">
      <c r="A131" s="323" t="s">
        <v>420</v>
      </c>
      <c r="B131" s="324" t="s">
        <v>421</v>
      </c>
      <c r="C131" s="325">
        <v>0</v>
      </c>
      <c r="D131" s="325">
        <v>0</v>
      </c>
      <c r="E131" s="325">
        <v>0</v>
      </c>
    </row>
    <row r="132" spans="1:5">
      <c r="A132" s="323" t="s">
        <v>422</v>
      </c>
      <c r="B132" s="324" t="s">
        <v>423</v>
      </c>
      <c r="C132" s="325">
        <v>0</v>
      </c>
      <c r="D132" s="325">
        <v>0</v>
      </c>
      <c r="E132" s="325">
        <v>0</v>
      </c>
    </row>
    <row r="133" spans="1:5" ht="25.5">
      <c r="A133" s="323" t="s">
        <v>424</v>
      </c>
      <c r="B133" s="324" t="s">
        <v>425</v>
      </c>
      <c r="C133" s="325">
        <v>0</v>
      </c>
      <c r="D133" s="325">
        <v>0</v>
      </c>
      <c r="E133" s="325">
        <v>0</v>
      </c>
    </row>
    <row r="134" spans="1:5">
      <c r="A134" s="323" t="s">
        <v>426</v>
      </c>
      <c r="B134" s="324" t="s">
        <v>427</v>
      </c>
      <c r="C134" s="325">
        <v>0</v>
      </c>
      <c r="D134" s="325">
        <v>0</v>
      </c>
      <c r="E134" s="325">
        <v>0</v>
      </c>
    </row>
    <row r="135" spans="1:5" ht="25.5">
      <c r="A135" s="323" t="s">
        <v>428</v>
      </c>
      <c r="B135" s="324" t="s">
        <v>429</v>
      </c>
      <c r="C135" s="325">
        <v>0</v>
      </c>
      <c r="D135" s="325">
        <v>0</v>
      </c>
      <c r="E135" s="325">
        <v>0</v>
      </c>
    </row>
    <row r="136" spans="1:5" ht="25.5">
      <c r="A136" s="323" t="s">
        <v>430</v>
      </c>
      <c r="B136" s="324" t="s">
        <v>431</v>
      </c>
      <c r="C136" s="325">
        <v>0</v>
      </c>
      <c r="D136" s="325">
        <v>0</v>
      </c>
      <c r="E136" s="325">
        <f>E137+E138+E139</f>
        <v>0</v>
      </c>
    </row>
    <row r="137" spans="1:5" ht="25.5">
      <c r="A137" s="323" t="s">
        <v>432</v>
      </c>
      <c r="B137" s="324" t="s">
        <v>433</v>
      </c>
      <c r="C137" s="325">
        <v>0</v>
      </c>
      <c r="D137" s="325">
        <v>0</v>
      </c>
      <c r="E137" s="325">
        <v>0</v>
      </c>
    </row>
    <row r="138" spans="1:5" ht="25.5">
      <c r="A138" s="323" t="s">
        <v>434</v>
      </c>
      <c r="B138" s="324" t="s">
        <v>435</v>
      </c>
      <c r="C138" s="325">
        <v>0</v>
      </c>
      <c r="D138" s="325">
        <v>0</v>
      </c>
      <c r="E138" s="325">
        <v>0</v>
      </c>
    </row>
    <row r="139" spans="1:5" ht="25.5">
      <c r="A139" s="323" t="s">
        <v>436</v>
      </c>
      <c r="B139" s="324" t="s">
        <v>437</v>
      </c>
      <c r="C139" s="325">
        <v>0</v>
      </c>
      <c r="D139" s="325">
        <v>0</v>
      </c>
      <c r="E139" s="325">
        <v>0</v>
      </c>
    </row>
    <row r="140" spans="1:5" ht="25.5">
      <c r="A140" s="323" t="s">
        <v>438</v>
      </c>
      <c r="B140" s="324" t="s">
        <v>439</v>
      </c>
      <c r="C140" s="325">
        <v>0</v>
      </c>
      <c r="D140" s="325">
        <v>0</v>
      </c>
      <c r="E140" s="325">
        <v>0</v>
      </c>
    </row>
    <row r="141" spans="1:5" ht="25.5">
      <c r="A141" s="323" t="s">
        <v>440</v>
      </c>
      <c r="B141" s="324" t="s">
        <v>441</v>
      </c>
      <c r="C141" s="325">
        <v>0</v>
      </c>
      <c r="D141" s="325">
        <v>0</v>
      </c>
      <c r="E141" s="325">
        <v>0</v>
      </c>
    </row>
    <row r="142" spans="1:5" ht="25.5">
      <c r="A142" s="323" t="s">
        <v>442</v>
      </c>
      <c r="B142" s="324" t="s">
        <v>443</v>
      </c>
      <c r="C142" s="325">
        <v>0</v>
      </c>
      <c r="D142" s="325">
        <v>0</v>
      </c>
      <c r="E142" s="325">
        <v>0</v>
      </c>
    </row>
    <row r="143" spans="1:5" ht="25.5">
      <c r="A143" s="323" t="s">
        <v>444</v>
      </c>
      <c r="B143" s="324" t="s">
        <v>445</v>
      </c>
      <c r="C143" s="325">
        <v>0</v>
      </c>
      <c r="D143" s="325">
        <v>0</v>
      </c>
      <c r="E143" s="325">
        <v>0</v>
      </c>
    </row>
    <row r="144" spans="1:5" ht="25.5">
      <c r="A144" s="323" t="s">
        <v>446</v>
      </c>
      <c r="B144" s="324" t="s">
        <v>447</v>
      </c>
      <c r="C144" s="325">
        <v>0</v>
      </c>
      <c r="D144" s="325">
        <v>0</v>
      </c>
      <c r="E144" s="325">
        <f>E145+E146+E147+E148</f>
        <v>0</v>
      </c>
    </row>
    <row r="145" spans="1:5" ht="25.5">
      <c r="A145" s="323" t="s">
        <v>448</v>
      </c>
      <c r="B145" s="324" t="s">
        <v>449</v>
      </c>
      <c r="C145" s="325">
        <v>0</v>
      </c>
      <c r="D145" s="325">
        <v>0</v>
      </c>
      <c r="E145" s="325">
        <v>0</v>
      </c>
    </row>
    <row r="146" spans="1:5" ht="25.5">
      <c r="A146" s="323" t="s">
        <v>450</v>
      </c>
      <c r="B146" s="324" t="s">
        <v>451</v>
      </c>
      <c r="C146" s="325">
        <v>0</v>
      </c>
      <c r="D146" s="325">
        <v>0</v>
      </c>
      <c r="E146" s="325">
        <v>0</v>
      </c>
    </row>
    <row r="147" spans="1:5" ht="25.5">
      <c r="A147" s="323" t="s">
        <v>452</v>
      </c>
      <c r="B147" s="324" t="s">
        <v>453</v>
      </c>
      <c r="C147" s="325">
        <v>0</v>
      </c>
      <c r="D147" s="325">
        <v>0</v>
      </c>
      <c r="E147" s="325">
        <v>0</v>
      </c>
    </row>
    <row r="148" spans="1:5" ht="25.5">
      <c r="A148" s="323" t="s">
        <v>454</v>
      </c>
      <c r="B148" s="324" t="s">
        <v>455</v>
      </c>
      <c r="C148" s="325">
        <v>0</v>
      </c>
      <c r="D148" s="325">
        <v>0</v>
      </c>
      <c r="E148" s="325">
        <v>0</v>
      </c>
    </row>
    <row r="149" spans="1:5">
      <c r="A149" s="326" t="s">
        <v>456</v>
      </c>
      <c r="B149" s="327" t="s">
        <v>457</v>
      </c>
      <c r="C149" s="328">
        <f>C150+C151+C153+C152+C154+C155+C156+C157+C158+C159+C160+C161+C162+C163</f>
        <v>0</v>
      </c>
      <c r="D149" s="328">
        <f t="shared" ref="D149:E149" si="12">D150+D151+D153+D152+D154+D155+D156+D157+D158+D159+D160+D161+D162+D163</f>
        <v>0</v>
      </c>
      <c r="E149" s="328">
        <f t="shared" si="12"/>
        <v>0</v>
      </c>
    </row>
    <row r="150" spans="1:5">
      <c r="A150" s="323" t="s">
        <v>458</v>
      </c>
      <c r="B150" s="324" t="s">
        <v>459</v>
      </c>
      <c r="C150" s="325">
        <v>0</v>
      </c>
      <c r="D150" s="325">
        <v>0</v>
      </c>
      <c r="E150" s="325">
        <f>E151+E152+E153+E154+E155+E156</f>
        <v>0</v>
      </c>
    </row>
    <row r="151" spans="1:5">
      <c r="A151" s="323" t="s">
        <v>460</v>
      </c>
      <c r="B151" s="324" t="s">
        <v>461</v>
      </c>
      <c r="C151" s="325">
        <v>0</v>
      </c>
      <c r="D151" s="325">
        <v>0</v>
      </c>
      <c r="E151" s="325">
        <v>0</v>
      </c>
    </row>
    <row r="152" spans="1:5">
      <c r="A152" s="323" t="s">
        <v>462</v>
      </c>
      <c r="B152" s="324" t="s">
        <v>463</v>
      </c>
      <c r="C152" s="325">
        <v>0</v>
      </c>
      <c r="D152" s="325">
        <v>0</v>
      </c>
      <c r="E152" s="325">
        <v>0</v>
      </c>
    </row>
    <row r="153" spans="1:5">
      <c r="A153" s="323" t="s">
        <v>464</v>
      </c>
      <c r="B153" s="324" t="s">
        <v>465</v>
      </c>
      <c r="C153" s="325">
        <v>0</v>
      </c>
      <c r="D153" s="325">
        <v>0</v>
      </c>
      <c r="E153" s="325">
        <v>0</v>
      </c>
    </row>
    <row r="154" spans="1:5">
      <c r="A154" s="323" t="s">
        <v>466</v>
      </c>
      <c r="B154" s="324" t="s">
        <v>467</v>
      </c>
      <c r="C154" s="325">
        <v>0</v>
      </c>
      <c r="D154" s="325">
        <v>0</v>
      </c>
      <c r="E154" s="325">
        <v>0</v>
      </c>
    </row>
    <row r="155" spans="1:5">
      <c r="A155" s="323" t="s">
        <v>468</v>
      </c>
      <c r="B155" s="324" t="s">
        <v>469</v>
      </c>
      <c r="C155" s="325">
        <v>0</v>
      </c>
      <c r="D155" s="325">
        <v>0</v>
      </c>
      <c r="E155" s="325">
        <v>0</v>
      </c>
    </row>
    <row r="156" spans="1:5">
      <c r="A156" s="323" t="s">
        <v>470</v>
      </c>
      <c r="B156" s="324" t="s">
        <v>471</v>
      </c>
      <c r="C156" s="325">
        <v>0</v>
      </c>
      <c r="D156" s="325">
        <v>0</v>
      </c>
      <c r="E156" s="325">
        <v>0</v>
      </c>
    </row>
    <row r="157" spans="1:5">
      <c r="A157" s="323" t="s">
        <v>472</v>
      </c>
      <c r="B157" s="324" t="s">
        <v>473</v>
      </c>
      <c r="C157" s="325">
        <v>0</v>
      </c>
      <c r="D157" s="325">
        <v>0</v>
      </c>
      <c r="E157" s="325">
        <v>0</v>
      </c>
    </row>
    <row r="158" spans="1:5">
      <c r="A158" s="323" t="s">
        <v>474</v>
      </c>
      <c r="B158" s="324" t="s">
        <v>475</v>
      </c>
      <c r="C158" s="325">
        <v>0</v>
      </c>
      <c r="D158" s="325">
        <v>0</v>
      </c>
      <c r="E158" s="325">
        <v>0</v>
      </c>
    </row>
    <row r="159" spans="1:5">
      <c r="A159" s="323" t="s">
        <v>476</v>
      </c>
      <c r="B159" s="324" t="s">
        <v>477</v>
      </c>
      <c r="C159" s="325">
        <v>0</v>
      </c>
      <c r="D159" s="325">
        <v>0</v>
      </c>
      <c r="E159" s="325">
        <v>0</v>
      </c>
    </row>
    <row r="160" spans="1:5">
      <c r="A160" s="323" t="s">
        <v>478</v>
      </c>
      <c r="B160" s="324" t="s">
        <v>479</v>
      </c>
      <c r="C160" s="325">
        <v>0</v>
      </c>
      <c r="D160" s="325">
        <v>0</v>
      </c>
      <c r="E160" s="325">
        <v>0</v>
      </c>
    </row>
    <row r="161" spans="1:5" ht="25.5">
      <c r="A161" s="323" t="s">
        <v>480</v>
      </c>
      <c r="B161" s="324" t="s">
        <v>481</v>
      </c>
      <c r="C161" s="325">
        <v>0</v>
      </c>
      <c r="D161" s="325">
        <v>0</v>
      </c>
      <c r="E161" s="325">
        <v>0</v>
      </c>
    </row>
    <row r="162" spans="1:5">
      <c r="A162" s="323" t="s">
        <v>482</v>
      </c>
      <c r="B162" s="324" t="s">
        <v>483</v>
      </c>
      <c r="C162" s="325">
        <v>0</v>
      </c>
      <c r="D162" s="325">
        <v>0</v>
      </c>
      <c r="E162" s="325">
        <v>0</v>
      </c>
    </row>
    <row r="163" spans="1:5">
      <c r="A163" s="323" t="s">
        <v>484</v>
      </c>
      <c r="B163" s="324" t="s">
        <v>485</v>
      </c>
      <c r="C163" s="325">
        <v>0</v>
      </c>
      <c r="D163" s="325">
        <v>0</v>
      </c>
      <c r="E163" s="325">
        <v>0</v>
      </c>
    </row>
    <row r="164" spans="1:5">
      <c r="A164" s="323" t="s">
        <v>486</v>
      </c>
      <c r="B164" s="324" t="s">
        <v>487</v>
      </c>
      <c r="C164" s="325">
        <v>0</v>
      </c>
      <c r="D164" s="325">
        <v>0</v>
      </c>
      <c r="E164" s="325">
        <v>0</v>
      </c>
    </row>
    <row r="165" spans="1:5">
      <c r="A165" s="326" t="s">
        <v>488</v>
      </c>
      <c r="B165" s="327" t="s">
        <v>489</v>
      </c>
      <c r="C165" s="328">
        <f>C150+C151-C152+C153+C154+C155+C156+C157+C158+C159+C160+C161+C162+C163+C164</f>
        <v>0</v>
      </c>
      <c r="D165" s="328">
        <f t="shared" ref="D165:E165" si="13">D150+D157+D158+D159+D160+D161+D162+D163+D164</f>
        <v>0</v>
      </c>
      <c r="E165" s="328">
        <f t="shared" si="13"/>
        <v>0</v>
      </c>
    </row>
    <row r="166" spans="1:5">
      <c r="A166" s="326" t="s">
        <v>490</v>
      </c>
      <c r="B166" s="327" t="s">
        <v>491</v>
      </c>
      <c r="C166" s="328">
        <f>C165</f>
        <v>0</v>
      </c>
      <c r="D166" s="328">
        <f t="shared" ref="D166:E166" si="14">D165</f>
        <v>0</v>
      </c>
      <c r="E166" s="328">
        <f t="shared" si="14"/>
        <v>0</v>
      </c>
    </row>
    <row r="167" spans="1:5">
      <c r="A167" s="323" t="s">
        <v>492</v>
      </c>
      <c r="B167" s="324" t="s">
        <v>493</v>
      </c>
      <c r="C167" s="325">
        <v>0</v>
      </c>
      <c r="D167" s="325">
        <v>0</v>
      </c>
      <c r="E167" s="325">
        <v>0</v>
      </c>
    </row>
    <row r="168" spans="1:5">
      <c r="A168" s="323" t="s">
        <v>494</v>
      </c>
      <c r="B168" s="324" t="s">
        <v>495</v>
      </c>
      <c r="C168" s="325">
        <v>0</v>
      </c>
      <c r="D168" s="325">
        <v>0</v>
      </c>
      <c r="E168" s="325">
        <v>0</v>
      </c>
    </row>
    <row r="169" spans="1:5">
      <c r="A169" s="323" t="s">
        <v>496</v>
      </c>
      <c r="B169" s="324" t="s">
        <v>497</v>
      </c>
      <c r="C169" s="325">
        <v>0</v>
      </c>
      <c r="D169" s="325">
        <v>0</v>
      </c>
      <c r="E169" s="325">
        <v>0</v>
      </c>
    </row>
    <row r="170" spans="1:5">
      <c r="A170" s="323" t="s">
        <v>498</v>
      </c>
      <c r="B170" s="324" t="s">
        <v>499</v>
      </c>
      <c r="C170" s="325">
        <v>132650</v>
      </c>
      <c r="D170" s="325">
        <v>0</v>
      </c>
      <c r="E170" s="325">
        <v>0</v>
      </c>
    </row>
    <row r="171" spans="1:5">
      <c r="A171" s="326" t="s">
        <v>500</v>
      </c>
      <c r="B171" s="327" t="s">
        <v>501</v>
      </c>
      <c r="C171" s="328">
        <f>SUM(C167:C170)</f>
        <v>132650</v>
      </c>
      <c r="D171" s="328">
        <f t="shared" ref="D171:E171" si="15">SUM(D167:D170)</f>
        <v>0</v>
      </c>
      <c r="E171" s="328">
        <f t="shared" si="15"/>
        <v>0</v>
      </c>
    </row>
    <row r="172" spans="1:5">
      <c r="A172" s="323" t="s">
        <v>502</v>
      </c>
      <c r="B172" s="324" t="s">
        <v>503</v>
      </c>
      <c r="C172" s="325">
        <v>0</v>
      </c>
      <c r="D172" s="325">
        <v>0</v>
      </c>
      <c r="E172" s="325">
        <v>0</v>
      </c>
    </row>
    <row r="173" spans="1:5">
      <c r="A173" s="323" t="s">
        <v>504</v>
      </c>
      <c r="B173" s="324" t="s">
        <v>505</v>
      </c>
      <c r="C173" s="325">
        <v>0</v>
      </c>
      <c r="D173" s="325">
        <v>0</v>
      </c>
      <c r="E173" s="325">
        <v>0</v>
      </c>
    </row>
    <row r="174" spans="1:5">
      <c r="A174" s="326" t="s">
        <v>506</v>
      </c>
      <c r="B174" s="327" t="s">
        <v>507</v>
      </c>
      <c r="C174" s="328">
        <f>SUM(C172:C173)</f>
        <v>0</v>
      </c>
      <c r="D174" s="328">
        <f t="shared" ref="D174:E174" si="16">SUM(D172:D173)</f>
        <v>0</v>
      </c>
      <c r="E174" s="328">
        <f t="shared" si="16"/>
        <v>0</v>
      </c>
    </row>
    <row r="175" spans="1:5">
      <c r="A175" s="323" t="s">
        <v>508</v>
      </c>
      <c r="B175" s="324" t="s">
        <v>509</v>
      </c>
      <c r="C175" s="325">
        <v>0</v>
      </c>
      <c r="D175" s="325">
        <v>0</v>
      </c>
      <c r="E175" s="325">
        <v>0</v>
      </c>
    </row>
    <row r="176" spans="1:5" ht="25.5">
      <c r="A176" s="323" t="s">
        <v>510</v>
      </c>
      <c r="B176" s="324" t="s">
        <v>511</v>
      </c>
      <c r="C176" s="325">
        <v>0</v>
      </c>
      <c r="D176" s="325">
        <v>0</v>
      </c>
      <c r="E176" s="325">
        <v>0</v>
      </c>
    </row>
    <row r="177" spans="1:5">
      <c r="A177" s="326" t="s">
        <v>512</v>
      </c>
      <c r="B177" s="327" t="s">
        <v>513</v>
      </c>
      <c r="C177" s="328">
        <f>SUM(C175:C176)</f>
        <v>0</v>
      </c>
      <c r="D177" s="328">
        <f t="shared" ref="D177:E177" si="17">SUM(D175:D176)</f>
        <v>0</v>
      </c>
      <c r="E177" s="328">
        <f t="shared" si="17"/>
        <v>0</v>
      </c>
    </row>
    <row r="178" spans="1:5">
      <c r="A178" s="326" t="s">
        <v>514</v>
      </c>
      <c r="B178" s="327" t="s">
        <v>515</v>
      </c>
      <c r="C178" s="328">
        <f>C171+C174+C177</f>
        <v>132650</v>
      </c>
      <c r="D178" s="328">
        <f t="shared" ref="D178:E178" si="18">D171+D174+D177</f>
        <v>0</v>
      </c>
      <c r="E178" s="328">
        <f t="shared" si="18"/>
        <v>0</v>
      </c>
    </row>
    <row r="179" spans="1:5">
      <c r="A179" s="323" t="s">
        <v>516</v>
      </c>
      <c r="B179" s="324" t="s">
        <v>517</v>
      </c>
      <c r="C179" s="325">
        <v>0</v>
      </c>
      <c r="D179" s="325">
        <v>0</v>
      </c>
      <c r="E179" s="325">
        <v>0</v>
      </c>
    </row>
    <row r="180" spans="1:5">
      <c r="A180" s="323" t="s">
        <v>518</v>
      </c>
      <c r="B180" s="324" t="s">
        <v>519</v>
      </c>
      <c r="C180" s="325">
        <v>1519561</v>
      </c>
      <c r="D180" s="325">
        <v>0</v>
      </c>
      <c r="E180" s="325">
        <v>0</v>
      </c>
    </row>
    <row r="181" spans="1:5">
      <c r="A181" s="323" t="s">
        <v>520</v>
      </c>
      <c r="B181" s="324" t="s">
        <v>521</v>
      </c>
      <c r="C181" s="325">
        <v>0</v>
      </c>
      <c r="D181" s="325">
        <v>0</v>
      </c>
      <c r="E181" s="325">
        <v>0</v>
      </c>
    </row>
    <row r="182" spans="1:5">
      <c r="A182" s="326" t="s">
        <v>522</v>
      </c>
      <c r="B182" s="327" t="s">
        <v>523</v>
      </c>
      <c r="C182" s="328">
        <v>1519561</v>
      </c>
      <c r="D182" s="328">
        <v>0</v>
      </c>
      <c r="E182" s="328">
        <f>E179+E180+E181</f>
        <v>0</v>
      </c>
    </row>
    <row r="183" spans="1:5">
      <c r="A183" s="326" t="s">
        <v>524</v>
      </c>
      <c r="B183" s="327" t="s">
        <v>525</v>
      </c>
      <c r="C183" s="328">
        <f>C35+C50+C64+C166+C178+C182</f>
        <v>9275143</v>
      </c>
      <c r="D183" s="328">
        <f t="shared" ref="D183" si="19">D35+D50+D64+D166+D178+D182</f>
        <v>0</v>
      </c>
      <c r="E183" s="328">
        <f>E35+E50+E64+E166+E182+E178</f>
        <v>5634997</v>
      </c>
    </row>
    <row r="184" spans="1:5">
      <c r="A184" s="326"/>
      <c r="B184" s="327" t="s">
        <v>526</v>
      </c>
      <c r="C184" s="328"/>
      <c r="D184" s="328"/>
      <c r="E184" s="328"/>
    </row>
    <row r="185" spans="1:5">
      <c r="A185" s="323" t="s">
        <v>527</v>
      </c>
      <c r="B185" s="324" t="s">
        <v>528</v>
      </c>
      <c r="C185" s="325">
        <v>14524207</v>
      </c>
      <c r="D185" s="325">
        <v>0</v>
      </c>
      <c r="E185" s="325">
        <v>14524207</v>
      </c>
    </row>
    <row r="186" spans="1:5">
      <c r="A186" s="323" t="s">
        <v>529</v>
      </c>
      <c r="B186" s="324" t="s">
        <v>530</v>
      </c>
      <c r="C186" s="325">
        <v>0</v>
      </c>
      <c r="D186" s="325">
        <v>0</v>
      </c>
      <c r="E186" s="325">
        <v>0</v>
      </c>
    </row>
    <row r="187" spans="1:5">
      <c r="A187" s="323" t="s">
        <v>531</v>
      </c>
      <c r="B187" s="324" t="s">
        <v>532</v>
      </c>
      <c r="C187" s="325">
        <v>0</v>
      </c>
      <c r="D187" s="325">
        <v>0</v>
      </c>
      <c r="E187" s="325">
        <v>0</v>
      </c>
    </row>
    <row r="188" spans="1:5">
      <c r="A188" s="323" t="s">
        <v>533</v>
      </c>
      <c r="B188" s="324" t="s">
        <v>534</v>
      </c>
      <c r="C188" s="325">
        <v>0</v>
      </c>
      <c r="D188" s="325">
        <v>0</v>
      </c>
      <c r="E188" s="325">
        <v>0</v>
      </c>
    </row>
    <row r="189" spans="1:5">
      <c r="A189" s="323" t="s">
        <v>535</v>
      </c>
      <c r="B189" s="324" t="s">
        <v>536</v>
      </c>
      <c r="C189" s="325">
        <v>0</v>
      </c>
      <c r="D189" s="325">
        <v>0</v>
      </c>
      <c r="E189" s="325">
        <v>0</v>
      </c>
    </row>
    <row r="190" spans="1:5">
      <c r="A190" s="326" t="s">
        <v>537</v>
      </c>
      <c r="B190" s="327" t="s">
        <v>538</v>
      </c>
      <c r="C190" s="328">
        <v>184886</v>
      </c>
      <c r="D190" s="328">
        <v>0</v>
      </c>
      <c r="E190" s="328">
        <v>184886</v>
      </c>
    </row>
    <row r="191" spans="1:5">
      <c r="A191" s="323" t="s">
        <v>539</v>
      </c>
      <c r="B191" s="324" t="s">
        <v>540</v>
      </c>
      <c r="C191" s="325">
        <v>-6722939</v>
      </c>
      <c r="D191" s="325">
        <v>0</v>
      </c>
      <c r="E191" s="325">
        <v>-5433950</v>
      </c>
    </row>
    <row r="192" spans="1:5">
      <c r="A192" s="323" t="s">
        <v>541</v>
      </c>
      <c r="B192" s="324" t="s">
        <v>542</v>
      </c>
      <c r="C192" s="325">
        <v>0</v>
      </c>
      <c r="D192" s="325">
        <v>0</v>
      </c>
      <c r="E192" s="325">
        <v>0</v>
      </c>
    </row>
    <row r="193" spans="1:5">
      <c r="A193" s="323" t="s">
        <v>543</v>
      </c>
      <c r="B193" s="324" t="s">
        <v>544</v>
      </c>
      <c r="C193" s="325">
        <v>1288989</v>
      </c>
      <c r="D193" s="325">
        <v>0</v>
      </c>
      <c r="E193" s="325">
        <v>-6789586</v>
      </c>
    </row>
    <row r="194" spans="1:5">
      <c r="A194" s="326" t="s">
        <v>545</v>
      </c>
      <c r="B194" s="327" t="s">
        <v>546</v>
      </c>
      <c r="C194" s="328">
        <f>C185+C186+C190+C191+C192+C193</f>
        <v>9275143</v>
      </c>
      <c r="D194" s="328">
        <v>0</v>
      </c>
      <c r="E194" s="328">
        <f>E185+E186+E190+E191+E192+E193</f>
        <v>2485557</v>
      </c>
    </row>
    <row r="195" spans="1:5">
      <c r="A195" s="323" t="s">
        <v>547</v>
      </c>
      <c r="B195" s="324" t="s">
        <v>548</v>
      </c>
      <c r="C195" s="325">
        <v>0</v>
      </c>
      <c r="D195" s="325">
        <v>0</v>
      </c>
      <c r="E195" s="325">
        <v>3940</v>
      </c>
    </row>
    <row r="196" spans="1:5" ht="25.5">
      <c r="A196" s="323" t="s">
        <v>549</v>
      </c>
      <c r="B196" s="324" t="s">
        <v>550</v>
      </c>
      <c r="C196" s="325">
        <v>0</v>
      </c>
      <c r="D196" s="325">
        <v>0</v>
      </c>
      <c r="E196" s="325">
        <v>0</v>
      </c>
    </row>
    <row r="197" spans="1:5">
      <c r="A197" s="323" t="s">
        <v>551</v>
      </c>
      <c r="B197" s="324" t="s">
        <v>552</v>
      </c>
      <c r="C197" s="325">
        <v>0</v>
      </c>
      <c r="D197" s="325">
        <v>0</v>
      </c>
      <c r="E197" s="325">
        <v>194235</v>
      </c>
    </row>
    <row r="198" spans="1:5">
      <c r="A198" s="323" t="s">
        <v>553</v>
      </c>
      <c r="B198" s="324" t="s">
        <v>554</v>
      </c>
      <c r="C198" s="325">
        <v>0</v>
      </c>
      <c r="D198" s="325">
        <v>0</v>
      </c>
      <c r="E198" s="325">
        <v>0</v>
      </c>
    </row>
    <row r="199" spans="1:5" ht="25.5">
      <c r="A199" s="323" t="s">
        <v>555</v>
      </c>
      <c r="B199" s="324" t="s">
        <v>556</v>
      </c>
      <c r="C199" s="325">
        <f>C200+C201</f>
        <v>0</v>
      </c>
      <c r="D199" s="325">
        <f t="shared" ref="D199:E199" si="20">D200+D201</f>
        <v>0</v>
      </c>
      <c r="E199" s="325">
        <f t="shared" si="20"/>
        <v>0</v>
      </c>
    </row>
    <row r="200" spans="1:5" ht="25.5">
      <c r="A200" s="323" t="s">
        <v>557</v>
      </c>
      <c r="B200" s="324" t="s">
        <v>558</v>
      </c>
      <c r="C200" s="325">
        <v>0</v>
      </c>
      <c r="D200" s="325">
        <v>0</v>
      </c>
      <c r="E200" s="325">
        <v>0</v>
      </c>
    </row>
    <row r="201" spans="1:5" ht="25.5">
      <c r="A201" s="323" t="s">
        <v>559</v>
      </c>
      <c r="B201" s="324" t="s">
        <v>560</v>
      </c>
      <c r="C201" s="325">
        <v>0</v>
      </c>
      <c r="D201" s="325">
        <v>0</v>
      </c>
      <c r="E201" s="325">
        <v>0</v>
      </c>
    </row>
    <row r="202" spans="1:5">
      <c r="A202" s="323" t="s">
        <v>561</v>
      </c>
      <c r="B202" s="324" t="s">
        <v>562</v>
      </c>
      <c r="C202" s="325">
        <v>0</v>
      </c>
      <c r="D202" s="325">
        <v>0</v>
      </c>
      <c r="E202" s="325">
        <v>0</v>
      </c>
    </row>
    <row r="203" spans="1:5">
      <c r="A203" s="323" t="s">
        <v>563</v>
      </c>
      <c r="B203" s="324" t="s">
        <v>564</v>
      </c>
      <c r="C203" s="325">
        <v>0</v>
      </c>
      <c r="D203" s="325">
        <v>0</v>
      </c>
      <c r="E203" s="325">
        <v>0</v>
      </c>
    </row>
    <row r="204" spans="1:5" ht="25.5">
      <c r="A204" s="323" t="s">
        <v>565</v>
      </c>
      <c r="B204" s="324" t="s">
        <v>566</v>
      </c>
      <c r="C204" s="325">
        <f>C205+C206</f>
        <v>0</v>
      </c>
      <c r="D204" s="325">
        <f t="shared" ref="D204:E204" si="21">D205+D206</f>
        <v>0</v>
      </c>
      <c r="E204" s="325">
        <f t="shared" si="21"/>
        <v>0</v>
      </c>
    </row>
    <row r="205" spans="1:5" ht="25.5">
      <c r="A205" s="323" t="s">
        <v>567</v>
      </c>
      <c r="B205" s="324" t="s">
        <v>568</v>
      </c>
      <c r="C205" s="325">
        <v>0</v>
      </c>
      <c r="D205" s="325">
        <v>0</v>
      </c>
      <c r="E205" s="325">
        <v>0</v>
      </c>
    </row>
    <row r="206" spans="1:5" ht="25.5">
      <c r="A206" s="323" t="s">
        <v>569</v>
      </c>
      <c r="B206" s="324" t="s">
        <v>570</v>
      </c>
      <c r="C206" s="325">
        <v>0</v>
      </c>
      <c r="D206" s="325">
        <v>0</v>
      </c>
      <c r="E206" s="325">
        <v>0</v>
      </c>
    </row>
    <row r="207" spans="1:5">
      <c r="A207" s="323" t="s">
        <v>571</v>
      </c>
      <c r="B207" s="324" t="s">
        <v>572</v>
      </c>
      <c r="C207" s="325">
        <v>0</v>
      </c>
      <c r="D207" s="325">
        <v>0</v>
      </c>
      <c r="E207" s="325">
        <v>0</v>
      </c>
    </row>
    <row r="208" spans="1:5" ht="25.5">
      <c r="A208" s="323" t="s">
        <v>573</v>
      </c>
      <c r="B208" s="324" t="s">
        <v>574</v>
      </c>
      <c r="C208" s="325">
        <v>0</v>
      </c>
      <c r="D208" s="325">
        <v>0</v>
      </c>
      <c r="E208" s="325">
        <v>0</v>
      </c>
    </row>
    <row r="209" spans="1:5" ht="25.5">
      <c r="A209" s="323" t="s">
        <v>575</v>
      </c>
      <c r="B209" s="324" t="s">
        <v>576</v>
      </c>
      <c r="C209" s="325">
        <v>0</v>
      </c>
      <c r="D209" s="325">
        <v>0</v>
      </c>
      <c r="E209" s="325">
        <v>0</v>
      </c>
    </row>
    <row r="210" spans="1:5">
      <c r="A210" s="323" t="s">
        <v>577</v>
      </c>
      <c r="B210" s="324" t="s">
        <v>578</v>
      </c>
      <c r="C210" s="325">
        <v>0</v>
      </c>
      <c r="D210" s="325">
        <v>0</v>
      </c>
      <c r="E210" s="325">
        <v>0</v>
      </c>
    </row>
    <row r="211" spans="1:5" ht="25.5">
      <c r="A211" s="323" t="s">
        <v>579</v>
      </c>
      <c r="B211" s="324" t="s">
        <v>580</v>
      </c>
      <c r="C211" s="325">
        <v>0</v>
      </c>
      <c r="D211" s="325">
        <v>0</v>
      </c>
      <c r="E211" s="325">
        <v>0</v>
      </c>
    </row>
    <row r="212" spans="1:5">
      <c r="A212" s="323" t="s">
        <v>581</v>
      </c>
      <c r="B212" s="324" t="s">
        <v>582</v>
      </c>
      <c r="C212" s="325">
        <v>0</v>
      </c>
      <c r="D212" s="325">
        <v>0</v>
      </c>
      <c r="E212" s="325">
        <v>0</v>
      </c>
    </row>
    <row r="213" spans="1:5" ht="25.5">
      <c r="A213" s="323" t="s">
        <v>583</v>
      </c>
      <c r="B213" s="324" t="s">
        <v>584</v>
      </c>
      <c r="C213" s="325">
        <v>0</v>
      </c>
      <c r="D213" s="325">
        <v>0</v>
      </c>
      <c r="E213" s="325">
        <v>0</v>
      </c>
    </row>
    <row r="214" spans="1:5" ht="25.5">
      <c r="A214" s="323" t="s">
        <v>585</v>
      </c>
      <c r="B214" s="324" t="s">
        <v>586</v>
      </c>
      <c r="C214" s="325">
        <v>0</v>
      </c>
      <c r="D214" s="325">
        <v>0</v>
      </c>
      <c r="E214" s="325">
        <v>0</v>
      </c>
    </row>
    <row r="215" spans="1:5">
      <c r="A215" s="323" t="s">
        <v>587</v>
      </c>
      <c r="B215" s="324" t="s">
        <v>588</v>
      </c>
      <c r="C215" s="325">
        <v>0</v>
      </c>
      <c r="D215" s="325">
        <v>0</v>
      </c>
      <c r="E215" s="325">
        <v>0</v>
      </c>
    </row>
    <row r="216" spans="1:5">
      <c r="A216" s="323" t="s">
        <v>589</v>
      </c>
      <c r="B216" s="324" t="s">
        <v>590</v>
      </c>
      <c r="C216" s="325">
        <v>0</v>
      </c>
      <c r="D216" s="325">
        <v>0</v>
      </c>
      <c r="E216" s="325">
        <v>0</v>
      </c>
    </row>
    <row r="217" spans="1:5" ht="25.5">
      <c r="A217" s="323" t="s">
        <v>591</v>
      </c>
      <c r="B217" s="324" t="s">
        <v>592</v>
      </c>
      <c r="C217" s="325">
        <v>0</v>
      </c>
      <c r="D217" s="325">
        <v>0</v>
      </c>
      <c r="E217" s="325">
        <v>0</v>
      </c>
    </row>
    <row r="218" spans="1:5" ht="25.5">
      <c r="A218" s="323" t="s">
        <v>593</v>
      </c>
      <c r="B218" s="324" t="s">
        <v>594</v>
      </c>
      <c r="C218" s="325">
        <v>0</v>
      </c>
      <c r="D218" s="325">
        <v>0</v>
      </c>
      <c r="E218" s="325">
        <v>0</v>
      </c>
    </row>
    <row r="219" spans="1:5">
      <c r="A219" s="323" t="s">
        <v>595</v>
      </c>
      <c r="B219" s="324" t="s">
        <v>596</v>
      </c>
      <c r="C219" s="325">
        <v>0</v>
      </c>
      <c r="D219" s="325">
        <v>0</v>
      </c>
      <c r="E219" s="325">
        <v>0</v>
      </c>
    </row>
    <row r="220" spans="1:5">
      <c r="A220" s="326" t="s">
        <v>597</v>
      </c>
      <c r="B220" s="327" t="s">
        <v>598</v>
      </c>
      <c r="C220" s="328">
        <f>C195+C196+C197+C198+C199+C202+C203+C204+C207</f>
        <v>0</v>
      </c>
      <c r="D220" s="328">
        <f t="shared" ref="D220:E220" si="22">D195+D196+D197+D198+D199+D202+D203+D204+D207</f>
        <v>0</v>
      </c>
      <c r="E220" s="328">
        <f t="shared" si="22"/>
        <v>198175</v>
      </c>
    </row>
    <row r="221" spans="1:5">
      <c r="A221" s="323" t="s">
        <v>599</v>
      </c>
      <c r="B221" s="324" t="s">
        <v>600</v>
      </c>
      <c r="C221" s="325">
        <v>0</v>
      </c>
      <c r="D221" s="325">
        <v>0</v>
      </c>
      <c r="E221" s="325">
        <v>0</v>
      </c>
    </row>
    <row r="222" spans="1:5" ht="25.5">
      <c r="A222" s="323" t="s">
        <v>601</v>
      </c>
      <c r="B222" s="324" t="s">
        <v>602</v>
      </c>
      <c r="C222" s="325">
        <v>0</v>
      </c>
      <c r="D222" s="325">
        <v>0</v>
      </c>
      <c r="E222" s="325">
        <v>0</v>
      </c>
    </row>
    <row r="223" spans="1:5">
      <c r="A223" s="323" t="s">
        <v>603</v>
      </c>
      <c r="B223" s="324" t="s">
        <v>604</v>
      </c>
      <c r="C223" s="325">
        <v>0</v>
      </c>
      <c r="D223" s="325">
        <v>0</v>
      </c>
      <c r="E223" s="325">
        <v>0</v>
      </c>
    </row>
    <row r="224" spans="1:5">
      <c r="A224" s="323" t="s">
        <v>605</v>
      </c>
      <c r="B224" s="324" t="s">
        <v>606</v>
      </c>
      <c r="C224" s="325">
        <v>0</v>
      </c>
      <c r="D224" s="325">
        <v>0</v>
      </c>
      <c r="E224" s="325">
        <v>0</v>
      </c>
    </row>
    <row r="225" spans="1:5" ht="25.5">
      <c r="A225" s="323" t="s">
        <v>607</v>
      </c>
      <c r="B225" s="324" t="s">
        <v>608</v>
      </c>
      <c r="C225" s="325"/>
      <c r="D225" s="325">
        <f t="shared" ref="D225:E225" si="23">D226+D227</f>
        <v>0</v>
      </c>
      <c r="E225" s="325">
        <f t="shared" si="23"/>
        <v>0</v>
      </c>
    </row>
    <row r="226" spans="1:5" ht="25.5">
      <c r="A226" s="323" t="s">
        <v>609</v>
      </c>
      <c r="B226" s="324" t="s">
        <v>610</v>
      </c>
      <c r="C226" s="325">
        <v>0</v>
      </c>
      <c r="D226" s="325">
        <v>0</v>
      </c>
      <c r="E226" s="325">
        <v>0</v>
      </c>
    </row>
    <row r="227" spans="1:5" ht="25.5">
      <c r="A227" s="323" t="s">
        <v>611</v>
      </c>
      <c r="B227" s="324" t="s">
        <v>612</v>
      </c>
      <c r="C227" s="325">
        <v>0</v>
      </c>
      <c r="D227" s="325">
        <v>0</v>
      </c>
      <c r="E227" s="325">
        <v>0</v>
      </c>
    </row>
    <row r="228" spans="1:5">
      <c r="A228" s="323" t="s">
        <v>613</v>
      </c>
      <c r="B228" s="324" t="s">
        <v>614</v>
      </c>
      <c r="C228" s="325">
        <v>0</v>
      </c>
      <c r="D228" s="325">
        <v>0</v>
      </c>
      <c r="E228" s="325">
        <v>0</v>
      </c>
    </row>
    <row r="229" spans="1:5">
      <c r="A229" s="323" t="s">
        <v>615</v>
      </c>
      <c r="B229" s="324" t="s">
        <v>616</v>
      </c>
      <c r="C229" s="325">
        <v>0</v>
      </c>
      <c r="D229" s="325">
        <v>0</v>
      </c>
      <c r="E229" s="325">
        <v>0</v>
      </c>
    </row>
    <row r="230" spans="1:5" ht="25.5">
      <c r="A230" s="323" t="s">
        <v>617</v>
      </c>
      <c r="B230" s="324" t="s">
        <v>618</v>
      </c>
      <c r="C230" s="325">
        <f>C231+C232</f>
        <v>0</v>
      </c>
      <c r="D230" s="325">
        <f t="shared" ref="D230:E230" si="24">D231+D232</f>
        <v>0</v>
      </c>
      <c r="E230" s="325">
        <f t="shared" si="24"/>
        <v>0</v>
      </c>
    </row>
    <row r="231" spans="1:5" ht="25.5">
      <c r="A231" s="323" t="s">
        <v>619</v>
      </c>
      <c r="B231" s="324" t="s">
        <v>620</v>
      </c>
      <c r="C231" s="325">
        <v>0</v>
      </c>
      <c r="D231" s="325">
        <v>0</v>
      </c>
      <c r="E231" s="325">
        <v>0</v>
      </c>
    </row>
    <row r="232" spans="1:5" ht="25.5">
      <c r="A232" s="323" t="s">
        <v>621</v>
      </c>
      <c r="B232" s="324" t="s">
        <v>622</v>
      </c>
      <c r="C232" s="325">
        <v>0</v>
      </c>
      <c r="D232" s="325">
        <v>0</v>
      </c>
      <c r="E232" s="325">
        <v>0</v>
      </c>
    </row>
    <row r="233" spans="1:5" ht="25.5">
      <c r="A233" s="323" t="s">
        <v>623</v>
      </c>
      <c r="B233" s="324" t="s">
        <v>624</v>
      </c>
      <c r="C233" s="325">
        <v>0</v>
      </c>
      <c r="D233" s="325">
        <f t="shared" ref="D233" si="25">D234+D235+D236+D237+D238+D239+D240+D241+D242+D243</f>
        <v>0</v>
      </c>
      <c r="E233" s="325">
        <v>0</v>
      </c>
    </row>
    <row r="234" spans="1:5" ht="25.5">
      <c r="A234" s="323" t="s">
        <v>625</v>
      </c>
      <c r="B234" s="324" t="s">
        <v>626</v>
      </c>
      <c r="C234" s="325">
        <v>0</v>
      </c>
      <c r="D234" s="325">
        <v>0</v>
      </c>
      <c r="E234" s="325">
        <v>0</v>
      </c>
    </row>
    <row r="235" spans="1:5">
      <c r="A235" s="323" t="s">
        <v>627</v>
      </c>
      <c r="B235" s="324" t="s">
        <v>628</v>
      </c>
      <c r="C235" s="325">
        <v>0</v>
      </c>
      <c r="D235" s="325">
        <v>0</v>
      </c>
      <c r="E235" s="325">
        <v>0</v>
      </c>
    </row>
    <row r="236" spans="1:5">
      <c r="A236" s="323" t="s">
        <v>629</v>
      </c>
      <c r="B236" s="324" t="s">
        <v>630</v>
      </c>
      <c r="C236" s="325">
        <v>0</v>
      </c>
      <c r="D236" s="325">
        <v>0</v>
      </c>
      <c r="E236" s="325">
        <v>0</v>
      </c>
    </row>
    <row r="237" spans="1:5" ht="25.5">
      <c r="A237" s="323" t="s">
        <v>631</v>
      </c>
      <c r="B237" s="324" t="s">
        <v>632</v>
      </c>
      <c r="C237" s="325">
        <v>0</v>
      </c>
      <c r="D237" s="325">
        <v>0</v>
      </c>
      <c r="E237" s="325">
        <v>0</v>
      </c>
    </row>
    <row r="238" spans="1:5" ht="25.5">
      <c r="A238" s="323" t="s">
        <v>633</v>
      </c>
      <c r="B238" s="324" t="s">
        <v>634</v>
      </c>
      <c r="C238" s="325">
        <v>0</v>
      </c>
      <c r="D238" s="325">
        <v>0</v>
      </c>
      <c r="E238" s="325">
        <v>0</v>
      </c>
    </row>
    <row r="239" spans="1:5">
      <c r="A239" s="323" t="s">
        <v>635</v>
      </c>
      <c r="B239" s="324" t="s">
        <v>636</v>
      </c>
      <c r="C239" s="325">
        <v>0</v>
      </c>
      <c r="D239" s="325">
        <v>0</v>
      </c>
      <c r="E239" s="325">
        <v>0</v>
      </c>
    </row>
    <row r="240" spans="1:5">
      <c r="A240" s="323" t="s">
        <v>637</v>
      </c>
      <c r="B240" s="324" t="s">
        <v>638</v>
      </c>
      <c r="C240" s="325">
        <v>0</v>
      </c>
      <c r="D240" s="325">
        <v>0</v>
      </c>
      <c r="E240" s="325">
        <v>0</v>
      </c>
    </row>
    <row r="241" spans="1:5" ht="25.5">
      <c r="A241" s="323" t="s">
        <v>639</v>
      </c>
      <c r="B241" s="324" t="s">
        <v>640</v>
      </c>
      <c r="C241" s="325">
        <v>0</v>
      </c>
      <c r="D241" s="325">
        <v>0</v>
      </c>
      <c r="E241" s="325">
        <v>0</v>
      </c>
    </row>
    <row r="242" spans="1:5" ht="25.5">
      <c r="A242" s="323" t="s">
        <v>641</v>
      </c>
      <c r="B242" s="324" t="s">
        <v>642</v>
      </c>
      <c r="C242" s="325">
        <v>0</v>
      </c>
      <c r="D242" s="325">
        <v>0</v>
      </c>
      <c r="E242" s="325">
        <v>0</v>
      </c>
    </row>
    <row r="243" spans="1:5">
      <c r="A243" s="323" t="s">
        <v>643</v>
      </c>
      <c r="B243" s="324" t="s">
        <v>644</v>
      </c>
      <c r="C243" s="325">
        <v>0</v>
      </c>
      <c r="D243" s="325">
        <v>0</v>
      </c>
      <c r="E243" s="325">
        <v>0</v>
      </c>
    </row>
    <row r="244" spans="1:5">
      <c r="A244" s="326" t="s">
        <v>645</v>
      </c>
      <c r="B244" s="327" t="s">
        <v>646</v>
      </c>
      <c r="C244" s="328">
        <f>C221+C222+C223+C224+C225+C228+C229+C230+C233</f>
        <v>0</v>
      </c>
      <c r="D244" s="328">
        <f t="shared" ref="D244:E244" si="26">D221+D222+D223+D224+D225+D228+D229+D230+D233</f>
        <v>0</v>
      </c>
      <c r="E244" s="328">
        <f t="shared" si="26"/>
        <v>0</v>
      </c>
    </row>
    <row r="245" spans="1:5">
      <c r="A245" s="323" t="s">
        <v>647</v>
      </c>
      <c r="B245" s="324" t="s">
        <v>648</v>
      </c>
      <c r="C245" s="325">
        <v>0</v>
      </c>
      <c r="D245" s="325">
        <v>0</v>
      </c>
      <c r="E245" s="325">
        <v>136474</v>
      </c>
    </row>
    <row r="246" spans="1:5">
      <c r="A246" s="323" t="s">
        <v>649</v>
      </c>
      <c r="B246" s="324" t="s">
        <v>650</v>
      </c>
      <c r="C246" s="325">
        <v>0</v>
      </c>
      <c r="D246" s="325">
        <v>0</v>
      </c>
      <c r="E246" s="325">
        <v>0</v>
      </c>
    </row>
    <row r="247" spans="1:5">
      <c r="A247" s="323" t="s">
        <v>651</v>
      </c>
      <c r="B247" s="324" t="s">
        <v>652</v>
      </c>
      <c r="C247" s="325">
        <v>0</v>
      </c>
      <c r="D247" s="325">
        <v>0</v>
      </c>
      <c r="E247" s="325">
        <v>0</v>
      </c>
    </row>
    <row r="248" spans="1:5">
      <c r="A248" s="323" t="s">
        <v>653</v>
      </c>
      <c r="B248" s="324" t="s">
        <v>654</v>
      </c>
      <c r="C248" s="325">
        <v>0</v>
      </c>
      <c r="D248" s="325">
        <v>0</v>
      </c>
      <c r="E248" s="325">
        <v>0</v>
      </c>
    </row>
    <row r="249" spans="1:5" ht="25.5">
      <c r="A249" s="323" t="s">
        <v>655</v>
      </c>
      <c r="B249" s="324" t="s">
        <v>656</v>
      </c>
      <c r="C249" s="325">
        <v>0</v>
      </c>
      <c r="D249" s="325">
        <v>0</v>
      </c>
      <c r="E249" s="325">
        <v>0</v>
      </c>
    </row>
    <row r="250" spans="1:5" ht="25.5">
      <c r="A250" s="323" t="s">
        <v>657</v>
      </c>
      <c r="B250" s="324" t="s">
        <v>658</v>
      </c>
      <c r="C250" s="325">
        <v>0</v>
      </c>
      <c r="D250" s="325">
        <v>0</v>
      </c>
      <c r="E250" s="325">
        <v>0</v>
      </c>
    </row>
    <row r="251" spans="1:5">
      <c r="A251" s="323" t="s">
        <v>659</v>
      </c>
      <c r="B251" s="324" t="s">
        <v>660</v>
      </c>
      <c r="C251" s="325">
        <v>0</v>
      </c>
      <c r="D251" s="325">
        <v>0</v>
      </c>
      <c r="E251" s="325">
        <v>0</v>
      </c>
    </row>
    <row r="252" spans="1:5">
      <c r="A252" s="323" t="s">
        <v>661</v>
      </c>
      <c r="B252" s="324" t="s">
        <v>662</v>
      </c>
      <c r="C252" s="325">
        <v>0</v>
      </c>
      <c r="D252" s="325">
        <v>0</v>
      </c>
      <c r="E252" s="325">
        <v>0</v>
      </c>
    </row>
    <row r="253" spans="1:5">
      <c r="A253" s="323" t="s">
        <v>663</v>
      </c>
      <c r="B253" s="324" t="s">
        <v>664</v>
      </c>
      <c r="C253" s="325">
        <v>0</v>
      </c>
      <c r="D253" s="325">
        <v>0</v>
      </c>
      <c r="E253" s="325">
        <v>0</v>
      </c>
    </row>
    <row r="254" spans="1:5">
      <c r="A254" s="323" t="s">
        <v>665</v>
      </c>
      <c r="B254" s="324" t="s">
        <v>666</v>
      </c>
      <c r="C254" s="325">
        <v>0</v>
      </c>
      <c r="D254" s="325">
        <v>0</v>
      </c>
      <c r="E254" s="325">
        <v>0</v>
      </c>
    </row>
    <row r="255" spans="1:5">
      <c r="A255" s="326" t="s">
        <v>667</v>
      </c>
      <c r="B255" s="327" t="s">
        <v>668</v>
      </c>
      <c r="C255" s="328">
        <v>0</v>
      </c>
      <c r="D255" s="328">
        <v>0</v>
      </c>
      <c r="E255" s="328">
        <v>136474</v>
      </c>
    </row>
    <row r="256" spans="1:5">
      <c r="A256" s="326" t="s">
        <v>669</v>
      </c>
      <c r="B256" s="327" t="s">
        <v>670</v>
      </c>
      <c r="C256" s="328">
        <f>C220+C244+C255</f>
        <v>0</v>
      </c>
      <c r="D256" s="328">
        <f t="shared" ref="D256:E256" si="27">D220+D244+D255</f>
        <v>0</v>
      </c>
      <c r="E256" s="328">
        <f t="shared" si="27"/>
        <v>334649</v>
      </c>
    </row>
    <row r="257" spans="1:5">
      <c r="A257" s="326" t="s">
        <v>671</v>
      </c>
      <c r="B257" s="327" t="s">
        <v>672</v>
      </c>
      <c r="C257" s="328">
        <v>0</v>
      </c>
      <c r="D257" s="328">
        <v>0</v>
      </c>
      <c r="E257" s="328">
        <v>0</v>
      </c>
    </row>
    <row r="258" spans="1:5">
      <c r="A258" s="323" t="s">
        <v>673</v>
      </c>
      <c r="B258" s="324" t="s">
        <v>674</v>
      </c>
      <c r="C258" s="325">
        <v>0</v>
      </c>
      <c r="D258" s="325">
        <v>0</v>
      </c>
      <c r="E258" s="325">
        <v>0</v>
      </c>
    </row>
    <row r="259" spans="1:5">
      <c r="A259" s="323" t="s">
        <v>675</v>
      </c>
      <c r="B259" s="324" t="s">
        <v>676</v>
      </c>
      <c r="C259" s="325">
        <v>0</v>
      </c>
      <c r="D259" s="325">
        <v>0</v>
      </c>
      <c r="E259" s="325">
        <v>2814791</v>
      </c>
    </row>
    <row r="260" spans="1:5">
      <c r="A260" s="323" t="s">
        <v>677</v>
      </c>
      <c r="B260" s="324" t="s">
        <v>678</v>
      </c>
      <c r="C260" s="325">
        <v>0</v>
      </c>
      <c r="D260" s="325">
        <v>0</v>
      </c>
      <c r="E260" s="325">
        <v>0</v>
      </c>
    </row>
    <row r="261" spans="1:5">
      <c r="A261" s="326" t="s">
        <v>679</v>
      </c>
      <c r="B261" s="327" t="s">
        <v>680</v>
      </c>
      <c r="C261" s="328">
        <v>0</v>
      </c>
      <c r="D261" s="328">
        <v>0</v>
      </c>
      <c r="E261" s="328">
        <f>E258+E259+E260</f>
        <v>2814791</v>
      </c>
    </row>
    <row r="262" spans="1:5">
      <c r="A262" s="326" t="s">
        <v>681</v>
      </c>
      <c r="B262" s="327" t="s">
        <v>682</v>
      </c>
      <c r="C262" s="328">
        <f>C194+C256+C257+C261</f>
        <v>9275143</v>
      </c>
      <c r="D262" s="328">
        <f t="shared" ref="D262:E262" si="28">D194+D256+D257+D261</f>
        <v>0</v>
      </c>
      <c r="E262" s="328">
        <f t="shared" si="28"/>
        <v>5634997</v>
      </c>
    </row>
  </sheetData>
  <mergeCells count="2">
    <mergeCell ref="A1:B1"/>
    <mergeCell ref="A3:E3"/>
  </mergeCells>
  <pageMargins left="0.25" right="0.25" top="0.75" bottom="0.75" header="0.3" footer="0.3"/>
  <pageSetup paperSize="9" scale="4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4" workbookViewId="0">
      <selection activeCell="M17" sqref="M17"/>
    </sheetView>
  </sheetViews>
  <sheetFormatPr defaultColWidth="9.140625" defaultRowHeight="15.75"/>
  <cols>
    <col min="1" max="1" width="8.7109375" style="77" customWidth="1"/>
    <col min="2" max="2" width="39.5703125" style="76" customWidth="1"/>
    <col min="3" max="3" width="20.5703125" style="76" customWidth="1"/>
    <col min="4" max="4" width="20.85546875" style="76" customWidth="1"/>
    <col min="5" max="9" width="11.5703125" style="76" customWidth="1"/>
    <col min="10" max="10" width="13.140625" style="76" customWidth="1"/>
    <col min="11" max="14" width="10.42578125" style="76" customWidth="1"/>
    <col min="15" max="15" width="10.42578125" style="77" customWidth="1"/>
    <col min="16" max="16" width="13" style="76" bestFit="1" customWidth="1"/>
    <col min="17" max="16384" width="9.140625" style="76"/>
  </cols>
  <sheetData>
    <row r="1" spans="1:10">
      <c r="A1" s="703" t="s">
        <v>876</v>
      </c>
      <c r="B1" s="703"/>
      <c r="C1" s="329"/>
      <c r="D1" s="329"/>
      <c r="E1" s="329"/>
      <c r="F1" s="329"/>
      <c r="G1" s="329"/>
      <c r="H1" s="329"/>
      <c r="I1" s="704" t="s">
        <v>110</v>
      </c>
      <c r="J1" s="704"/>
    </row>
    <row r="2" spans="1:10">
      <c r="A2"/>
      <c r="B2"/>
      <c r="C2"/>
      <c r="D2"/>
      <c r="E2"/>
      <c r="F2"/>
      <c r="G2"/>
      <c r="H2"/>
      <c r="I2"/>
      <c r="J2"/>
    </row>
    <row r="3" spans="1:10">
      <c r="A3" s="705" t="s">
        <v>113</v>
      </c>
      <c r="B3" s="705"/>
      <c r="C3" s="705"/>
      <c r="D3" s="705"/>
      <c r="E3" s="705"/>
      <c r="F3" s="705"/>
      <c r="G3" s="705"/>
      <c r="H3" s="705"/>
      <c r="I3" s="705"/>
      <c r="J3" s="705"/>
    </row>
    <row r="4" spans="1:10" ht="16.5" thickBot="1">
      <c r="A4"/>
      <c r="B4"/>
      <c r="C4"/>
      <c r="D4"/>
      <c r="E4"/>
      <c r="F4"/>
      <c r="G4"/>
      <c r="H4"/>
      <c r="I4"/>
      <c r="J4"/>
    </row>
    <row r="5" spans="1:10">
      <c r="A5" s="706" t="s">
        <v>896</v>
      </c>
      <c r="B5" s="707"/>
      <c r="C5" s="707"/>
      <c r="D5" s="707"/>
      <c r="E5" s="707"/>
      <c r="F5" s="707"/>
      <c r="G5" s="707"/>
      <c r="H5" s="707"/>
      <c r="I5" s="707"/>
      <c r="J5" s="708"/>
    </row>
    <row r="6" spans="1:10">
      <c r="A6" s="709" t="s">
        <v>82</v>
      </c>
      <c r="B6" s="710"/>
      <c r="C6" s="710"/>
      <c r="D6" s="710"/>
      <c r="E6" s="710"/>
      <c r="F6" s="710"/>
      <c r="G6" s="710"/>
      <c r="H6" s="710"/>
      <c r="I6" s="710"/>
      <c r="J6" s="711"/>
    </row>
    <row r="7" spans="1:10">
      <c r="A7" s="330"/>
      <c r="B7" s="331"/>
      <c r="C7" s="331"/>
      <c r="D7" s="331"/>
      <c r="E7" s="331"/>
      <c r="F7" s="331"/>
      <c r="G7" s="331"/>
      <c r="H7" s="331"/>
      <c r="I7" s="331"/>
      <c r="J7" s="332" t="s">
        <v>116</v>
      </c>
    </row>
    <row r="8" spans="1:10">
      <c r="A8" s="333" t="s">
        <v>83</v>
      </c>
      <c r="B8" s="334" t="s">
        <v>84</v>
      </c>
      <c r="C8" s="701" t="s">
        <v>683</v>
      </c>
      <c r="D8" s="335" t="s">
        <v>85</v>
      </c>
      <c r="E8" s="335">
        <v>2019</v>
      </c>
      <c r="F8" s="335">
        <v>2020</v>
      </c>
      <c r="G8" s="335">
        <v>2021</v>
      </c>
      <c r="H8" s="335">
        <v>2022</v>
      </c>
      <c r="I8" s="335">
        <v>2023</v>
      </c>
      <c r="J8" s="336" t="s">
        <v>86</v>
      </c>
    </row>
    <row r="9" spans="1:10">
      <c r="A9" s="337"/>
      <c r="B9" s="338"/>
      <c r="C9" s="702"/>
      <c r="D9" s="339" t="s">
        <v>871</v>
      </c>
      <c r="E9" s="335" t="s">
        <v>87</v>
      </c>
      <c r="F9" s="335" t="s">
        <v>87</v>
      </c>
      <c r="G9" s="335" t="s">
        <v>87</v>
      </c>
      <c r="H9" s="335" t="s">
        <v>87</v>
      </c>
      <c r="I9" s="335" t="s">
        <v>87</v>
      </c>
      <c r="J9" s="340"/>
    </row>
    <row r="10" spans="1:10">
      <c r="A10" s="330"/>
      <c r="B10" s="331"/>
      <c r="C10" s="331"/>
      <c r="D10" s="331"/>
      <c r="E10" s="331"/>
      <c r="F10" s="331"/>
      <c r="G10" s="331"/>
      <c r="H10" s="331"/>
      <c r="I10" s="331"/>
      <c r="J10" s="340"/>
    </row>
    <row r="11" spans="1:10">
      <c r="A11" s="341"/>
      <c r="B11" s="342" t="s">
        <v>88</v>
      </c>
      <c r="C11" s="343"/>
      <c r="D11" s="343"/>
      <c r="E11" s="343"/>
      <c r="F11" s="343"/>
      <c r="G11" s="343"/>
      <c r="H11" s="343"/>
      <c r="I11" s="343"/>
      <c r="J11" s="344"/>
    </row>
    <row r="12" spans="1:10">
      <c r="A12" s="341" t="s">
        <v>684</v>
      </c>
      <c r="B12" s="331"/>
      <c r="C12" s="345"/>
      <c r="D12" s="346"/>
      <c r="E12" s="346"/>
      <c r="F12" s="346"/>
      <c r="G12" s="346"/>
      <c r="H12" s="346"/>
      <c r="I12" s="346"/>
      <c r="J12" s="347">
        <f>SUM(E12:I12)</f>
        <v>0</v>
      </c>
    </row>
    <row r="13" spans="1:10">
      <c r="A13" s="341"/>
      <c r="B13" s="338" t="s">
        <v>39</v>
      </c>
      <c r="C13" s="348"/>
      <c r="D13" s="343">
        <f t="shared" ref="D13:J13" si="0">SUM(D12:D12)</f>
        <v>0</v>
      </c>
      <c r="E13" s="343">
        <f t="shared" si="0"/>
        <v>0</v>
      </c>
      <c r="F13" s="343">
        <f t="shared" si="0"/>
        <v>0</v>
      </c>
      <c r="G13" s="343">
        <f t="shared" si="0"/>
        <v>0</v>
      </c>
      <c r="H13" s="343">
        <f t="shared" si="0"/>
        <v>0</v>
      </c>
      <c r="I13" s="343">
        <f t="shared" si="0"/>
        <v>0</v>
      </c>
      <c r="J13" s="344">
        <f t="shared" si="0"/>
        <v>0</v>
      </c>
    </row>
    <row r="14" spans="1:10">
      <c r="A14" s="341"/>
      <c r="B14" s="331"/>
      <c r="C14" s="348"/>
      <c r="D14" s="346"/>
      <c r="E14" s="331"/>
      <c r="F14" s="331"/>
      <c r="G14" s="331"/>
      <c r="H14" s="331"/>
      <c r="I14" s="331"/>
      <c r="J14" s="344"/>
    </row>
    <row r="15" spans="1:10">
      <c r="A15" s="341"/>
      <c r="B15" s="338" t="s">
        <v>89</v>
      </c>
      <c r="C15" s="348"/>
      <c r="D15" s="346"/>
      <c r="E15" s="331"/>
      <c r="F15" s="331"/>
      <c r="G15" s="331"/>
      <c r="H15" s="331"/>
      <c r="I15" s="331"/>
      <c r="J15" s="344"/>
    </row>
    <row r="16" spans="1:10">
      <c r="A16" s="341" t="s">
        <v>684</v>
      </c>
      <c r="B16" s="331"/>
      <c r="C16" s="348"/>
      <c r="D16" s="346"/>
      <c r="E16" s="346"/>
      <c r="F16" s="346"/>
      <c r="G16" s="346"/>
      <c r="H16" s="346"/>
      <c r="I16" s="346"/>
      <c r="J16" s="347">
        <f>SUM(E16:I16)</f>
        <v>0</v>
      </c>
    </row>
    <row r="17" spans="1:10">
      <c r="A17" s="341"/>
      <c r="B17" s="338" t="s">
        <v>39</v>
      </c>
      <c r="C17" s="348"/>
      <c r="D17" s="343">
        <f t="shared" ref="D17:J17" si="1">SUM(D16:D16)</f>
        <v>0</v>
      </c>
      <c r="E17" s="343">
        <f t="shared" si="1"/>
        <v>0</v>
      </c>
      <c r="F17" s="343">
        <f t="shared" si="1"/>
        <v>0</v>
      </c>
      <c r="G17" s="343">
        <f t="shared" si="1"/>
        <v>0</v>
      </c>
      <c r="H17" s="343">
        <f t="shared" si="1"/>
        <v>0</v>
      </c>
      <c r="I17" s="343">
        <f t="shared" si="1"/>
        <v>0</v>
      </c>
      <c r="J17" s="344">
        <f t="shared" si="1"/>
        <v>0</v>
      </c>
    </row>
    <row r="18" spans="1:10" ht="16.5" thickBot="1">
      <c r="A18" s="349"/>
      <c r="B18" s="350"/>
      <c r="C18" s="351"/>
      <c r="D18" s="351"/>
      <c r="E18" s="351"/>
      <c r="F18" s="351"/>
      <c r="G18" s="351"/>
      <c r="H18" s="351"/>
      <c r="I18" s="351"/>
      <c r="J18" s="352"/>
    </row>
    <row r="19" spans="1:10" ht="16.5" thickBot="1">
      <c r="A19" s="353"/>
      <c r="B19" s="354" t="s">
        <v>90</v>
      </c>
      <c r="C19" s="355"/>
      <c r="D19" s="355">
        <f t="shared" ref="D19:J19" si="2">SUM(D13,D17,)</f>
        <v>0</v>
      </c>
      <c r="E19" s="355">
        <f t="shared" si="2"/>
        <v>0</v>
      </c>
      <c r="F19" s="355">
        <f t="shared" si="2"/>
        <v>0</v>
      </c>
      <c r="G19" s="355">
        <f t="shared" si="2"/>
        <v>0</v>
      </c>
      <c r="H19" s="355">
        <f t="shared" si="2"/>
        <v>0</v>
      </c>
      <c r="I19" s="355">
        <f t="shared" si="2"/>
        <v>0</v>
      </c>
      <c r="J19" s="355">
        <f t="shared" si="2"/>
        <v>0</v>
      </c>
    </row>
    <row r="20" spans="1:10">
      <c r="A20" s="356"/>
      <c r="B20" s="357"/>
      <c r="C20" s="358"/>
      <c r="D20" s="358"/>
      <c r="E20" s="358"/>
      <c r="F20" s="358"/>
      <c r="G20" s="358"/>
      <c r="H20" s="358"/>
      <c r="I20" s="358"/>
      <c r="J20" s="359"/>
    </row>
    <row r="21" spans="1:10">
      <c r="A21" s="341"/>
      <c r="B21" s="338"/>
      <c r="C21" s="343"/>
      <c r="D21" s="343"/>
      <c r="E21" s="343"/>
      <c r="F21" s="343"/>
      <c r="G21" s="343"/>
      <c r="H21" s="343"/>
      <c r="I21" s="343"/>
      <c r="J21" s="344"/>
    </row>
    <row r="22" spans="1:10">
      <c r="A22" s="330"/>
      <c r="B22" s="338" t="s">
        <v>91</v>
      </c>
      <c r="C22" s="331"/>
      <c r="D22" s="331"/>
      <c r="E22" s="331"/>
      <c r="F22" s="331"/>
      <c r="G22" s="331"/>
      <c r="H22" s="331"/>
      <c r="I22" s="331"/>
      <c r="J22" s="340"/>
    </row>
    <row r="23" spans="1:10">
      <c r="A23" s="330"/>
      <c r="B23" s="360" t="s">
        <v>79</v>
      </c>
      <c r="C23" s="331"/>
      <c r="D23" s="346"/>
      <c r="E23" s="346">
        <v>0</v>
      </c>
      <c r="F23" s="346">
        <v>0</v>
      </c>
      <c r="G23" s="346">
        <v>0</v>
      </c>
      <c r="H23" s="346">
        <v>0</v>
      </c>
      <c r="I23" s="346">
        <v>0</v>
      </c>
      <c r="J23" s="347"/>
    </row>
    <row r="24" spans="1:10">
      <c r="A24" s="330"/>
      <c r="B24" s="361" t="s">
        <v>92</v>
      </c>
      <c r="C24" s="331"/>
      <c r="D24" s="331"/>
      <c r="E24" s="346">
        <v>0</v>
      </c>
      <c r="F24" s="346"/>
      <c r="G24" s="346"/>
      <c r="H24" s="346"/>
      <c r="I24" s="346"/>
      <c r="J24" s="347"/>
    </row>
    <row r="25" spans="1:10">
      <c r="A25" s="330"/>
      <c r="B25" s="331" t="s">
        <v>118</v>
      </c>
      <c r="C25" s="331"/>
      <c r="D25" s="331"/>
      <c r="E25" s="346">
        <v>0</v>
      </c>
      <c r="F25" s="346">
        <v>0</v>
      </c>
      <c r="G25" s="346">
        <f>'[2]1.sz.melléklet'!I26</f>
        <v>0</v>
      </c>
      <c r="H25" s="346">
        <f>'[2]1.sz.melléklet'!J26</f>
        <v>0</v>
      </c>
      <c r="I25" s="346">
        <f>'[2]1.sz.melléklet'!K26</f>
        <v>0</v>
      </c>
      <c r="J25" s="347"/>
    </row>
    <row r="26" spans="1:10">
      <c r="A26" s="330"/>
      <c r="B26" s="338" t="s">
        <v>39</v>
      </c>
      <c r="C26" s="338"/>
      <c r="D26" s="338"/>
      <c r="E26" s="343">
        <f>SUM(E23:E25)</f>
        <v>0</v>
      </c>
      <c r="F26" s="343">
        <f>SUM(F23:F25)</f>
        <v>0</v>
      </c>
      <c r="G26" s="343">
        <f>SUM(G23:G25)</f>
        <v>0</v>
      </c>
      <c r="H26" s="343">
        <f>SUM(H23:H25)</f>
        <v>0</v>
      </c>
      <c r="I26" s="343">
        <f>SUM(I23:I25)</f>
        <v>0</v>
      </c>
      <c r="J26" s="344"/>
    </row>
    <row r="27" spans="1:10">
      <c r="A27" s="330"/>
      <c r="B27" s="331" t="s">
        <v>80</v>
      </c>
      <c r="C27" s="331"/>
      <c r="D27" s="331"/>
      <c r="E27" s="346">
        <f>E26/2</f>
        <v>0</v>
      </c>
      <c r="F27" s="346">
        <f>F26/2</f>
        <v>0</v>
      </c>
      <c r="G27" s="346">
        <f>G26/2</f>
        <v>0</v>
      </c>
      <c r="H27" s="346">
        <f>H26/2</f>
        <v>0</v>
      </c>
      <c r="I27" s="346">
        <v>0</v>
      </c>
      <c r="J27" s="347"/>
    </row>
    <row r="28" spans="1:10">
      <c r="A28" s="330"/>
      <c r="B28" s="362" t="s">
        <v>93</v>
      </c>
      <c r="C28" s="338"/>
      <c r="D28" s="338"/>
      <c r="E28" s="343"/>
      <c r="F28" s="343"/>
      <c r="G28" s="343"/>
      <c r="H28" s="343"/>
      <c r="I28" s="343"/>
      <c r="J28" s="344"/>
    </row>
    <row r="29" spans="1:10" ht="16.5" thickBot="1">
      <c r="A29" s="363"/>
      <c r="B29" s="364" t="s">
        <v>94</v>
      </c>
      <c r="C29" s="365"/>
      <c r="D29" s="365"/>
      <c r="E29" s="366">
        <f>E27-E19</f>
        <v>0</v>
      </c>
      <c r="F29" s="366">
        <f>F27-F19</f>
        <v>0</v>
      </c>
      <c r="G29" s="366">
        <f>G27-G19</f>
        <v>0</v>
      </c>
      <c r="H29" s="366">
        <f>H27-H19</f>
        <v>0</v>
      </c>
      <c r="I29" s="366">
        <f>I27-I19</f>
        <v>0</v>
      </c>
      <c r="J29" s="367"/>
    </row>
  </sheetData>
  <mergeCells count="6">
    <mergeCell ref="C8:C9"/>
    <mergeCell ref="A1:B1"/>
    <mergeCell ref="I1:J1"/>
    <mergeCell ref="A3:J3"/>
    <mergeCell ref="A5:J5"/>
    <mergeCell ref="A6:J6"/>
  </mergeCells>
  <printOptions horizontalCentered="1" verticalCentered="1"/>
  <pageMargins left="0.25" right="0.25" top="0.75" bottom="0.75" header="0.3" footer="0.3"/>
  <pageSetup paperSize="9" scale="8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topLeftCell="A22" workbookViewId="0">
      <selection activeCell="C51" sqref="C51"/>
    </sheetView>
  </sheetViews>
  <sheetFormatPr defaultColWidth="9.140625" defaultRowHeight="15.75"/>
  <cols>
    <col min="1" max="1" width="8.28515625" style="100" customWidth="1"/>
    <col min="2" max="2" width="96.7109375" style="100" customWidth="1"/>
    <col min="3" max="5" width="16.140625" style="100" customWidth="1"/>
    <col min="6" max="16384" width="9.140625" style="100"/>
  </cols>
  <sheetData>
    <row r="1" spans="1:5">
      <c r="A1" s="699" t="s">
        <v>877</v>
      </c>
      <c r="B1" s="699"/>
      <c r="C1" s="368"/>
      <c r="D1" s="368"/>
      <c r="E1" s="320" t="s">
        <v>77</v>
      </c>
    </row>
    <row r="2" spans="1:5">
      <c r="A2" s="316"/>
      <c r="B2" s="368"/>
      <c r="C2" s="368"/>
      <c r="D2" s="368"/>
      <c r="E2" s="368"/>
    </row>
    <row r="3" spans="1:5" ht="18.75">
      <c r="A3" s="712" t="s">
        <v>685</v>
      </c>
      <c r="B3" s="712"/>
      <c r="C3" s="712"/>
      <c r="D3" s="712"/>
      <c r="E3" s="712"/>
    </row>
    <row r="4" spans="1:5" ht="18.75">
      <c r="A4" s="369"/>
      <c r="B4" s="368"/>
      <c r="C4" s="368"/>
      <c r="D4" s="368"/>
      <c r="E4" s="368"/>
    </row>
    <row r="5" spans="1:5">
      <c r="A5" s="321"/>
      <c r="B5" s="370" t="s">
        <v>0</v>
      </c>
      <c r="C5" s="370" t="s">
        <v>170</v>
      </c>
      <c r="D5" s="370" t="s">
        <v>171</v>
      </c>
      <c r="E5" s="370" t="s">
        <v>172</v>
      </c>
    </row>
    <row r="6" spans="1:5">
      <c r="A6" s="371">
        <v>1</v>
      </c>
      <c r="B6" s="370">
        <v>2</v>
      </c>
      <c r="C6" s="370">
        <v>3</v>
      </c>
      <c r="D6" s="370">
        <v>4</v>
      </c>
      <c r="E6" s="370">
        <v>5</v>
      </c>
    </row>
    <row r="7" spans="1:5">
      <c r="A7" s="370" t="s">
        <v>174</v>
      </c>
      <c r="B7" s="372" t="s">
        <v>686</v>
      </c>
      <c r="C7" s="373">
        <v>21181110</v>
      </c>
      <c r="D7" s="373">
        <v>0</v>
      </c>
      <c r="E7" s="373">
        <v>63408012</v>
      </c>
    </row>
    <row r="8" spans="1:5">
      <c r="A8" s="370" t="s">
        <v>176</v>
      </c>
      <c r="B8" s="372" t="s">
        <v>687</v>
      </c>
      <c r="C8" s="373">
        <v>7061091</v>
      </c>
      <c r="D8" s="373">
        <v>0</v>
      </c>
      <c r="E8" s="373">
        <v>8279236</v>
      </c>
    </row>
    <row r="9" spans="1:5">
      <c r="A9" s="370" t="s">
        <v>178</v>
      </c>
      <c r="B9" s="372" t="s">
        <v>688</v>
      </c>
      <c r="C9" s="373">
        <v>851124</v>
      </c>
      <c r="D9" s="373">
        <v>0</v>
      </c>
      <c r="E9" s="373">
        <v>0</v>
      </c>
    </row>
    <row r="10" spans="1:5">
      <c r="A10" s="374" t="s">
        <v>180</v>
      </c>
      <c r="B10" s="322" t="s">
        <v>689</v>
      </c>
      <c r="C10" s="375">
        <f>C7+C8+C9</f>
        <v>29093325</v>
      </c>
      <c r="D10" s="375">
        <f t="shared" ref="D10:E10" si="0">D7+D8+D9</f>
        <v>0</v>
      </c>
      <c r="E10" s="375">
        <f t="shared" si="0"/>
        <v>71687248</v>
      </c>
    </row>
    <row r="11" spans="1:5">
      <c r="A11" s="370" t="s">
        <v>182</v>
      </c>
      <c r="B11" s="372" t="s">
        <v>690</v>
      </c>
      <c r="C11" s="373">
        <v>0</v>
      </c>
      <c r="D11" s="373">
        <v>0</v>
      </c>
      <c r="E11" s="373">
        <v>0</v>
      </c>
    </row>
    <row r="12" spans="1:5">
      <c r="A12" s="370" t="s">
        <v>184</v>
      </c>
      <c r="B12" s="372" t="s">
        <v>691</v>
      </c>
      <c r="C12" s="373">
        <v>0</v>
      </c>
      <c r="D12" s="373">
        <v>0</v>
      </c>
      <c r="E12" s="373">
        <v>0</v>
      </c>
    </row>
    <row r="13" spans="1:5">
      <c r="A13" s="374" t="s">
        <v>186</v>
      </c>
      <c r="B13" s="322" t="s">
        <v>692</v>
      </c>
      <c r="C13" s="375">
        <f>C11+C12</f>
        <v>0</v>
      </c>
      <c r="D13" s="375">
        <f t="shared" ref="D13:E13" si="1">D11+D12</f>
        <v>0</v>
      </c>
      <c r="E13" s="375">
        <f t="shared" si="1"/>
        <v>0</v>
      </c>
    </row>
    <row r="14" spans="1:5">
      <c r="A14" s="370" t="s">
        <v>188</v>
      </c>
      <c r="B14" s="372" t="s">
        <v>693</v>
      </c>
      <c r="C14" s="373">
        <v>134928860</v>
      </c>
      <c r="D14" s="373">
        <v>0</v>
      </c>
      <c r="E14" s="373">
        <v>113433939</v>
      </c>
    </row>
    <row r="15" spans="1:5">
      <c r="A15" s="370" t="s">
        <v>190</v>
      </c>
      <c r="B15" s="372" t="s">
        <v>694</v>
      </c>
      <c r="C15" s="373">
        <v>44723458</v>
      </c>
      <c r="D15" s="373">
        <v>0</v>
      </c>
      <c r="E15" s="373">
        <v>96341263</v>
      </c>
    </row>
    <row r="16" spans="1:5">
      <c r="A16" s="370" t="s">
        <v>192</v>
      </c>
      <c r="B16" s="372" t="s">
        <v>695</v>
      </c>
      <c r="C16" s="373">
        <v>27710595</v>
      </c>
      <c r="D16" s="373">
        <v>0</v>
      </c>
      <c r="E16" s="373">
        <v>24406860</v>
      </c>
    </row>
    <row r="17" spans="1:5">
      <c r="A17" s="370" t="s">
        <v>194</v>
      </c>
      <c r="B17" s="372" t="s">
        <v>696</v>
      </c>
      <c r="C17" s="373">
        <v>11674939</v>
      </c>
      <c r="D17" s="373">
        <v>0</v>
      </c>
      <c r="E17" s="373">
        <v>60784040</v>
      </c>
    </row>
    <row r="18" spans="1:5">
      <c r="A18" s="374" t="s">
        <v>196</v>
      </c>
      <c r="B18" s="322" t="s">
        <v>697</v>
      </c>
      <c r="C18" s="375">
        <f>C14+C15+C16+C17</f>
        <v>219037852</v>
      </c>
      <c r="D18" s="375">
        <f t="shared" ref="D18:E18" si="2">D14+D15+D16+D17</f>
        <v>0</v>
      </c>
      <c r="E18" s="375">
        <f t="shared" si="2"/>
        <v>294966102</v>
      </c>
    </row>
    <row r="19" spans="1:5">
      <c r="A19" s="370" t="s">
        <v>198</v>
      </c>
      <c r="B19" s="372" t="s">
        <v>698</v>
      </c>
      <c r="C19" s="373">
        <v>5565689</v>
      </c>
      <c r="D19" s="373">
        <v>0</v>
      </c>
      <c r="E19" s="373">
        <v>19692058</v>
      </c>
    </row>
    <row r="20" spans="1:5">
      <c r="A20" s="370" t="s">
        <v>200</v>
      </c>
      <c r="B20" s="372" t="s">
        <v>699</v>
      </c>
      <c r="C20" s="373">
        <v>12083975</v>
      </c>
      <c r="D20" s="373">
        <v>0</v>
      </c>
      <c r="E20" s="373">
        <v>18044453</v>
      </c>
    </row>
    <row r="21" spans="1:5">
      <c r="A21" s="370" t="s">
        <v>202</v>
      </c>
      <c r="B21" s="372" t="s">
        <v>700</v>
      </c>
      <c r="C21" s="373">
        <v>0</v>
      </c>
      <c r="D21" s="373">
        <v>0</v>
      </c>
      <c r="E21" s="373">
        <v>0</v>
      </c>
    </row>
    <row r="22" spans="1:5">
      <c r="A22" s="370" t="s">
        <v>204</v>
      </c>
      <c r="B22" s="372" t="s">
        <v>701</v>
      </c>
      <c r="C22" s="373">
        <v>1080542</v>
      </c>
      <c r="D22" s="373">
        <v>0</v>
      </c>
      <c r="E22" s="373">
        <v>28497</v>
      </c>
    </row>
    <row r="23" spans="1:5">
      <c r="A23" s="374" t="s">
        <v>206</v>
      </c>
      <c r="B23" s="322" t="s">
        <v>702</v>
      </c>
      <c r="C23" s="375">
        <f>C19+C20+C21+C22</f>
        <v>18730206</v>
      </c>
      <c r="D23" s="375">
        <f t="shared" ref="D23:E23" si="3">D19+D20+D21+D22</f>
        <v>0</v>
      </c>
      <c r="E23" s="375">
        <f t="shared" si="3"/>
        <v>37765008</v>
      </c>
    </row>
    <row r="24" spans="1:5">
      <c r="A24" s="370" t="s">
        <v>208</v>
      </c>
      <c r="B24" s="372" t="s">
        <v>703</v>
      </c>
      <c r="C24" s="373">
        <v>40434943</v>
      </c>
      <c r="D24" s="373">
        <v>0</v>
      </c>
      <c r="E24" s="373">
        <v>50120790</v>
      </c>
    </row>
    <row r="25" spans="1:5">
      <c r="A25" s="370" t="s">
        <v>210</v>
      </c>
      <c r="B25" s="372" t="s">
        <v>704</v>
      </c>
      <c r="C25" s="373">
        <v>8270163</v>
      </c>
      <c r="D25" s="373">
        <v>0</v>
      </c>
      <c r="E25" s="373">
        <v>7850132</v>
      </c>
    </row>
    <row r="26" spans="1:5">
      <c r="A26" s="370" t="s">
        <v>212</v>
      </c>
      <c r="B26" s="372" t="s">
        <v>705</v>
      </c>
      <c r="C26" s="373">
        <v>7549702</v>
      </c>
      <c r="D26" s="373">
        <v>0</v>
      </c>
      <c r="E26" s="373">
        <v>7128474</v>
      </c>
    </row>
    <row r="27" spans="1:5">
      <c r="A27" s="374" t="s">
        <v>214</v>
      </c>
      <c r="B27" s="322" t="s">
        <v>706</v>
      </c>
      <c r="C27" s="375">
        <f>C24+C25+C26</f>
        <v>56254808</v>
      </c>
      <c r="D27" s="375">
        <f t="shared" ref="D27:E27" si="4">D24+D25+D26</f>
        <v>0</v>
      </c>
      <c r="E27" s="375">
        <f t="shared" si="4"/>
        <v>65099396</v>
      </c>
    </row>
    <row r="28" spans="1:5">
      <c r="A28" s="374" t="s">
        <v>216</v>
      </c>
      <c r="B28" s="322" t="s">
        <v>707</v>
      </c>
      <c r="C28" s="375">
        <v>0</v>
      </c>
      <c r="D28" s="375">
        <v>0</v>
      </c>
      <c r="E28" s="375">
        <v>22159165</v>
      </c>
    </row>
    <row r="29" spans="1:5">
      <c r="A29" s="374" t="s">
        <v>218</v>
      </c>
      <c r="B29" s="322" t="s">
        <v>708</v>
      </c>
      <c r="C29" s="375">
        <v>101575028</v>
      </c>
      <c r="D29" s="375">
        <v>0</v>
      </c>
      <c r="E29" s="375">
        <v>171233746</v>
      </c>
    </row>
    <row r="30" spans="1:5">
      <c r="A30" s="374" t="s">
        <v>220</v>
      </c>
      <c r="B30" s="322" t="s">
        <v>709</v>
      </c>
      <c r="C30" s="375">
        <f>C10+C13+C18-C23-C27-C28-C29</f>
        <v>71571135</v>
      </c>
      <c r="D30" s="375">
        <f t="shared" ref="D30:E30" si="5">D10+D13+D18-D23-D27-D28-D29</f>
        <v>0</v>
      </c>
      <c r="E30" s="375">
        <f t="shared" si="5"/>
        <v>70396035</v>
      </c>
    </row>
    <row r="31" spans="1:5">
      <c r="A31" s="370" t="s">
        <v>222</v>
      </c>
      <c r="B31" s="372" t="s">
        <v>710</v>
      </c>
      <c r="C31" s="373">
        <v>0</v>
      </c>
      <c r="D31" s="373">
        <v>0</v>
      </c>
      <c r="E31" s="373">
        <v>0</v>
      </c>
    </row>
    <row r="32" spans="1:5">
      <c r="A32" s="370" t="s">
        <v>224</v>
      </c>
      <c r="B32" s="372" t="s">
        <v>711</v>
      </c>
      <c r="C32" s="373">
        <v>0</v>
      </c>
      <c r="D32" s="373">
        <v>0</v>
      </c>
      <c r="E32" s="373">
        <v>0</v>
      </c>
    </row>
    <row r="33" spans="1:5">
      <c r="A33" s="370" t="s">
        <v>226</v>
      </c>
      <c r="B33" s="372" t="s">
        <v>712</v>
      </c>
      <c r="C33" s="373">
        <v>0</v>
      </c>
      <c r="D33" s="373">
        <v>0</v>
      </c>
      <c r="E33" s="373">
        <v>0</v>
      </c>
    </row>
    <row r="34" spans="1:5">
      <c r="A34" s="370" t="s">
        <v>228</v>
      </c>
      <c r="B34" s="372" t="s">
        <v>713</v>
      </c>
      <c r="C34" s="373">
        <v>15527</v>
      </c>
      <c r="D34" s="373">
        <v>0</v>
      </c>
      <c r="E34" s="373">
        <v>687</v>
      </c>
    </row>
    <row r="35" spans="1:5">
      <c r="A35" s="370" t="s">
        <v>230</v>
      </c>
      <c r="B35" s="372" t="s">
        <v>714</v>
      </c>
      <c r="C35" s="373">
        <v>0</v>
      </c>
      <c r="D35" s="373">
        <v>0</v>
      </c>
      <c r="E35" s="373">
        <v>0</v>
      </c>
    </row>
    <row r="36" spans="1:5" ht="31.5">
      <c r="A36" s="370" t="s">
        <v>232</v>
      </c>
      <c r="B36" s="372" t="s">
        <v>715</v>
      </c>
      <c r="C36" s="373">
        <v>0</v>
      </c>
      <c r="D36" s="373">
        <v>0</v>
      </c>
      <c r="E36" s="373">
        <v>0</v>
      </c>
    </row>
    <row r="37" spans="1:5" ht="31.5">
      <c r="A37" s="370" t="s">
        <v>234</v>
      </c>
      <c r="B37" s="372" t="s">
        <v>716</v>
      </c>
      <c r="C37" s="373">
        <v>0</v>
      </c>
      <c r="D37" s="373">
        <v>0</v>
      </c>
      <c r="E37" s="373">
        <v>0</v>
      </c>
    </row>
    <row r="38" spans="1:5">
      <c r="A38" s="374" t="s">
        <v>236</v>
      </c>
      <c r="B38" s="322" t="s">
        <v>717</v>
      </c>
      <c r="C38" s="375">
        <f>C31+C32+C33+C34+C35</f>
        <v>15527</v>
      </c>
      <c r="D38" s="375">
        <f t="shared" ref="D38:E38" si="6">D31+D32+D33+D34+D35</f>
        <v>0</v>
      </c>
      <c r="E38" s="375">
        <f t="shared" si="6"/>
        <v>687</v>
      </c>
    </row>
    <row r="39" spans="1:5">
      <c r="A39" s="370" t="s">
        <v>238</v>
      </c>
      <c r="B39" s="372" t="s">
        <v>718</v>
      </c>
      <c r="C39" s="373">
        <v>0</v>
      </c>
      <c r="D39" s="373">
        <v>0</v>
      </c>
      <c r="E39" s="373">
        <v>0</v>
      </c>
    </row>
    <row r="40" spans="1:5" ht="31.5">
      <c r="A40" s="370" t="s">
        <v>240</v>
      </c>
      <c r="B40" s="372" t="s">
        <v>719</v>
      </c>
      <c r="C40" s="373">
        <v>0</v>
      </c>
      <c r="D40" s="373">
        <v>0</v>
      </c>
      <c r="E40" s="373">
        <v>0</v>
      </c>
    </row>
    <row r="41" spans="1:5">
      <c r="A41" s="370" t="s">
        <v>242</v>
      </c>
      <c r="B41" s="372" t="s">
        <v>720</v>
      </c>
      <c r="C41" s="373">
        <v>4513</v>
      </c>
      <c r="D41" s="373">
        <v>0</v>
      </c>
      <c r="E41" s="373">
        <v>73112</v>
      </c>
    </row>
    <row r="42" spans="1:5">
      <c r="A42" s="370" t="s">
        <v>244</v>
      </c>
      <c r="B42" s="372" t="s">
        <v>721</v>
      </c>
      <c r="C42" s="373">
        <v>0</v>
      </c>
      <c r="D42" s="373">
        <v>0</v>
      </c>
      <c r="E42" s="373">
        <v>0</v>
      </c>
    </row>
    <row r="43" spans="1:5">
      <c r="A43" s="370" t="s">
        <v>246</v>
      </c>
      <c r="B43" s="372" t="s">
        <v>722</v>
      </c>
      <c r="C43" s="373">
        <v>0</v>
      </c>
      <c r="D43" s="373">
        <v>0</v>
      </c>
      <c r="E43" s="373">
        <v>0</v>
      </c>
    </row>
    <row r="44" spans="1:5">
      <c r="A44" s="370" t="s">
        <v>248</v>
      </c>
      <c r="B44" s="372" t="s">
        <v>723</v>
      </c>
      <c r="C44" s="373">
        <v>0</v>
      </c>
      <c r="D44" s="373">
        <v>0</v>
      </c>
      <c r="E44" s="373">
        <v>0</v>
      </c>
    </row>
    <row r="45" spans="1:5">
      <c r="A45" s="370" t="s">
        <v>250</v>
      </c>
      <c r="B45" s="372" t="s">
        <v>724</v>
      </c>
      <c r="C45" s="373">
        <v>0</v>
      </c>
      <c r="D45" s="373">
        <v>0</v>
      </c>
      <c r="E45" s="373">
        <v>0</v>
      </c>
    </row>
    <row r="46" spans="1:5" ht="31.5">
      <c r="A46" s="370" t="s">
        <v>252</v>
      </c>
      <c r="B46" s="372" t="s">
        <v>725</v>
      </c>
      <c r="C46" s="373">
        <v>0</v>
      </c>
      <c r="D46" s="373">
        <v>0</v>
      </c>
      <c r="E46" s="373">
        <v>0</v>
      </c>
    </row>
    <row r="47" spans="1:5" ht="31.5">
      <c r="A47" s="370" t="s">
        <v>254</v>
      </c>
      <c r="B47" s="372" t="s">
        <v>726</v>
      </c>
      <c r="C47" s="373">
        <v>0</v>
      </c>
      <c r="D47" s="373">
        <v>0</v>
      </c>
      <c r="E47" s="373">
        <v>0</v>
      </c>
    </row>
    <row r="48" spans="1:5">
      <c r="A48" s="374" t="s">
        <v>256</v>
      </c>
      <c r="B48" s="322" t="s">
        <v>727</v>
      </c>
      <c r="C48" s="375">
        <f>C39+C40+C41+C42+C45</f>
        <v>4513</v>
      </c>
      <c r="D48" s="375">
        <f t="shared" ref="D48:E48" si="7">D39+D40+D41+D42+D45</f>
        <v>0</v>
      </c>
      <c r="E48" s="375">
        <f t="shared" si="7"/>
        <v>73112</v>
      </c>
    </row>
    <row r="49" spans="1:5">
      <c r="A49" s="374" t="s">
        <v>258</v>
      </c>
      <c r="B49" s="322" t="s">
        <v>728</v>
      </c>
      <c r="C49" s="375">
        <f>C38-C48</f>
        <v>11014</v>
      </c>
      <c r="D49" s="375">
        <f t="shared" ref="D49:E49" si="8">D38-D48</f>
        <v>0</v>
      </c>
      <c r="E49" s="375">
        <f t="shared" si="8"/>
        <v>-72425</v>
      </c>
    </row>
    <row r="50" spans="1:5">
      <c r="A50" s="374" t="s">
        <v>260</v>
      </c>
      <c r="B50" s="322" t="s">
        <v>729</v>
      </c>
      <c r="C50" s="375">
        <f>C30+C49</f>
        <v>71582149</v>
      </c>
      <c r="D50" s="375">
        <f t="shared" ref="D50:E50" si="9">D30+D49</f>
        <v>0</v>
      </c>
      <c r="E50" s="375">
        <f t="shared" si="9"/>
        <v>70323610</v>
      </c>
    </row>
  </sheetData>
  <mergeCells count="2">
    <mergeCell ref="A1:B1"/>
    <mergeCell ref="A3:E3"/>
  </mergeCells>
  <pageMargins left="0.25" right="0.25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B54" sqref="B54"/>
    </sheetView>
  </sheetViews>
  <sheetFormatPr defaultRowHeight="15"/>
  <cols>
    <col min="1" max="1" width="6.140625" customWidth="1"/>
    <col min="2" max="2" width="74.85546875" customWidth="1"/>
    <col min="3" max="3" width="17.7109375" customWidth="1"/>
    <col min="4" max="4" width="16.7109375" customWidth="1"/>
    <col min="5" max="5" width="14.5703125" customWidth="1"/>
    <col min="6" max="6" width="9.140625" customWidth="1"/>
  </cols>
  <sheetData>
    <row r="1" spans="1:6">
      <c r="A1" s="589" t="s">
        <v>878</v>
      </c>
      <c r="B1" s="589"/>
      <c r="C1" s="85"/>
      <c r="D1" s="85"/>
      <c r="E1" s="162" t="s">
        <v>137</v>
      </c>
    </row>
    <row r="2" spans="1:6">
      <c r="C2" s="31"/>
      <c r="D2" s="31"/>
      <c r="E2" s="163"/>
    </row>
    <row r="3" spans="1:6" ht="15.75">
      <c r="A3" s="590" t="s">
        <v>855</v>
      </c>
      <c r="B3" s="590"/>
      <c r="C3" s="590"/>
      <c r="D3" s="590"/>
      <c r="E3" s="590"/>
    </row>
    <row r="4" spans="1:6" ht="15.75">
      <c r="A4" s="161"/>
      <c r="B4" s="81"/>
      <c r="C4" s="86"/>
      <c r="D4" s="86"/>
      <c r="E4" s="86"/>
    </row>
    <row r="5" spans="1:6" ht="15.75" thickBot="1">
      <c r="A5" s="1"/>
      <c r="B5" s="1"/>
      <c r="C5" s="102"/>
      <c r="D5" s="102"/>
      <c r="E5" s="5" t="s">
        <v>116</v>
      </c>
    </row>
    <row r="6" spans="1:6" ht="15" customHeight="1" thickBot="1">
      <c r="A6" s="1"/>
      <c r="B6" s="1"/>
      <c r="C6" s="601" t="s">
        <v>846</v>
      </c>
      <c r="D6" s="602"/>
      <c r="E6" s="603" t="s">
        <v>143</v>
      </c>
      <c r="F6" s="603"/>
    </row>
    <row r="7" spans="1:6">
      <c r="A7" s="591" t="s">
        <v>120</v>
      </c>
      <c r="B7" s="593" t="s">
        <v>119</v>
      </c>
      <c r="C7" s="595" t="s">
        <v>141</v>
      </c>
      <c r="D7" s="597" t="s">
        <v>142</v>
      </c>
      <c r="E7" s="599" t="s">
        <v>144</v>
      </c>
      <c r="F7" s="604" t="s">
        <v>145</v>
      </c>
    </row>
    <row r="8" spans="1:6" ht="15.75" thickBot="1">
      <c r="A8" s="592"/>
      <c r="B8" s="594"/>
      <c r="C8" s="596"/>
      <c r="D8" s="598"/>
      <c r="E8" s="600"/>
      <c r="F8" s="605"/>
    </row>
    <row r="9" spans="1:6" ht="15.75" thickBot="1">
      <c r="A9" s="177" t="s">
        <v>1</v>
      </c>
      <c r="B9" s="191" t="s">
        <v>2</v>
      </c>
      <c r="C9" s="192">
        <f>C10+C13</f>
        <v>0</v>
      </c>
      <c r="D9" s="192">
        <f>D10+D13</f>
        <v>3342567</v>
      </c>
      <c r="E9" s="192">
        <f>E10+E13</f>
        <v>0</v>
      </c>
      <c r="F9" s="201">
        <f>(E9/D9)</f>
        <v>0</v>
      </c>
    </row>
    <row r="10" spans="1:6">
      <c r="A10" s="167"/>
      <c r="B10" s="189" t="s">
        <v>3</v>
      </c>
      <c r="C10" s="190">
        <f>SUM(C11:C12)</f>
        <v>0</v>
      </c>
      <c r="D10" s="190">
        <v>3342567</v>
      </c>
      <c r="E10" s="190">
        <v>0</v>
      </c>
      <c r="F10" s="202">
        <f t="shared" ref="F10" si="0">(E10/D10)</f>
        <v>0</v>
      </c>
    </row>
    <row r="11" spans="1:6">
      <c r="A11" s="94"/>
      <c r="B11" s="103" t="s">
        <v>4</v>
      </c>
      <c r="C11" s="106">
        <v>0</v>
      </c>
      <c r="D11" s="112">
        <v>0</v>
      </c>
      <c r="E11" s="113">
        <v>0</v>
      </c>
      <c r="F11" s="185"/>
    </row>
    <row r="12" spans="1:6">
      <c r="A12" s="94"/>
      <c r="B12" s="103" t="s">
        <v>5</v>
      </c>
      <c r="C12" s="106">
        <v>0</v>
      </c>
      <c r="D12" s="106">
        <v>0</v>
      </c>
      <c r="E12" s="106">
        <v>0</v>
      </c>
      <c r="F12" s="185"/>
    </row>
    <row r="13" spans="1:6">
      <c r="A13" s="95"/>
      <c r="B13" s="104" t="s">
        <v>6</v>
      </c>
      <c r="C13" s="107">
        <f>C15+C16+C17+C19+C20+C21</f>
        <v>0</v>
      </c>
      <c r="D13" s="107">
        <f>D15+D16+D17+D19+D20+D21</f>
        <v>0</v>
      </c>
      <c r="E13" s="107">
        <f>E15+E16+E17+E19+E20+E21</f>
        <v>0</v>
      </c>
      <c r="F13" s="202"/>
    </row>
    <row r="14" spans="1:6">
      <c r="A14" s="94"/>
      <c r="B14" s="103" t="s">
        <v>7</v>
      </c>
      <c r="C14" s="110">
        <f>SUM(C15:C17)</f>
        <v>0</v>
      </c>
      <c r="D14" s="110">
        <f>SUM(D15:D17)</f>
        <v>0</v>
      </c>
      <c r="E14" s="110">
        <f t="shared" ref="E14" si="1">SUM(E15:E17)</f>
        <v>0</v>
      </c>
      <c r="F14" s="259"/>
    </row>
    <row r="15" spans="1:6">
      <c r="A15" s="94"/>
      <c r="B15" s="103" t="s">
        <v>97</v>
      </c>
      <c r="C15" s="106">
        <v>0</v>
      </c>
      <c r="D15" s="112">
        <v>0</v>
      </c>
      <c r="E15" s="113">
        <v>0</v>
      </c>
      <c r="F15" s="185"/>
    </row>
    <row r="16" spans="1:6">
      <c r="A16" s="94"/>
      <c r="B16" s="103" t="s">
        <v>107</v>
      </c>
      <c r="C16" s="106">
        <v>0</v>
      </c>
      <c r="D16" s="112">
        <v>0</v>
      </c>
      <c r="E16" s="113">
        <v>0</v>
      </c>
      <c r="F16" s="185"/>
    </row>
    <row r="17" spans="1:6">
      <c r="A17" s="94"/>
      <c r="B17" s="103" t="s">
        <v>115</v>
      </c>
      <c r="C17" s="106"/>
      <c r="D17" s="112"/>
      <c r="E17" s="113"/>
      <c r="F17" s="185"/>
    </row>
    <row r="18" spans="1:6">
      <c r="A18" s="94"/>
      <c r="B18" s="103" t="s">
        <v>8</v>
      </c>
      <c r="C18" s="110">
        <f>SUM(C19:C21)</f>
        <v>0</v>
      </c>
      <c r="D18" s="110">
        <f t="shared" ref="D18:E18" si="2">SUM(D19:D21)</f>
        <v>0</v>
      </c>
      <c r="E18" s="110">
        <f t="shared" si="2"/>
        <v>0</v>
      </c>
      <c r="F18" s="260"/>
    </row>
    <row r="19" spans="1:6">
      <c r="A19" s="94"/>
      <c r="B19" s="103" t="s">
        <v>9</v>
      </c>
      <c r="C19" s="106">
        <v>0</v>
      </c>
      <c r="D19" s="112">
        <v>0</v>
      </c>
      <c r="E19" s="112">
        <v>0</v>
      </c>
      <c r="F19" s="185"/>
    </row>
    <row r="20" spans="1:6">
      <c r="A20" s="94"/>
      <c r="B20" s="103" t="s">
        <v>98</v>
      </c>
      <c r="C20" s="106"/>
      <c r="D20" s="112"/>
      <c r="E20" s="112"/>
      <c r="F20" s="185"/>
    </row>
    <row r="21" spans="1:6" ht="15.75" thickBot="1">
      <c r="A21" s="99"/>
      <c r="B21" s="123" t="s">
        <v>10</v>
      </c>
      <c r="C21" s="124"/>
      <c r="D21" s="125">
        <v>0</v>
      </c>
      <c r="E21" s="125">
        <v>0</v>
      </c>
      <c r="F21" s="185"/>
    </row>
    <row r="22" spans="1:6" ht="15.75" thickBot="1">
      <c r="A22" s="177" t="s">
        <v>11</v>
      </c>
      <c r="B22" s="178" t="s">
        <v>12</v>
      </c>
      <c r="C22" s="179">
        <f>C23</f>
        <v>0</v>
      </c>
      <c r="D22" s="179">
        <f>D23</f>
        <v>0</v>
      </c>
      <c r="E22" s="180">
        <f>E23</f>
        <v>0</v>
      </c>
      <c r="F22" s="198"/>
    </row>
    <row r="23" spans="1:6">
      <c r="A23" s="167"/>
      <c r="B23" s="176" t="s">
        <v>108</v>
      </c>
      <c r="C23" s="182">
        <f>SUM(C24:C29)</f>
        <v>0</v>
      </c>
      <c r="D23" s="182">
        <f>SUM(D24:D29)</f>
        <v>0</v>
      </c>
      <c r="E23" s="193">
        <f t="shared" ref="E23" si="3">SUM(E24:E29)</f>
        <v>0</v>
      </c>
      <c r="F23" s="199"/>
    </row>
    <row r="24" spans="1:6">
      <c r="A24" s="94"/>
      <c r="B24" s="103" t="s">
        <v>13</v>
      </c>
      <c r="C24" s="106">
        <v>0</v>
      </c>
      <c r="D24" s="112">
        <v>0</v>
      </c>
      <c r="E24" s="194">
        <v>0</v>
      </c>
      <c r="F24" s="187"/>
    </row>
    <row r="25" spans="1:6">
      <c r="A25" s="94"/>
      <c r="B25" s="103" t="s">
        <v>14</v>
      </c>
      <c r="C25" s="106">
        <v>0</v>
      </c>
      <c r="D25" s="112">
        <v>0</v>
      </c>
      <c r="E25" s="194">
        <v>0</v>
      </c>
      <c r="F25" s="187"/>
    </row>
    <row r="26" spans="1:6">
      <c r="A26" s="94"/>
      <c r="B26" s="103" t="s">
        <v>15</v>
      </c>
      <c r="C26" s="106">
        <v>0</v>
      </c>
      <c r="D26" s="112">
        <v>0</v>
      </c>
      <c r="E26" s="194">
        <v>0</v>
      </c>
      <c r="F26" s="187"/>
    </row>
    <row r="27" spans="1:6">
      <c r="A27" s="97"/>
      <c r="B27" s="181" t="s">
        <v>16</v>
      </c>
      <c r="C27" s="120">
        <v>0</v>
      </c>
      <c r="D27" s="149">
        <v>0</v>
      </c>
      <c r="E27" s="195">
        <v>0</v>
      </c>
      <c r="F27" s="187"/>
    </row>
    <row r="28" spans="1:6">
      <c r="A28" s="164"/>
      <c r="B28" s="181" t="s">
        <v>122</v>
      </c>
      <c r="C28" s="120">
        <v>0</v>
      </c>
      <c r="D28" s="120">
        <v>0</v>
      </c>
      <c r="E28" s="196">
        <v>0</v>
      </c>
      <c r="F28" s="187"/>
    </row>
    <row r="29" spans="1:6" ht="15.75" thickBot="1">
      <c r="A29" s="151"/>
      <c r="B29" s="181" t="s">
        <v>138</v>
      </c>
      <c r="C29" s="124"/>
      <c r="D29" s="124">
        <v>0</v>
      </c>
      <c r="E29" s="197">
        <v>0</v>
      </c>
      <c r="F29" s="188"/>
    </row>
    <row r="30" spans="1:6" ht="15.75" thickBot="1">
      <c r="A30" s="204" t="s">
        <v>17</v>
      </c>
      <c r="B30" s="205" t="s">
        <v>99</v>
      </c>
      <c r="C30" s="152">
        <f>C32+C39</f>
        <v>0</v>
      </c>
      <c r="D30" s="152">
        <f>D32+D39</f>
        <v>2782090</v>
      </c>
      <c r="E30" s="171">
        <f>E32+E39</f>
        <v>0</v>
      </c>
      <c r="F30" s="200"/>
    </row>
    <row r="31" spans="1:6">
      <c r="A31" s="167"/>
      <c r="B31" s="150" t="s">
        <v>100</v>
      </c>
      <c r="C31" s="127"/>
      <c r="D31" s="126"/>
      <c r="E31" s="183"/>
      <c r="F31" s="186"/>
    </row>
    <row r="32" spans="1:6">
      <c r="A32" s="94"/>
      <c r="B32" s="103" t="s">
        <v>19</v>
      </c>
      <c r="C32" s="109">
        <f>C33</f>
        <v>0</v>
      </c>
      <c r="D32" s="109">
        <f>D33</f>
        <v>2782090</v>
      </c>
      <c r="E32" s="109">
        <f>E33</f>
        <v>0</v>
      </c>
      <c r="F32" s="203"/>
    </row>
    <row r="33" spans="1:6">
      <c r="A33" s="94"/>
      <c r="B33" s="103" t="s">
        <v>101</v>
      </c>
      <c r="C33" s="110">
        <f>C34+C35+C36</f>
        <v>0</v>
      </c>
      <c r="D33" s="110">
        <v>2782090</v>
      </c>
      <c r="E33" s="110">
        <f>SUM(E34:E37)</f>
        <v>0</v>
      </c>
      <c r="F33" s="187"/>
    </row>
    <row r="34" spans="1:6">
      <c r="A34" s="94"/>
      <c r="B34" s="103" t="s">
        <v>105</v>
      </c>
      <c r="C34" s="106">
        <v>0</v>
      </c>
      <c r="D34" s="443">
        <v>0</v>
      </c>
      <c r="E34" s="113">
        <v>0</v>
      </c>
      <c r="F34" s="187"/>
    </row>
    <row r="35" spans="1:6">
      <c r="A35" s="94"/>
      <c r="B35" s="103" t="s">
        <v>123</v>
      </c>
      <c r="C35" s="106">
        <v>0</v>
      </c>
      <c r="D35" s="443">
        <v>0</v>
      </c>
      <c r="E35" s="113">
        <v>0</v>
      </c>
      <c r="F35" s="187"/>
    </row>
    <row r="36" spans="1:6">
      <c r="A36" s="94"/>
      <c r="B36" s="103" t="s">
        <v>882</v>
      </c>
      <c r="C36" s="106">
        <v>0</v>
      </c>
      <c r="D36" s="443">
        <v>0</v>
      </c>
      <c r="E36" s="113">
        <v>0</v>
      </c>
      <c r="F36" s="187"/>
    </row>
    <row r="37" spans="1:6">
      <c r="A37" s="94"/>
      <c r="B37" s="103" t="s">
        <v>847</v>
      </c>
      <c r="C37" s="106"/>
      <c r="D37" s="443">
        <v>0</v>
      </c>
      <c r="E37" s="113">
        <v>0</v>
      </c>
      <c r="F37" s="187"/>
    </row>
    <row r="38" spans="1:6">
      <c r="A38" s="94"/>
      <c r="B38" s="103" t="s">
        <v>102</v>
      </c>
      <c r="C38" s="109"/>
      <c r="D38" s="115"/>
      <c r="E38" s="113"/>
      <c r="F38" s="187"/>
    </row>
    <row r="39" spans="1:6">
      <c r="A39" s="94"/>
      <c r="B39" s="103" t="s">
        <v>19</v>
      </c>
      <c r="C39" s="109">
        <f>C40</f>
        <v>0</v>
      </c>
      <c r="D39" s="109">
        <f>D40</f>
        <v>0</v>
      </c>
      <c r="E39" s="109">
        <f>E40</f>
        <v>0</v>
      </c>
      <c r="F39" s="187"/>
    </row>
    <row r="40" spans="1:6">
      <c r="A40" s="94"/>
      <c r="B40" s="103" t="s">
        <v>103</v>
      </c>
      <c r="C40" s="106"/>
      <c r="D40" s="114">
        <f>D41</f>
        <v>0</v>
      </c>
      <c r="E40" s="114">
        <f>E41</f>
        <v>0</v>
      </c>
      <c r="F40" s="187"/>
    </row>
    <row r="41" spans="1:6" ht="15.75" thickBot="1">
      <c r="A41" s="94"/>
      <c r="B41" s="103" t="s">
        <v>848</v>
      </c>
      <c r="C41" s="106"/>
      <c r="D41" s="114">
        <v>0</v>
      </c>
      <c r="E41" s="184">
        <v>0</v>
      </c>
      <c r="F41" s="187"/>
    </row>
    <row r="42" spans="1:6" ht="15.75" thickBot="1">
      <c r="A42" s="89" t="s">
        <v>21</v>
      </c>
      <c r="B42" s="90"/>
      <c r="C42" s="93">
        <f>C9+C22+C30</f>
        <v>0</v>
      </c>
      <c r="D42" s="93">
        <f>D9+D22+D30</f>
        <v>6124657</v>
      </c>
      <c r="E42" s="91">
        <f>E9+E22+E30</f>
        <v>0</v>
      </c>
      <c r="F42" s="206">
        <f>E42/D42</f>
        <v>0</v>
      </c>
    </row>
    <row r="43" spans="1:6">
      <c r="A43" s="98" t="s">
        <v>20</v>
      </c>
      <c r="B43" s="121" t="s">
        <v>22</v>
      </c>
      <c r="C43" s="122">
        <f>C46+C47</f>
        <v>28602249</v>
      </c>
      <c r="D43" s="122">
        <f>D46+D47</f>
        <v>28952249</v>
      </c>
      <c r="E43" s="172">
        <f>E46+E47</f>
        <v>28581160</v>
      </c>
      <c r="F43" s="186"/>
    </row>
    <row r="44" spans="1:6">
      <c r="A44" s="96"/>
      <c r="B44" s="105" t="s">
        <v>104</v>
      </c>
      <c r="C44" s="108">
        <f t="shared" ref="C44:E45" si="4">SUM(C45)</f>
        <v>28602249</v>
      </c>
      <c r="D44" s="117">
        <f t="shared" si="4"/>
        <v>28952249</v>
      </c>
      <c r="E44" s="173">
        <f t="shared" si="4"/>
        <v>28581160</v>
      </c>
      <c r="F44" s="187"/>
    </row>
    <row r="45" spans="1:6">
      <c r="A45" s="96"/>
      <c r="B45" s="105" t="s">
        <v>139</v>
      </c>
      <c r="C45" s="108">
        <f t="shared" si="4"/>
        <v>28602249</v>
      </c>
      <c r="D45" s="116">
        <f t="shared" si="4"/>
        <v>28952249</v>
      </c>
      <c r="E45" s="170">
        <f t="shared" si="4"/>
        <v>28581160</v>
      </c>
      <c r="F45" s="187"/>
    </row>
    <row r="46" spans="1:6">
      <c r="A46" s="96"/>
      <c r="B46" s="103" t="s">
        <v>883</v>
      </c>
      <c r="C46" s="111">
        <v>28602249</v>
      </c>
      <c r="D46" s="116">
        <v>28952249</v>
      </c>
      <c r="E46" s="170">
        <v>28581160</v>
      </c>
      <c r="F46" s="187"/>
    </row>
    <row r="47" spans="1:6" ht="15.75" thickBot="1">
      <c r="A47" s="99"/>
      <c r="B47" s="118" t="s">
        <v>908</v>
      </c>
      <c r="C47" s="119">
        <v>0</v>
      </c>
      <c r="D47" s="145">
        <v>0</v>
      </c>
      <c r="E47" s="174">
        <v>0</v>
      </c>
      <c r="F47" s="188"/>
    </row>
    <row r="48" spans="1:6" ht="15.75" thickBot="1">
      <c r="A48" s="146" t="s">
        <v>23</v>
      </c>
      <c r="B48" s="92"/>
      <c r="C48" s="93">
        <f>C42+C43</f>
        <v>28602249</v>
      </c>
      <c r="D48" s="93">
        <f>D42+D43</f>
        <v>35076906</v>
      </c>
      <c r="E48" s="175">
        <f>E42+E43</f>
        <v>28581160</v>
      </c>
      <c r="F48" s="207">
        <f t="shared" ref="F48" si="5">E48/D48</f>
        <v>0.8148141686156698</v>
      </c>
    </row>
  </sheetData>
  <mergeCells count="10">
    <mergeCell ref="A1:B1"/>
    <mergeCell ref="A3:E3"/>
    <mergeCell ref="C6:D6"/>
    <mergeCell ref="E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9" scale="6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3" sqref="C13"/>
    </sheetView>
  </sheetViews>
  <sheetFormatPr defaultColWidth="4.7109375" defaultRowHeight="15"/>
  <cols>
    <col min="1" max="1" width="9.140625" style="32"/>
    <col min="2" max="2" width="68" style="32" customWidth="1"/>
    <col min="3" max="4" width="22.5703125" style="32" customWidth="1"/>
    <col min="5" max="5" width="15.28515625" style="32" customWidth="1"/>
    <col min="6" max="6" width="12.85546875" style="32" customWidth="1"/>
    <col min="7" max="7" width="9.5703125" style="32" customWidth="1"/>
    <col min="8" max="8" width="9.28515625" style="32" customWidth="1"/>
    <col min="9" max="9" width="12.7109375" style="32" customWidth="1"/>
    <col min="10" max="10" width="11.28515625" style="32" customWidth="1"/>
    <col min="11" max="11" width="11.85546875" style="32" customWidth="1"/>
    <col min="12" max="12" width="79.85546875" style="32" customWidth="1"/>
    <col min="13" max="13" width="13.28515625" style="32" customWidth="1"/>
    <col min="14" max="14" width="10" style="32" customWidth="1"/>
    <col min="15" max="15" width="11" style="32" customWidth="1"/>
    <col min="16" max="17" width="10.7109375" style="32" customWidth="1"/>
    <col min="18" max="18" width="5.85546875" style="32" customWidth="1"/>
    <col min="19" max="19" width="9.28515625" style="32" customWidth="1"/>
    <col min="20" max="252" width="8.42578125" style="32" customWidth="1"/>
    <col min="253" max="253" width="9.140625" style="32" customWidth="1"/>
    <col min="254" max="16384" width="4.7109375" style="32"/>
  </cols>
  <sheetData>
    <row r="1" spans="1:4" ht="15.75">
      <c r="A1" s="713" t="s">
        <v>876</v>
      </c>
      <c r="B1" s="713"/>
      <c r="D1" s="377" t="s">
        <v>114</v>
      </c>
    </row>
    <row r="2" spans="1:4" ht="15.75">
      <c r="A2" s="376"/>
      <c r="B2" s="376"/>
      <c r="C2" s="376"/>
    </row>
    <row r="3" spans="1:4" ht="15.75">
      <c r="A3" s="714" t="s">
        <v>113</v>
      </c>
      <c r="B3" s="714"/>
      <c r="C3" s="714"/>
    </row>
    <row r="4" spans="1:4" ht="15.75">
      <c r="A4" s="714" t="s">
        <v>897</v>
      </c>
      <c r="B4" s="714"/>
      <c r="C4" s="714"/>
    </row>
    <row r="5" spans="1:4" ht="16.5" thickBot="1">
      <c r="A5" s="376"/>
      <c r="B5" s="376"/>
      <c r="C5" s="377" t="s">
        <v>116</v>
      </c>
    </row>
    <row r="6" spans="1:4" ht="31.5">
      <c r="A6" s="378"/>
      <c r="B6" s="379" t="s">
        <v>0</v>
      </c>
      <c r="C6" s="450" t="s">
        <v>877</v>
      </c>
      <c r="D6" s="472"/>
    </row>
    <row r="7" spans="1:4" ht="15.75">
      <c r="A7" s="380" t="s">
        <v>174</v>
      </c>
      <c r="B7" s="372" t="s">
        <v>730</v>
      </c>
      <c r="C7" s="451">
        <v>342751465</v>
      </c>
      <c r="D7" s="473"/>
    </row>
    <row r="8" spans="1:4" ht="15.75">
      <c r="A8" s="380" t="s">
        <v>176</v>
      </c>
      <c r="B8" s="372" t="s">
        <v>731</v>
      </c>
      <c r="C8" s="451">
        <v>214091288</v>
      </c>
      <c r="D8" s="473"/>
    </row>
    <row r="9" spans="1:4" ht="15.75">
      <c r="A9" s="381" t="s">
        <v>732</v>
      </c>
      <c r="B9" s="322" t="s">
        <v>733</v>
      </c>
      <c r="C9" s="452">
        <f>C7-C8</f>
        <v>128660177</v>
      </c>
      <c r="D9" s="474"/>
    </row>
    <row r="10" spans="1:4" ht="15.75">
      <c r="A10" s="380" t="s">
        <v>178</v>
      </c>
      <c r="B10" s="372" t="s">
        <v>734</v>
      </c>
      <c r="C10" s="451">
        <f>'1.sz.melléklet'!E43</f>
        <v>64008565</v>
      </c>
      <c r="D10" s="473"/>
    </row>
    <row r="11" spans="1:4" ht="15.75">
      <c r="A11" s="380" t="s">
        <v>180</v>
      </c>
      <c r="B11" s="372" t="s">
        <v>735</v>
      </c>
      <c r="C11" s="451">
        <v>80159343</v>
      </c>
      <c r="D11" s="473"/>
    </row>
    <row r="12" spans="1:4" ht="15.75">
      <c r="A12" s="381" t="s">
        <v>736</v>
      </c>
      <c r="B12" s="322" t="s">
        <v>737</v>
      </c>
      <c r="C12" s="452">
        <v>-16150769</v>
      </c>
      <c r="D12" s="474"/>
    </row>
    <row r="13" spans="1:4" ht="15.75">
      <c r="A13" s="381" t="s">
        <v>738</v>
      </c>
      <c r="B13" s="322" t="s">
        <v>739</v>
      </c>
      <c r="C13" s="452">
        <f>C9+C12</f>
        <v>112509408</v>
      </c>
      <c r="D13" s="474"/>
    </row>
    <row r="14" spans="1:4" ht="15.75">
      <c r="A14" s="380" t="s">
        <v>182</v>
      </c>
      <c r="B14" s="372" t="s">
        <v>740</v>
      </c>
      <c r="C14" s="451">
        <v>0</v>
      </c>
      <c r="D14" s="473"/>
    </row>
    <row r="15" spans="1:4" ht="15.75">
      <c r="A15" s="380" t="s">
        <v>184</v>
      </c>
      <c r="B15" s="372" t="s">
        <v>741</v>
      </c>
      <c r="C15" s="451">
        <v>0</v>
      </c>
      <c r="D15" s="473"/>
    </row>
    <row r="16" spans="1:4" ht="15.75">
      <c r="A16" s="381" t="s">
        <v>742</v>
      </c>
      <c r="B16" s="322" t="s">
        <v>743</v>
      </c>
      <c r="C16" s="452">
        <f>C14-C15</f>
        <v>0</v>
      </c>
      <c r="D16" s="474"/>
    </row>
    <row r="17" spans="1:4" ht="15.75">
      <c r="A17" s="380" t="s">
        <v>186</v>
      </c>
      <c r="B17" s="372" t="s">
        <v>744</v>
      </c>
      <c r="C17" s="451">
        <v>0</v>
      </c>
      <c r="D17" s="473"/>
    </row>
    <row r="18" spans="1:4" ht="15.75">
      <c r="A18" s="380" t="s">
        <v>188</v>
      </c>
      <c r="B18" s="372" t="s">
        <v>745</v>
      </c>
      <c r="C18" s="451">
        <v>0</v>
      </c>
      <c r="D18" s="473"/>
    </row>
    <row r="19" spans="1:4" ht="15.75">
      <c r="A19" s="381" t="s">
        <v>746</v>
      </c>
      <c r="B19" s="322" t="s">
        <v>747</v>
      </c>
      <c r="C19" s="452">
        <f>C17-C18</f>
        <v>0</v>
      </c>
      <c r="D19" s="474"/>
    </row>
    <row r="20" spans="1:4" ht="15.75">
      <c r="A20" s="381" t="s">
        <v>748</v>
      </c>
      <c r="B20" s="322" t="s">
        <v>749</v>
      </c>
      <c r="C20" s="452">
        <f>C16+C19</f>
        <v>0</v>
      </c>
      <c r="D20" s="474"/>
    </row>
    <row r="21" spans="1:4" ht="15.75">
      <c r="A21" s="381" t="s">
        <v>750</v>
      </c>
      <c r="B21" s="322" t="s">
        <v>751</v>
      </c>
      <c r="C21" s="452">
        <f>C13+C20</f>
        <v>112509408</v>
      </c>
      <c r="D21" s="474"/>
    </row>
    <row r="22" spans="1:4" ht="15.75">
      <c r="A22" s="381" t="s">
        <v>752</v>
      </c>
      <c r="B22" s="322" t="s">
        <v>753</v>
      </c>
      <c r="C22" s="452">
        <f>C13</f>
        <v>112509408</v>
      </c>
      <c r="D22" s="474"/>
    </row>
    <row r="23" spans="1:4" ht="15.75">
      <c r="A23" s="381" t="s">
        <v>754</v>
      </c>
      <c r="B23" s="322" t="s">
        <v>755</v>
      </c>
      <c r="C23" s="452">
        <f>C13-C22</f>
        <v>0</v>
      </c>
      <c r="D23" s="474"/>
    </row>
    <row r="24" spans="1:4" ht="31.5">
      <c r="A24" s="381" t="s">
        <v>756</v>
      </c>
      <c r="B24" s="322" t="s">
        <v>757</v>
      </c>
      <c r="C24" s="452">
        <f>C20*0.1</f>
        <v>0</v>
      </c>
      <c r="D24" s="474"/>
    </row>
    <row r="25" spans="1:4" ht="16.5" thickBot="1">
      <c r="A25" s="382" t="s">
        <v>758</v>
      </c>
      <c r="B25" s="383" t="s">
        <v>759</v>
      </c>
      <c r="C25" s="453">
        <f>C20-C24</f>
        <v>0</v>
      </c>
      <c r="D25" s="474"/>
    </row>
  </sheetData>
  <mergeCells count="3">
    <mergeCell ref="A1:B1"/>
    <mergeCell ref="A3:C3"/>
    <mergeCell ref="A4:C4"/>
  </mergeCells>
  <printOptions verticalCentered="1"/>
  <pageMargins left="0.25" right="0.25" top="0.75" bottom="0.75" header="0.3" footer="0.3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3" sqref="C13"/>
    </sheetView>
  </sheetViews>
  <sheetFormatPr defaultColWidth="4.7109375" defaultRowHeight="15"/>
  <cols>
    <col min="1" max="1" width="4.7109375" style="32"/>
    <col min="2" max="2" width="68" style="32" customWidth="1"/>
    <col min="3" max="4" width="22.5703125" style="32" customWidth="1"/>
    <col min="5" max="5" width="15.28515625" style="32" customWidth="1"/>
    <col min="6" max="6" width="12.85546875" style="32" customWidth="1"/>
    <col min="7" max="7" width="9.5703125" style="32" customWidth="1"/>
    <col min="8" max="8" width="9.28515625" style="32" customWidth="1"/>
    <col min="9" max="9" width="12.7109375" style="32" customWidth="1"/>
    <col min="10" max="10" width="11.28515625" style="32" customWidth="1"/>
    <col min="11" max="11" width="11.85546875" style="32" customWidth="1"/>
    <col min="12" max="12" width="79.85546875" style="32" customWidth="1"/>
    <col min="13" max="13" width="13.28515625" style="32" customWidth="1"/>
    <col min="14" max="14" width="10" style="32" customWidth="1"/>
    <col min="15" max="15" width="11" style="32" customWidth="1"/>
    <col min="16" max="17" width="10.7109375" style="32" customWidth="1"/>
    <col min="18" max="18" width="5.85546875" style="32" customWidth="1"/>
    <col min="19" max="19" width="9.28515625" style="32" customWidth="1"/>
    <col min="20" max="252" width="8.42578125" style="32" customWidth="1"/>
    <col min="253" max="253" width="9.140625" style="32" customWidth="1"/>
    <col min="254" max="16384" width="4.7109375" style="32"/>
  </cols>
  <sheetData>
    <row r="1" spans="1:4" ht="15.75">
      <c r="A1" s="713" t="s">
        <v>875</v>
      </c>
      <c r="B1" s="713"/>
      <c r="D1" s="377" t="s">
        <v>898</v>
      </c>
    </row>
    <row r="2" spans="1:4" ht="15.75">
      <c r="A2" s="376"/>
      <c r="B2" s="376"/>
      <c r="C2" s="376"/>
    </row>
    <row r="3" spans="1:4" ht="15.75">
      <c r="A3" s="714" t="s">
        <v>113</v>
      </c>
      <c r="B3" s="714"/>
      <c r="C3" s="714"/>
    </row>
    <row r="4" spans="1:4" ht="15.75">
      <c r="A4" s="714" t="s">
        <v>901</v>
      </c>
      <c r="B4" s="714"/>
      <c r="C4" s="714"/>
    </row>
    <row r="5" spans="1:4" ht="16.5" thickBot="1">
      <c r="A5" s="376"/>
      <c r="B5" s="376"/>
      <c r="C5" s="377" t="s">
        <v>116</v>
      </c>
    </row>
    <row r="6" spans="1:4" ht="47.25">
      <c r="A6" s="378"/>
      <c r="B6" s="379" t="s">
        <v>0</v>
      </c>
      <c r="C6" s="450" t="s">
        <v>875</v>
      </c>
      <c r="D6" s="472"/>
    </row>
    <row r="7" spans="1:4" ht="15.75">
      <c r="A7" s="380" t="s">
        <v>174</v>
      </c>
      <c r="B7" s="372" t="s">
        <v>730</v>
      </c>
      <c r="C7" s="451">
        <v>8718213</v>
      </c>
      <c r="D7" s="473"/>
    </row>
    <row r="8" spans="1:4" ht="15.75">
      <c r="A8" s="380" t="s">
        <v>176</v>
      </c>
      <c r="B8" s="372" t="s">
        <v>731</v>
      </c>
      <c r="C8" s="451">
        <v>25969421</v>
      </c>
      <c r="D8" s="473"/>
    </row>
    <row r="9" spans="1:4" ht="15.75">
      <c r="A9" s="381" t="s">
        <v>732</v>
      </c>
      <c r="B9" s="322" t="s">
        <v>733</v>
      </c>
      <c r="C9" s="452">
        <f>C7-C8</f>
        <v>-17251208</v>
      </c>
      <c r="D9" s="474"/>
    </row>
    <row r="10" spans="1:4" ht="15.75">
      <c r="A10" s="380" t="s">
        <v>178</v>
      </c>
      <c r="B10" s="372" t="s">
        <v>734</v>
      </c>
      <c r="C10" s="451">
        <v>17449576</v>
      </c>
      <c r="D10" s="473"/>
    </row>
    <row r="11" spans="1:4" ht="15.75">
      <c r="A11" s="380" t="s">
        <v>180</v>
      </c>
      <c r="B11" s="372" t="s">
        <v>735</v>
      </c>
      <c r="C11" s="451">
        <v>0</v>
      </c>
      <c r="D11" s="473"/>
    </row>
    <row r="12" spans="1:4" ht="15.75">
      <c r="A12" s="381" t="s">
        <v>736</v>
      </c>
      <c r="B12" s="322" t="s">
        <v>737</v>
      </c>
      <c r="C12" s="452">
        <f>C10-C11</f>
        <v>17449576</v>
      </c>
      <c r="D12" s="474"/>
    </row>
    <row r="13" spans="1:4" ht="15.75">
      <c r="A13" s="381" t="s">
        <v>738</v>
      </c>
      <c r="B13" s="322" t="s">
        <v>739</v>
      </c>
      <c r="C13" s="452">
        <f>C9+C12</f>
        <v>198368</v>
      </c>
      <c r="D13" s="474"/>
    </row>
    <row r="14" spans="1:4" ht="15.75">
      <c r="A14" s="380" t="s">
        <v>182</v>
      </c>
      <c r="B14" s="372" t="s">
        <v>740</v>
      </c>
      <c r="C14" s="451">
        <v>0</v>
      </c>
      <c r="D14" s="473"/>
    </row>
    <row r="15" spans="1:4" ht="15.75">
      <c r="A15" s="380" t="s">
        <v>184</v>
      </c>
      <c r="B15" s="372" t="s">
        <v>741</v>
      </c>
      <c r="C15" s="451">
        <v>0</v>
      </c>
      <c r="D15" s="473"/>
    </row>
    <row r="16" spans="1:4" ht="15.75">
      <c r="A16" s="381" t="s">
        <v>742</v>
      </c>
      <c r="B16" s="322" t="s">
        <v>743</v>
      </c>
      <c r="C16" s="452">
        <f>C14-C15</f>
        <v>0</v>
      </c>
      <c r="D16" s="474"/>
    </row>
    <row r="17" spans="1:4" ht="15.75">
      <c r="A17" s="380" t="s">
        <v>186</v>
      </c>
      <c r="B17" s="372" t="s">
        <v>744</v>
      </c>
      <c r="C17" s="451">
        <v>0</v>
      </c>
      <c r="D17" s="473"/>
    </row>
    <row r="18" spans="1:4" ht="15.75">
      <c r="A18" s="380" t="s">
        <v>188</v>
      </c>
      <c r="B18" s="372" t="s">
        <v>745</v>
      </c>
      <c r="C18" s="451">
        <v>0</v>
      </c>
      <c r="D18" s="473"/>
    </row>
    <row r="19" spans="1:4" ht="15.75">
      <c r="A19" s="381" t="s">
        <v>746</v>
      </c>
      <c r="B19" s="322" t="s">
        <v>747</v>
      </c>
      <c r="C19" s="452">
        <f>C17-C18</f>
        <v>0</v>
      </c>
      <c r="D19" s="474"/>
    </row>
    <row r="20" spans="1:4" ht="15.75">
      <c r="A20" s="381" t="s">
        <v>748</v>
      </c>
      <c r="B20" s="322" t="s">
        <v>749</v>
      </c>
      <c r="C20" s="452">
        <f>C16+C19</f>
        <v>0</v>
      </c>
      <c r="D20" s="474"/>
    </row>
    <row r="21" spans="1:4" ht="15.75">
      <c r="A21" s="381" t="s">
        <v>750</v>
      </c>
      <c r="B21" s="322" t="s">
        <v>751</v>
      </c>
      <c r="C21" s="452">
        <f>C13+C20</f>
        <v>198368</v>
      </c>
      <c r="D21" s="474"/>
    </row>
    <row r="22" spans="1:4" ht="15.75">
      <c r="A22" s="381" t="s">
        <v>752</v>
      </c>
      <c r="B22" s="322" t="s">
        <v>753</v>
      </c>
      <c r="C22" s="452">
        <f>C13</f>
        <v>198368</v>
      </c>
      <c r="D22" s="474"/>
    </row>
    <row r="23" spans="1:4" ht="15.75">
      <c r="A23" s="381" t="s">
        <v>754</v>
      </c>
      <c r="B23" s="322" t="s">
        <v>755</v>
      </c>
      <c r="C23" s="452">
        <f>C13-C22</f>
        <v>0</v>
      </c>
      <c r="D23" s="474"/>
    </row>
    <row r="24" spans="1:4" ht="31.5">
      <c r="A24" s="381" t="s">
        <v>756</v>
      </c>
      <c r="B24" s="322" t="s">
        <v>757</v>
      </c>
      <c r="C24" s="452">
        <f>C20*0.1</f>
        <v>0</v>
      </c>
      <c r="D24" s="474"/>
    </row>
    <row r="25" spans="1:4" ht="16.5" thickBot="1">
      <c r="A25" s="382" t="s">
        <v>758</v>
      </c>
      <c r="B25" s="383" t="s">
        <v>759</v>
      </c>
      <c r="C25" s="453">
        <f>C20-C24</f>
        <v>0</v>
      </c>
      <c r="D25" s="474"/>
    </row>
  </sheetData>
  <mergeCells count="3">
    <mergeCell ref="A1:B1"/>
    <mergeCell ref="A3:C3"/>
    <mergeCell ref="A4:C4"/>
  </mergeCells>
  <printOptions verticalCentered="1"/>
  <pageMargins left="0.25" right="0.25" top="0.75" bottom="0.75" header="0.3" footer="0.3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2" sqref="C12"/>
    </sheetView>
  </sheetViews>
  <sheetFormatPr defaultColWidth="4.7109375" defaultRowHeight="15"/>
  <cols>
    <col min="1" max="1" width="4.7109375" style="32"/>
    <col min="2" max="2" width="68" style="32" customWidth="1"/>
    <col min="3" max="4" width="22.5703125" style="32" customWidth="1"/>
    <col min="5" max="5" width="15.28515625" style="32" customWidth="1"/>
    <col min="6" max="6" width="12.85546875" style="32" customWidth="1"/>
    <col min="7" max="7" width="9.5703125" style="32" customWidth="1"/>
    <col min="8" max="8" width="9.28515625" style="32" customWidth="1"/>
    <col min="9" max="9" width="12.7109375" style="32" customWidth="1"/>
    <col min="10" max="10" width="11.28515625" style="32" customWidth="1"/>
    <col min="11" max="11" width="11.85546875" style="32" customWidth="1"/>
    <col min="12" max="12" width="79.85546875" style="32" customWidth="1"/>
    <col min="13" max="13" width="13.28515625" style="32" customWidth="1"/>
    <col min="14" max="14" width="10" style="32" customWidth="1"/>
    <col min="15" max="15" width="11" style="32" customWidth="1"/>
    <col min="16" max="17" width="10.7109375" style="32" customWidth="1"/>
    <col min="18" max="18" width="5.85546875" style="32" customWidth="1"/>
    <col min="19" max="19" width="9.28515625" style="32" customWidth="1"/>
    <col min="20" max="252" width="8.42578125" style="32" customWidth="1"/>
    <col min="253" max="253" width="9.140625" style="32" customWidth="1"/>
    <col min="254" max="16384" width="4.7109375" style="32"/>
  </cols>
  <sheetData>
    <row r="1" spans="1:4" ht="15.75">
      <c r="A1" s="713" t="s">
        <v>878</v>
      </c>
      <c r="B1" s="713"/>
      <c r="D1" s="377" t="s">
        <v>899</v>
      </c>
    </row>
    <row r="2" spans="1:4" ht="15.75">
      <c r="A2" s="376"/>
      <c r="B2" s="376"/>
      <c r="C2" s="376"/>
    </row>
    <row r="3" spans="1:4" ht="15.75">
      <c r="A3" s="714" t="s">
        <v>113</v>
      </c>
      <c r="B3" s="714"/>
      <c r="C3" s="714"/>
    </row>
    <row r="4" spans="1:4" ht="15.75">
      <c r="A4" s="714" t="s">
        <v>900</v>
      </c>
      <c r="B4" s="714"/>
      <c r="C4" s="714"/>
    </row>
    <row r="5" spans="1:4" ht="16.5" thickBot="1">
      <c r="A5" s="376"/>
      <c r="B5" s="376"/>
      <c r="C5" s="377" t="s">
        <v>116</v>
      </c>
    </row>
    <row r="6" spans="1:4" ht="31.5">
      <c r="A6" s="378"/>
      <c r="B6" s="379" t="s">
        <v>0</v>
      </c>
      <c r="C6" s="450" t="s">
        <v>878</v>
      </c>
      <c r="D6" s="472"/>
    </row>
    <row r="7" spans="1:4" ht="15.75">
      <c r="A7" s="380" t="s">
        <v>174</v>
      </c>
      <c r="B7" s="372" t="s">
        <v>730</v>
      </c>
      <c r="C7" s="451">
        <v>0</v>
      </c>
      <c r="D7" s="473"/>
    </row>
    <row r="8" spans="1:4" ht="15.75">
      <c r="A8" s="380" t="s">
        <v>176</v>
      </c>
      <c r="B8" s="372" t="s">
        <v>731</v>
      </c>
      <c r="C8" s="451">
        <v>28360338</v>
      </c>
      <c r="D8" s="473"/>
    </row>
    <row r="9" spans="1:4" ht="15.75">
      <c r="A9" s="381" t="s">
        <v>732</v>
      </c>
      <c r="B9" s="322" t="s">
        <v>733</v>
      </c>
      <c r="C9" s="452">
        <f>C7-C8</f>
        <v>-28360338</v>
      </c>
      <c r="D9" s="474"/>
    </row>
    <row r="10" spans="1:4" ht="15.75">
      <c r="A10" s="380" t="s">
        <v>178</v>
      </c>
      <c r="B10" s="372" t="s">
        <v>734</v>
      </c>
      <c r="C10" s="451">
        <v>28581160</v>
      </c>
      <c r="D10" s="473"/>
    </row>
    <row r="11" spans="1:4" ht="15.75">
      <c r="A11" s="380" t="s">
        <v>180</v>
      </c>
      <c r="B11" s="372" t="s">
        <v>735</v>
      </c>
      <c r="C11" s="451">
        <v>0</v>
      </c>
      <c r="D11" s="473"/>
    </row>
    <row r="12" spans="1:4" ht="15.75">
      <c r="A12" s="381" t="s">
        <v>736</v>
      </c>
      <c r="B12" s="322" t="s">
        <v>737</v>
      </c>
      <c r="C12" s="452">
        <f>C10-C11</f>
        <v>28581160</v>
      </c>
      <c r="D12" s="474"/>
    </row>
    <row r="13" spans="1:4" ht="15.75">
      <c r="A13" s="381" t="s">
        <v>738</v>
      </c>
      <c r="B13" s="322" t="s">
        <v>739</v>
      </c>
      <c r="C13" s="452">
        <f>C9+C12</f>
        <v>220822</v>
      </c>
      <c r="D13" s="474"/>
    </row>
    <row r="14" spans="1:4" ht="15.75">
      <c r="A14" s="380" t="s">
        <v>182</v>
      </c>
      <c r="B14" s="372" t="s">
        <v>740</v>
      </c>
      <c r="C14" s="451">
        <v>0</v>
      </c>
      <c r="D14" s="473"/>
    </row>
    <row r="15" spans="1:4" ht="15.75">
      <c r="A15" s="380" t="s">
        <v>184</v>
      </c>
      <c r="B15" s="372" t="s">
        <v>741</v>
      </c>
      <c r="C15" s="451">
        <v>0</v>
      </c>
      <c r="D15" s="473"/>
    </row>
    <row r="16" spans="1:4" ht="15.75">
      <c r="A16" s="381" t="s">
        <v>742</v>
      </c>
      <c r="B16" s="322" t="s">
        <v>743</v>
      </c>
      <c r="C16" s="452">
        <f>C14-C15</f>
        <v>0</v>
      </c>
      <c r="D16" s="474"/>
    </row>
    <row r="17" spans="1:4" ht="15.75">
      <c r="A17" s="380" t="s">
        <v>186</v>
      </c>
      <c r="B17" s="372" t="s">
        <v>744</v>
      </c>
      <c r="C17" s="451">
        <v>0</v>
      </c>
      <c r="D17" s="473"/>
    </row>
    <row r="18" spans="1:4" ht="15.75">
      <c r="A18" s="380" t="s">
        <v>188</v>
      </c>
      <c r="B18" s="372" t="s">
        <v>745</v>
      </c>
      <c r="C18" s="451">
        <v>0</v>
      </c>
      <c r="D18" s="473"/>
    </row>
    <row r="19" spans="1:4" ht="15.75">
      <c r="A19" s="381" t="s">
        <v>746</v>
      </c>
      <c r="B19" s="322" t="s">
        <v>747</v>
      </c>
      <c r="C19" s="452">
        <f>C17-C18</f>
        <v>0</v>
      </c>
      <c r="D19" s="474"/>
    </row>
    <row r="20" spans="1:4" ht="15.75">
      <c r="A20" s="381" t="s">
        <v>748</v>
      </c>
      <c r="B20" s="322" t="s">
        <v>749</v>
      </c>
      <c r="C20" s="452">
        <f>C16+C19</f>
        <v>0</v>
      </c>
      <c r="D20" s="474"/>
    </row>
    <row r="21" spans="1:4" ht="15.75">
      <c r="A21" s="381" t="s">
        <v>750</v>
      </c>
      <c r="B21" s="322" t="s">
        <v>751</v>
      </c>
      <c r="C21" s="452">
        <f>C13+C20</f>
        <v>220822</v>
      </c>
      <c r="D21" s="474"/>
    </row>
    <row r="22" spans="1:4" ht="15.75">
      <c r="A22" s="381" t="s">
        <v>752</v>
      </c>
      <c r="B22" s="322" t="s">
        <v>753</v>
      </c>
      <c r="C22" s="452">
        <f>C13</f>
        <v>220822</v>
      </c>
      <c r="D22" s="474"/>
    </row>
    <row r="23" spans="1:4" ht="15.75">
      <c r="A23" s="381" t="s">
        <v>754</v>
      </c>
      <c r="B23" s="322" t="s">
        <v>755</v>
      </c>
      <c r="C23" s="452">
        <f>C13-C22</f>
        <v>0</v>
      </c>
      <c r="D23" s="474"/>
    </row>
    <row r="24" spans="1:4" ht="31.5">
      <c r="A24" s="381" t="s">
        <v>756</v>
      </c>
      <c r="B24" s="322" t="s">
        <v>757</v>
      </c>
      <c r="C24" s="452">
        <f>C20*0.1</f>
        <v>0</v>
      </c>
      <c r="D24" s="474"/>
    </row>
    <row r="25" spans="1:4" ht="16.5" thickBot="1">
      <c r="A25" s="382" t="s">
        <v>758</v>
      </c>
      <c r="B25" s="383" t="s">
        <v>759</v>
      </c>
      <c r="C25" s="453">
        <f>C20-C24</f>
        <v>0</v>
      </c>
      <c r="D25" s="474"/>
    </row>
  </sheetData>
  <mergeCells count="3">
    <mergeCell ref="A1:B1"/>
    <mergeCell ref="A3:C3"/>
    <mergeCell ref="A4:C4"/>
  </mergeCells>
  <printOptions verticalCentered="1"/>
  <pageMargins left="0.25" right="0.25" top="0.75" bottom="0.75" header="0.3" footer="0.3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C12" sqref="C12"/>
    </sheetView>
  </sheetViews>
  <sheetFormatPr defaultColWidth="4.7109375" defaultRowHeight="15"/>
  <cols>
    <col min="1" max="1" width="4.7109375" style="32"/>
    <col min="2" max="2" width="68" style="32" customWidth="1"/>
    <col min="3" max="4" width="22.5703125" style="32" customWidth="1"/>
    <col min="5" max="5" width="15.28515625" style="32" customWidth="1"/>
    <col min="6" max="6" width="12.85546875" style="32" customWidth="1"/>
    <col min="7" max="7" width="9.5703125" style="32" customWidth="1"/>
    <col min="8" max="8" width="9.28515625" style="32" customWidth="1"/>
    <col min="9" max="9" width="12.7109375" style="32" customWidth="1"/>
    <col min="10" max="10" width="11.28515625" style="32" customWidth="1"/>
    <col min="11" max="11" width="11.85546875" style="32" customWidth="1"/>
    <col min="12" max="12" width="79.85546875" style="32" customWidth="1"/>
    <col min="13" max="13" width="13.28515625" style="32" customWidth="1"/>
    <col min="14" max="14" width="10" style="32" customWidth="1"/>
    <col min="15" max="15" width="11" style="32" customWidth="1"/>
    <col min="16" max="17" width="10.7109375" style="32" customWidth="1"/>
    <col min="18" max="18" width="5.85546875" style="32" customWidth="1"/>
    <col min="19" max="19" width="9.28515625" style="32" customWidth="1"/>
    <col min="20" max="252" width="8.42578125" style="32" customWidth="1"/>
    <col min="253" max="253" width="9.140625" style="32" customWidth="1"/>
    <col min="254" max="16384" width="4.7109375" style="32"/>
  </cols>
  <sheetData>
    <row r="1" spans="1:4" ht="15.75">
      <c r="A1" s="713" t="s">
        <v>879</v>
      </c>
      <c r="B1" s="713"/>
      <c r="D1" s="377" t="s">
        <v>903</v>
      </c>
    </row>
    <row r="2" spans="1:4" ht="15.75">
      <c r="A2" s="376"/>
      <c r="B2" s="376"/>
      <c r="C2" s="376"/>
    </row>
    <row r="3" spans="1:4" ht="15.75">
      <c r="A3" s="714" t="s">
        <v>113</v>
      </c>
      <c r="B3" s="714"/>
      <c r="C3" s="714"/>
    </row>
    <row r="4" spans="1:4" ht="15.75">
      <c r="A4" s="714" t="s">
        <v>902</v>
      </c>
      <c r="B4" s="714"/>
      <c r="C4" s="714"/>
    </row>
    <row r="5" spans="1:4" ht="16.5" thickBot="1">
      <c r="A5" s="376"/>
      <c r="B5" s="376"/>
      <c r="C5" s="377" t="s">
        <v>116</v>
      </c>
    </row>
    <row r="6" spans="1:4" ht="31.5">
      <c r="A6" s="378"/>
      <c r="B6" s="379" t="s">
        <v>0</v>
      </c>
      <c r="C6" s="450" t="s">
        <v>879</v>
      </c>
      <c r="D6" s="472"/>
    </row>
    <row r="7" spans="1:4" ht="15.75">
      <c r="A7" s="380" t="s">
        <v>174</v>
      </c>
      <c r="B7" s="372" t="s">
        <v>730</v>
      </c>
      <c r="C7" s="451">
        <v>2707423</v>
      </c>
      <c r="D7" s="473"/>
    </row>
    <row r="8" spans="1:4" ht="15.75">
      <c r="A8" s="380" t="s">
        <v>176</v>
      </c>
      <c r="B8" s="372" t="s">
        <v>731</v>
      </c>
      <c r="C8" s="451">
        <v>35392225</v>
      </c>
      <c r="D8" s="473"/>
    </row>
    <row r="9" spans="1:4" ht="15.75">
      <c r="A9" s="381" t="s">
        <v>732</v>
      </c>
      <c r="B9" s="322" t="s">
        <v>733</v>
      </c>
      <c r="C9" s="452">
        <f>C7-C8</f>
        <v>-32684802</v>
      </c>
      <c r="D9" s="474"/>
    </row>
    <row r="10" spans="1:4" ht="15.75">
      <c r="A10" s="380" t="s">
        <v>178</v>
      </c>
      <c r="B10" s="372" t="s">
        <v>734</v>
      </c>
      <c r="C10" s="451">
        <v>32987794</v>
      </c>
      <c r="D10" s="473"/>
    </row>
    <row r="11" spans="1:4" ht="15.75">
      <c r="A11" s="380" t="s">
        <v>180</v>
      </c>
      <c r="B11" s="372" t="s">
        <v>735</v>
      </c>
      <c r="C11" s="451">
        <v>0</v>
      </c>
      <c r="D11" s="473"/>
    </row>
    <row r="12" spans="1:4" ht="15.75">
      <c r="A12" s="381" t="s">
        <v>736</v>
      </c>
      <c r="B12" s="322" t="s">
        <v>737</v>
      </c>
      <c r="C12" s="452">
        <f>C10-C11</f>
        <v>32987794</v>
      </c>
      <c r="D12" s="474"/>
    </row>
    <row r="13" spans="1:4" ht="15.75">
      <c r="A13" s="381" t="s">
        <v>738</v>
      </c>
      <c r="B13" s="322" t="s">
        <v>739</v>
      </c>
      <c r="C13" s="452">
        <f>C9+C12</f>
        <v>302992</v>
      </c>
      <c r="D13" s="474"/>
    </row>
    <row r="14" spans="1:4" ht="15.75">
      <c r="A14" s="380" t="s">
        <v>182</v>
      </c>
      <c r="B14" s="372" t="s">
        <v>740</v>
      </c>
      <c r="C14" s="451">
        <v>0</v>
      </c>
      <c r="D14" s="473"/>
    </row>
    <row r="15" spans="1:4" ht="15.75">
      <c r="A15" s="380" t="s">
        <v>184</v>
      </c>
      <c r="B15" s="372" t="s">
        <v>741</v>
      </c>
      <c r="C15" s="451">
        <v>0</v>
      </c>
      <c r="D15" s="473"/>
    </row>
    <row r="16" spans="1:4" ht="15.75">
      <c r="A16" s="381" t="s">
        <v>742</v>
      </c>
      <c r="B16" s="322" t="s">
        <v>743</v>
      </c>
      <c r="C16" s="452">
        <f>C14-C15</f>
        <v>0</v>
      </c>
      <c r="D16" s="474"/>
    </row>
    <row r="17" spans="1:4" ht="15.75">
      <c r="A17" s="380" t="s">
        <v>186</v>
      </c>
      <c r="B17" s="372" t="s">
        <v>744</v>
      </c>
      <c r="C17" s="451">
        <v>0</v>
      </c>
      <c r="D17" s="473"/>
    </row>
    <row r="18" spans="1:4" ht="15.75">
      <c r="A18" s="380" t="s">
        <v>188</v>
      </c>
      <c r="B18" s="372" t="s">
        <v>745</v>
      </c>
      <c r="C18" s="451">
        <v>0</v>
      </c>
      <c r="D18" s="473"/>
    </row>
    <row r="19" spans="1:4" ht="15.75">
      <c r="A19" s="381" t="s">
        <v>746</v>
      </c>
      <c r="B19" s="322" t="s">
        <v>747</v>
      </c>
      <c r="C19" s="452">
        <f>C17-C18</f>
        <v>0</v>
      </c>
      <c r="D19" s="474"/>
    </row>
    <row r="20" spans="1:4" ht="15.75">
      <c r="A20" s="381" t="s">
        <v>748</v>
      </c>
      <c r="B20" s="322" t="s">
        <v>749</v>
      </c>
      <c r="C20" s="452">
        <f>C16+C19</f>
        <v>0</v>
      </c>
      <c r="D20" s="474"/>
    </row>
    <row r="21" spans="1:4" ht="15.75">
      <c r="A21" s="381" t="s">
        <v>750</v>
      </c>
      <c r="B21" s="322" t="s">
        <v>751</v>
      </c>
      <c r="C21" s="452">
        <f>C13+C20</f>
        <v>302992</v>
      </c>
      <c r="D21" s="474"/>
    </row>
    <row r="22" spans="1:4" ht="15.75">
      <c r="A22" s="381" t="s">
        <v>752</v>
      </c>
      <c r="B22" s="322" t="s">
        <v>753</v>
      </c>
      <c r="C22" s="452">
        <f>C13</f>
        <v>302992</v>
      </c>
      <c r="D22" s="474"/>
    </row>
    <row r="23" spans="1:4" ht="15.75">
      <c r="A23" s="381" t="s">
        <v>754</v>
      </c>
      <c r="B23" s="322" t="s">
        <v>755</v>
      </c>
      <c r="C23" s="452">
        <f>C13-C22</f>
        <v>0</v>
      </c>
      <c r="D23" s="474"/>
    </row>
    <row r="24" spans="1:4" ht="31.5">
      <c r="A24" s="381" t="s">
        <v>756</v>
      </c>
      <c r="B24" s="322" t="s">
        <v>757</v>
      </c>
      <c r="C24" s="452">
        <f>C20*0.1</f>
        <v>0</v>
      </c>
      <c r="D24" s="474"/>
    </row>
    <row r="25" spans="1:4" ht="16.5" thickBot="1">
      <c r="A25" s="382" t="s">
        <v>758</v>
      </c>
      <c r="B25" s="383" t="s">
        <v>759</v>
      </c>
      <c r="C25" s="453">
        <f>C20-C24</f>
        <v>0</v>
      </c>
      <c r="D25" s="474"/>
    </row>
  </sheetData>
  <mergeCells count="3">
    <mergeCell ref="A1:B1"/>
    <mergeCell ref="A3:C3"/>
    <mergeCell ref="A4:C4"/>
  </mergeCells>
  <printOptions verticalCentered="1"/>
  <pageMargins left="0.15748031496062992" right="0.19685039370078741" top="0.23622047244094491" bottom="0.31496062992125984" header="0.15748031496062992" footer="0.15748031496062992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4" workbookViewId="0">
      <selection activeCell="B25" sqref="B25"/>
    </sheetView>
  </sheetViews>
  <sheetFormatPr defaultRowHeight="15"/>
  <cols>
    <col min="1" max="1" width="41.140625" customWidth="1"/>
    <col min="2" max="2" width="26.5703125" customWidth="1"/>
    <col min="3" max="3" width="20.5703125" customWidth="1"/>
    <col min="4" max="5" width="14.42578125" customWidth="1"/>
  </cols>
  <sheetData>
    <row r="1" spans="1:3">
      <c r="A1" s="63" t="s">
        <v>876</v>
      </c>
      <c r="B1" s="8"/>
      <c r="C1" s="384" t="s">
        <v>81</v>
      </c>
    </row>
    <row r="2" spans="1:3">
      <c r="A2" s="63"/>
      <c r="B2" s="8"/>
      <c r="C2" s="384"/>
    </row>
    <row r="3" spans="1:3">
      <c r="A3" s="8"/>
      <c r="B3" s="8"/>
      <c r="C3" s="8"/>
    </row>
    <row r="4" spans="1:3" ht="18.75">
      <c r="A4" s="715" t="s">
        <v>866</v>
      </c>
      <c r="B4" s="715"/>
      <c r="C4" s="715"/>
    </row>
    <row r="5" spans="1:3" ht="15.75">
      <c r="A5" s="385"/>
      <c r="B5" s="8" t="s">
        <v>760</v>
      </c>
      <c r="C5" s="8"/>
    </row>
    <row r="6" spans="1:3" ht="15.75" thickBot="1">
      <c r="A6" s="8"/>
      <c r="B6" s="8"/>
      <c r="C6" s="384" t="s">
        <v>116</v>
      </c>
    </row>
    <row r="7" spans="1:3" ht="15.75" thickBot="1">
      <c r="A7" s="716" t="s">
        <v>761</v>
      </c>
      <c r="B7" s="718" t="s">
        <v>762</v>
      </c>
      <c r="C7" s="718" t="s">
        <v>867</v>
      </c>
    </row>
    <row r="8" spans="1:3" ht="15.75" thickBot="1">
      <c r="A8" s="717"/>
      <c r="B8" s="609"/>
      <c r="C8" s="609"/>
    </row>
    <row r="9" spans="1:3" ht="15.75">
      <c r="A9" s="386" t="s">
        <v>763</v>
      </c>
      <c r="B9" s="309"/>
      <c r="C9" s="387"/>
    </row>
    <row r="10" spans="1:3" ht="15.75">
      <c r="A10" s="69"/>
      <c r="B10" s="388"/>
      <c r="C10" s="389"/>
    </row>
    <row r="11" spans="1:3" ht="15.75">
      <c r="A11" s="386" t="s">
        <v>764</v>
      </c>
      <c r="B11" s="388"/>
      <c r="C11" s="389"/>
    </row>
    <row r="12" spans="1:3" ht="15.75">
      <c r="A12" s="69"/>
      <c r="B12" s="388"/>
      <c r="C12" s="389"/>
    </row>
    <row r="13" spans="1:3" ht="15.75">
      <c r="A13" s="386" t="s">
        <v>765</v>
      </c>
      <c r="B13" s="388"/>
      <c r="C13" s="389"/>
    </row>
    <row r="14" spans="1:3" ht="15.75">
      <c r="A14" s="69"/>
      <c r="B14" s="388"/>
      <c r="C14" s="389"/>
    </row>
    <row r="15" spans="1:3" ht="15.75">
      <c r="A15" s="386" t="s">
        <v>766</v>
      </c>
      <c r="B15" s="388"/>
      <c r="C15" s="389"/>
    </row>
    <row r="16" spans="1:3" ht="15.75">
      <c r="A16" s="69" t="s">
        <v>767</v>
      </c>
      <c r="B16" s="388">
        <v>940000</v>
      </c>
      <c r="C16" s="389"/>
    </row>
    <row r="17" spans="1:3" ht="15.75">
      <c r="A17" s="69"/>
      <c r="B17" s="388"/>
      <c r="C17" s="389"/>
    </row>
    <row r="18" spans="1:3" ht="15.75">
      <c r="A18" s="386" t="s">
        <v>768</v>
      </c>
      <c r="B18" s="388"/>
      <c r="C18" s="389"/>
    </row>
    <row r="19" spans="1:3" ht="16.5" thickBot="1">
      <c r="A19" s="69" t="s">
        <v>769</v>
      </c>
      <c r="B19" s="388">
        <v>710000</v>
      </c>
      <c r="C19" s="389"/>
    </row>
    <row r="20" spans="1:3" ht="16.5" thickBot="1">
      <c r="A20" s="65" t="s">
        <v>770</v>
      </c>
      <c r="B20" s="390">
        <f>SUM(B10:B19)</f>
        <v>1650000</v>
      </c>
      <c r="C20" s="391">
        <f>SUM(C10:C19)</f>
        <v>0</v>
      </c>
    </row>
    <row r="21" spans="1:3" ht="15.75">
      <c r="A21" s="308"/>
      <c r="B21" s="392"/>
      <c r="C21" s="393"/>
    </row>
    <row r="22" spans="1:3" ht="15.75">
      <c r="A22" s="386" t="s">
        <v>771</v>
      </c>
      <c r="B22" s="388"/>
      <c r="C22" s="389"/>
    </row>
    <row r="23" spans="1:3" ht="15.75">
      <c r="A23" s="386" t="s">
        <v>772</v>
      </c>
      <c r="B23" s="388">
        <v>0</v>
      </c>
      <c r="C23" s="389">
        <v>0</v>
      </c>
    </row>
    <row r="24" spans="1:3" ht="16.5" thickBot="1">
      <c r="A24" s="69"/>
      <c r="B24" s="388"/>
      <c r="C24" s="389"/>
    </row>
    <row r="25" spans="1:3" ht="16.5" thickBot="1">
      <c r="A25" s="65" t="s">
        <v>773</v>
      </c>
      <c r="B25" s="390">
        <f>SUM(B20:B24)</f>
        <v>1650000</v>
      </c>
      <c r="C25" s="391">
        <f>SUM(C20:C24)</f>
        <v>0</v>
      </c>
    </row>
    <row r="26" spans="1:3">
      <c r="A26" s="8"/>
      <c r="B26" s="394"/>
      <c r="C26" s="394"/>
    </row>
  </sheetData>
  <mergeCells count="4">
    <mergeCell ref="A4:C4"/>
    <mergeCell ref="A7:A8"/>
    <mergeCell ref="B7:B8"/>
    <mergeCell ref="C7:C8"/>
  </mergeCells>
  <printOptions horizontalCentered="1" verticalCentered="1"/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45"/>
  <sheetViews>
    <sheetView zoomScale="85" zoomScaleNormal="85" workbookViewId="0">
      <selection activeCell="J28" sqref="J28"/>
    </sheetView>
  </sheetViews>
  <sheetFormatPr defaultColWidth="0" defaultRowHeight="12.75"/>
  <cols>
    <col min="1" max="1" width="9.140625" style="79" customWidth="1"/>
    <col min="2" max="2" width="42.7109375" style="79" customWidth="1"/>
    <col min="3" max="5" width="20" style="79" customWidth="1"/>
    <col min="6" max="6" width="0" style="79" hidden="1" customWidth="1"/>
    <col min="7" max="7" width="19.42578125" style="79" customWidth="1"/>
    <col min="8" max="12" width="17.42578125" style="79" customWidth="1"/>
    <col min="13" max="13" width="20" style="79" customWidth="1"/>
    <col min="14" max="15" width="17.42578125" style="79" customWidth="1"/>
    <col min="16" max="29" width="9.140625" style="79" customWidth="1"/>
    <col min="30" max="30" width="1.140625" style="79" customWidth="1"/>
    <col min="31" max="42" width="9.140625" style="79" customWidth="1"/>
    <col min="43" max="43" width="1.85546875" style="79" customWidth="1"/>
    <col min="44" max="60" width="9.140625" style="79" customWidth="1"/>
    <col min="61" max="61" width="0.140625" style="79" customWidth="1"/>
    <col min="62" max="238" width="9.140625" style="79" customWidth="1"/>
    <col min="239" max="239" width="23" style="79" customWidth="1"/>
    <col min="240" max="240" width="68.42578125" style="79" customWidth="1"/>
    <col min="241" max="244" width="0" style="79" hidden="1" customWidth="1"/>
    <col min="245" max="245" width="13.140625" style="79" customWidth="1"/>
    <col min="246" max="247" width="11.140625" style="79" customWidth="1"/>
    <col min="248" max="248" width="11.5703125" style="79" customWidth="1"/>
    <col min="249" max="250" width="0" style="79" hidden="1" customWidth="1"/>
    <col min="251" max="253" width="11.140625" style="79" customWidth="1"/>
    <col min="254" max="254" width="11.42578125" style="79" customWidth="1"/>
    <col min="255" max="16384" width="0" style="79" hidden="1"/>
  </cols>
  <sheetData>
    <row r="1" spans="1:71" ht="15.75">
      <c r="A1" s="376"/>
      <c r="B1" s="376" t="s">
        <v>876</v>
      </c>
      <c r="C1" s="395"/>
      <c r="D1" s="395"/>
      <c r="E1" s="396" t="s">
        <v>111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</row>
    <row r="2" spans="1:71" ht="15.75">
      <c r="A2" s="376"/>
      <c r="B2" s="376"/>
      <c r="C2" s="395"/>
      <c r="D2" s="395"/>
      <c r="E2" s="395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</row>
    <row r="3" spans="1:71" ht="15.75">
      <c r="A3" s="376"/>
      <c r="B3" s="719" t="s">
        <v>113</v>
      </c>
      <c r="C3" s="719"/>
      <c r="D3" s="719"/>
      <c r="E3" s="719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</row>
    <row r="4" spans="1:71" ht="15.75">
      <c r="A4" s="376"/>
      <c r="B4" s="719" t="s">
        <v>876</v>
      </c>
      <c r="C4" s="719"/>
      <c r="D4" s="719"/>
      <c r="E4" s="719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</row>
    <row r="5" spans="1:71" ht="15.75">
      <c r="A5" s="376"/>
      <c r="B5" s="719" t="s">
        <v>868</v>
      </c>
      <c r="C5" s="719"/>
      <c r="D5" s="719"/>
      <c r="E5" s="719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</row>
    <row r="6" spans="1:71" ht="16.5" thickBot="1">
      <c r="A6" s="376"/>
      <c r="B6" s="376"/>
      <c r="C6" s="395"/>
      <c r="D6" s="395"/>
      <c r="E6" s="396" t="s">
        <v>116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</row>
    <row r="7" spans="1:71" ht="31.5">
      <c r="A7" s="376"/>
      <c r="B7" s="397" t="s">
        <v>774</v>
      </c>
      <c r="C7" s="379" t="s">
        <v>869</v>
      </c>
      <c r="D7" s="379" t="s">
        <v>870</v>
      </c>
      <c r="E7" s="398" t="s">
        <v>775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</row>
    <row r="8" spans="1:71" ht="15.75">
      <c r="A8" s="376"/>
      <c r="B8" s="399">
        <v>1</v>
      </c>
      <c r="C8" s="400">
        <v>2</v>
      </c>
      <c r="D8" s="400">
        <v>3</v>
      </c>
      <c r="E8" s="401" t="s">
        <v>776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</row>
    <row r="9" spans="1:71" ht="16.5" thickBot="1">
      <c r="A9" s="376"/>
      <c r="B9" s="402" t="s">
        <v>876</v>
      </c>
      <c r="C9" s="403">
        <f>'4. sz. melléklet'!C64</f>
        <v>62539572</v>
      </c>
      <c r="D9" s="403">
        <f>'4. sz. melléklet'!E64</f>
        <v>104457310</v>
      </c>
      <c r="E9" s="404">
        <f>D9-C9</f>
        <v>41917738</v>
      </c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</row>
    <row r="10" spans="1:71" ht="16.5" thickBot="1">
      <c r="A10" s="376"/>
      <c r="B10" s="405" t="s">
        <v>86</v>
      </c>
      <c r="C10" s="406">
        <f>SUM(C9:C9)</f>
        <v>62539572</v>
      </c>
      <c r="D10" s="406">
        <f>SUM(D9:D9)</f>
        <v>104457310</v>
      </c>
      <c r="E10" s="407">
        <f>SUM(E9:E9)</f>
        <v>41917738</v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</row>
    <row r="11" spans="1:71" ht="15.75">
      <c r="A11" s="376"/>
      <c r="B11" s="376"/>
      <c r="C11" s="395"/>
      <c r="D11" s="395"/>
      <c r="E11" s="39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</row>
    <row r="12" spans="1:71" ht="15.75">
      <c r="A12" s="376"/>
      <c r="B12" s="376"/>
      <c r="C12" s="395"/>
      <c r="D12" s="395"/>
      <c r="E12" s="395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</row>
    <row r="13" spans="1:71" ht="15.7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</row>
    <row r="14" spans="1:71" ht="15.7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</row>
    <row r="15" spans="1:71" ht="15.7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</row>
    <row r="16" spans="1:71" ht="15.75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</row>
    <row r="17" spans="2:71" ht="15.7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</row>
    <row r="18" spans="2:71" ht="15.75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</row>
    <row r="19" spans="2:71" ht="15.75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</row>
    <row r="20" spans="2:71" ht="15.75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</row>
    <row r="21" spans="2:71" ht="15.7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</row>
    <row r="22" spans="2:71" ht="15.75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</row>
    <row r="23" spans="2:71" ht="15.75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</row>
    <row r="24" spans="2:71" ht="15.75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</row>
    <row r="25" spans="2:71" ht="15.75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</row>
    <row r="26" spans="2:71" ht="15.75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</row>
    <row r="27" spans="2:71" ht="15.75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</row>
    <row r="28" spans="2:71" ht="15.75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</row>
    <row r="29" spans="2:71" ht="15.75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</row>
    <row r="30" spans="2:71" ht="15.75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</row>
    <row r="31" spans="2:71" ht="15.75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</row>
    <row r="32" spans="2:71" ht="15.75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</row>
    <row r="33" spans="2:71" ht="15.75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</row>
    <row r="34" spans="2:71" ht="15.75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</row>
    <row r="35" spans="2:71" ht="15.75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</row>
    <row r="36" spans="2:71" ht="15.75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</row>
    <row r="37" spans="2:71" ht="15.75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</row>
    <row r="38" spans="2:71" ht="15.75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</row>
    <row r="39" spans="2:71" ht="15.7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</row>
    <row r="40" spans="2:71" ht="15.7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</row>
    <row r="41" spans="2:71" ht="15.7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</row>
    <row r="42" spans="2:71" ht="15.7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</row>
    <row r="43" spans="2:71" ht="15.7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</row>
    <row r="44" spans="2:71" ht="15.75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</row>
    <row r="45" spans="2:71" ht="15.75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</row>
    <row r="46" spans="2:71" ht="15.75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</row>
    <row r="47" spans="2:71" ht="15.75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</row>
    <row r="48" spans="2:71" ht="15.75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</row>
    <row r="49" spans="2:71" ht="15.75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</row>
    <row r="50" spans="2:71" ht="15.75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</row>
    <row r="51" spans="2:71" ht="15.75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</row>
    <row r="52" spans="2:71" ht="15.75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</row>
    <row r="53" spans="2:71" ht="15.75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</row>
    <row r="54" spans="2:71" ht="15.75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</row>
    <row r="55" spans="2:71" ht="15.75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</row>
    <row r="56" spans="2:71" ht="15.75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</row>
    <row r="57" spans="2:71" ht="15.75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</row>
    <row r="58" spans="2:71" ht="15.75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</row>
    <row r="59" spans="2:71" ht="15.75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BS59" s="78"/>
    </row>
    <row r="60" spans="2:71" ht="15.75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</row>
    <row r="61" spans="2:71" ht="15.75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</row>
    <row r="62" spans="2:71" ht="15.75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  <c r="BP62" s="78"/>
      <c r="BQ62" s="78"/>
      <c r="BR62" s="78"/>
      <c r="BS62" s="78"/>
    </row>
    <row r="63" spans="2:71" ht="15.75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</row>
    <row r="64" spans="2:71" ht="15.75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</row>
    <row r="65" spans="2:71" ht="15.75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  <c r="BS65" s="78"/>
    </row>
    <row r="66" spans="2:71" ht="15.7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</row>
    <row r="67" spans="2:71" ht="15.7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</row>
    <row r="68" spans="2:71" ht="15.75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</row>
    <row r="69" spans="2:71" ht="15.75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</row>
    <row r="70" spans="2:71" ht="15.75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</row>
    <row r="71" spans="2:71" ht="15.75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</row>
    <row r="72" spans="2:71" ht="15.75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</row>
    <row r="73" spans="2:71" ht="15.75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</row>
    <row r="74" spans="2:71" ht="15.75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</row>
    <row r="75" spans="2:71" ht="15.75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</row>
    <row r="76" spans="2:71" ht="15.75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</row>
    <row r="77" spans="2:71" ht="15.75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  <c r="BP77" s="78"/>
      <c r="BQ77" s="78"/>
      <c r="BR77" s="78"/>
      <c r="BS77" s="78"/>
    </row>
    <row r="78" spans="2:71" ht="15.75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</row>
    <row r="79" spans="2:71" ht="15.75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</row>
    <row r="80" spans="2:71" ht="15.75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</row>
    <row r="81" spans="2:71" ht="15.75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</row>
    <row r="82" spans="2:71" ht="15.75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</row>
    <row r="83" spans="2:71" ht="15.75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</row>
    <row r="84" spans="2:71" ht="15.75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  <c r="BP84" s="78"/>
      <c r="BQ84" s="78"/>
      <c r="BR84" s="78"/>
      <c r="BS84" s="78"/>
    </row>
    <row r="85" spans="2:71" ht="15.75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8"/>
      <c r="BR85" s="78"/>
      <c r="BS85" s="78"/>
    </row>
    <row r="86" spans="2:71" ht="15.75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</row>
    <row r="87" spans="2:71" ht="15.75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</row>
    <row r="88" spans="2:71" ht="15.75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</row>
    <row r="89" spans="2:71" ht="15.75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</row>
    <row r="90" spans="2:71" ht="15.75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</row>
    <row r="91" spans="2:71" ht="15.75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</row>
    <row r="92" spans="2:71" ht="15.75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</row>
    <row r="93" spans="2:71" ht="15.75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  <c r="BP93" s="78"/>
      <c r="BQ93" s="78"/>
      <c r="BR93" s="78"/>
      <c r="BS93" s="78"/>
    </row>
    <row r="94" spans="2:71" ht="15.75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</row>
    <row r="95" spans="2:71" ht="15.75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</row>
    <row r="96" spans="2:71" ht="15.75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</row>
    <row r="97" spans="2:71" ht="15.75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</row>
    <row r="98" spans="2:71" ht="15.75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</row>
    <row r="99" spans="2:71" ht="15.75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</row>
    <row r="100" spans="2:71" ht="15.75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  <c r="BP100" s="78"/>
      <c r="BQ100" s="78"/>
      <c r="BR100" s="78"/>
      <c r="BS100" s="78"/>
    </row>
    <row r="101" spans="2:71" ht="15.75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</row>
    <row r="102" spans="2:71" ht="15.75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</row>
    <row r="103" spans="2:71" ht="15.75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</row>
    <row r="104" spans="2:71" ht="15.75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</row>
    <row r="105" spans="2:71" ht="15.75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</row>
    <row r="106" spans="2:71" ht="15.75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</row>
    <row r="107" spans="2:71" ht="15.75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</row>
    <row r="108" spans="2:71" ht="15.75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  <c r="BP108" s="78"/>
      <c r="BQ108" s="78"/>
      <c r="BR108" s="78"/>
      <c r="BS108" s="78"/>
    </row>
    <row r="109" spans="2:71" ht="15.75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  <c r="BP109" s="78"/>
      <c r="BQ109" s="78"/>
      <c r="BR109" s="78"/>
      <c r="BS109" s="78"/>
    </row>
    <row r="110" spans="2:71" ht="15.75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</row>
    <row r="111" spans="2:71" ht="15.75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</row>
    <row r="112" spans="2:71" ht="15.75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</row>
    <row r="113" spans="2:71" ht="15.75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</row>
    <row r="114" spans="2:71" ht="15.75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</row>
    <row r="115" spans="2:71" ht="15.75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</row>
    <row r="116" spans="2:71" ht="15.75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</row>
    <row r="117" spans="2:71" ht="15.75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</row>
    <row r="118" spans="2:71" ht="15.75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</row>
    <row r="119" spans="2:71" ht="15.75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  <c r="BP119" s="78"/>
      <c r="BQ119" s="78"/>
      <c r="BR119" s="78"/>
      <c r="BS119" s="78"/>
    </row>
    <row r="120" spans="2:71" ht="15.75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</row>
    <row r="121" spans="2:71" ht="15.75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</row>
    <row r="122" spans="2:71" ht="15.75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</row>
    <row r="123" spans="2:71" ht="15.75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</row>
    <row r="124" spans="2:71" ht="15.75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</row>
    <row r="125" spans="2:71" ht="15.75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</row>
    <row r="126" spans="2:71" ht="15.75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</row>
    <row r="127" spans="2:71" ht="15.75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</row>
    <row r="128" spans="2:71" ht="15.75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</row>
    <row r="129" spans="2:71" ht="15.75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</row>
    <row r="130" spans="2:71" ht="15.75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</row>
    <row r="131" spans="2:71" ht="15.75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8"/>
    </row>
    <row r="132" spans="2:71" ht="15.75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  <c r="AW132" s="78"/>
      <c r="AX132" s="78"/>
      <c r="AY132" s="78"/>
      <c r="AZ132" s="78"/>
      <c r="BA132" s="78"/>
      <c r="BB132" s="78"/>
      <c r="BC132" s="78"/>
      <c r="BD132" s="78"/>
      <c r="BE132" s="78"/>
      <c r="BF132" s="78"/>
      <c r="BG132" s="78"/>
      <c r="BH132" s="78"/>
      <c r="BI132" s="78"/>
      <c r="BJ132" s="78"/>
      <c r="BK132" s="78"/>
      <c r="BL132" s="78"/>
      <c r="BM132" s="78"/>
      <c r="BN132" s="78"/>
      <c r="BO132" s="78"/>
      <c r="BP132" s="78"/>
      <c r="BQ132" s="78"/>
      <c r="BR132" s="78"/>
      <c r="BS132" s="78"/>
    </row>
    <row r="133" spans="2:71" ht="15.75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  <c r="AW133" s="78"/>
      <c r="AX133" s="78"/>
      <c r="AY133" s="78"/>
      <c r="AZ133" s="78"/>
      <c r="BA133" s="78"/>
      <c r="BB133" s="78"/>
      <c r="BC133" s="78"/>
      <c r="BD133" s="78"/>
      <c r="BE133" s="78"/>
      <c r="BF133" s="78"/>
      <c r="BG133" s="78"/>
      <c r="BH133" s="78"/>
      <c r="BI133" s="78"/>
      <c r="BJ133" s="78"/>
      <c r="BK133" s="78"/>
      <c r="BL133" s="78"/>
      <c r="BM133" s="78"/>
      <c r="BN133" s="78"/>
      <c r="BO133" s="78"/>
      <c r="BP133" s="78"/>
      <c r="BQ133" s="78"/>
      <c r="BR133" s="78"/>
      <c r="BS133" s="78"/>
    </row>
    <row r="134" spans="2:71" ht="15.75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  <c r="AW134" s="78"/>
      <c r="AX134" s="78"/>
      <c r="AY134" s="78"/>
      <c r="AZ134" s="78"/>
      <c r="BA134" s="78"/>
      <c r="BB134" s="78"/>
      <c r="BC134" s="78"/>
      <c r="BD134" s="78"/>
      <c r="BE134" s="78"/>
      <c r="BF134" s="78"/>
      <c r="BG134" s="78"/>
      <c r="BH134" s="78"/>
      <c r="BI134" s="78"/>
      <c r="BJ134" s="78"/>
      <c r="BK134" s="78"/>
      <c r="BL134" s="78"/>
      <c r="BM134" s="78"/>
      <c r="BN134" s="78"/>
      <c r="BO134" s="78"/>
      <c r="BP134" s="78"/>
      <c r="BQ134" s="78"/>
      <c r="BR134" s="78"/>
      <c r="BS134" s="78"/>
    </row>
    <row r="135" spans="2:71" ht="15.75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  <c r="BH135" s="78"/>
      <c r="BI135" s="78"/>
      <c r="BJ135" s="78"/>
      <c r="BK135" s="78"/>
      <c r="BL135" s="78"/>
      <c r="BM135" s="78"/>
      <c r="BN135" s="78"/>
      <c r="BO135" s="78"/>
      <c r="BP135" s="78"/>
      <c r="BQ135" s="78"/>
      <c r="BR135" s="78"/>
      <c r="BS135" s="78"/>
    </row>
    <row r="136" spans="2:71" ht="15.75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  <c r="AW136" s="78"/>
      <c r="AX136" s="78"/>
      <c r="AY136" s="78"/>
      <c r="AZ136" s="78"/>
      <c r="BA136" s="78"/>
      <c r="BB136" s="78"/>
      <c r="BC136" s="78"/>
      <c r="BD136" s="78"/>
      <c r="BE136" s="78"/>
      <c r="BF136" s="78"/>
      <c r="BG136" s="78"/>
      <c r="BH136" s="78"/>
      <c r="BI136" s="78"/>
      <c r="BJ136" s="78"/>
      <c r="BK136" s="78"/>
      <c r="BL136" s="78"/>
      <c r="BM136" s="78"/>
      <c r="BN136" s="78"/>
      <c r="BO136" s="78"/>
      <c r="BP136" s="78"/>
      <c r="BQ136" s="78"/>
      <c r="BR136" s="78"/>
      <c r="BS136" s="78"/>
    </row>
    <row r="137" spans="2:71" ht="15.75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  <c r="AW137" s="78"/>
      <c r="AX137" s="78"/>
      <c r="AY137" s="78"/>
      <c r="AZ137" s="78"/>
      <c r="BA137" s="78"/>
      <c r="BB137" s="78"/>
      <c r="BC137" s="78"/>
      <c r="BD137" s="78"/>
      <c r="BE137" s="78"/>
      <c r="BF137" s="78"/>
      <c r="BG137" s="78"/>
      <c r="BH137" s="78"/>
      <c r="BI137" s="78"/>
      <c r="BJ137" s="78"/>
      <c r="BK137" s="78"/>
      <c r="BL137" s="78"/>
      <c r="BM137" s="78"/>
      <c r="BN137" s="78"/>
      <c r="BO137" s="78"/>
      <c r="BP137" s="78"/>
      <c r="BQ137" s="78"/>
      <c r="BR137" s="78"/>
      <c r="BS137" s="78"/>
    </row>
    <row r="138" spans="2:71" ht="15.75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</row>
    <row r="139" spans="2:71" ht="15.75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</row>
    <row r="140" spans="2:71" ht="15.75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</row>
    <row r="141" spans="2:71" ht="15.75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</row>
    <row r="142" spans="2:71" ht="15.75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</row>
    <row r="143" spans="2:71" ht="15.75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</row>
    <row r="144" spans="2:71" ht="15.75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</row>
    <row r="145" spans="2:71" ht="15.75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</row>
  </sheetData>
  <mergeCells count="3">
    <mergeCell ref="B3:E3"/>
    <mergeCell ref="B4:E4"/>
    <mergeCell ref="B5:E5"/>
  </mergeCells>
  <printOptions horizontalCentered="1" verticalCentered="1"/>
  <pageMargins left="0.25" right="0.25" top="0.75" bottom="0.75" header="0.3" footer="0.3"/>
  <pageSetup paperSize="9" scale="9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F18" sqref="F18"/>
    </sheetView>
  </sheetViews>
  <sheetFormatPr defaultRowHeight="15"/>
  <cols>
    <col min="1" max="1" width="52.7109375" bestFit="1" customWidth="1"/>
    <col min="2" max="4" width="20" customWidth="1"/>
  </cols>
  <sheetData>
    <row r="1" spans="1:4" ht="15.75">
      <c r="A1" s="376" t="s">
        <v>875</v>
      </c>
      <c r="B1" s="395"/>
      <c r="C1" s="395"/>
      <c r="D1" s="396" t="s">
        <v>853</v>
      </c>
    </row>
    <row r="2" spans="1:4" ht="15.75">
      <c r="A2" s="376"/>
      <c r="B2" s="395"/>
      <c r="C2" s="395"/>
      <c r="D2" s="395"/>
    </row>
    <row r="3" spans="1:4" ht="15.75">
      <c r="A3" s="719" t="s">
        <v>113</v>
      </c>
      <c r="B3" s="719"/>
      <c r="C3" s="719"/>
      <c r="D3" s="719"/>
    </row>
    <row r="4" spans="1:4" ht="15.75">
      <c r="A4" s="719" t="s">
        <v>875</v>
      </c>
      <c r="B4" s="719"/>
      <c r="C4" s="719"/>
      <c r="D4" s="719"/>
    </row>
    <row r="5" spans="1:4" ht="15.75">
      <c r="A5" s="719" t="s">
        <v>868</v>
      </c>
      <c r="B5" s="719"/>
      <c r="C5" s="719"/>
      <c r="D5" s="719"/>
    </row>
    <row r="6" spans="1:4" ht="16.5" thickBot="1">
      <c r="A6" s="376"/>
      <c r="B6" s="395"/>
      <c r="C6" s="395"/>
      <c r="D6" s="396" t="s">
        <v>116</v>
      </c>
    </row>
    <row r="7" spans="1:4" ht="31.5">
      <c r="A7" s="397" t="s">
        <v>774</v>
      </c>
      <c r="B7" s="379" t="s">
        <v>869</v>
      </c>
      <c r="C7" s="379" t="s">
        <v>870</v>
      </c>
      <c r="D7" s="398" t="s">
        <v>775</v>
      </c>
    </row>
    <row r="8" spans="1:4">
      <c r="A8" s="399">
        <v>1</v>
      </c>
      <c r="B8" s="400">
        <v>2</v>
      </c>
      <c r="C8" s="400">
        <v>3</v>
      </c>
      <c r="D8" s="401" t="s">
        <v>776</v>
      </c>
    </row>
    <row r="9" spans="1:4" ht="16.5" thickBot="1">
      <c r="A9" s="402" t="s">
        <v>875</v>
      </c>
      <c r="B9" s="403">
        <f>'4.a.számú melléklet'!C64</f>
        <v>236892</v>
      </c>
      <c r="C9" s="403">
        <f>'4.a.számú melléklet'!E64</f>
        <v>198368</v>
      </c>
      <c r="D9" s="404">
        <f>C9-B9</f>
        <v>-38524</v>
      </c>
    </row>
    <row r="10" spans="1:4" ht="16.5" thickBot="1">
      <c r="A10" s="405" t="s">
        <v>86</v>
      </c>
      <c r="B10" s="406">
        <f>SUM(B9:B9)</f>
        <v>236892</v>
      </c>
      <c r="C10" s="406">
        <f>SUM(C9:C9)</f>
        <v>198368</v>
      </c>
      <c r="D10" s="407">
        <f>SUM(D9:D9)</f>
        <v>-38524</v>
      </c>
    </row>
  </sheetData>
  <mergeCells count="3">
    <mergeCell ref="A3:D3"/>
    <mergeCell ref="A4:D4"/>
    <mergeCell ref="A5:D5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activeCell="C9" sqref="C9"/>
    </sheetView>
  </sheetViews>
  <sheetFormatPr defaultRowHeight="15"/>
  <cols>
    <col min="1" max="1" width="52.7109375" bestFit="1" customWidth="1"/>
    <col min="2" max="4" width="20" customWidth="1"/>
  </cols>
  <sheetData>
    <row r="1" spans="1:4" ht="15.75">
      <c r="A1" s="376" t="s">
        <v>878</v>
      </c>
      <c r="B1" s="395"/>
      <c r="C1" s="395"/>
      <c r="D1" s="396" t="s">
        <v>904</v>
      </c>
    </row>
    <row r="2" spans="1:4" ht="15.75">
      <c r="A2" s="376"/>
      <c r="B2" s="395"/>
      <c r="C2" s="395"/>
      <c r="D2" s="395"/>
    </row>
    <row r="3" spans="1:4" ht="15.75">
      <c r="A3" s="719" t="s">
        <v>113</v>
      </c>
      <c r="B3" s="719"/>
      <c r="C3" s="719"/>
      <c r="D3" s="719"/>
    </row>
    <row r="4" spans="1:4" ht="15.75">
      <c r="A4" s="719" t="s">
        <v>878</v>
      </c>
      <c r="B4" s="719"/>
      <c r="C4" s="719"/>
      <c r="D4" s="719"/>
    </row>
    <row r="5" spans="1:4" ht="15.75">
      <c r="A5" s="719" t="s">
        <v>868</v>
      </c>
      <c r="B5" s="719"/>
      <c r="C5" s="719"/>
      <c r="D5" s="719"/>
    </row>
    <row r="6" spans="1:4" ht="16.5" thickBot="1">
      <c r="A6" s="376"/>
      <c r="B6" s="395"/>
      <c r="C6" s="395"/>
      <c r="D6" s="396" t="s">
        <v>116</v>
      </c>
    </row>
    <row r="7" spans="1:4" ht="31.5">
      <c r="A7" s="397" t="s">
        <v>774</v>
      </c>
      <c r="B7" s="379" t="s">
        <v>869</v>
      </c>
      <c r="C7" s="379" t="s">
        <v>870</v>
      </c>
      <c r="D7" s="398" t="s">
        <v>775</v>
      </c>
    </row>
    <row r="8" spans="1:4">
      <c r="A8" s="399">
        <v>1</v>
      </c>
      <c r="B8" s="400">
        <v>2</v>
      </c>
      <c r="C8" s="400">
        <v>3</v>
      </c>
      <c r="D8" s="401" t="s">
        <v>776</v>
      </c>
    </row>
    <row r="9" spans="1:4" ht="16.5" thickBot="1">
      <c r="A9" s="402" t="s">
        <v>878</v>
      </c>
      <c r="B9" s="403">
        <f>'[3]4.b. számú melléklet'!C64</f>
        <v>0</v>
      </c>
      <c r="C9" s="403">
        <f>'[3]4.b. számú melléklet'!E64</f>
        <v>220882</v>
      </c>
      <c r="D9" s="404">
        <f>C9-B9</f>
        <v>220882</v>
      </c>
    </row>
    <row r="10" spans="1:4" ht="16.5" thickBot="1">
      <c r="A10" s="405" t="s">
        <v>86</v>
      </c>
      <c r="B10" s="406">
        <f>SUM(B9:B9)</f>
        <v>0</v>
      </c>
      <c r="C10" s="406">
        <f>SUM(C9:C9)</f>
        <v>220882</v>
      </c>
      <c r="D10" s="407">
        <f>SUM(D9:D9)</f>
        <v>220882</v>
      </c>
    </row>
  </sheetData>
  <mergeCells count="3">
    <mergeCell ref="A3:D3"/>
    <mergeCell ref="A4:D4"/>
    <mergeCell ref="A5:D5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10" sqref="F10"/>
    </sheetView>
  </sheetViews>
  <sheetFormatPr defaultRowHeight="15"/>
  <cols>
    <col min="1" max="1" width="52.7109375" bestFit="1" customWidth="1"/>
    <col min="2" max="4" width="20" customWidth="1"/>
  </cols>
  <sheetData>
    <row r="1" spans="1:4" ht="15.75">
      <c r="A1" s="376" t="s">
        <v>879</v>
      </c>
      <c r="B1" s="395"/>
      <c r="C1" s="395"/>
      <c r="D1" s="396" t="s">
        <v>905</v>
      </c>
    </row>
    <row r="2" spans="1:4" ht="15.75">
      <c r="A2" s="376"/>
      <c r="B2" s="395"/>
      <c r="C2" s="395"/>
      <c r="D2" s="395"/>
    </row>
    <row r="3" spans="1:4" ht="15.75">
      <c r="A3" s="719" t="s">
        <v>113</v>
      </c>
      <c r="B3" s="719"/>
      <c r="C3" s="719"/>
      <c r="D3" s="719"/>
    </row>
    <row r="4" spans="1:4" ht="15.75">
      <c r="A4" s="719" t="s">
        <v>879</v>
      </c>
      <c r="B4" s="719"/>
      <c r="C4" s="719"/>
      <c r="D4" s="719"/>
    </row>
    <row r="5" spans="1:4" ht="15.75">
      <c r="A5" s="719" t="s">
        <v>868</v>
      </c>
      <c r="B5" s="719"/>
      <c r="C5" s="719"/>
      <c r="D5" s="719"/>
    </row>
    <row r="6" spans="1:4" ht="16.5" thickBot="1">
      <c r="A6" s="376"/>
      <c r="B6" s="395"/>
      <c r="C6" s="395"/>
      <c r="D6" s="396" t="s">
        <v>116</v>
      </c>
    </row>
    <row r="7" spans="1:4" ht="31.5">
      <c r="A7" s="397" t="s">
        <v>774</v>
      </c>
      <c r="B7" s="379" t="s">
        <v>869</v>
      </c>
      <c r="C7" s="379" t="s">
        <v>870</v>
      </c>
      <c r="D7" s="398" t="s">
        <v>775</v>
      </c>
    </row>
    <row r="8" spans="1:4">
      <c r="A8" s="399">
        <v>1</v>
      </c>
      <c r="B8" s="400">
        <v>2</v>
      </c>
      <c r="C8" s="400">
        <v>3</v>
      </c>
      <c r="D8" s="401" t="s">
        <v>776</v>
      </c>
    </row>
    <row r="9" spans="1:4" ht="16.5" thickBot="1">
      <c r="A9" s="402" t="s">
        <v>879</v>
      </c>
      <c r="B9" s="403">
        <f>'[4]4.c. számú melléklet'!C64</f>
        <v>1817484</v>
      </c>
      <c r="C9" s="403">
        <f>'[4]4.c. számú melléklet'!E64</f>
        <v>3712</v>
      </c>
      <c r="D9" s="404">
        <f>C9-B9</f>
        <v>-1813772</v>
      </c>
    </row>
    <row r="10" spans="1:4" ht="16.5" thickBot="1">
      <c r="A10" s="405" t="s">
        <v>86</v>
      </c>
      <c r="B10" s="406">
        <f>SUM(B9:B9)</f>
        <v>1817484</v>
      </c>
      <c r="C10" s="406">
        <f>SUM(C9:C9)</f>
        <v>3712</v>
      </c>
      <c r="D10" s="407">
        <f>SUM(D9:D9)</f>
        <v>-1813772</v>
      </c>
    </row>
  </sheetData>
  <mergeCells count="3">
    <mergeCell ref="A3:D3"/>
    <mergeCell ref="A4:D4"/>
    <mergeCell ref="A5:D5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"/>
  <sheetViews>
    <sheetView topLeftCell="A130" workbookViewId="0">
      <selection activeCell="D97" sqref="D97"/>
    </sheetView>
  </sheetViews>
  <sheetFormatPr defaultColWidth="9.140625" defaultRowHeight="12.75"/>
  <cols>
    <col min="1" max="1" width="4.7109375" style="135" customWidth="1"/>
    <col min="2" max="2" width="4.7109375" style="136" customWidth="1"/>
    <col min="3" max="3" width="66.5703125" style="135" customWidth="1"/>
    <col min="4" max="7" width="14.5703125" style="135" customWidth="1"/>
    <col min="8" max="9" width="13.28515625" style="135" customWidth="1"/>
    <col min="10" max="16384" width="9.140625" style="135"/>
  </cols>
  <sheetData>
    <row r="1" spans="1:7" ht="15">
      <c r="A1" s="731" t="s">
        <v>877</v>
      </c>
      <c r="B1" s="731"/>
      <c r="C1" s="731"/>
      <c r="D1" s="408"/>
      <c r="E1" s="408"/>
      <c r="F1" s="732" t="s">
        <v>112</v>
      </c>
      <c r="G1" s="732"/>
    </row>
    <row r="2" spans="1:7" ht="15">
      <c r="A2" s="409"/>
      <c r="B2" s="409"/>
      <c r="C2" s="409"/>
      <c r="D2" s="409"/>
      <c r="E2" s="409"/>
      <c r="F2" s="410"/>
      <c r="G2" s="410"/>
    </row>
    <row r="3" spans="1:7" ht="18.75">
      <c r="A3" s="733" t="s">
        <v>874</v>
      </c>
      <c r="B3" s="733"/>
      <c r="C3" s="733"/>
      <c r="D3" s="733"/>
      <c r="E3" s="733"/>
      <c r="F3" s="733"/>
      <c r="G3" s="733"/>
    </row>
    <row r="4" spans="1:7" ht="15">
      <c r="A4" s="410"/>
      <c r="B4" s="410"/>
      <c r="C4" s="410"/>
      <c r="D4" s="410"/>
      <c r="E4" s="410"/>
      <c r="F4" s="410"/>
      <c r="G4" s="410"/>
    </row>
    <row r="5" spans="1:7" ht="15.75">
      <c r="A5" s="722" t="s">
        <v>777</v>
      </c>
      <c r="B5" s="722"/>
      <c r="C5" s="722"/>
      <c r="D5" s="722"/>
      <c r="E5" s="722"/>
      <c r="F5" s="722"/>
      <c r="G5" s="722"/>
    </row>
    <row r="6" spans="1:7" ht="15">
      <c r="A6" s="411"/>
      <c r="B6" s="411"/>
      <c r="C6" s="411"/>
      <c r="D6" s="411"/>
      <c r="E6" s="411"/>
      <c r="F6" s="412"/>
      <c r="G6" s="412" t="s">
        <v>116</v>
      </c>
    </row>
    <row r="7" spans="1:7" ht="15">
      <c r="A7" s="410"/>
      <c r="B7" s="410"/>
      <c r="C7" s="410"/>
      <c r="D7" s="723"/>
      <c r="E7" s="723"/>
      <c r="F7" s="723" t="s">
        <v>778</v>
      </c>
      <c r="G7" s="723"/>
    </row>
    <row r="8" spans="1:7">
      <c r="A8" s="729" t="s">
        <v>779</v>
      </c>
      <c r="B8" s="729"/>
      <c r="C8" s="729"/>
      <c r="D8" s="413" t="s">
        <v>780</v>
      </c>
      <c r="E8" s="413" t="s">
        <v>781</v>
      </c>
      <c r="F8" s="413" t="s">
        <v>780</v>
      </c>
      <c r="G8" s="413" t="s">
        <v>781</v>
      </c>
    </row>
    <row r="9" spans="1:7" ht="13.5">
      <c r="A9" s="414" t="s">
        <v>738</v>
      </c>
      <c r="B9" s="730" t="s">
        <v>782</v>
      </c>
      <c r="C9" s="730"/>
      <c r="D9" s="415">
        <f>+D10+D19+D65+D93</f>
        <v>407703978</v>
      </c>
      <c r="E9" s="415">
        <f>+E10+E19+E65+E930</f>
        <v>441919436</v>
      </c>
      <c r="F9" s="415">
        <f t="shared" ref="F9:G29" si="0">+D9</f>
        <v>407703978</v>
      </c>
      <c r="G9" s="415">
        <f t="shared" si="0"/>
        <v>441919436</v>
      </c>
    </row>
    <row r="10" spans="1:7">
      <c r="A10" s="416"/>
      <c r="B10" s="417" t="s">
        <v>1</v>
      </c>
      <c r="C10" s="417" t="s">
        <v>783</v>
      </c>
      <c r="D10" s="415">
        <f>+D12+D18</f>
        <v>0</v>
      </c>
      <c r="E10" s="415">
        <f>+E12+E18</f>
        <v>0</v>
      </c>
      <c r="F10" s="415">
        <f t="shared" si="0"/>
        <v>0</v>
      </c>
      <c r="G10" s="415">
        <f t="shared" si="0"/>
        <v>0</v>
      </c>
    </row>
    <row r="11" spans="1:7">
      <c r="A11" s="416"/>
      <c r="B11" s="416"/>
      <c r="C11" s="416" t="s">
        <v>784</v>
      </c>
      <c r="D11" s="418"/>
      <c r="E11" s="418"/>
      <c r="F11" s="419">
        <f t="shared" si="0"/>
        <v>0</v>
      </c>
      <c r="G11" s="419">
        <f t="shared" si="0"/>
        <v>0</v>
      </c>
    </row>
    <row r="12" spans="1:7">
      <c r="A12" s="416"/>
      <c r="B12" s="416"/>
      <c r="C12" s="420" t="s">
        <v>785</v>
      </c>
      <c r="D12" s="418">
        <f>+D14+D17</f>
        <v>0</v>
      </c>
      <c r="E12" s="418">
        <f>+E14+E17</f>
        <v>0</v>
      </c>
      <c r="F12" s="419">
        <f t="shared" si="0"/>
        <v>0</v>
      </c>
      <c r="G12" s="419">
        <f t="shared" si="0"/>
        <v>0</v>
      </c>
    </row>
    <row r="13" spans="1:7">
      <c r="A13" s="416"/>
      <c r="B13" s="416"/>
      <c r="C13" s="416" t="s">
        <v>786</v>
      </c>
      <c r="D13" s="418"/>
      <c r="E13" s="418"/>
      <c r="F13" s="419">
        <f t="shared" si="0"/>
        <v>0</v>
      </c>
      <c r="G13" s="419">
        <f t="shared" si="0"/>
        <v>0</v>
      </c>
    </row>
    <row r="14" spans="1:7">
      <c r="A14" s="416"/>
      <c r="B14" s="416"/>
      <c r="C14" s="420" t="s">
        <v>787</v>
      </c>
      <c r="D14" s="418">
        <f>+D15+D16</f>
        <v>0</v>
      </c>
      <c r="E14" s="418">
        <f>+E15+E16</f>
        <v>0</v>
      </c>
      <c r="F14" s="419">
        <f t="shared" si="0"/>
        <v>0</v>
      </c>
      <c r="G14" s="419">
        <f t="shared" si="0"/>
        <v>0</v>
      </c>
    </row>
    <row r="15" spans="1:7">
      <c r="A15" s="416"/>
      <c r="B15" s="416"/>
      <c r="C15" s="420" t="s">
        <v>788</v>
      </c>
      <c r="D15" s="418">
        <v>0</v>
      </c>
      <c r="E15" s="418">
        <v>0</v>
      </c>
      <c r="F15" s="419">
        <f t="shared" si="0"/>
        <v>0</v>
      </c>
      <c r="G15" s="419">
        <f t="shared" si="0"/>
        <v>0</v>
      </c>
    </row>
    <row r="16" spans="1:7">
      <c r="A16" s="416"/>
      <c r="B16" s="416"/>
      <c r="C16" s="421" t="s">
        <v>789</v>
      </c>
      <c r="D16" s="418">
        <v>0</v>
      </c>
      <c r="E16" s="418">
        <v>0</v>
      </c>
      <c r="F16" s="419">
        <f t="shared" si="0"/>
        <v>0</v>
      </c>
      <c r="G16" s="419">
        <f t="shared" si="0"/>
        <v>0</v>
      </c>
    </row>
    <row r="17" spans="1:7">
      <c r="A17" s="416"/>
      <c r="B17" s="416"/>
      <c r="C17" s="420" t="s">
        <v>790</v>
      </c>
      <c r="D17" s="418">
        <v>0</v>
      </c>
      <c r="E17" s="418">
        <v>0</v>
      </c>
      <c r="F17" s="419">
        <f t="shared" si="0"/>
        <v>0</v>
      </c>
      <c r="G17" s="419">
        <f t="shared" si="0"/>
        <v>0</v>
      </c>
    </row>
    <row r="18" spans="1:7">
      <c r="A18" s="416"/>
      <c r="B18" s="416"/>
      <c r="C18" s="420" t="s">
        <v>791</v>
      </c>
      <c r="D18" s="418">
        <v>0</v>
      </c>
      <c r="E18" s="418">
        <v>0</v>
      </c>
      <c r="F18" s="419">
        <f t="shared" si="0"/>
        <v>0</v>
      </c>
      <c r="G18" s="419">
        <f t="shared" si="0"/>
        <v>0</v>
      </c>
    </row>
    <row r="19" spans="1:7">
      <c r="A19" s="416"/>
      <c r="B19" s="417" t="s">
        <v>11</v>
      </c>
      <c r="C19" s="417" t="s">
        <v>792</v>
      </c>
      <c r="D19" s="415">
        <f>+D20+D29+D38+D47+D56</f>
        <v>406053978</v>
      </c>
      <c r="E19" s="415">
        <f>+E20+E29+E38+E47+E56</f>
        <v>440269436</v>
      </c>
      <c r="F19" s="415">
        <f t="shared" si="0"/>
        <v>406053978</v>
      </c>
      <c r="G19" s="415">
        <f t="shared" si="0"/>
        <v>440269436</v>
      </c>
    </row>
    <row r="20" spans="1:7">
      <c r="A20" s="422"/>
      <c r="B20" s="422"/>
      <c r="C20" s="422" t="s">
        <v>793</v>
      </c>
      <c r="D20" s="418">
        <v>278886671</v>
      </c>
      <c r="E20" s="418">
        <v>320164341</v>
      </c>
      <c r="F20" s="419">
        <f t="shared" si="0"/>
        <v>278886671</v>
      </c>
      <c r="G20" s="419">
        <f t="shared" si="0"/>
        <v>320164341</v>
      </c>
    </row>
    <row r="21" spans="1:7">
      <c r="A21" s="422"/>
      <c r="B21" s="422"/>
      <c r="C21" s="422" t="s">
        <v>794</v>
      </c>
      <c r="D21" s="418"/>
      <c r="E21" s="418"/>
      <c r="F21" s="419">
        <f t="shared" si="0"/>
        <v>0</v>
      </c>
      <c r="G21" s="419">
        <f t="shared" si="0"/>
        <v>0</v>
      </c>
    </row>
    <row r="22" spans="1:7">
      <c r="A22" s="422"/>
      <c r="B22" s="422"/>
      <c r="C22" s="423" t="s">
        <v>785</v>
      </c>
      <c r="D22" s="418">
        <v>0</v>
      </c>
      <c r="E22" s="418">
        <v>0</v>
      </c>
      <c r="F22" s="419">
        <f t="shared" si="0"/>
        <v>0</v>
      </c>
      <c r="G22" s="419">
        <f t="shared" si="0"/>
        <v>0</v>
      </c>
    </row>
    <row r="23" spans="1:7">
      <c r="A23" s="422"/>
      <c r="B23" s="422"/>
      <c r="C23" s="422" t="s">
        <v>795</v>
      </c>
      <c r="D23" s="418"/>
      <c r="E23" s="418"/>
      <c r="F23" s="419">
        <f t="shared" si="0"/>
        <v>0</v>
      </c>
      <c r="G23" s="419">
        <f t="shared" si="0"/>
        <v>0</v>
      </c>
    </row>
    <row r="24" spans="1:7">
      <c r="A24" s="422"/>
      <c r="B24" s="422"/>
      <c r="C24" s="423" t="s">
        <v>787</v>
      </c>
      <c r="D24" s="418">
        <f>+D25+D26</f>
        <v>0</v>
      </c>
      <c r="E24" s="418">
        <f>+E25+E26</f>
        <v>0</v>
      </c>
      <c r="F24" s="419">
        <f t="shared" si="0"/>
        <v>0</v>
      </c>
      <c r="G24" s="419">
        <f t="shared" si="0"/>
        <v>0</v>
      </c>
    </row>
    <row r="25" spans="1:7">
      <c r="A25" s="422"/>
      <c r="B25" s="422"/>
      <c r="C25" s="423" t="s">
        <v>796</v>
      </c>
      <c r="D25" s="418">
        <v>0</v>
      </c>
      <c r="E25" s="418">
        <v>0</v>
      </c>
      <c r="F25" s="419">
        <f t="shared" si="0"/>
        <v>0</v>
      </c>
      <c r="G25" s="419">
        <f t="shared" si="0"/>
        <v>0</v>
      </c>
    </row>
    <row r="26" spans="1:7">
      <c r="A26" s="422"/>
      <c r="B26" s="422"/>
      <c r="C26" s="423" t="s">
        <v>797</v>
      </c>
      <c r="D26" s="418">
        <v>0</v>
      </c>
      <c r="E26" s="418">
        <v>0</v>
      </c>
      <c r="F26" s="419">
        <f t="shared" si="0"/>
        <v>0</v>
      </c>
      <c r="G26" s="419">
        <f t="shared" si="0"/>
        <v>0</v>
      </c>
    </row>
    <row r="27" spans="1:7">
      <c r="A27" s="422"/>
      <c r="B27" s="422"/>
      <c r="C27" s="423" t="s">
        <v>790</v>
      </c>
      <c r="D27" s="418">
        <v>0</v>
      </c>
      <c r="E27" s="418">
        <v>0</v>
      </c>
      <c r="F27" s="419">
        <f t="shared" si="0"/>
        <v>0</v>
      </c>
      <c r="G27" s="419">
        <f t="shared" si="0"/>
        <v>0</v>
      </c>
    </row>
    <row r="28" spans="1:7">
      <c r="A28" s="422"/>
      <c r="B28" s="422"/>
      <c r="C28" s="423" t="s">
        <v>798</v>
      </c>
      <c r="D28" s="418">
        <v>0</v>
      </c>
      <c r="E28" s="418">
        <v>0</v>
      </c>
      <c r="F28" s="419">
        <f t="shared" si="0"/>
        <v>0</v>
      </c>
      <c r="G28" s="419">
        <f t="shared" si="0"/>
        <v>0</v>
      </c>
    </row>
    <row r="29" spans="1:7">
      <c r="A29" s="416"/>
      <c r="B29" s="416"/>
      <c r="C29" s="416" t="s">
        <v>799</v>
      </c>
      <c r="D29" s="418">
        <v>1965588</v>
      </c>
      <c r="E29" s="418">
        <v>12993716</v>
      </c>
      <c r="F29" s="419">
        <f t="shared" si="0"/>
        <v>1965588</v>
      </c>
      <c r="G29" s="419">
        <f t="shared" si="0"/>
        <v>12993716</v>
      </c>
    </row>
    <row r="30" spans="1:7">
      <c r="A30" s="416"/>
      <c r="B30" s="416"/>
      <c r="C30" s="416" t="s">
        <v>800</v>
      </c>
      <c r="D30" s="418"/>
      <c r="E30" s="418"/>
      <c r="F30" s="419">
        <f t="shared" ref="F30:G36" si="1">+D30</f>
        <v>0</v>
      </c>
      <c r="G30" s="419">
        <f t="shared" si="1"/>
        <v>0</v>
      </c>
    </row>
    <row r="31" spans="1:7">
      <c r="A31" s="416"/>
      <c r="B31" s="416"/>
      <c r="C31" s="420" t="s">
        <v>785</v>
      </c>
      <c r="D31" s="418">
        <f>+D33+D36</f>
        <v>0</v>
      </c>
      <c r="E31" s="418">
        <f>+E33+E36</f>
        <v>0</v>
      </c>
      <c r="F31" s="419">
        <f t="shared" si="1"/>
        <v>0</v>
      </c>
      <c r="G31" s="419">
        <f t="shared" si="1"/>
        <v>0</v>
      </c>
    </row>
    <row r="32" spans="1:7">
      <c r="A32" s="416"/>
      <c r="B32" s="416"/>
      <c r="C32" s="416" t="s">
        <v>795</v>
      </c>
      <c r="D32" s="418"/>
      <c r="E32" s="418"/>
      <c r="F32" s="419">
        <f t="shared" si="1"/>
        <v>0</v>
      </c>
      <c r="G32" s="419">
        <f t="shared" si="1"/>
        <v>0</v>
      </c>
    </row>
    <row r="33" spans="1:7">
      <c r="A33" s="416"/>
      <c r="B33" s="416"/>
      <c r="C33" s="420" t="s">
        <v>787</v>
      </c>
      <c r="D33" s="418">
        <f>+D34+D35</f>
        <v>0</v>
      </c>
      <c r="E33" s="418">
        <f>+E34+E35</f>
        <v>0</v>
      </c>
      <c r="F33" s="419">
        <f t="shared" si="1"/>
        <v>0</v>
      </c>
      <c r="G33" s="419">
        <f t="shared" si="1"/>
        <v>0</v>
      </c>
    </row>
    <row r="34" spans="1:7">
      <c r="A34" s="416"/>
      <c r="B34" s="416"/>
      <c r="C34" s="420" t="s">
        <v>796</v>
      </c>
      <c r="D34" s="418">
        <v>0</v>
      </c>
      <c r="E34" s="418">
        <v>0</v>
      </c>
      <c r="F34" s="419">
        <f t="shared" si="1"/>
        <v>0</v>
      </c>
      <c r="G34" s="419">
        <f t="shared" si="1"/>
        <v>0</v>
      </c>
    </row>
    <row r="35" spans="1:7">
      <c r="A35" s="416"/>
      <c r="B35" s="416"/>
      <c r="C35" s="420" t="s">
        <v>797</v>
      </c>
      <c r="D35" s="418">
        <v>0</v>
      </c>
      <c r="E35" s="418">
        <v>0</v>
      </c>
      <c r="F35" s="419">
        <f t="shared" si="1"/>
        <v>0</v>
      </c>
      <c r="G35" s="419">
        <f t="shared" si="1"/>
        <v>0</v>
      </c>
    </row>
    <row r="36" spans="1:7">
      <c r="A36" s="416"/>
      <c r="B36" s="416"/>
      <c r="C36" s="420" t="s">
        <v>790</v>
      </c>
      <c r="D36" s="418">
        <v>0</v>
      </c>
      <c r="E36" s="418">
        <v>0</v>
      </c>
      <c r="F36" s="419">
        <f t="shared" si="1"/>
        <v>0</v>
      </c>
      <c r="G36" s="419">
        <f t="shared" si="1"/>
        <v>0</v>
      </c>
    </row>
    <row r="37" spans="1:7">
      <c r="A37" s="416"/>
      <c r="B37" s="416"/>
      <c r="C37" s="420" t="s">
        <v>798</v>
      </c>
      <c r="D37" s="418">
        <v>0</v>
      </c>
      <c r="E37" s="418">
        <v>0</v>
      </c>
      <c r="F37" s="419">
        <f>+D37</f>
        <v>0</v>
      </c>
      <c r="G37" s="419">
        <f>+E37</f>
        <v>0</v>
      </c>
    </row>
    <row r="38" spans="1:7">
      <c r="A38" s="416"/>
      <c r="B38" s="416"/>
      <c r="C38" s="416" t="s">
        <v>801</v>
      </c>
      <c r="D38" s="418">
        <v>0</v>
      </c>
      <c r="E38" s="418">
        <v>0</v>
      </c>
      <c r="F38" s="419">
        <f t="shared" ref="F38:G101" si="2">+D38</f>
        <v>0</v>
      </c>
      <c r="G38" s="419">
        <f t="shared" si="2"/>
        <v>0</v>
      </c>
    </row>
    <row r="39" spans="1:7">
      <c r="A39" s="416"/>
      <c r="B39" s="416"/>
      <c r="C39" s="416" t="s">
        <v>800</v>
      </c>
      <c r="D39" s="418"/>
      <c r="E39" s="418"/>
      <c r="F39" s="419">
        <f t="shared" si="2"/>
        <v>0</v>
      </c>
      <c r="G39" s="419">
        <f t="shared" si="2"/>
        <v>0</v>
      </c>
    </row>
    <row r="40" spans="1:7">
      <c r="A40" s="416"/>
      <c r="B40" s="416"/>
      <c r="C40" s="420" t="s">
        <v>785</v>
      </c>
      <c r="D40" s="418">
        <v>0</v>
      </c>
      <c r="E40" s="418">
        <v>0</v>
      </c>
      <c r="F40" s="419">
        <f t="shared" si="2"/>
        <v>0</v>
      </c>
      <c r="G40" s="419">
        <f t="shared" si="2"/>
        <v>0</v>
      </c>
    </row>
    <row r="41" spans="1:7">
      <c r="A41" s="416"/>
      <c r="B41" s="416"/>
      <c r="C41" s="416" t="s">
        <v>795</v>
      </c>
      <c r="D41" s="418"/>
      <c r="E41" s="418"/>
      <c r="F41" s="419">
        <f t="shared" si="2"/>
        <v>0</v>
      </c>
      <c r="G41" s="419">
        <f t="shared" si="2"/>
        <v>0</v>
      </c>
    </row>
    <row r="42" spans="1:7">
      <c r="A42" s="416"/>
      <c r="B42" s="416"/>
      <c r="C42" s="420" t="s">
        <v>787</v>
      </c>
      <c r="D42" s="418">
        <v>0</v>
      </c>
      <c r="E42" s="418">
        <v>0</v>
      </c>
      <c r="F42" s="419">
        <f t="shared" si="2"/>
        <v>0</v>
      </c>
      <c r="G42" s="419">
        <f t="shared" si="2"/>
        <v>0</v>
      </c>
    </row>
    <row r="43" spans="1:7">
      <c r="A43" s="416"/>
      <c r="B43" s="416"/>
      <c r="C43" s="420" t="s">
        <v>796</v>
      </c>
      <c r="D43" s="418">
        <v>0</v>
      </c>
      <c r="E43" s="418">
        <v>0</v>
      </c>
      <c r="F43" s="419">
        <f t="shared" si="2"/>
        <v>0</v>
      </c>
      <c r="G43" s="419">
        <f t="shared" si="2"/>
        <v>0</v>
      </c>
    </row>
    <row r="44" spans="1:7">
      <c r="A44" s="416"/>
      <c r="B44" s="416"/>
      <c r="C44" s="420" t="s">
        <v>797</v>
      </c>
      <c r="D44" s="418">
        <v>0</v>
      </c>
      <c r="E44" s="418">
        <v>0</v>
      </c>
      <c r="F44" s="419">
        <f t="shared" si="2"/>
        <v>0</v>
      </c>
      <c r="G44" s="419">
        <f t="shared" si="2"/>
        <v>0</v>
      </c>
    </row>
    <row r="45" spans="1:7">
      <c r="A45" s="416"/>
      <c r="B45" s="416"/>
      <c r="C45" s="420" t="s">
        <v>790</v>
      </c>
      <c r="D45" s="418">
        <v>0</v>
      </c>
      <c r="E45" s="418">
        <v>0</v>
      </c>
      <c r="F45" s="419">
        <f t="shared" si="2"/>
        <v>0</v>
      </c>
      <c r="G45" s="419">
        <f t="shared" si="2"/>
        <v>0</v>
      </c>
    </row>
    <row r="46" spans="1:7">
      <c r="A46" s="416"/>
      <c r="B46" s="416"/>
      <c r="C46" s="420" t="s">
        <v>798</v>
      </c>
      <c r="D46" s="418">
        <v>0</v>
      </c>
      <c r="E46" s="418">
        <v>0</v>
      </c>
      <c r="F46" s="419">
        <f t="shared" si="2"/>
        <v>0</v>
      </c>
      <c r="G46" s="419">
        <f t="shared" si="2"/>
        <v>0</v>
      </c>
    </row>
    <row r="47" spans="1:7">
      <c r="A47" s="416"/>
      <c r="B47" s="416"/>
      <c r="C47" s="416" t="s">
        <v>802</v>
      </c>
      <c r="D47" s="418">
        <v>125201719</v>
      </c>
      <c r="E47" s="418">
        <v>107111379</v>
      </c>
      <c r="F47" s="419">
        <f t="shared" si="2"/>
        <v>125201719</v>
      </c>
      <c r="G47" s="419">
        <f t="shared" si="2"/>
        <v>107111379</v>
      </c>
    </row>
    <row r="48" spans="1:7">
      <c r="A48" s="416"/>
      <c r="B48" s="416"/>
      <c r="C48" s="416" t="s">
        <v>800</v>
      </c>
      <c r="D48" s="418"/>
      <c r="E48" s="418"/>
      <c r="F48" s="419">
        <f t="shared" si="2"/>
        <v>0</v>
      </c>
      <c r="G48" s="419">
        <f t="shared" si="2"/>
        <v>0</v>
      </c>
    </row>
    <row r="49" spans="1:7">
      <c r="A49" s="416"/>
      <c r="B49" s="416"/>
      <c r="C49" s="420" t="s">
        <v>785</v>
      </c>
      <c r="D49" s="418">
        <v>0</v>
      </c>
      <c r="E49" s="418">
        <v>0</v>
      </c>
      <c r="F49" s="419">
        <f t="shared" si="2"/>
        <v>0</v>
      </c>
      <c r="G49" s="419">
        <f t="shared" si="2"/>
        <v>0</v>
      </c>
    </row>
    <row r="50" spans="1:7">
      <c r="A50" s="416"/>
      <c r="B50" s="416"/>
      <c r="C50" s="416" t="s">
        <v>795</v>
      </c>
      <c r="D50" s="418"/>
      <c r="E50" s="418"/>
      <c r="F50" s="419">
        <f t="shared" si="2"/>
        <v>0</v>
      </c>
      <c r="G50" s="419">
        <f t="shared" si="2"/>
        <v>0</v>
      </c>
    </row>
    <row r="51" spans="1:7">
      <c r="A51" s="416"/>
      <c r="B51" s="416"/>
      <c r="C51" s="420" t="s">
        <v>787</v>
      </c>
      <c r="D51" s="418">
        <v>0</v>
      </c>
      <c r="E51" s="418">
        <v>0</v>
      </c>
      <c r="F51" s="419">
        <f t="shared" si="2"/>
        <v>0</v>
      </c>
      <c r="G51" s="419">
        <f t="shared" si="2"/>
        <v>0</v>
      </c>
    </row>
    <row r="52" spans="1:7">
      <c r="A52" s="416"/>
      <c r="B52" s="416"/>
      <c r="C52" s="420" t="s">
        <v>796</v>
      </c>
      <c r="D52" s="418">
        <v>0</v>
      </c>
      <c r="E52" s="418">
        <v>0</v>
      </c>
      <c r="F52" s="419">
        <f t="shared" si="2"/>
        <v>0</v>
      </c>
      <c r="G52" s="419">
        <f t="shared" si="2"/>
        <v>0</v>
      </c>
    </row>
    <row r="53" spans="1:7">
      <c r="A53" s="416"/>
      <c r="B53" s="416"/>
      <c r="C53" s="420" t="s">
        <v>797</v>
      </c>
      <c r="D53" s="418">
        <v>0</v>
      </c>
      <c r="E53" s="418">
        <v>0</v>
      </c>
      <c r="F53" s="419">
        <f t="shared" si="2"/>
        <v>0</v>
      </c>
      <c r="G53" s="419">
        <f t="shared" si="2"/>
        <v>0</v>
      </c>
    </row>
    <row r="54" spans="1:7">
      <c r="A54" s="416"/>
      <c r="B54" s="416"/>
      <c r="C54" s="420" t="s">
        <v>790</v>
      </c>
      <c r="D54" s="418">
        <v>0</v>
      </c>
      <c r="E54" s="418">
        <v>0</v>
      </c>
      <c r="F54" s="419">
        <f t="shared" si="2"/>
        <v>0</v>
      </c>
      <c r="G54" s="419">
        <f t="shared" si="2"/>
        <v>0</v>
      </c>
    </row>
    <row r="55" spans="1:7">
      <c r="A55" s="416"/>
      <c r="B55" s="416"/>
      <c r="C55" s="420" t="s">
        <v>803</v>
      </c>
      <c r="D55" s="418">
        <v>0</v>
      </c>
      <c r="E55" s="418">
        <v>0</v>
      </c>
      <c r="F55" s="419">
        <f t="shared" si="2"/>
        <v>0</v>
      </c>
      <c r="G55" s="419">
        <f t="shared" si="2"/>
        <v>0</v>
      </c>
    </row>
    <row r="56" spans="1:7">
      <c r="A56" s="416"/>
      <c r="B56" s="416"/>
      <c r="C56" s="416" t="s">
        <v>804</v>
      </c>
      <c r="D56" s="418">
        <v>0</v>
      </c>
      <c r="E56" s="418">
        <v>0</v>
      </c>
      <c r="F56" s="419">
        <f t="shared" si="2"/>
        <v>0</v>
      </c>
      <c r="G56" s="419">
        <f t="shared" si="2"/>
        <v>0</v>
      </c>
    </row>
    <row r="57" spans="1:7">
      <c r="A57" s="416"/>
      <c r="B57" s="416"/>
      <c r="C57" s="416" t="s">
        <v>800</v>
      </c>
      <c r="D57" s="418"/>
      <c r="E57" s="418"/>
      <c r="F57" s="419">
        <f t="shared" si="2"/>
        <v>0</v>
      </c>
      <c r="G57" s="419">
        <f t="shared" si="2"/>
        <v>0</v>
      </c>
    </row>
    <row r="58" spans="1:7">
      <c r="A58" s="416"/>
      <c r="B58" s="416"/>
      <c r="C58" s="420" t="s">
        <v>785</v>
      </c>
      <c r="D58" s="418">
        <v>0</v>
      </c>
      <c r="E58" s="418">
        <v>0</v>
      </c>
      <c r="F58" s="419">
        <f t="shared" si="2"/>
        <v>0</v>
      </c>
      <c r="G58" s="419">
        <f t="shared" si="2"/>
        <v>0</v>
      </c>
    </row>
    <row r="59" spans="1:7">
      <c r="A59" s="416"/>
      <c r="B59" s="416"/>
      <c r="C59" s="416" t="s">
        <v>795</v>
      </c>
      <c r="D59" s="418"/>
      <c r="E59" s="418"/>
      <c r="F59" s="419">
        <f t="shared" si="2"/>
        <v>0</v>
      </c>
      <c r="G59" s="419">
        <f t="shared" si="2"/>
        <v>0</v>
      </c>
    </row>
    <row r="60" spans="1:7">
      <c r="A60" s="416"/>
      <c r="B60" s="416"/>
      <c r="C60" s="420" t="s">
        <v>787</v>
      </c>
      <c r="D60" s="418">
        <v>0</v>
      </c>
      <c r="E60" s="418">
        <v>0</v>
      </c>
      <c r="F60" s="419">
        <f t="shared" si="2"/>
        <v>0</v>
      </c>
      <c r="G60" s="419">
        <f t="shared" si="2"/>
        <v>0</v>
      </c>
    </row>
    <row r="61" spans="1:7">
      <c r="A61" s="416"/>
      <c r="B61" s="416"/>
      <c r="C61" s="420" t="s">
        <v>796</v>
      </c>
      <c r="D61" s="418">
        <v>0</v>
      </c>
      <c r="E61" s="418">
        <v>0</v>
      </c>
      <c r="F61" s="419">
        <f t="shared" si="2"/>
        <v>0</v>
      </c>
      <c r="G61" s="419">
        <f t="shared" si="2"/>
        <v>0</v>
      </c>
    </row>
    <row r="62" spans="1:7">
      <c r="A62" s="416"/>
      <c r="B62" s="416"/>
      <c r="C62" s="420" t="s">
        <v>797</v>
      </c>
      <c r="D62" s="418">
        <v>0</v>
      </c>
      <c r="E62" s="418">
        <v>0</v>
      </c>
      <c r="F62" s="419">
        <f t="shared" si="2"/>
        <v>0</v>
      </c>
      <c r="G62" s="419">
        <f t="shared" si="2"/>
        <v>0</v>
      </c>
    </row>
    <row r="63" spans="1:7">
      <c r="A63" s="416"/>
      <c r="B63" s="416"/>
      <c r="C63" s="420" t="s">
        <v>790</v>
      </c>
      <c r="D63" s="418">
        <v>0</v>
      </c>
      <c r="E63" s="418">
        <v>0</v>
      </c>
      <c r="F63" s="419">
        <f t="shared" si="2"/>
        <v>0</v>
      </c>
      <c r="G63" s="419">
        <f t="shared" si="2"/>
        <v>0</v>
      </c>
    </row>
    <row r="64" spans="1:7">
      <c r="A64" s="416"/>
      <c r="B64" s="416"/>
      <c r="C64" s="420" t="s">
        <v>803</v>
      </c>
      <c r="D64" s="418">
        <v>0</v>
      </c>
      <c r="E64" s="418">
        <v>0</v>
      </c>
      <c r="F64" s="419">
        <f t="shared" si="2"/>
        <v>0</v>
      </c>
      <c r="G64" s="419">
        <f t="shared" si="2"/>
        <v>0</v>
      </c>
    </row>
    <row r="65" spans="1:7">
      <c r="A65" s="424"/>
      <c r="B65" s="417" t="s">
        <v>17</v>
      </c>
      <c r="C65" s="425" t="s">
        <v>805</v>
      </c>
      <c r="D65" s="415">
        <f>+D66+D75+D84</f>
        <v>1650000</v>
      </c>
      <c r="E65" s="415">
        <f>+E66+E75+E84</f>
        <v>1650000</v>
      </c>
      <c r="F65" s="419">
        <f t="shared" si="2"/>
        <v>1650000</v>
      </c>
      <c r="G65" s="419">
        <f t="shared" si="2"/>
        <v>1650000</v>
      </c>
    </row>
    <row r="66" spans="1:7">
      <c r="A66" s="416"/>
      <c r="B66" s="416"/>
      <c r="C66" s="416" t="s">
        <v>806</v>
      </c>
      <c r="D66" s="418">
        <v>710000</v>
      </c>
      <c r="E66" s="418">
        <v>710000</v>
      </c>
      <c r="F66" s="419">
        <f t="shared" si="2"/>
        <v>710000</v>
      </c>
      <c r="G66" s="419">
        <f t="shared" si="2"/>
        <v>710000</v>
      </c>
    </row>
    <row r="67" spans="1:7">
      <c r="A67" s="416"/>
      <c r="B67" s="416"/>
      <c r="C67" s="416" t="s">
        <v>800</v>
      </c>
      <c r="D67" s="418"/>
      <c r="E67" s="418"/>
      <c r="F67" s="419">
        <f t="shared" si="2"/>
        <v>0</v>
      </c>
      <c r="G67" s="419">
        <f t="shared" si="2"/>
        <v>0</v>
      </c>
    </row>
    <row r="68" spans="1:7">
      <c r="A68" s="416"/>
      <c r="B68" s="416"/>
      <c r="C68" s="420" t="s">
        <v>785</v>
      </c>
      <c r="D68" s="418">
        <f>+D70+D73</f>
        <v>0</v>
      </c>
      <c r="E68" s="418">
        <f>+E70+E73</f>
        <v>0</v>
      </c>
      <c r="F68" s="419">
        <f t="shared" si="2"/>
        <v>0</v>
      </c>
      <c r="G68" s="419">
        <f t="shared" si="2"/>
        <v>0</v>
      </c>
    </row>
    <row r="69" spans="1:7">
      <c r="A69" s="416"/>
      <c r="B69" s="416"/>
      <c r="C69" s="416" t="s">
        <v>795</v>
      </c>
      <c r="D69" s="418"/>
      <c r="E69" s="418"/>
      <c r="F69" s="419">
        <f t="shared" si="2"/>
        <v>0</v>
      </c>
      <c r="G69" s="419">
        <f t="shared" si="2"/>
        <v>0</v>
      </c>
    </row>
    <row r="70" spans="1:7">
      <c r="A70" s="416"/>
      <c r="B70" s="416"/>
      <c r="C70" s="420" t="s">
        <v>787</v>
      </c>
      <c r="D70" s="418">
        <f>+D71+D72</f>
        <v>0</v>
      </c>
      <c r="E70" s="418">
        <f>+E71+E72</f>
        <v>0</v>
      </c>
      <c r="F70" s="419">
        <f t="shared" si="2"/>
        <v>0</v>
      </c>
      <c r="G70" s="419">
        <f t="shared" si="2"/>
        <v>0</v>
      </c>
    </row>
    <row r="71" spans="1:7">
      <c r="A71" s="416"/>
      <c r="B71" s="416"/>
      <c r="C71" s="420" t="s">
        <v>796</v>
      </c>
      <c r="D71" s="418">
        <v>0</v>
      </c>
      <c r="E71" s="418">
        <v>0</v>
      </c>
      <c r="F71" s="419">
        <f t="shared" si="2"/>
        <v>0</v>
      </c>
      <c r="G71" s="419">
        <f t="shared" si="2"/>
        <v>0</v>
      </c>
    </row>
    <row r="72" spans="1:7">
      <c r="A72" s="416"/>
      <c r="B72" s="416"/>
      <c r="C72" s="420" t="s">
        <v>797</v>
      </c>
      <c r="D72" s="418">
        <v>0</v>
      </c>
      <c r="E72" s="418">
        <v>0</v>
      </c>
      <c r="F72" s="419">
        <f t="shared" si="2"/>
        <v>0</v>
      </c>
      <c r="G72" s="419">
        <f t="shared" si="2"/>
        <v>0</v>
      </c>
    </row>
    <row r="73" spans="1:7">
      <c r="A73" s="416"/>
      <c r="B73" s="416"/>
      <c r="C73" s="420" t="s">
        <v>790</v>
      </c>
      <c r="D73" s="418">
        <v>0</v>
      </c>
      <c r="E73" s="418">
        <v>0</v>
      </c>
      <c r="F73" s="419">
        <f t="shared" si="2"/>
        <v>0</v>
      </c>
      <c r="G73" s="419">
        <f t="shared" si="2"/>
        <v>0</v>
      </c>
    </row>
    <row r="74" spans="1:7">
      <c r="A74" s="416"/>
      <c r="B74" s="416"/>
      <c r="C74" s="420" t="s">
        <v>803</v>
      </c>
      <c r="D74" s="418">
        <v>0</v>
      </c>
      <c r="E74" s="418">
        <v>0</v>
      </c>
      <c r="F74" s="419">
        <f t="shared" si="2"/>
        <v>0</v>
      </c>
      <c r="G74" s="419">
        <f t="shared" si="2"/>
        <v>0</v>
      </c>
    </row>
    <row r="75" spans="1:7">
      <c r="A75" s="416"/>
      <c r="B75" s="416"/>
      <c r="C75" s="416" t="s">
        <v>807</v>
      </c>
      <c r="D75" s="418">
        <v>940000</v>
      </c>
      <c r="E75" s="418">
        <v>940000</v>
      </c>
      <c r="F75" s="419">
        <f t="shared" si="2"/>
        <v>940000</v>
      </c>
      <c r="G75" s="419">
        <f t="shared" si="2"/>
        <v>940000</v>
      </c>
    </row>
    <row r="76" spans="1:7">
      <c r="A76" s="416"/>
      <c r="B76" s="416"/>
      <c r="C76" s="416" t="s">
        <v>800</v>
      </c>
      <c r="D76" s="418"/>
      <c r="E76" s="418"/>
      <c r="F76" s="419">
        <f t="shared" si="2"/>
        <v>0</v>
      </c>
      <c r="G76" s="419">
        <f t="shared" si="2"/>
        <v>0</v>
      </c>
    </row>
    <row r="77" spans="1:7">
      <c r="A77" s="416"/>
      <c r="B77" s="416"/>
      <c r="C77" s="420" t="s">
        <v>785</v>
      </c>
      <c r="D77" s="418">
        <f>+D79+D82</f>
        <v>0</v>
      </c>
      <c r="E77" s="418">
        <f>+E79+E82</f>
        <v>0</v>
      </c>
      <c r="F77" s="419">
        <f t="shared" si="2"/>
        <v>0</v>
      </c>
      <c r="G77" s="419">
        <f t="shared" si="2"/>
        <v>0</v>
      </c>
    </row>
    <row r="78" spans="1:7">
      <c r="A78" s="416"/>
      <c r="B78" s="416"/>
      <c r="C78" s="416" t="s">
        <v>808</v>
      </c>
      <c r="D78" s="418"/>
      <c r="E78" s="418"/>
      <c r="F78" s="419">
        <f t="shared" si="2"/>
        <v>0</v>
      </c>
      <c r="G78" s="419">
        <f t="shared" si="2"/>
        <v>0</v>
      </c>
    </row>
    <row r="79" spans="1:7">
      <c r="A79" s="416"/>
      <c r="B79" s="416"/>
      <c r="C79" s="420" t="s">
        <v>787</v>
      </c>
      <c r="D79" s="418">
        <f>+D80+D81</f>
        <v>0</v>
      </c>
      <c r="E79" s="418">
        <f>+E80+E81</f>
        <v>0</v>
      </c>
      <c r="F79" s="419">
        <f t="shared" si="2"/>
        <v>0</v>
      </c>
      <c r="G79" s="419">
        <f t="shared" si="2"/>
        <v>0</v>
      </c>
    </row>
    <row r="80" spans="1:7">
      <c r="A80" s="416"/>
      <c r="B80" s="416"/>
      <c r="C80" s="420" t="s">
        <v>796</v>
      </c>
      <c r="D80" s="418">
        <v>0</v>
      </c>
      <c r="E80" s="418">
        <v>0</v>
      </c>
      <c r="F80" s="419">
        <f t="shared" si="2"/>
        <v>0</v>
      </c>
      <c r="G80" s="419">
        <f t="shared" si="2"/>
        <v>0</v>
      </c>
    </row>
    <row r="81" spans="1:7">
      <c r="A81" s="416"/>
      <c r="B81" s="416"/>
      <c r="C81" s="420" t="s">
        <v>797</v>
      </c>
      <c r="D81" s="418">
        <v>0</v>
      </c>
      <c r="E81" s="418">
        <v>0</v>
      </c>
      <c r="F81" s="419">
        <f t="shared" si="2"/>
        <v>0</v>
      </c>
      <c r="G81" s="419">
        <f t="shared" si="2"/>
        <v>0</v>
      </c>
    </row>
    <row r="82" spans="1:7">
      <c r="A82" s="416"/>
      <c r="B82" s="416"/>
      <c r="C82" s="420" t="s">
        <v>790</v>
      </c>
      <c r="D82" s="418">
        <v>0</v>
      </c>
      <c r="E82" s="418">
        <v>0</v>
      </c>
      <c r="F82" s="419">
        <f t="shared" si="2"/>
        <v>0</v>
      </c>
      <c r="G82" s="419">
        <f t="shared" si="2"/>
        <v>0</v>
      </c>
    </row>
    <row r="83" spans="1:7">
      <c r="A83" s="416"/>
      <c r="B83" s="416"/>
      <c r="C83" s="420" t="s">
        <v>798</v>
      </c>
      <c r="D83" s="418">
        <v>0</v>
      </c>
      <c r="E83" s="418">
        <v>0</v>
      </c>
      <c r="F83" s="419">
        <f t="shared" si="2"/>
        <v>0</v>
      </c>
      <c r="G83" s="419">
        <f t="shared" si="2"/>
        <v>0</v>
      </c>
    </row>
    <row r="84" spans="1:7">
      <c r="A84" s="416"/>
      <c r="B84" s="416"/>
      <c r="C84" s="416" t="s">
        <v>809</v>
      </c>
      <c r="D84" s="418">
        <f>+D86+D92</f>
        <v>0</v>
      </c>
      <c r="E84" s="418">
        <f>+E86+E92</f>
        <v>0</v>
      </c>
      <c r="F84" s="419">
        <f t="shared" si="2"/>
        <v>0</v>
      </c>
      <c r="G84" s="419">
        <f t="shared" si="2"/>
        <v>0</v>
      </c>
    </row>
    <row r="85" spans="1:7">
      <c r="A85" s="416"/>
      <c r="B85" s="416"/>
      <c r="C85" s="416" t="s">
        <v>800</v>
      </c>
      <c r="D85" s="418"/>
      <c r="E85" s="418"/>
      <c r="F85" s="419">
        <f t="shared" si="2"/>
        <v>0</v>
      </c>
      <c r="G85" s="419">
        <f t="shared" si="2"/>
        <v>0</v>
      </c>
    </row>
    <row r="86" spans="1:7">
      <c r="A86" s="416"/>
      <c r="B86" s="416"/>
      <c r="C86" s="420" t="s">
        <v>785</v>
      </c>
      <c r="D86" s="418">
        <f>+D88+D91</f>
        <v>0</v>
      </c>
      <c r="E86" s="418">
        <f>+E88+E91</f>
        <v>0</v>
      </c>
      <c r="F86" s="419">
        <f t="shared" si="2"/>
        <v>0</v>
      </c>
      <c r="G86" s="419">
        <f t="shared" si="2"/>
        <v>0</v>
      </c>
    </row>
    <row r="87" spans="1:7">
      <c r="A87" s="416"/>
      <c r="B87" s="416"/>
      <c r="C87" s="416" t="s">
        <v>795</v>
      </c>
      <c r="D87" s="418"/>
      <c r="E87" s="418"/>
      <c r="F87" s="419">
        <f t="shared" si="2"/>
        <v>0</v>
      </c>
      <c r="G87" s="419">
        <f t="shared" si="2"/>
        <v>0</v>
      </c>
    </row>
    <row r="88" spans="1:7">
      <c r="A88" s="416"/>
      <c r="B88" s="416"/>
      <c r="C88" s="420" t="s">
        <v>787</v>
      </c>
      <c r="D88" s="418">
        <f>+D89+D90</f>
        <v>0</v>
      </c>
      <c r="E88" s="418">
        <f>+E89+E90</f>
        <v>0</v>
      </c>
      <c r="F88" s="419">
        <f t="shared" si="2"/>
        <v>0</v>
      </c>
      <c r="G88" s="419">
        <f t="shared" si="2"/>
        <v>0</v>
      </c>
    </row>
    <row r="89" spans="1:7">
      <c r="A89" s="416"/>
      <c r="B89" s="416"/>
      <c r="C89" s="420" t="s">
        <v>796</v>
      </c>
      <c r="D89" s="418">
        <v>0</v>
      </c>
      <c r="E89" s="418">
        <v>0</v>
      </c>
      <c r="F89" s="419">
        <f t="shared" si="2"/>
        <v>0</v>
      </c>
      <c r="G89" s="419">
        <f t="shared" si="2"/>
        <v>0</v>
      </c>
    </row>
    <row r="90" spans="1:7">
      <c r="A90" s="416"/>
      <c r="B90" s="416"/>
      <c r="C90" s="420" t="s">
        <v>797</v>
      </c>
      <c r="D90" s="418">
        <v>0</v>
      </c>
      <c r="E90" s="418">
        <v>0</v>
      </c>
      <c r="F90" s="419">
        <f t="shared" si="2"/>
        <v>0</v>
      </c>
      <c r="G90" s="419">
        <f t="shared" si="2"/>
        <v>0</v>
      </c>
    </row>
    <row r="91" spans="1:7">
      <c r="A91" s="416"/>
      <c r="B91" s="416"/>
      <c r="C91" s="420" t="s">
        <v>790</v>
      </c>
      <c r="D91" s="418">
        <v>0</v>
      </c>
      <c r="E91" s="418">
        <v>0</v>
      </c>
      <c r="F91" s="419">
        <f t="shared" si="2"/>
        <v>0</v>
      </c>
      <c r="G91" s="419">
        <f t="shared" si="2"/>
        <v>0</v>
      </c>
    </row>
    <row r="92" spans="1:7">
      <c r="A92" s="416"/>
      <c r="B92" s="416"/>
      <c r="C92" s="420" t="s">
        <v>803</v>
      </c>
      <c r="D92" s="418">
        <v>0</v>
      </c>
      <c r="E92" s="418">
        <v>0</v>
      </c>
      <c r="F92" s="419">
        <f t="shared" si="2"/>
        <v>0</v>
      </c>
      <c r="G92" s="419">
        <f t="shared" si="2"/>
        <v>0</v>
      </c>
    </row>
    <row r="93" spans="1:7">
      <c r="A93" s="424"/>
      <c r="B93" s="417" t="s">
        <v>18</v>
      </c>
      <c r="C93" s="425" t="s">
        <v>810</v>
      </c>
      <c r="D93" s="415">
        <v>0</v>
      </c>
      <c r="E93" s="415">
        <v>0</v>
      </c>
      <c r="F93" s="419">
        <f t="shared" si="2"/>
        <v>0</v>
      </c>
      <c r="G93" s="419">
        <f t="shared" si="2"/>
        <v>0</v>
      </c>
    </row>
    <row r="94" spans="1:7" ht="13.5">
      <c r="A94" s="426" t="s">
        <v>748</v>
      </c>
      <c r="B94" s="426"/>
      <c r="C94" s="426" t="s">
        <v>811</v>
      </c>
      <c r="D94" s="415">
        <f>+D95+D96</f>
        <v>0</v>
      </c>
      <c r="E94" s="415">
        <f>+E95+E96</f>
        <v>0</v>
      </c>
      <c r="F94" s="419">
        <f t="shared" si="2"/>
        <v>0</v>
      </c>
      <c r="G94" s="419">
        <f t="shared" si="2"/>
        <v>0</v>
      </c>
    </row>
    <row r="95" spans="1:7">
      <c r="A95" s="424"/>
      <c r="B95" s="417" t="s">
        <v>1</v>
      </c>
      <c r="C95" s="417" t="s">
        <v>812</v>
      </c>
      <c r="D95" s="415">
        <v>0</v>
      </c>
      <c r="E95" s="415">
        <v>0</v>
      </c>
      <c r="F95" s="419">
        <f t="shared" si="2"/>
        <v>0</v>
      </c>
      <c r="G95" s="419">
        <f t="shared" si="2"/>
        <v>0</v>
      </c>
    </row>
    <row r="96" spans="1:7">
      <c r="A96" s="424"/>
      <c r="B96" s="417" t="s">
        <v>11</v>
      </c>
      <c r="C96" s="417" t="s">
        <v>813</v>
      </c>
      <c r="D96" s="415">
        <v>0</v>
      </c>
      <c r="E96" s="415">
        <v>0</v>
      </c>
      <c r="F96" s="419">
        <f t="shared" si="2"/>
        <v>0</v>
      </c>
      <c r="G96" s="419">
        <f t="shared" si="2"/>
        <v>0</v>
      </c>
    </row>
    <row r="97" spans="1:7" ht="13.5">
      <c r="A97" s="426" t="s">
        <v>750</v>
      </c>
      <c r="B97" s="417"/>
      <c r="C97" s="426" t="s">
        <v>814</v>
      </c>
      <c r="D97" s="415">
        <v>24387978</v>
      </c>
      <c r="E97" s="415">
        <v>20200097</v>
      </c>
      <c r="F97" s="419">
        <f t="shared" si="2"/>
        <v>24387978</v>
      </c>
      <c r="G97" s="419">
        <f t="shared" si="2"/>
        <v>20200097</v>
      </c>
    </row>
    <row r="98" spans="1:7" ht="13.5">
      <c r="A98" s="426" t="s">
        <v>752</v>
      </c>
      <c r="B98" s="417"/>
      <c r="C98" s="426" t="s">
        <v>815</v>
      </c>
      <c r="D98" s="415">
        <v>50880</v>
      </c>
      <c r="E98" s="415">
        <v>49135</v>
      </c>
      <c r="F98" s="419">
        <f t="shared" si="2"/>
        <v>50880</v>
      </c>
      <c r="G98" s="419">
        <f t="shared" si="2"/>
        <v>49135</v>
      </c>
    </row>
    <row r="99" spans="1:7" ht="13.5">
      <c r="A99" s="426"/>
      <c r="B99" s="417" t="s">
        <v>1</v>
      </c>
      <c r="C99" s="417" t="s">
        <v>816</v>
      </c>
      <c r="D99" s="415">
        <v>0</v>
      </c>
      <c r="E99" s="415">
        <v>0</v>
      </c>
      <c r="F99" s="419">
        <f t="shared" si="2"/>
        <v>0</v>
      </c>
      <c r="G99" s="419">
        <f t="shared" si="2"/>
        <v>0</v>
      </c>
    </row>
    <row r="100" spans="1:7" ht="13.5">
      <c r="A100" s="426"/>
      <c r="B100" s="417" t="s">
        <v>11</v>
      </c>
      <c r="C100" s="417" t="s">
        <v>817</v>
      </c>
      <c r="D100" s="415">
        <v>0</v>
      </c>
      <c r="E100" s="415">
        <v>0</v>
      </c>
      <c r="F100" s="419">
        <f t="shared" si="2"/>
        <v>0</v>
      </c>
      <c r="G100" s="419">
        <f t="shared" si="2"/>
        <v>0</v>
      </c>
    </row>
    <row r="101" spans="1:7" ht="13.5">
      <c r="A101" s="426"/>
      <c r="B101" s="417" t="s">
        <v>17</v>
      </c>
      <c r="C101" s="417" t="s">
        <v>818</v>
      </c>
      <c r="D101" s="415">
        <v>50880</v>
      </c>
      <c r="E101" s="415">
        <v>49135</v>
      </c>
      <c r="F101" s="419">
        <f t="shared" si="2"/>
        <v>50880</v>
      </c>
      <c r="G101" s="419">
        <f t="shared" si="2"/>
        <v>49135</v>
      </c>
    </row>
    <row r="102" spans="1:7" ht="13.5">
      <c r="A102" s="426" t="s">
        <v>754</v>
      </c>
      <c r="B102" s="417"/>
      <c r="C102" s="426" t="s">
        <v>819</v>
      </c>
      <c r="D102" s="415">
        <v>24410882</v>
      </c>
      <c r="E102" s="415">
        <v>38404970</v>
      </c>
      <c r="F102" s="419">
        <f t="shared" ref="F102:G103" si="3">+D102</f>
        <v>24410882</v>
      </c>
      <c r="G102" s="419">
        <f t="shared" si="3"/>
        <v>38404970</v>
      </c>
    </row>
    <row r="103" spans="1:7" ht="13.5">
      <c r="A103" s="426" t="s">
        <v>756</v>
      </c>
      <c r="B103" s="417"/>
      <c r="C103" s="426" t="s">
        <v>820</v>
      </c>
      <c r="D103" s="415">
        <v>0</v>
      </c>
      <c r="E103" s="415">
        <v>0</v>
      </c>
      <c r="F103" s="419">
        <f t="shared" si="3"/>
        <v>0</v>
      </c>
      <c r="G103" s="419">
        <f t="shared" si="3"/>
        <v>0</v>
      </c>
    </row>
    <row r="104" spans="1:7">
      <c r="A104" s="724" t="s">
        <v>821</v>
      </c>
      <c r="B104" s="724"/>
      <c r="C104" s="724"/>
      <c r="D104" s="427">
        <f>+D103+D102+D98+D97+D94+D9</f>
        <v>456553718</v>
      </c>
      <c r="E104" s="427">
        <f>+E103+E102+E98+E97+E94+E9</f>
        <v>500573638</v>
      </c>
      <c r="F104" s="427">
        <f>+D104</f>
        <v>456553718</v>
      </c>
      <c r="G104" s="427">
        <f>+E104</f>
        <v>500573638</v>
      </c>
    </row>
    <row r="105" spans="1:7">
      <c r="A105" s="428"/>
      <c r="B105" s="428"/>
      <c r="C105" s="428"/>
      <c r="D105" s="429"/>
      <c r="E105" s="429"/>
      <c r="F105" s="429"/>
      <c r="G105" s="429"/>
    </row>
    <row r="106" spans="1:7" ht="15">
      <c r="A106" s="430"/>
      <c r="B106" s="410"/>
      <c r="C106" s="410"/>
      <c r="D106" s="431"/>
      <c r="E106" s="431"/>
      <c r="F106" s="432"/>
      <c r="G106" s="412" t="s">
        <v>116</v>
      </c>
    </row>
    <row r="107" spans="1:7">
      <c r="A107" s="723" t="s">
        <v>526</v>
      </c>
      <c r="B107" s="723"/>
      <c r="C107" s="725"/>
      <c r="D107" s="413" t="s">
        <v>780</v>
      </c>
      <c r="E107" s="413" t="s">
        <v>781</v>
      </c>
      <c r="F107" s="413" t="s">
        <v>780</v>
      </c>
      <c r="G107" s="413" t="s">
        <v>781</v>
      </c>
    </row>
    <row r="108" spans="1:7" ht="13.5">
      <c r="A108" s="433" t="s">
        <v>758</v>
      </c>
      <c r="B108" s="425"/>
      <c r="C108" s="433" t="s">
        <v>822</v>
      </c>
      <c r="D108" s="434">
        <f>+D109+D110+D111+D112+D113+D114</f>
        <v>453727414</v>
      </c>
      <c r="E108" s="434">
        <f>+E109+E110+E111+E112+E113+E114</f>
        <v>497229306</v>
      </c>
      <c r="F108" s="434">
        <f>+D108</f>
        <v>453727414</v>
      </c>
      <c r="G108" s="434">
        <f>+E108</f>
        <v>497229306</v>
      </c>
    </row>
    <row r="109" spans="1:7" ht="13.5">
      <c r="A109" s="433"/>
      <c r="B109" s="425" t="s">
        <v>1</v>
      </c>
      <c r="C109" s="425" t="s">
        <v>823</v>
      </c>
      <c r="D109" s="415">
        <v>9795000</v>
      </c>
      <c r="E109" s="415">
        <v>9795000</v>
      </c>
      <c r="F109" s="434">
        <f t="shared" ref="F109:G120" si="4">+D109</f>
        <v>9795000</v>
      </c>
      <c r="G109" s="434">
        <f t="shared" si="4"/>
        <v>9795000</v>
      </c>
    </row>
    <row r="110" spans="1:7" ht="13.5">
      <c r="A110" s="433"/>
      <c r="B110" s="425" t="s">
        <v>11</v>
      </c>
      <c r="C110" s="425" t="s">
        <v>824</v>
      </c>
      <c r="D110" s="415">
        <v>0</v>
      </c>
      <c r="E110" s="415">
        <v>0</v>
      </c>
      <c r="F110" s="434">
        <f t="shared" si="4"/>
        <v>0</v>
      </c>
      <c r="G110" s="434">
        <f t="shared" si="4"/>
        <v>0</v>
      </c>
    </row>
    <row r="111" spans="1:7" ht="13.5">
      <c r="A111" s="433"/>
      <c r="B111" s="425" t="s">
        <v>17</v>
      </c>
      <c r="C111" s="425" t="s">
        <v>825</v>
      </c>
      <c r="D111" s="415">
        <v>-6577000</v>
      </c>
      <c r="E111" s="415">
        <v>-6577000</v>
      </c>
      <c r="F111" s="434">
        <f t="shared" si="4"/>
        <v>-6577000</v>
      </c>
      <c r="G111" s="434">
        <f t="shared" si="4"/>
        <v>-6577000</v>
      </c>
    </row>
    <row r="112" spans="1:7" ht="13.5">
      <c r="A112" s="433"/>
      <c r="B112" s="425" t="s">
        <v>826</v>
      </c>
      <c r="C112" s="425" t="s">
        <v>827</v>
      </c>
      <c r="D112" s="415">
        <v>388656703</v>
      </c>
      <c r="E112" s="415">
        <v>450509414</v>
      </c>
      <c r="F112" s="434">
        <f t="shared" si="4"/>
        <v>388656703</v>
      </c>
      <c r="G112" s="434">
        <f t="shared" si="4"/>
        <v>450509414</v>
      </c>
    </row>
    <row r="113" spans="1:7" ht="13.5">
      <c r="A113" s="433"/>
      <c r="B113" s="425" t="s">
        <v>828</v>
      </c>
      <c r="C113" s="425" t="s">
        <v>829</v>
      </c>
      <c r="D113" s="415">
        <v>0</v>
      </c>
      <c r="E113" s="415">
        <v>0</v>
      </c>
      <c r="F113" s="434">
        <f t="shared" si="4"/>
        <v>0</v>
      </c>
      <c r="G113" s="434">
        <f t="shared" si="4"/>
        <v>0</v>
      </c>
    </row>
    <row r="114" spans="1:7" ht="13.5">
      <c r="A114" s="433"/>
      <c r="B114" s="425" t="s">
        <v>20</v>
      </c>
      <c r="C114" s="425" t="s">
        <v>830</v>
      </c>
      <c r="D114" s="415">
        <v>61852711</v>
      </c>
      <c r="E114" s="415">
        <v>43501892</v>
      </c>
      <c r="F114" s="434">
        <f t="shared" si="4"/>
        <v>61852711</v>
      </c>
      <c r="G114" s="434">
        <f t="shared" si="4"/>
        <v>43501892</v>
      </c>
    </row>
    <row r="115" spans="1:7" ht="13.5">
      <c r="A115" s="433" t="s">
        <v>831</v>
      </c>
      <c r="B115" s="425"/>
      <c r="C115" s="433" t="s">
        <v>832</v>
      </c>
      <c r="D115" s="415">
        <v>183552</v>
      </c>
      <c r="E115" s="415">
        <v>237327</v>
      </c>
      <c r="F115" s="434">
        <f t="shared" si="4"/>
        <v>183552</v>
      </c>
      <c r="G115" s="434">
        <f t="shared" si="4"/>
        <v>237327</v>
      </c>
    </row>
    <row r="116" spans="1:7" ht="13.5">
      <c r="A116" s="433"/>
      <c r="B116" s="425" t="s">
        <v>1</v>
      </c>
      <c r="C116" s="425" t="s">
        <v>833</v>
      </c>
      <c r="D116" s="415"/>
      <c r="E116" s="415">
        <v>0</v>
      </c>
      <c r="F116" s="434">
        <f t="shared" si="4"/>
        <v>0</v>
      </c>
      <c r="G116" s="434">
        <f t="shared" si="4"/>
        <v>0</v>
      </c>
    </row>
    <row r="117" spans="1:7" ht="13.5">
      <c r="A117" s="433"/>
      <c r="B117" s="425" t="s">
        <v>11</v>
      </c>
      <c r="C117" s="425" t="s">
        <v>834</v>
      </c>
      <c r="D117" s="415">
        <v>2642752</v>
      </c>
      <c r="E117" s="415">
        <v>3107005</v>
      </c>
      <c r="F117" s="434">
        <f t="shared" si="4"/>
        <v>2642752</v>
      </c>
      <c r="G117" s="434">
        <f t="shared" si="4"/>
        <v>3107005</v>
      </c>
    </row>
    <row r="118" spans="1:7" ht="13.5">
      <c r="A118" s="433"/>
      <c r="B118" s="425" t="s">
        <v>17</v>
      </c>
      <c r="C118" s="425" t="s">
        <v>835</v>
      </c>
      <c r="D118" s="415">
        <v>0</v>
      </c>
      <c r="E118" s="415">
        <v>0</v>
      </c>
      <c r="F118" s="434">
        <f t="shared" si="4"/>
        <v>0</v>
      </c>
      <c r="G118" s="434">
        <f t="shared" si="4"/>
        <v>0</v>
      </c>
    </row>
    <row r="119" spans="1:7" ht="13.5">
      <c r="A119" s="433" t="s">
        <v>732</v>
      </c>
      <c r="B119" s="425"/>
      <c r="C119" s="425" t="s">
        <v>836</v>
      </c>
      <c r="D119" s="415">
        <v>0</v>
      </c>
      <c r="E119" s="415">
        <v>0</v>
      </c>
      <c r="F119" s="434">
        <f t="shared" si="4"/>
        <v>0</v>
      </c>
      <c r="G119" s="434">
        <f t="shared" si="4"/>
        <v>0</v>
      </c>
    </row>
    <row r="120" spans="1:7">
      <c r="A120" s="726" t="s">
        <v>837</v>
      </c>
      <c r="B120" s="726"/>
      <c r="C120" s="726"/>
      <c r="D120" s="427">
        <f>+D108+D115+D119+D117</f>
        <v>456553718</v>
      </c>
      <c r="E120" s="427">
        <f>+E108+E115+E119+E117</f>
        <v>500573638</v>
      </c>
      <c r="F120" s="434">
        <f>+D120</f>
        <v>456553718</v>
      </c>
      <c r="G120" s="434">
        <f t="shared" si="4"/>
        <v>500573638</v>
      </c>
    </row>
    <row r="121" spans="1:7" ht="15.75">
      <c r="A121" s="435"/>
      <c r="B121" s="410"/>
      <c r="C121" s="410"/>
      <c r="D121" s="410"/>
      <c r="E121" s="410"/>
      <c r="F121" s="410"/>
      <c r="G121" s="410"/>
    </row>
    <row r="122" spans="1:7" ht="15.75">
      <c r="A122" s="727" t="s">
        <v>838</v>
      </c>
      <c r="B122" s="727"/>
      <c r="C122" s="727"/>
      <c r="D122" s="727"/>
      <c r="E122" s="727"/>
      <c r="F122" s="727"/>
      <c r="G122" s="727"/>
    </row>
    <row r="123" spans="1:7" ht="15.75">
      <c r="A123" s="169"/>
      <c r="B123" s="436"/>
      <c r="C123" s="436"/>
      <c r="D123" s="436"/>
      <c r="E123" s="436"/>
      <c r="F123" s="436"/>
      <c r="G123" s="436"/>
    </row>
    <row r="124" spans="1:7" ht="15.75">
      <c r="A124" s="728" t="s">
        <v>839</v>
      </c>
      <c r="B124" s="728"/>
      <c r="C124" s="728"/>
      <c r="D124" s="728"/>
      <c r="E124" s="728"/>
      <c r="F124" s="728"/>
      <c r="G124" s="728"/>
    </row>
    <row r="125" spans="1:7" ht="15.75">
      <c r="A125" s="722" t="s">
        <v>840</v>
      </c>
      <c r="B125" s="722"/>
      <c r="C125" s="722"/>
      <c r="D125" s="722"/>
      <c r="E125" s="722"/>
      <c r="F125" s="722"/>
      <c r="G125" s="722"/>
    </row>
    <row r="126" spans="1:7" ht="15.75">
      <c r="A126" s="437"/>
      <c r="B126" s="436"/>
      <c r="C126" s="436"/>
      <c r="D126" s="436"/>
      <c r="E126" s="436"/>
      <c r="F126" s="438"/>
      <c r="G126" s="412" t="s">
        <v>116</v>
      </c>
    </row>
    <row r="127" spans="1:7" ht="15">
      <c r="A127" s="436"/>
      <c r="B127" s="439"/>
      <c r="C127" s="439"/>
      <c r="D127" s="723"/>
      <c r="E127" s="723"/>
      <c r="F127" s="723" t="s">
        <v>778</v>
      </c>
      <c r="G127" s="723"/>
    </row>
    <row r="128" spans="1:7">
      <c r="A128" s="723" t="s">
        <v>0</v>
      </c>
      <c r="B128" s="723"/>
      <c r="C128" s="723"/>
      <c r="D128" s="413" t="s">
        <v>780</v>
      </c>
      <c r="E128" s="413" t="s">
        <v>781</v>
      </c>
      <c r="F128" s="413" t="s">
        <v>780</v>
      </c>
      <c r="G128" s="413" t="s">
        <v>781</v>
      </c>
    </row>
    <row r="129" spans="1:7" ht="15">
      <c r="A129" s="440" t="s">
        <v>38</v>
      </c>
      <c r="B129" s="720" t="s">
        <v>841</v>
      </c>
      <c r="C129" s="720"/>
      <c r="D129" s="418">
        <v>0</v>
      </c>
      <c r="E129" s="418">
        <v>0</v>
      </c>
      <c r="F129" s="419">
        <f>+D129</f>
        <v>0</v>
      </c>
      <c r="G129" s="419">
        <f>+E129</f>
        <v>0</v>
      </c>
    </row>
    <row r="130" spans="1:7" ht="15">
      <c r="A130" s="440" t="s">
        <v>40</v>
      </c>
      <c r="B130" s="720" t="s">
        <v>842</v>
      </c>
      <c r="C130" s="720"/>
      <c r="D130" s="418">
        <v>0</v>
      </c>
      <c r="E130" s="418">
        <v>0</v>
      </c>
      <c r="F130" s="419">
        <f t="shared" ref="F130:G134" si="5">+D130</f>
        <v>0</v>
      </c>
      <c r="G130" s="419">
        <f t="shared" si="5"/>
        <v>0</v>
      </c>
    </row>
    <row r="131" spans="1:7" ht="15">
      <c r="A131" s="440" t="s">
        <v>41</v>
      </c>
      <c r="B131" s="720" t="s">
        <v>843</v>
      </c>
      <c r="C131" s="720"/>
      <c r="D131" s="418">
        <v>16483000</v>
      </c>
      <c r="E131" s="418">
        <v>0</v>
      </c>
      <c r="F131" s="419">
        <f t="shared" si="5"/>
        <v>16483000</v>
      </c>
      <c r="G131" s="419">
        <f t="shared" si="5"/>
        <v>0</v>
      </c>
    </row>
    <row r="132" spans="1:7" ht="15">
      <c r="A132" s="440" t="s">
        <v>75</v>
      </c>
      <c r="B132" s="720" t="s">
        <v>844</v>
      </c>
      <c r="C132" s="720"/>
      <c r="D132" s="418">
        <v>0</v>
      </c>
      <c r="E132" s="418">
        <v>0</v>
      </c>
      <c r="F132" s="419">
        <f t="shared" si="5"/>
        <v>0</v>
      </c>
      <c r="G132" s="419">
        <f t="shared" si="5"/>
        <v>0</v>
      </c>
    </row>
    <row r="133" spans="1:7" ht="15">
      <c r="A133" s="440" t="s">
        <v>76</v>
      </c>
      <c r="B133" s="720" t="s">
        <v>845</v>
      </c>
      <c r="C133" s="720"/>
      <c r="D133" s="418">
        <v>0</v>
      </c>
      <c r="E133" s="418">
        <v>0</v>
      </c>
      <c r="F133" s="419">
        <f t="shared" si="5"/>
        <v>0</v>
      </c>
      <c r="G133" s="419">
        <f t="shared" si="5"/>
        <v>0</v>
      </c>
    </row>
    <row r="134" spans="1:7">
      <c r="A134" s="721" t="s">
        <v>39</v>
      </c>
      <c r="B134" s="721"/>
      <c r="C134" s="721"/>
      <c r="D134" s="441">
        <f>SUM(D129:D133)</f>
        <v>16483000</v>
      </c>
      <c r="E134" s="441">
        <f>SUM(E129:E133)</f>
        <v>0</v>
      </c>
      <c r="F134" s="419">
        <f t="shared" si="5"/>
        <v>16483000</v>
      </c>
      <c r="G134" s="441">
        <f>+E134</f>
        <v>0</v>
      </c>
    </row>
  </sheetData>
  <mergeCells count="23">
    <mergeCell ref="A8:C8"/>
    <mergeCell ref="B9:C9"/>
    <mergeCell ref="A1:C1"/>
    <mergeCell ref="F1:G1"/>
    <mergeCell ref="A3:G3"/>
    <mergeCell ref="A5:G5"/>
    <mergeCell ref="D7:E7"/>
    <mergeCell ref="F7:G7"/>
    <mergeCell ref="A104:C104"/>
    <mergeCell ref="A107:C107"/>
    <mergeCell ref="A120:C120"/>
    <mergeCell ref="A122:G122"/>
    <mergeCell ref="A124:G124"/>
    <mergeCell ref="A125:G125"/>
    <mergeCell ref="D127:E127"/>
    <mergeCell ref="F127:G127"/>
    <mergeCell ref="A128:C128"/>
    <mergeCell ref="B129:C129"/>
    <mergeCell ref="B130:C130"/>
    <mergeCell ref="B131:C131"/>
    <mergeCell ref="B132:C132"/>
    <mergeCell ref="B133:C133"/>
    <mergeCell ref="A134:C134"/>
  </mergeCells>
  <hyperlinks>
    <hyperlink ref="B9" r:id="rId1" location="lbj300id80c2" display="https://net.jogtar.hu/jr/gen/hjegy_doc.cgi?docid=A1300004.KOR - lbj300id80c2"/>
    <hyperlink ref="B15" r:id="rId2" location="lbj301id80c2" display="https://net.jogtar.hu/jr/gen/hjegy_doc.cgi?docid=A1300004.KOR - lbj301id80c2"/>
    <hyperlink ref="B26" r:id="rId3" location="lbj302id80c2" display="https://net.jogtar.hu/jr/gen/hjegy_doc.cgi?docid=A1300004.KOR - lbj302id80c2"/>
  </hyperlinks>
  <pageMargins left="0.25" right="0.25" top="0.75" bottom="0.75" header="0.3" footer="0.3"/>
  <pageSetup paperSize="9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B50" sqref="B50"/>
    </sheetView>
  </sheetViews>
  <sheetFormatPr defaultRowHeight="15"/>
  <cols>
    <col min="1" max="1" width="6.7109375" customWidth="1"/>
    <col min="2" max="2" width="71.85546875" customWidth="1"/>
    <col min="3" max="3" width="9.85546875" bestFit="1" customWidth="1"/>
    <col min="4" max="4" width="15.5703125" customWidth="1"/>
    <col min="5" max="5" width="16.7109375" bestFit="1" customWidth="1"/>
    <col min="6" max="6" width="11.5703125" customWidth="1"/>
  </cols>
  <sheetData>
    <row r="1" spans="1:6">
      <c r="A1" s="589" t="s">
        <v>875</v>
      </c>
      <c r="B1" s="589"/>
      <c r="C1" s="85"/>
      <c r="D1" s="85"/>
      <c r="E1" s="162" t="s">
        <v>881</v>
      </c>
    </row>
    <row r="2" spans="1:6">
      <c r="C2" s="31"/>
      <c r="D2" s="31"/>
      <c r="E2" s="163"/>
    </row>
    <row r="3" spans="1:6" ht="15.75">
      <c r="A3" s="590" t="s">
        <v>855</v>
      </c>
      <c r="B3" s="590"/>
      <c r="C3" s="590"/>
      <c r="D3" s="590"/>
      <c r="E3" s="590"/>
    </row>
    <row r="4" spans="1:6" ht="15.75">
      <c r="A4" s="461"/>
      <c r="B4" s="81"/>
      <c r="C4" s="86"/>
      <c r="D4" s="86"/>
      <c r="E4" s="86"/>
    </row>
    <row r="5" spans="1:6" ht="15.75" thickBot="1">
      <c r="A5" s="1"/>
      <c r="B5" s="1"/>
      <c r="C5" s="102"/>
      <c r="D5" s="102"/>
      <c r="E5" s="5" t="s">
        <v>116</v>
      </c>
    </row>
    <row r="6" spans="1:6" ht="16.5" thickBot="1">
      <c r="A6" s="1"/>
      <c r="B6" s="1"/>
      <c r="C6" s="601" t="s">
        <v>846</v>
      </c>
      <c r="D6" s="602"/>
      <c r="E6" s="603" t="s">
        <v>143</v>
      </c>
      <c r="F6" s="603"/>
    </row>
    <row r="7" spans="1:6">
      <c r="A7" s="591" t="s">
        <v>120</v>
      </c>
      <c r="B7" s="593" t="s">
        <v>119</v>
      </c>
      <c r="C7" s="595" t="s">
        <v>141</v>
      </c>
      <c r="D7" s="597" t="s">
        <v>142</v>
      </c>
      <c r="E7" s="599" t="s">
        <v>144</v>
      </c>
      <c r="F7" s="604" t="s">
        <v>145</v>
      </c>
    </row>
    <row r="8" spans="1:6" ht="15.75" thickBot="1">
      <c r="A8" s="592"/>
      <c r="B8" s="594"/>
      <c r="C8" s="596"/>
      <c r="D8" s="598"/>
      <c r="E8" s="600"/>
      <c r="F8" s="605"/>
    </row>
    <row r="9" spans="1:6" ht="15.75" thickBot="1">
      <c r="A9" s="177" t="s">
        <v>1</v>
      </c>
      <c r="B9" s="191" t="s">
        <v>2</v>
      </c>
      <c r="C9" s="192">
        <f>C10+C13</f>
        <v>6325000</v>
      </c>
      <c r="D9" s="192">
        <f>D10+D13</f>
        <v>7674188</v>
      </c>
      <c r="E9" s="192">
        <f>E10+E13</f>
        <v>7674188</v>
      </c>
      <c r="F9" s="201">
        <f>(E9/D9)</f>
        <v>1</v>
      </c>
    </row>
    <row r="10" spans="1:6">
      <c r="A10" s="167"/>
      <c r="B10" s="189" t="s">
        <v>3</v>
      </c>
      <c r="C10" s="190">
        <f>SUM(C11:C12)</f>
        <v>6325000</v>
      </c>
      <c r="D10" s="190">
        <v>7674188</v>
      </c>
      <c r="E10" s="190">
        <f>SUM(E11:E12)</f>
        <v>7674188</v>
      </c>
      <c r="F10" s="202">
        <f t="shared" ref="F10" si="0">(E10/D10)</f>
        <v>1</v>
      </c>
    </row>
    <row r="11" spans="1:6">
      <c r="A11" s="94"/>
      <c r="B11" s="103" t="s">
        <v>4</v>
      </c>
      <c r="C11" s="106">
        <v>0</v>
      </c>
      <c r="D11" s="112">
        <v>0</v>
      </c>
      <c r="E11" s="113">
        <v>0</v>
      </c>
      <c r="F11" s="185"/>
    </row>
    <row r="12" spans="1:6">
      <c r="A12" s="94"/>
      <c r="B12" s="103" t="s">
        <v>5</v>
      </c>
      <c r="C12" s="106">
        <v>6325000</v>
      </c>
      <c r="D12" s="106">
        <v>7674188</v>
      </c>
      <c r="E12" s="106">
        <v>7674188</v>
      </c>
      <c r="F12" s="185"/>
    </row>
    <row r="13" spans="1:6">
      <c r="A13" s="95"/>
      <c r="B13" s="104" t="s">
        <v>6</v>
      </c>
      <c r="C13" s="107">
        <f>C15+C16+C17+C19+C20+C21</f>
        <v>0</v>
      </c>
      <c r="D13" s="107">
        <f>D15+D16+D17+D19+D20+D21</f>
        <v>0</v>
      </c>
      <c r="E13" s="107">
        <f>E15+E16+E17+E19+E20+E21</f>
        <v>0</v>
      </c>
      <c r="F13" s="202"/>
    </row>
    <row r="14" spans="1:6">
      <c r="A14" s="94"/>
      <c r="B14" s="103" t="s">
        <v>7</v>
      </c>
      <c r="C14" s="110">
        <f>SUM(C15:C17)</f>
        <v>0</v>
      </c>
      <c r="D14" s="110">
        <f>SUM(D15:D17)</f>
        <v>0</v>
      </c>
      <c r="E14" s="110">
        <f t="shared" ref="E14" si="1">SUM(E15:E17)</f>
        <v>0</v>
      </c>
      <c r="F14" s="259"/>
    </row>
    <row r="15" spans="1:6">
      <c r="A15" s="94"/>
      <c r="B15" s="103" t="s">
        <v>97</v>
      </c>
      <c r="C15" s="106">
        <v>0</v>
      </c>
      <c r="D15" s="112">
        <v>0</v>
      </c>
      <c r="E15" s="113">
        <v>0</v>
      </c>
      <c r="F15" s="185"/>
    </row>
    <row r="16" spans="1:6">
      <c r="A16" s="94"/>
      <c r="B16" s="103" t="s">
        <v>107</v>
      </c>
      <c r="C16" s="106">
        <v>0</v>
      </c>
      <c r="D16" s="112">
        <v>0</v>
      </c>
      <c r="E16" s="113">
        <v>0</v>
      </c>
      <c r="F16" s="185"/>
    </row>
    <row r="17" spans="1:6">
      <c r="A17" s="94"/>
      <c r="B17" s="103" t="s">
        <v>115</v>
      </c>
      <c r="C17" s="106"/>
      <c r="D17" s="112"/>
      <c r="E17" s="113"/>
      <c r="F17" s="185"/>
    </row>
    <row r="18" spans="1:6">
      <c r="A18" s="94"/>
      <c r="B18" s="103" t="s">
        <v>8</v>
      </c>
      <c r="C18" s="110">
        <f>SUM(C19:C21)</f>
        <v>0</v>
      </c>
      <c r="D18" s="110">
        <f t="shared" ref="D18:E18" si="2">SUM(D19:D21)</f>
        <v>0</v>
      </c>
      <c r="E18" s="110">
        <f t="shared" si="2"/>
        <v>0</v>
      </c>
      <c r="F18" s="260"/>
    </row>
    <row r="19" spans="1:6">
      <c r="A19" s="94"/>
      <c r="B19" s="103" t="s">
        <v>9</v>
      </c>
      <c r="C19" s="106">
        <v>0</v>
      </c>
      <c r="D19" s="112">
        <v>0</v>
      </c>
      <c r="E19" s="112">
        <v>0</v>
      </c>
      <c r="F19" s="185"/>
    </row>
    <row r="20" spans="1:6">
      <c r="A20" s="94"/>
      <c r="B20" s="103" t="s">
        <v>98</v>
      </c>
      <c r="C20" s="106"/>
      <c r="D20" s="112"/>
      <c r="E20" s="112"/>
      <c r="F20" s="185"/>
    </row>
    <row r="21" spans="1:6" ht="15.75" thickBot="1">
      <c r="A21" s="99"/>
      <c r="B21" s="123" t="s">
        <v>10</v>
      </c>
      <c r="C21" s="124"/>
      <c r="D21" s="125">
        <v>0</v>
      </c>
      <c r="E21" s="125">
        <v>0</v>
      </c>
      <c r="F21" s="185"/>
    </row>
    <row r="22" spans="1:6" ht="15.75" thickBot="1">
      <c r="A22" s="177" t="s">
        <v>11</v>
      </c>
      <c r="B22" s="178" t="s">
        <v>12</v>
      </c>
      <c r="C22" s="179">
        <f>C23</f>
        <v>0</v>
      </c>
      <c r="D22" s="179">
        <f>D23</f>
        <v>0</v>
      </c>
      <c r="E22" s="180">
        <f>E23</f>
        <v>0</v>
      </c>
      <c r="F22" s="198"/>
    </row>
    <row r="23" spans="1:6">
      <c r="A23" s="167"/>
      <c r="B23" s="176" t="s">
        <v>108</v>
      </c>
      <c r="C23" s="182">
        <f>SUM(C24:C29)</f>
        <v>0</v>
      </c>
      <c r="D23" s="182">
        <f>SUM(D24:D29)</f>
        <v>0</v>
      </c>
      <c r="E23" s="193">
        <f t="shared" ref="E23" si="3">SUM(E24:E29)</f>
        <v>0</v>
      </c>
      <c r="F23" s="199"/>
    </row>
    <row r="24" spans="1:6">
      <c r="A24" s="94"/>
      <c r="B24" s="103" t="s">
        <v>13</v>
      </c>
      <c r="C24" s="106">
        <v>0</v>
      </c>
      <c r="D24" s="112">
        <v>0</v>
      </c>
      <c r="E24" s="194">
        <v>0</v>
      </c>
      <c r="F24" s="187"/>
    </row>
    <row r="25" spans="1:6">
      <c r="A25" s="94"/>
      <c r="B25" s="103" t="s">
        <v>14</v>
      </c>
      <c r="C25" s="106">
        <v>0</v>
      </c>
      <c r="D25" s="112">
        <v>0</v>
      </c>
      <c r="E25" s="194">
        <v>0</v>
      </c>
      <c r="F25" s="187"/>
    </row>
    <row r="26" spans="1:6">
      <c r="A26" s="94"/>
      <c r="B26" s="103" t="s">
        <v>15</v>
      </c>
      <c r="C26" s="106">
        <v>0</v>
      </c>
      <c r="D26" s="112">
        <v>0</v>
      </c>
      <c r="E26" s="194">
        <v>0</v>
      </c>
      <c r="F26" s="187"/>
    </row>
    <row r="27" spans="1:6">
      <c r="A27" s="97"/>
      <c r="B27" s="181" t="s">
        <v>16</v>
      </c>
      <c r="C27" s="120">
        <v>0</v>
      </c>
      <c r="D27" s="149">
        <v>0</v>
      </c>
      <c r="E27" s="195">
        <v>0</v>
      </c>
      <c r="F27" s="187"/>
    </row>
    <row r="28" spans="1:6">
      <c r="A28" s="164"/>
      <c r="B28" s="181" t="s">
        <v>122</v>
      </c>
      <c r="C28" s="120">
        <v>0</v>
      </c>
      <c r="D28" s="120">
        <v>0</v>
      </c>
      <c r="E28" s="196">
        <v>0</v>
      </c>
      <c r="F28" s="187"/>
    </row>
    <row r="29" spans="1:6" ht="15.75" thickBot="1">
      <c r="A29" s="151"/>
      <c r="B29" s="181" t="s">
        <v>138</v>
      </c>
      <c r="C29" s="124"/>
      <c r="D29" s="124">
        <v>0</v>
      </c>
      <c r="E29" s="197">
        <v>0</v>
      </c>
      <c r="F29" s="188"/>
    </row>
    <row r="30" spans="1:6" ht="15.75" thickBot="1">
      <c r="A30" s="204" t="s">
        <v>17</v>
      </c>
      <c r="B30" s="205" t="s">
        <v>99</v>
      </c>
      <c r="C30" s="152">
        <f>C32+C39</f>
        <v>0</v>
      </c>
      <c r="D30" s="152">
        <f>D32+D39</f>
        <v>1955919</v>
      </c>
      <c r="E30" s="171">
        <f>E32+E39</f>
        <v>1044025</v>
      </c>
      <c r="F30" s="200"/>
    </row>
    <row r="31" spans="1:6">
      <c r="A31" s="167"/>
      <c r="B31" s="150" t="s">
        <v>100</v>
      </c>
      <c r="C31" s="127"/>
      <c r="D31" s="126"/>
      <c r="E31" s="183"/>
      <c r="F31" s="186"/>
    </row>
    <row r="32" spans="1:6">
      <c r="A32" s="94"/>
      <c r="B32" s="103" t="s">
        <v>19</v>
      </c>
      <c r="C32" s="109">
        <f>C33</f>
        <v>0</v>
      </c>
      <c r="D32" s="109">
        <f>D33</f>
        <v>1955919</v>
      </c>
      <c r="E32" s="109">
        <f>E33</f>
        <v>1044025</v>
      </c>
      <c r="F32" s="203"/>
    </row>
    <row r="33" spans="1:6">
      <c r="A33" s="94"/>
      <c r="B33" s="103" t="s">
        <v>101</v>
      </c>
      <c r="C33" s="110">
        <f>C34+C35+C36</f>
        <v>0</v>
      </c>
      <c r="D33" s="110">
        <v>1955919</v>
      </c>
      <c r="E33" s="110">
        <v>1044025</v>
      </c>
      <c r="F33" s="187"/>
    </row>
    <row r="34" spans="1:6">
      <c r="A34" s="94"/>
      <c r="B34" s="103" t="s">
        <v>105</v>
      </c>
      <c r="C34" s="106">
        <v>0</v>
      </c>
      <c r="D34" s="443">
        <v>0</v>
      </c>
      <c r="E34" s="113">
        <v>0</v>
      </c>
      <c r="F34" s="187"/>
    </row>
    <row r="35" spans="1:6">
      <c r="A35" s="94"/>
      <c r="B35" s="103" t="s">
        <v>123</v>
      </c>
      <c r="C35" s="106">
        <v>0</v>
      </c>
      <c r="D35" s="443">
        <v>0</v>
      </c>
      <c r="E35" s="113">
        <v>0</v>
      </c>
      <c r="F35" s="187"/>
    </row>
    <row r="36" spans="1:6">
      <c r="A36" s="94"/>
      <c r="B36" s="103" t="s">
        <v>882</v>
      </c>
      <c r="C36" s="106">
        <v>0</v>
      </c>
      <c r="D36" s="443">
        <v>0</v>
      </c>
      <c r="E36" s="113">
        <v>0</v>
      </c>
      <c r="F36" s="187"/>
    </row>
    <row r="37" spans="1:6">
      <c r="A37" s="94"/>
      <c r="B37" s="103" t="s">
        <v>847</v>
      </c>
      <c r="C37" s="106"/>
      <c r="D37" s="443">
        <v>0</v>
      </c>
      <c r="E37" s="113">
        <v>0</v>
      </c>
      <c r="F37" s="187"/>
    </row>
    <row r="38" spans="1:6">
      <c r="A38" s="94"/>
      <c r="B38" s="103" t="s">
        <v>102</v>
      </c>
      <c r="C38" s="109"/>
      <c r="D38" s="115"/>
      <c r="E38" s="113"/>
      <c r="F38" s="187"/>
    </row>
    <row r="39" spans="1:6">
      <c r="A39" s="94"/>
      <c r="B39" s="103" t="s">
        <v>19</v>
      </c>
      <c r="C39" s="109">
        <f>C40</f>
        <v>0</v>
      </c>
      <c r="D39" s="109">
        <f>D40</f>
        <v>0</v>
      </c>
      <c r="E39" s="109">
        <f>E40</f>
        <v>0</v>
      </c>
      <c r="F39" s="187"/>
    </row>
    <row r="40" spans="1:6">
      <c r="A40" s="94"/>
      <c r="B40" s="103" t="s">
        <v>103</v>
      </c>
      <c r="C40" s="106"/>
      <c r="D40" s="114">
        <f>D41</f>
        <v>0</v>
      </c>
      <c r="E40" s="114">
        <f>E41</f>
        <v>0</v>
      </c>
      <c r="F40" s="187"/>
    </row>
    <row r="41" spans="1:6" ht="15.75" thickBot="1">
      <c r="A41" s="94"/>
      <c r="B41" s="103" t="s">
        <v>848</v>
      </c>
      <c r="C41" s="106"/>
      <c r="D41" s="114">
        <v>0</v>
      </c>
      <c r="E41" s="184">
        <v>0</v>
      </c>
      <c r="F41" s="187"/>
    </row>
    <row r="42" spans="1:6" ht="15.75" thickBot="1">
      <c r="A42" s="89" t="s">
        <v>21</v>
      </c>
      <c r="B42" s="90"/>
      <c r="C42" s="93">
        <f>C9+C22+C30</f>
        <v>6325000</v>
      </c>
      <c r="D42" s="93">
        <f>D9+D22+D30</f>
        <v>9630107</v>
      </c>
      <c r="E42" s="91">
        <f>E9+E22+E30</f>
        <v>8718213</v>
      </c>
      <c r="F42" s="206">
        <f>E42/D42</f>
        <v>0.90530800955794155</v>
      </c>
    </row>
    <row r="43" spans="1:6">
      <c r="A43" s="98" t="s">
        <v>20</v>
      </c>
      <c r="B43" s="121" t="s">
        <v>22</v>
      </c>
      <c r="C43" s="122">
        <v>19906686</v>
      </c>
      <c r="D43" s="122">
        <v>20554621</v>
      </c>
      <c r="E43" s="172">
        <v>17449576</v>
      </c>
      <c r="F43" s="186"/>
    </row>
    <row r="44" spans="1:6">
      <c r="A44" s="96"/>
      <c r="B44" s="105" t="s">
        <v>104</v>
      </c>
      <c r="C44" s="108">
        <f t="shared" ref="C44:E45" si="4">SUM(C45)</f>
        <v>19906686</v>
      </c>
      <c r="D44" s="117">
        <f t="shared" si="4"/>
        <v>20554621</v>
      </c>
      <c r="E44" s="173">
        <f t="shared" si="4"/>
        <v>17449576</v>
      </c>
      <c r="F44" s="187"/>
    </row>
    <row r="45" spans="1:6">
      <c r="A45" s="96"/>
      <c r="B45" s="105" t="s">
        <v>139</v>
      </c>
      <c r="C45" s="108">
        <f t="shared" si="4"/>
        <v>19906686</v>
      </c>
      <c r="D45" s="116">
        <f t="shared" si="4"/>
        <v>20554621</v>
      </c>
      <c r="E45" s="170">
        <f t="shared" si="4"/>
        <v>17449576</v>
      </c>
      <c r="F45" s="187"/>
    </row>
    <row r="46" spans="1:6">
      <c r="A46" s="96"/>
      <c r="B46" s="103" t="s">
        <v>884</v>
      </c>
      <c r="C46" s="111">
        <v>19906686</v>
      </c>
      <c r="D46" s="116">
        <v>20554621</v>
      </c>
      <c r="E46" s="170">
        <v>17449576</v>
      </c>
      <c r="F46" s="187"/>
    </row>
    <row r="47" spans="1:6" ht="15.75" thickBot="1">
      <c r="A47" s="99"/>
      <c r="B47" s="118" t="s">
        <v>908</v>
      </c>
      <c r="C47" s="119">
        <v>0</v>
      </c>
      <c r="D47" s="145">
        <v>297935</v>
      </c>
      <c r="E47" s="174">
        <v>297935</v>
      </c>
      <c r="F47" s="188"/>
    </row>
    <row r="48" spans="1:6" ht="15.75" thickBot="1">
      <c r="A48" s="146" t="s">
        <v>23</v>
      </c>
      <c r="B48" s="92"/>
      <c r="C48" s="93">
        <f>C42+C43</f>
        <v>26231686</v>
      </c>
      <c r="D48" s="93">
        <f>D42+D43</f>
        <v>30184728</v>
      </c>
      <c r="E48" s="175">
        <f>E42+E43</f>
        <v>26167789</v>
      </c>
      <c r="F48" s="207">
        <f t="shared" ref="F48" si="5">E48/D48</f>
        <v>0.8669214776426013</v>
      </c>
    </row>
  </sheetData>
  <mergeCells count="10">
    <mergeCell ref="A1:B1"/>
    <mergeCell ref="A3:E3"/>
    <mergeCell ref="C6:D6"/>
    <mergeCell ref="E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J15" sqref="J15"/>
    </sheetView>
  </sheetViews>
  <sheetFormatPr defaultRowHeight="15"/>
  <cols>
    <col min="2" max="2" width="73.7109375" customWidth="1"/>
    <col min="3" max="3" width="9.85546875" bestFit="1" customWidth="1"/>
    <col min="4" max="4" width="16.28515625" customWidth="1"/>
    <col min="5" max="5" width="16.7109375" bestFit="1" customWidth="1"/>
    <col min="6" max="6" width="10.85546875" customWidth="1"/>
  </cols>
  <sheetData>
    <row r="1" spans="1:6">
      <c r="A1" s="589" t="s">
        <v>879</v>
      </c>
      <c r="B1" s="589"/>
      <c r="C1" s="85"/>
      <c r="D1" s="85"/>
      <c r="E1" s="162" t="s">
        <v>880</v>
      </c>
    </row>
    <row r="2" spans="1:6">
      <c r="C2" s="31"/>
      <c r="D2" s="31"/>
      <c r="E2" s="163"/>
    </row>
    <row r="3" spans="1:6" ht="15.75">
      <c r="A3" s="590" t="s">
        <v>855</v>
      </c>
      <c r="B3" s="590"/>
      <c r="C3" s="590"/>
      <c r="D3" s="590"/>
      <c r="E3" s="590"/>
    </row>
    <row r="4" spans="1:6" ht="15.75">
      <c r="A4" s="461"/>
      <c r="B4" s="81"/>
      <c r="C4" s="86"/>
      <c r="D4" s="86"/>
      <c r="E4" s="86"/>
    </row>
    <row r="5" spans="1:6" ht="15.75" thickBot="1">
      <c r="A5" s="1"/>
      <c r="B5" s="1"/>
      <c r="C5" s="102"/>
      <c r="D5" s="102"/>
      <c r="E5" s="5" t="s">
        <v>116</v>
      </c>
    </row>
    <row r="6" spans="1:6" ht="16.5" thickBot="1">
      <c r="A6" s="1"/>
      <c r="B6" s="1"/>
      <c r="C6" s="601" t="s">
        <v>846</v>
      </c>
      <c r="D6" s="602"/>
      <c r="E6" s="603" t="s">
        <v>143</v>
      </c>
      <c r="F6" s="603"/>
    </row>
    <row r="7" spans="1:6">
      <c r="A7" s="591" t="s">
        <v>120</v>
      </c>
      <c r="B7" s="593" t="s">
        <v>119</v>
      </c>
      <c r="C7" s="595" t="s">
        <v>141</v>
      </c>
      <c r="D7" s="597" t="s">
        <v>142</v>
      </c>
      <c r="E7" s="599" t="s">
        <v>144</v>
      </c>
      <c r="F7" s="604" t="s">
        <v>145</v>
      </c>
    </row>
    <row r="8" spans="1:6" ht="15.75" thickBot="1">
      <c r="A8" s="592"/>
      <c r="B8" s="594"/>
      <c r="C8" s="596"/>
      <c r="D8" s="598"/>
      <c r="E8" s="600"/>
      <c r="F8" s="605"/>
    </row>
    <row r="9" spans="1:6" ht="15.75" thickBot="1">
      <c r="A9" s="177" t="s">
        <v>1</v>
      </c>
      <c r="B9" s="191" t="s">
        <v>2</v>
      </c>
      <c r="C9" s="192">
        <v>0</v>
      </c>
      <c r="D9" s="192">
        <v>0</v>
      </c>
      <c r="E9" s="192">
        <f>E10+E13</f>
        <v>0</v>
      </c>
      <c r="F9" s="201" t="e">
        <f>(E9/D9)</f>
        <v>#DIV/0!</v>
      </c>
    </row>
    <row r="10" spans="1:6">
      <c r="A10" s="167"/>
      <c r="B10" s="189" t="s">
        <v>3</v>
      </c>
      <c r="C10" s="190">
        <v>0</v>
      </c>
      <c r="D10" s="190">
        <v>0</v>
      </c>
      <c r="E10" s="190">
        <v>0</v>
      </c>
      <c r="F10" s="202" t="e">
        <f t="shared" ref="F10" si="0">(E10/D10)</f>
        <v>#DIV/0!</v>
      </c>
    </row>
    <row r="11" spans="1:6">
      <c r="A11" s="94"/>
      <c r="B11" s="103" t="s">
        <v>4</v>
      </c>
      <c r="C11" s="106">
        <v>0</v>
      </c>
      <c r="D11" s="112">
        <v>0</v>
      </c>
      <c r="E11" s="113">
        <v>0</v>
      </c>
      <c r="F11" s="185"/>
    </row>
    <row r="12" spans="1:6">
      <c r="A12" s="94"/>
      <c r="B12" s="103" t="s">
        <v>5</v>
      </c>
      <c r="C12" s="106">
        <v>0</v>
      </c>
      <c r="D12" s="106">
        <v>0</v>
      </c>
      <c r="E12" s="106">
        <v>0</v>
      </c>
      <c r="F12" s="185"/>
    </row>
    <row r="13" spans="1:6">
      <c r="A13" s="95"/>
      <c r="B13" s="104" t="s">
        <v>6</v>
      </c>
      <c r="C13" s="107">
        <f>C15+C16+C17+C19+C20+C21</f>
        <v>0</v>
      </c>
      <c r="D13" s="107">
        <f>D15+D16+D17+D19+D20+D21</f>
        <v>0</v>
      </c>
      <c r="E13" s="107">
        <f>E15+E16+E17+E19+E20+E21</f>
        <v>0</v>
      </c>
      <c r="F13" s="202"/>
    </row>
    <row r="14" spans="1:6">
      <c r="A14" s="94"/>
      <c r="B14" s="103" t="s">
        <v>7</v>
      </c>
      <c r="C14" s="110">
        <f>SUM(C15:C17)</f>
        <v>0</v>
      </c>
      <c r="D14" s="110">
        <f>SUM(D15:D17)</f>
        <v>0</v>
      </c>
      <c r="E14" s="110">
        <f t="shared" ref="E14" si="1">SUM(E15:E17)</f>
        <v>0</v>
      </c>
      <c r="F14" s="259"/>
    </row>
    <row r="15" spans="1:6">
      <c r="A15" s="94"/>
      <c r="B15" s="103" t="s">
        <v>97</v>
      </c>
      <c r="C15" s="106">
        <v>0</v>
      </c>
      <c r="D15" s="112">
        <v>0</v>
      </c>
      <c r="E15" s="113">
        <v>0</v>
      </c>
      <c r="F15" s="185"/>
    </row>
    <row r="16" spans="1:6">
      <c r="A16" s="94"/>
      <c r="B16" s="103" t="s">
        <v>107</v>
      </c>
      <c r="C16" s="106">
        <v>0</v>
      </c>
      <c r="D16" s="112">
        <v>0</v>
      </c>
      <c r="E16" s="113">
        <v>0</v>
      </c>
      <c r="F16" s="185"/>
    </row>
    <row r="17" spans="1:6">
      <c r="A17" s="94"/>
      <c r="B17" s="103" t="s">
        <v>115</v>
      </c>
      <c r="C17" s="106"/>
      <c r="D17" s="112"/>
      <c r="E17" s="113"/>
      <c r="F17" s="185"/>
    </row>
    <row r="18" spans="1:6">
      <c r="A18" s="94"/>
      <c r="B18" s="103" t="s">
        <v>8</v>
      </c>
      <c r="C18" s="110">
        <f>SUM(C19:C21)</f>
        <v>0</v>
      </c>
      <c r="D18" s="110">
        <f t="shared" ref="D18:E18" si="2">SUM(D19:D21)</f>
        <v>0</v>
      </c>
      <c r="E18" s="110">
        <f t="shared" si="2"/>
        <v>0</v>
      </c>
      <c r="F18" s="260"/>
    </row>
    <row r="19" spans="1:6">
      <c r="A19" s="94"/>
      <c r="B19" s="103" t="s">
        <v>9</v>
      </c>
      <c r="C19" s="106">
        <v>0</v>
      </c>
      <c r="D19" s="112">
        <v>0</v>
      </c>
      <c r="E19" s="112">
        <v>0</v>
      </c>
      <c r="F19" s="185"/>
    </row>
    <row r="20" spans="1:6">
      <c r="A20" s="94"/>
      <c r="B20" s="103" t="s">
        <v>98</v>
      </c>
      <c r="C20" s="106"/>
      <c r="D20" s="112"/>
      <c r="E20" s="112"/>
      <c r="F20" s="185"/>
    </row>
    <row r="21" spans="1:6" ht="15.75" thickBot="1">
      <c r="A21" s="99"/>
      <c r="B21" s="123" t="s">
        <v>10</v>
      </c>
      <c r="C21" s="124"/>
      <c r="D21" s="125">
        <v>0</v>
      </c>
      <c r="E21" s="125">
        <v>0</v>
      </c>
      <c r="F21" s="185"/>
    </row>
    <row r="22" spans="1:6" ht="15.75" thickBot="1">
      <c r="A22" s="177" t="s">
        <v>11</v>
      </c>
      <c r="B22" s="178" t="s">
        <v>12</v>
      </c>
      <c r="C22" s="179">
        <f>C23</f>
        <v>0</v>
      </c>
      <c r="D22" s="179">
        <f>D23</f>
        <v>0</v>
      </c>
      <c r="E22" s="180">
        <f>E23</f>
        <v>0</v>
      </c>
      <c r="F22" s="198"/>
    </row>
    <row r="23" spans="1:6">
      <c r="A23" s="167"/>
      <c r="B23" s="176" t="s">
        <v>108</v>
      </c>
      <c r="C23" s="182">
        <f>SUM(C24:C29)</f>
        <v>0</v>
      </c>
      <c r="D23" s="182">
        <f>SUM(D24:D29)</f>
        <v>0</v>
      </c>
      <c r="E23" s="193">
        <f t="shared" ref="E23" si="3">SUM(E24:E29)</f>
        <v>0</v>
      </c>
      <c r="F23" s="199"/>
    </row>
    <row r="24" spans="1:6">
      <c r="A24" s="94"/>
      <c r="B24" s="103" t="s">
        <v>13</v>
      </c>
      <c r="C24" s="106">
        <v>0</v>
      </c>
      <c r="D24" s="112">
        <v>0</v>
      </c>
      <c r="E24" s="194">
        <v>0</v>
      </c>
      <c r="F24" s="187"/>
    </row>
    <row r="25" spans="1:6">
      <c r="A25" s="94"/>
      <c r="B25" s="103" t="s">
        <v>14</v>
      </c>
      <c r="C25" s="106">
        <v>0</v>
      </c>
      <c r="D25" s="112">
        <v>0</v>
      </c>
      <c r="E25" s="194">
        <v>0</v>
      </c>
      <c r="F25" s="187"/>
    </row>
    <row r="26" spans="1:6">
      <c r="A26" s="94"/>
      <c r="B26" s="103" t="s">
        <v>15</v>
      </c>
      <c r="C26" s="106">
        <v>0</v>
      </c>
      <c r="D26" s="112">
        <v>0</v>
      </c>
      <c r="E26" s="194">
        <v>0</v>
      </c>
      <c r="F26" s="187"/>
    </row>
    <row r="27" spans="1:6">
      <c r="A27" s="97"/>
      <c r="B27" s="181" t="s">
        <v>16</v>
      </c>
      <c r="C27" s="120">
        <v>0</v>
      </c>
      <c r="D27" s="149">
        <v>0</v>
      </c>
      <c r="E27" s="195">
        <v>0</v>
      </c>
      <c r="F27" s="187"/>
    </row>
    <row r="28" spans="1:6">
      <c r="A28" s="164"/>
      <c r="B28" s="181" t="s">
        <v>122</v>
      </c>
      <c r="C28" s="120">
        <v>0</v>
      </c>
      <c r="D28" s="120">
        <v>0</v>
      </c>
      <c r="E28" s="196">
        <v>0</v>
      </c>
      <c r="F28" s="187"/>
    </row>
    <row r="29" spans="1:6" ht="15.75" thickBot="1">
      <c r="A29" s="151"/>
      <c r="B29" s="181" t="s">
        <v>138</v>
      </c>
      <c r="C29" s="124"/>
      <c r="D29" s="124">
        <v>0</v>
      </c>
      <c r="E29" s="197">
        <v>0</v>
      </c>
      <c r="F29" s="188"/>
    </row>
    <row r="30" spans="1:6" ht="15.75" thickBot="1">
      <c r="A30" s="204" t="s">
        <v>17</v>
      </c>
      <c r="B30" s="205" t="s">
        <v>99</v>
      </c>
      <c r="C30" s="152">
        <f>C32+C39</f>
        <v>0</v>
      </c>
      <c r="D30" s="152">
        <f>D32+D39</f>
        <v>2792427</v>
      </c>
      <c r="E30" s="171">
        <f>E32+E39</f>
        <v>2707423</v>
      </c>
      <c r="F30" s="200"/>
    </row>
    <row r="31" spans="1:6">
      <c r="A31" s="167"/>
      <c r="B31" s="150" t="s">
        <v>100</v>
      </c>
      <c r="C31" s="127"/>
      <c r="D31" s="126"/>
      <c r="E31" s="183"/>
      <c r="F31" s="186"/>
    </row>
    <row r="32" spans="1:6">
      <c r="A32" s="94"/>
      <c r="B32" s="103" t="s">
        <v>19</v>
      </c>
      <c r="C32" s="109">
        <f>C33</f>
        <v>0</v>
      </c>
      <c r="D32" s="109">
        <f>D33</f>
        <v>2792427</v>
      </c>
      <c r="E32" s="109">
        <f>E33</f>
        <v>2707423</v>
      </c>
      <c r="F32" s="203"/>
    </row>
    <row r="33" spans="1:6">
      <c r="A33" s="94"/>
      <c r="B33" s="103" t="s">
        <v>101</v>
      </c>
      <c r="C33" s="110">
        <f>C34+C35+C36</f>
        <v>0</v>
      </c>
      <c r="D33" s="110">
        <v>2792427</v>
      </c>
      <c r="E33" s="110">
        <v>2707423</v>
      </c>
      <c r="F33" s="187"/>
    </row>
    <row r="34" spans="1:6">
      <c r="A34" s="94"/>
      <c r="B34" s="103" t="s">
        <v>105</v>
      </c>
      <c r="C34" s="106">
        <v>0</v>
      </c>
      <c r="D34" s="443">
        <v>0</v>
      </c>
      <c r="E34" s="113">
        <v>0</v>
      </c>
      <c r="F34" s="187"/>
    </row>
    <row r="35" spans="1:6">
      <c r="A35" s="94"/>
      <c r="B35" s="103" t="s">
        <v>123</v>
      </c>
      <c r="C35" s="106">
        <v>0</v>
      </c>
      <c r="D35" s="443">
        <v>0</v>
      </c>
      <c r="E35" s="113">
        <v>0</v>
      </c>
      <c r="F35" s="187"/>
    </row>
    <row r="36" spans="1:6">
      <c r="A36" s="94"/>
      <c r="B36" s="103" t="s">
        <v>882</v>
      </c>
      <c r="C36" s="106">
        <v>0</v>
      </c>
      <c r="D36" s="443">
        <v>0</v>
      </c>
      <c r="E36" s="113">
        <v>0</v>
      </c>
      <c r="F36" s="187"/>
    </row>
    <row r="37" spans="1:6">
      <c r="A37" s="94"/>
      <c r="B37" s="103" t="s">
        <v>847</v>
      </c>
      <c r="C37" s="106"/>
      <c r="D37" s="443">
        <v>0</v>
      </c>
      <c r="E37" s="113">
        <v>0</v>
      </c>
      <c r="F37" s="187"/>
    </row>
    <row r="38" spans="1:6">
      <c r="A38" s="94"/>
      <c r="B38" s="103" t="s">
        <v>102</v>
      </c>
      <c r="C38" s="109"/>
      <c r="D38" s="115"/>
      <c r="E38" s="113"/>
      <c r="F38" s="187"/>
    </row>
    <row r="39" spans="1:6">
      <c r="A39" s="94"/>
      <c r="B39" s="103" t="s">
        <v>19</v>
      </c>
      <c r="C39" s="109">
        <f>C40</f>
        <v>0</v>
      </c>
      <c r="D39" s="109">
        <f>D40</f>
        <v>0</v>
      </c>
      <c r="E39" s="109">
        <f>E40</f>
        <v>0</v>
      </c>
      <c r="F39" s="187"/>
    </row>
    <row r="40" spans="1:6">
      <c r="A40" s="94"/>
      <c r="B40" s="103" t="s">
        <v>103</v>
      </c>
      <c r="C40" s="106"/>
      <c r="D40" s="114">
        <f>D41</f>
        <v>0</v>
      </c>
      <c r="E40" s="114">
        <f>E41</f>
        <v>0</v>
      </c>
      <c r="F40" s="187"/>
    </row>
    <row r="41" spans="1:6" ht="15.75" thickBot="1">
      <c r="A41" s="94"/>
      <c r="B41" s="103" t="s">
        <v>848</v>
      </c>
      <c r="C41" s="106"/>
      <c r="D41" s="114">
        <v>0</v>
      </c>
      <c r="E41" s="184">
        <v>0</v>
      </c>
      <c r="F41" s="187"/>
    </row>
    <row r="42" spans="1:6" ht="15.75" thickBot="1">
      <c r="A42" s="89" t="s">
        <v>21</v>
      </c>
      <c r="B42" s="90"/>
      <c r="C42" s="93">
        <f>C9+C22+C30</f>
        <v>0</v>
      </c>
      <c r="D42" s="93">
        <f>D9+D22+D30</f>
        <v>2792427</v>
      </c>
      <c r="E42" s="91">
        <f>E9+E22+E30</f>
        <v>2707423</v>
      </c>
      <c r="F42" s="206">
        <f>E42/D42</f>
        <v>0.96955909680002383</v>
      </c>
    </row>
    <row r="43" spans="1:6">
      <c r="A43" s="98" t="s">
        <v>20</v>
      </c>
      <c r="B43" s="121" t="s">
        <v>22</v>
      </c>
      <c r="C43" s="122">
        <f>C46+C47</f>
        <v>33860997</v>
      </c>
      <c r="D43" s="122">
        <v>36288889</v>
      </c>
      <c r="E43" s="172">
        <v>32987794</v>
      </c>
      <c r="F43" s="186"/>
    </row>
    <row r="44" spans="1:6">
      <c r="A44" s="96"/>
      <c r="B44" s="105" t="s">
        <v>104</v>
      </c>
      <c r="C44" s="108">
        <f t="shared" ref="C44:E45" si="4">SUM(C45)</f>
        <v>33860997</v>
      </c>
      <c r="D44" s="117">
        <f t="shared" si="4"/>
        <v>36288899</v>
      </c>
      <c r="E44" s="173">
        <f t="shared" si="4"/>
        <v>32987794</v>
      </c>
      <c r="F44" s="187"/>
    </row>
    <row r="45" spans="1:6">
      <c r="A45" s="96"/>
      <c r="B45" s="105" t="s">
        <v>139</v>
      </c>
      <c r="C45" s="108">
        <f t="shared" si="4"/>
        <v>33860997</v>
      </c>
      <c r="D45" s="116">
        <f t="shared" si="4"/>
        <v>36288899</v>
      </c>
      <c r="E45" s="170">
        <f t="shared" si="4"/>
        <v>32987794</v>
      </c>
      <c r="F45" s="187"/>
    </row>
    <row r="46" spans="1:6">
      <c r="A46" s="96"/>
      <c r="B46" s="103" t="s">
        <v>885</v>
      </c>
      <c r="C46" s="111">
        <v>33860997</v>
      </c>
      <c r="D46" s="116">
        <v>36288899</v>
      </c>
      <c r="E46" s="170">
        <v>32987794</v>
      </c>
      <c r="F46" s="187"/>
    </row>
    <row r="47" spans="1:6" ht="15.75" thickBot="1">
      <c r="A47" s="99"/>
      <c r="B47" s="118" t="s">
        <v>908</v>
      </c>
      <c r="C47" s="119">
        <v>0</v>
      </c>
      <c r="D47" s="145">
        <v>2253238</v>
      </c>
      <c r="E47" s="174">
        <v>2253238</v>
      </c>
      <c r="F47" s="188"/>
    </row>
    <row r="48" spans="1:6" ht="15.75" thickBot="1">
      <c r="A48" s="146" t="s">
        <v>23</v>
      </c>
      <c r="B48" s="92"/>
      <c r="C48" s="93">
        <f>C42+C43</f>
        <v>33860997</v>
      </c>
      <c r="D48" s="93">
        <f>D42+D43</f>
        <v>39081316</v>
      </c>
      <c r="E48" s="175">
        <f>E42+E43</f>
        <v>35695217</v>
      </c>
      <c r="F48" s="207">
        <f t="shared" ref="F48" si="5">E48/D48</f>
        <v>0.91335760034283386</v>
      </c>
    </row>
  </sheetData>
  <mergeCells count="10">
    <mergeCell ref="A1:B1"/>
    <mergeCell ref="A3:E3"/>
    <mergeCell ref="C6:D6"/>
    <mergeCell ref="E6:F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9" scale="68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Y199"/>
  <sheetViews>
    <sheetView topLeftCell="A28" zoomScale="80" zoomScaleNormal="80" workbookViewId="0">
      <pane xSplit="1" topLeftCell="H1" activePane="topRight" state="frozen"/>
      <selection pane="topRight" activeCell="F51" sqref="F51"/>
    </sheetView>
  </sheetViews>
  <sheetFormatPr defaultRowHeight="15"/>
  <cols>
    <col min="1" max="1" width="70.42578125" customWidth="1"/>
    <col min="2" max="2" width="14.28515625" customWidth="1"/>
    <col min="3" max="3" width="16.42578125" customWidth="1"/>
    <col min="4" max="4" width="14.28515625" customWidth="1"/>
    <col min="5" max="5" width="5.42578125" customWidth="1"/>
    <col min="6" max="6" width="13.140625" customWidth="1"/>
    <col min="7" max="7" width="16.5703125" customWidth="1"/>
    <col min="8" max="8" width="13.28515625" customWidth="1"/>
    <col min="9" max="9" width="10.7109375" customWidth="1"/>
    <col min="10" max="10" width="12.85546875" customWidth="1"/>
    <col min="11" max="11" width="16.7109375" customWidth="1"/>
    <col min="12" max="12" width="12.140625" customWidth="1"/>
    <col min="13" max="13" width="9.140625" customWidth="1"/>
    <col min="14" max="14" width="12.85546875" customWidth="1"/>
    <col min="15" max="15" width="17.42578125" customWidth="1"/>
    <col min="16" max="16" width="16.140625" customWidth="1"/>
    <col min="17" max="17" width="9.140625" customWidth="1"/>
    <col min="18" max="18" width="12.85546875" customWidth="1"/>
    <col min="19" max="19" width="16.7109375" customWidth="1"/>
    <col min="20" max="20" width="14" customWidth="1"/>
    <col min="21" max="21" width="9.140625" customWidth="1"/>
    <col min="22" max="22" width="12.85546875" customWidth="1"/>
    <col min="23" max="23" width="16.7109375" customWidth="1"/>
    <col min="24" max="24" width="12.140625" customWidth="1"/>
    <col min="25" max="25" width="9.140625" customWidth="1"/>
    <col min="26" max="26" width="12.85546875" customWidth="1"/>
    <col min="27" max="27" width="16.7109375" customWidth="1"/>
    <col min="28" max="28" width="14.28515625" customWidth="1"/>
    <col min="29" max="29" width="9.140625" customWidth="1"/>
    <col min="30" max="30" width="11.5703125" customWidth="1"/>
    <col min="31" max="31" width="14" customWidth="1"/>
    <col min="32" max="32" width="15.28515625" customWidth="1"/>
    <col min="33" max="34" width="14.42578125" customWidth="1"/>
    <col min="35" max="37" width="16.5703125" customWidth="1"/>
    <col min="38" max="38" width="14.42578125" customWidth="1"/>
    <col min="39" max="41" width="15.7109375" customWidth="1"/>
    <col min="42" max="42" width="14.42578125" customWidth="1"/>
    <col min="43" max="45" width="17.28515625" customWidth="1"/>
    <col min="46" max="46" width="14.42578125" customWidth="1"/>
    <col min="47" max="47" width="11.5703125" customWidth="1"/>
    <col min="48" max="48" width="14" customWidth="1"/>
    <col min="49" max="49" width="15.28515625" customWidth="1"/>
  </cols>
  <sheetData>
    <row r="1" spans="1:32" ht="15.75">
      <c r="A1" s="10" t="s">
        <v>877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622" t="s">
        <v>24</v>
      </c>
      <c r="AE1" s="622"/>
    </row>
    <row r="2" spans="1:32" ht="15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AE2" s="10"/>
    </row>
    <row r="3" spans="1:32" ht="18.75">
      <c r="A3" s="623"/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3"/>
      <c r="AB3" s="623"/>
      <c r="AC3" s="623"/>
      <c r="AD3" s="623"/>
      <c r="AE3" s="623"/>
    </row>
    <row r="4" spans="1:32" ht="18.75">
      <c r="A4" s="513"/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</row>
    <row r="5" spans="1:32" ht="19.5" thickBot="1">
      <c r="A5" s="513"/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9" t="s">
        <v>116</v>
      </c>
    </row>
    <row r="6" spans="1:32" ht="20.25" customHeight="1">
      <c r="A6" s="513"/>
      <c r="B6" s="624" t="s">
        <v>147</v>
      </c>
      <c r="C6" s="625"/>
      <c r="D6" s="625"/>
      <c r="E6" s="626"/>
      <c r="F6" s="624" t="s">
        <v>152</v>
      </c>
      <c r="G6" s="625"/>
      <c r="H6" s="625"/>
      <c r="I6" s="626"/>
      <c r="J6" s="624" t="s">
        <v>146</v>
      </c>
      <c r="K6" s="625"/>
      <c r="L6" s="625"/>
      <c r="M6" s="626"/>
      <c r="N6" s="624" t="s">
        <v>154</v>
      </c>
      <c r="O6" s="625"/>
      <c r="P6" s="625"/>
      <c r="Q6" s="626"/>
      <c r="R6" s="624" t="s">
        <v>155</v>
      </c>
      <c r="S6" s="625"/>
      <c r="T6" s="625"/>
      <c r="U6" s="626"/>
      <c r="V6" s="624" t="s">
        <v>156</v>
      </c>
      <c r="W6" s="625"/>
      <c r="X6" s="625"/>
      <c r="Y6" s="626"/>
      <c r="Z6" s="624" t="s">
        <v>157</v>
      </c>
      <c r="AA6" s="625"/>
      <c r="AB6" s="625"/>
      <c r="AC6" s="630"/>
      <c r="AD6" s="632" t="s">
        <v>158</v>
      </c>
      <c r="AE6" s="633"/>
      <c r="AF6" s="620"/>
    </row>
    <row r="7" spans="1:32" ht="20.25" customHeight="1" thickBot="1">
      <c r="A7" s="513"/>
      <c r="B7" s="627"/>
      <c r="C7" s="628"/>
      <c r="D7" s="628"/>
      <c r="E7" s="629"/>
      <c r="F7" s="627"/>
      <c r="G7" s="628"/>
      <c r="H7" s="628"/>
      <c r="I7" s="629"/>
      <c r="J7" s="627"/>
      <c r="K7" s="628"/>
      <c r="L7" s="628"/>
      <c r="M7" s="629"/>
      <c r="N7" s="627"/>
      <c r="O7" s="628"/>
      <c r="P7" s="628"/>
      <c r="Q7" s="629"/>
      <c r="R7" s="627"/>
      <c r="S7" s="628"/>
      <c r="T7" s="628"/>
      <c r="U7" s="629"/>
      <c r="V7" s="627"/>
      <c r="W7" s="628"/>
      <c r="X7" s="628"/>
      <c r="Y7" s="629"/>
      <c r="Z7" s="627"/>
      <c r="AA7" s="628"/>
      <c r="AB7" s="628"/>
      <c r="AC7" s="631"/>
      <c r="AD7" s="634"/>
      <c r="AE7" s="635"/>
      <c r="AF7" s="636"/>
    </row>
    <row r="8" spans="1:32" ht="16.5" customHeight="1" thickBot="1">
      <c r="A8" s="10"/>
      <c r="B8" s="616" t="s">
        <v>148</v>
      </c>
      <c r="C8" s="617"/>
      <c r="D8" s="616" t="s">
        <v>149</v>
      </c>
      <c r="E8" s="620"/>
      <c r="F8" s="616" t="s">
        <v>148</v>
      </c>
      <c r="G8" s="617"/>
      <c r="H8" s="616" t="s">
        <v>149</v>
      </c>
      <c r="I8" s="620"/>
      <c r="J8" s="616" t="s">
        <v>148</v>
      </c>
      <c r="K8" s="617"/>
      <c r="L8" s="616" t="s">
        <v>149</v>
      </c>
      <c r="M8" s="620"/>
      <c r="N8" s="616" t="s">
        <v>148</v>
      </c>
      <c r="O8" s="617"/>
      <c r="P8" s="616" t="s">
        <v>149</v>
      </c>
      <c r="Q8" s="620"/>
      <c r="R8" s="616" t="s">
        <v>148</v>
      </c>
      <c r="S8" s="617"/>
      <c r="T8" s="616" t="s">
        <v>149</v>
      </c>
      <c r="U8" s="620"/>
      <c r="V8" s="616" t="s">
        <v>148</v>
      </c>
      <c r="W8" s="617"/>
      <c r="X8" s="616" t="s">
        <v>149</v>
      </c>
      <c r="Y8" s="620"/>
      <c r="Z8" s="616" t="s">
        <v>148</v>
      </c>
      <c r="AA8" s="617"/>
      <c r="AB8" s="616" t="s">
        <v>149</v>
      </c>
      <c r="AC8" s="633"/>
      <c r="AD8" s="637"/>
      <c r="AE8" s="638"/>
      <c r="AF8" s="621"/>
    </row>
    <row r="9" spans="1:32" ht="20.25" customHeight="1" thickBot="1">
      <c r="A9" s="639" t="s">
        <v>26</v>
      </c>
      <c r="B9" s="618"/>
      <c r="C9" s="619"/>
      <c r="D9" s="618"/>
      <c r="E9" s="621"/>
      <c r="F9" s="618"/>
      <c r="G9" s="619"/>
      <c r="H9" s="618"/>
      <c r="I9" s="621"/>
      <c r="J9" s="618"/>
      <c r="K9" s="619"/>
      <c r="L9" s="618"/>
      <c r="M9" s="621"/>
      <c r="N9" s="618"/>
      <c r="O9" s="619"/>
      <c r="P9" s="618"/>
      <c r="Q9" s="621"/>
      <c r="R9" s="618"/>
      <c r="S9" s="619"/>
      <c r="T9" s="618"/>
      <c r="U9" s="621"/>
      <c r="V9" s="618"/>
      <c r="W9" s="619"/>
      <c r="X9" s="618"/>
      <c r="Y9" s="621"/>
      <c r="Z9" s="618"/>
      <c r="AA9" s="619"/>
      <c r="AB9" s="618"/>
      <c r="AC9" s="638"/>
      <c r="AD9" s="612" t="s">
        <v>856</v>
      </c>
      <c r="AE9" s="612" t="s">
        <v>857</v>
      </c>
      <c r="AF9" s="612" t="s">
        <v>159</v>
      </c>
    </row>
    <row r="10" spans="1:32" ht="15.75" customHeight="1">
      <c r="A10" s="636"/>
      <c r="B10" s="608" t="s">
        <v>141</v>
      </c>
      <c r="C10" s="608" t="s">
        <v>153</v>
      </c>
      <c r="D10" s="608" t="s">
        <v>150</v>
      </c>
      <c r="E10" s="610" t="s">
        <v>151</v>
      </c>
      <c r="F10" s="608" t="s">
        <v>141</v>
      </c>
      <c r="G10" s="608" t="s">
        <v>153</v>
      </c>
      <c r="H10" s="608" t="s">
        <v>150</v>
      </c>
      <c r="I10" s="610" t="s">
        <v>151</v>
      </c>
      <c r="J10" s="608" t="s">
        <v>141</v>
      </c>
      <c r="K10" s="608" t="s">
        <v>153</v>
      </c>
      <c r="L10" s="608" t="s">
        <v>150</v>
      </c>
      <c r="M10" s="610" t="s">
        <v>151</v>
      </c>
      <c r="N10" s="608" t="s">
        <v>141</v>
      </c>
      <c r="O10" s="608" t="s">
        <v>153</v>
      </c>
      <c r="P10" s="608" t="s">
        <v>150</v>
      </c>
      <c r="Q10" s="610" t="s">
        <v>151</v>
      </c>
      <c r="R10" s="608" t="s">
        <v>141</v>
      </c>
      <c r="S10" s="608" t="s">
        <v>153</v>
      </c>
      <c r="T10" s="608" t="s">
        <v>150</v>
      </c>
      <c r="U10" s="610" t="s">
        <v>151</v>
      </c>
      <c r="V10" s="608" t="s">
        <v>141</v>
      </c>
      <c r="W10" s="608" t="s">
        <v>153</v>
      </c>
      <c r="X10" s="608" t="s">
        <v>150</v>
      </c>
      <c r="Y10" s="610" t="s">
        <v>151</v>
      </c>
      <c r="Z10" s="608" t="s">
        <v>141</v>
      </c>
      <c r="AA10" s="608" t="s">
        <v>153</v>
      </c>
      <c r="AB10" s="608" t="s">
        <v>150</v>
      </c>
      <c r="AC10" s="606" t="s">
        <v>151</v>
      </c>
      <c r="AD10" s="613"/>
      <c r="AE10" s="613"/>
      <c r="AF10" s="613"/>
    </row>
    <row r="11" spans="1:32" ht="51.75" customHeight="1" thickBot="1">
      <c r="A11" s="621"/>
      <c r="B11" s="615"/>
      <c r="C11" s="609"/>
      <c r="D11" s="609"/>
      <c r="E11" s="611"/>
      <c r="F11" s="609"/>
      <c r="G11" s="609"/>
      <c r="H11" s="609"/>
      <c r="I11" s="611"/>
      <c r="J11" s="609"/>
      <c r="K11" s="609"/>
      <c r="L11" s="609"/>
      <c r="M11" s="611"/>
      <c r="N11" s="609"/>
      <c r="O11" s="609"/>
      <c r="P11" s="609"/>
      <c r="Q11" s="611"/>
      <c r="R11" s="609"/>
      <c r="S11" s="609"/>
      <c r="T11" s="609"/>
      <c r="U11" s="611"/>
      <c r="V11" s="609"/>
      <c r="W11" s="609"/>
      <c r="X11" s="609"/>
      <c r="Y11" s="611"/>
      <c r="Z11" s="609"/>
      <c r="AA11" s="609"/>
      <c r="AB11" s="609"/>
      <c r="AC11" s="607"/>
      <c r="AD11" s="614"/>
      <c r="AE11" s="614"/>
      <c r="AF11" s="614"/>
    </row>
    <row r="12" spans="1:32" ht="17.25" thickBot="1">
      <c r="A12" s="227" t="s">
        <v>127</v>
      </c>
      <c r="B12" s="541">
        <f>SUM(F12,J12,N12,R12,V12,Z12)</f>
        <v>13500523</v>
      </c>
      <c r="C12" s="542">
        <f>SUM(G12,K12,O12,S12,W12,AA12)</f>
        <v>38434967</v>
      </c>
      <c r="D12" s="537">
        <f>H12+L12+P12+T12+X12+AB12</f>
        <v>25879661</v>
      </c>
      <c r="E12" s="212">
        <f>(D12/C12)*100</f>
        <v>67.333636581501423</v>
      </c>
      <c r="F12" s="553">
        <v>6850000</v>
      </c>
      <c r="G12" s="554">
        <v>6950000</v>
      </c>
      <c r="H12" s="520">
        <v>6845550</v>
      </c>
      <c r="I12" s="11">
        <f>H12/G12*100</f>
        <v>98.497122302158274</v>
      </c>
      <c r="J12" s="554">
        <v>1000000</v>
      </c>
      <c r="K12" s="554">
        <v>1088967</v>
      </c>
      <c r="L12" s="520">
        <v>1088967</v>
      </c>
      <c r="M12" s="11">
        <f>L12/K12*100</f>
        <v>100</v>
      </c>
      <c r="N12" s="554">
        <v>5450523</v>
      </c>
      <c r="O12" s="554">
        <v>30000000</v>
      </c>
      <c r="P12" s="520">
        <v>17561284</v>
      </c>
      <c r="Q12" s="11">
        <f>P12/O12*100</f>
        <v>58.53761333333334</v>
      </c>
      <c r="R12" s="554">
        <v>200000</v>
      </c>
      <c r="S12" s="554">
        <v>250000</v>
      </c>
      <c r="T12" s="520">
        <v>237860</v>
      </c>
      <c r="U12" s="11">
        <f>T12/S12*100</f>
        <v>95.143999999999991</v>
      </c>
      <c r="V12" s="556"/>
      <c r="W12" s="556"/>
      <c r="X12" s="11"/>
      <c r="Y12" s="11"/>
      <c r="Z12" s="556"/>
      <c r="AA12" s="556">
        <v>146000</v>
      </c>
      <c r="AB12" s="11">
        <v>146000</v>
      </c>
      <c r="AC12" s="521">
        <f>AB12/AA12*100</f>
        <v>100</v>
      </c>
      <c r="AD12" s="212">
        <v>5</v>
      </c>
      <c r="AE12" s="213">
        <v>5</v>
      </c>
      <c r="AF12" s="214"/>
    </row>
    <row r="13" spans="1:32" ht="17.25" thickBot="1">
      <c r="A13" s="228" t="s">
        <v>128</v>
      </c>
      <c r="B13" s="541">
        <f t="shared" ref="B13:B36" si="0">SUM(F13,J13,N13,R13,V13,Z13)</f>
        <v>150000</v>
      </c>
      <c r="C13" s="542">
        <f t="shared" ref="C13:C36" si="1">SUM(G13,K13,O13,S13,W13,AA13)</f>
        <v>2700000</v>
      </c>
      <c r="D13" s="538">
        <f t="shared" ref="D13:D35" si="2">H13+L13+P13+T13+X13+AB13</f>
        <v>1610367</v>
      </c>
      <c r="E13" s="11">
        <f t="shared" ref="E13:E46" si="3">(D13/C13)*100</f>
        <v>59.643222222222228</v>
      </c>
      <c r="F13" s="554"/>
      <c r="G13" s="554">
        <v>0</v>
      </c>
      <c r="H13" s="520">
        <v>0</v>
      </c>
      <c r="I13" s="11" t="e">
        <f t="shared" ref="I13:I46" si="4">H13/G13*100</f>
        <v>#DIV/0!</v>
      </c>
      <c r="J13" s="554">
        <v>0</v>
      </c>
      <c r="K13" s="554">
        <v>0</v>
      </c>
      <c r="L13" s="520">
        <v>0</v>
      </c>
      <c r="M13" s="11" t="e">
        <f t="shared" ref="M13:M36" si="5">L13/K13*100</f>
        <v>#DIV/0!</v>
      </c>
      <c r="N13" s="554">
        <v>0</v>
      </c>
      <c r="O13" s="554">
        <v>2500000</v>
      </c>
      <c r="P13" s="520">
        <v>1480486</v>
      </c>
      <c r="Q13" s="11">
        <f t="shared" ref="Q13:Q36" si="6">P13/O13*100</f>
        <v>59.219439999999999</v>
      </c>
      <c r="R13" s="554">
        <v>150000</v>
      </c>
      <c r="S13" s="554">
        <v>200000</v>
      </c>
      <c r="T13" s="520">
        <v>129881</v>
      </c>
      <c r="U13" s="11">
        <f>T13/S13*100</f>
        <v>64.9405</v>
      </c>
      <c r="V13" s="556"/>
      <c r="W13" s="556"/>
      <c r="X13" s="11"/>
      <c r="Y13" s="11"/>
      <c r="Z13" s="556"/>
      <c r="AA13" s="556"/>
      <c r="AB13" s="11">
        <v>0</v>
      </c>
      <c r="AC13" s="521" t="e">
        <f t="shared" ref="AC13:AC36" si="7">AB13/AA13*100</f>
        <v>#DIV/0!</v>
      </c>
      <c r="AD13" s="11"/>
      <c r="AE13" s="210"/>
      <c r="AF13" s="211"/>
    </row>
    <row r="14" spans="1:32" ht="17.25" thickBot="1">
      <c r="A14" s="228" t="s">
        <v>129</v>
      </c>
      <c r="B14" s="541">
        <f t="shared" si="0"/>
        <v>1000</v>
      </c>
      <c r="C14" s="542">
        <f t="shared" si="1"/>
        <v>3501137</v>
      </c>
      <c r="D14" s="538">
        <f>H14+L14+P14+T14+X14+AB14</f>
        <v>2811794</v>
      </c>
      <c r="E14" s="11">
        <f t="shared" si="3"/>
        <v>80.310881864948442</v>
      </c>
      <c r="F14" s="553">
        <v>1000</v>
      </c>
      <c r="G14" s="554">
        <v>1000</v>
      </c>
      <c r="H14" s="520">
        <v>700</v>
      </c>
      <c r="I14" s="11">
        <f t="shared" si="4"/>
        <v>70</v>
      </c>
      <c r="J14" s="554">
        <v>0</v>
      </c>
      <c r="K14" s="554">
        <v>137</v>
      </c>
      <c r="L14" s="520">
        <v>137</v>
      </c>
      <c r="M14" s="11">
        <f t="shared" si="5"/>
        <v>100</v>
      </c>
      <c r="N14" s="554">
        <v>0</v>
      </c>
      <c r="O14" s="554">
        <v>3500000</v>
      </c>
      <c r="P14" s="520">
        <v>2810957</v>
      </c>
      <c r="Q14" s="11">
        <f t="shared" si="6"/>
        <v>80.313057142857147</v>
      </c>
      <c r="R14" s="556"/>
      <c r="S14" s="556"/>
      <c r="T14" s="11">
        <v>0</v>
      </c>
      <c r="U14" s="11" t="e">
        <f t="shared" ref="U14:U36" si="8">T14/S14*100</f>
        <v>#DIV/0!</v>
      </c>
      <c r="V14" s="556"/>
      <c r="W14" s="556"/>
      <c r="X14" s="11"/>
      <c r="Y14" s="11"/>
      <c r="Z14" s="556"/>
      <c r="AA14" s="556"/>
      <c r="AB14" s="11">
        <v>0</v>
      </c>
      <c r="AC14" s="521" t="e">
        <f t="shared" si="7"/>
        <v>#DIV/0!</v>
      </c>
      <c r="AD14" s="11"/>
      <c r="AE14" s="210"/>
      <c r="AF14" s="211"/>
    </row>
    <row r="15" spans="1:32" ht="17.25" thickBot="1">
      <c r="A15" s="227" t="s">
        <v>130</v>
      </c>
      <c r="B15" s="541">
        <f t="shared" si="0"/>
        <v>14750000</v>
      </c>
      <c r="C15" s="542">
        <f t="shared" si="1"/>
        <v>24384406</v>
      </c>
      <c r="D15" s="538">
        <f t="shared" si="2"/>
        <v>15239555</v>
      </c>
      <c r="E15" s="212">
        <f t="shared" si="3"/>
        <v>62.497134439116543</v>
      </c>
      <c r="F15" s="554">
        <v>4600000</v>
      </c>
      <c r="G15" s="554">
        <v>4850000</v>
      </c>
      <c r="H15" s="520">
        <v>4693075</v>
      </c>
      <c r="I15" s="11">
        <f t="shared" si="4"/>
        <v>96.764432989690718</v>
      </c>
      <c r="J15" s="554">
        <v>950000</v>
      </c>
      <c r="K15" s="554">
        <v>974888</v>
      </c>
      <c r="L15" s="520">
        <v>974888</v>
      </c>
      <c r="M15" s="11">
        <f t="shared" si="5"/>
        <v>100</v>
      </c>
      <c r="N15" s="554">
        <v>9000000</v>
      </c>
      <c r="O15" s="554">
        <v>18120796</v>
      </c>
      <c r="P15" s="520">
        <v>9205786</v>
      </c>
      <c r="Q15" s="11">
        <f t="shared" si="6"/>
        <v>50.802326785203036</v>
      </c>
      <c r="R15" s="556">
        <v>200000</v>
      </c>
      <c r="S15" s="556">
        <v>250000</v>
      </c>
      <c r="T15" s="11">
        <v>177084</v>
      </c>
      <c r="U15" s="11">
        <f t="shared" si="8"/>
        <v>70.83359999999999</v>
      </c>
      <c r="V15" s="556"/>
      <c r="W15" s="556"/>
      <c r="X15" s="11"/>
      <c r="Y15" s="11"/>
      <c r="Z15" s="556"/>
      <c r="AA15" s="556">
        <v>188722</v>
      </c>
      <c r="AB15" s="11">
        <v>188722</v>
      </c>
      <c r="AC15" s="521">
        <f t="shared" si="7"/>
        <v>100</v>
      </c>
      <c r="AD15" s="11">
        <v>2</v>
      </c>
      <c r="AE15" s="210">
        <v>2</v>
      </c>
      <c r="AF15" s="211"/>
    </row>
    <row r="16" spans="1:32" ht="17.25" thickBot="1">
      <c r="A16" s="227" t="s">
        <v>131</v>
      </c>
      <c r="B16" s="541">
        <f t="shared" si="0"/>
        <v>49686333</v>
      </c>
      <c r="C16" s="542">
        <f t="shared" si="1"/>
        <v>61901599</v>
      </c>
      <c r="D16" s="538">
        <f t="shared" si="2"/>
        <v>56926875</v>
      </c>
      <c r="E16" s="11">
        <f t="shared" si="3"/>
        <v>91.963496774937909</v>
      </c>
      <c r="F16" s="554">
        <v>32560000</v>
      </c>
      <c r="G16" s="554">
        <v>35150000</v>
      </c>
      <c r="H16" s="520">
        <v>35101947</v>
      </c>
      <c r="I16" s="11">
        <f t="shared" si="4"/>
        <v>99.863291607396874</v>
      </c>
      <c r="J16" s="554">
        <v>3126333</v>
      </c>
      <c r="K16" s="554">
        <v>3354269</v>
      </c>
      <c r="L16" s="520">
        <v>3354269</v>
      </c>
      <c r="M16" s="11">
        <f t="shared" si="5"/>
        <v>100</v>
      </c>
      <c r="N16" s="554">
        <v>14000000</v>
      </c>
      <c r="O16" s="554">
        <v>20000000</v>
      </c>
      <c r="P16" s="520">
        <v>15073409</v>
      </c>
      <c r="Q16" s="11">
        <f t="shared" si="6"/>
        <v>75.367045000000005</v>
      </c>
      <c r="R16" s="556"/>
      <c r="S16" s="556"/>
      <c r="T16" s="11">
        <v>0</v>
      </c>
      <c r="U16" s="11" t="e">
        <f t="shared" si="8"/>
        <v>#DIV/0!</v>
      </c>
      <c r="V16" s="556"/>
      <c r="W16" s="556"/>
      <c r="X16" s="11"/>
      <c r="Y16" s="11"/>
      <c r="Z16" s="556"/>
      <c r="AA16" s="556">
        <v>3397330</v>
      </c>
      <c r="AB16" s="11">
        <v>3397250</v>
      </c>
      <c r="AC16" s="521">
        <f t="shared" si="7"/>
        <v>99.997645209620501</v>
      </c>
      <c r="AD16" s="11">
        <v>38</v>
      </c>
      <c r="AE16" s="210">
        <v>38</v>
      </c>
      <c r="AF16" s="211">
        <v>38</v>
      </c>
    </row>
    <row r="17" spans="1:32" ht="17.25" thickBot="1">
      <c r="A17" s="227" t="s">
        <v>132</v>
      </c>
      <c r="B17" s="541">
        <f t="shared" si="0"/>
        <v>3500000</v>
      </c>
      <c r="C17" s="542">
        <f t="shared" si="1"/>
        <v>4000000</v>
      </c>
      <c r="D17" s="538">
        <f t="shared" si="2"/>
        <v>3567109</v>
      </c>
      <c r="E17" s="11">
        <f t="shared" si="3"/>
        <v>89.177724999999995</v>
      </c>
      <c r="F17" s="555"/>
      <c r="G17" s="556"/>
      <c r="H17" s="11">
        <v>0</v>
      </c>
      <c r="I17" s="11" t="e">
        <f t="shared" si="4"/>
        <v>#DIV/0!</v>
      </c>
      <c r="J17" s="556"/>
      <c r="K17" s="556"/>
      <c r="L17" s="11">
        <v>0</v>
      </c>
      <c r="M17" s="11" t="e">
        <f t="shared" si="5"/>
        <v>#DIV/0!</v>
      </c>
      <c r="N17" s="554">
        <v>3500000</v>
      </c>
      <c r="O17" s="554">
        <v>4000000</v>
      </c>
      <c r="P17" s="520">
        <v>3567109</v>
      </c>
      <c r="Q17" s="11">
        <f t="shared" si="6"/>
        <v>89.177724999999995</v>
      </c>
      <c r="R17" s="556"/>
      <c r="S17" s="556"/>
      <c r="T17" s="11">
        <v>0</v>
      </c>
      <c r="U17" s="11" t="e">
        <f t="shared" si="8"/>
        <v>#DIV/0!</v>
      </c>
      <c r="V17" s="556"/>
      <c r="W17" s="556"/>
      <c r="X17" s="11"/>
      <c r="Y17" s="11"/>
      <c r="Z17" s="556"/>
      <c r="AA17" s="556"/>
      <c r="AB17" s="11">
        <v>0</v>
      </c>
      <c r="AC17" s="521" t="e">
        <f t="shared" si="7"/>
        <v>#DIV/0!</v>
      </c>
      <c r="AD17" s="11"/>
      <c r="AE17" s="210"/>
      <c r="AF17" s="211"/>
    </row>
    <row r="18" spans="1:32" ht="17.25" thickBot="1">
      <c r="A18" s="227" t="s">
        <v>133</v>
      </c>
      <c r="B18" s="541">
        <f t="shared" si="0"/>
        <v>500000</v>
      </c>
      <c r="C18" s="542">
        <f t="shared" si="1"/>
        <v>1000000</v>
      </c>
      <c r="D18" s="538">
        <f t="shared" si="2"/>
        <v>362077</v>
      </c>
      <c r="E18" s="212">
        <f t="shared" si="3"/>
        <v>36.207699999999996</v>
      </c>
      <c r="F18" s="555"/>
      <c r="G18" s="556"/>
      <c r="H18" s="11">
        <v>0</v>
      </c>
      <c r="I18" s="11" t="e">
        <f t="shared" si="4"/>
        <v>#DIV/0!</v>
      </c>
      <c r="J18" s="556"/>
      <c r="K18" s="556"/>
      <c r="L18" s="11">
        <v>0</v>
      </c>
      <c r="M18" s="11" t="e">
        <f t="shared" si="5"/>
        <v>#DIV/0!</v>
      </c>
      <c r="N18" s="554">
        <v>500000</v>
      </c>
      <c r="O18" s="554">
        <v>1000000</v>
      </c>
      <c r="P18" s="520">
        <v>362077</v>
      </c>
      <c r="Q18" s="11">
        <f t="shared" si="6"/>
        <v>36.207699999999996</v>
      </c>
      <c r="R18" s="556"/>
      <c r="S18" s="556"/>
      <c r="T18" s="11">
        <v>0</v>
      </c>
      <c r="U18" s="11" t="e">
        <f t="shared" si="8"/>
        <v>#DIV/0!</v>
      </c>
      <c r="V18" s="556"/>
      <c r="W18" s="556"/>
      <c r="X18" s="11"/>
      <c r="Y18" s="11"/>
      <c r="Z18" s="556"/>
      <c r="AA18" s="556"/>
      <c r="AB18" s="11">
        <v>0</v>
      </c>
      <c r="AC18" s="521" t="e">
        <f t="shared" si="7"/>
        <v>#DIV/0!</v>
      </c>
      <c r="AD18" s="11"/>
      <c r="AE18" s="210"/>
      <c r="AF18" s="211"/>
    </row>
    <row r="19" spans="1:32" ht="17.25" thickBot="1">
      <c r="A19" s="227" t="s">
        <v>921</v>
      </c>
      <c r="B19" s="541">
        <f t="shared" si="0"/>
        <v>2980000</v>
      </c>
      <c r="C19" s="542">
        <f t="shared" si="1"/>
        <v>3872149</v>
      </c>
      <c r="D19" s="538">
        <f t="shared" si="2"/>
        <v>3135225</v>
      </c>
      <c r="E19" s="212">
        <f t="shared" si="3"/>
        <v>80.968604255673014</v>
      </c>
      <c r="F19" s="555">
        <v>2580000</v>
      </c>
      <c r="G19" s="556">
        <v>2970000</v>
      </c>
      <c r="H19" s="11">
        <v>2732280</v>
      </c>
      <c r="I19" s="11">
        <f t="shared" si="4"/>
        <v>91.995959595959604</v>
      </c>
      <c r="J19" s="556">
        <v>400000</v>
      </c>
      <c r="K19" s="556">
        <v>402149</v>
      </c>
      <c r="L19" s="11">
        <v>402149</v>
      </c>
      <c r="M19" s="11">
        <f t="shared" si="5"/>
        <v>100</v>
      </c>
      <c r="N19" s="554">
        <v>0</v>
      </c>
      <c r="O19" s="554">
        <v>500000</v>
      </c>
      <c r="P19" s="520">
        <v>796</v>
      </c>
      <c r="Q19" s="11">
        <f t="shared" si="6"/>
        <v>0.15920000000000001</v>
      </c>
      <c r="R19" s="556"/>
      <c r="S19" s="556"/>
      <c r="T19" s="535">
        <v>0</v>
      </c>
      <c r="U19" s="11" t="e">
        <f t="shared" si="8"/>
        <v>#DIV/0!</v>
      </c>
      <c r="V19" s="556"/>
      <c r="W19" s="556"/>
      <c r="X19" s="11"/>
      <c r="Y19" s="11"/>
      <c r="Z19" s="556"/>
      <c r="AA19" s="556"/>
      <c r="AB19" s="11">
        <v>0</v>
      </c>
      <c r="AC19" s="521" t="e">
        <f t="shared" si="7"/>
        <v>#DIV/0!</v>
      </c>
      <c r="AD19" s="11">
        <v>1</v>
      </c>
      <c r="AE19" s="210">
        <v>1</v>
      </c>
      <c r="AF19" s="211"/>
    </row>
    <row r="20" spans="1:32" ht="17.25" thickBot="1">
      <c r="A20" s="227" t="s">
        <v>920</v>
      </c>
      <c r="B20" s="541">
        <f t="shared" si="0"/>
        <v>300000</v>
      </c>
      <c r="C20" s="542">
        <f t="shared" si="1"/>
        <v>2000000</v>
      </c>
      <c r="D20" s="538">
        <f t="shared" si="2"/>
        <v>1300057</v>
      </c>
      <c r="E20" s="212">
        <f t="shared" si="3"/>
        <v>65.002849999999995</v>
      </c>
      <c r="F20" s="555"/>
      <c r="G20" s="556">
        <f>SUM(C54)</f>
        <v>0</v>
      </c>
      <c r="H20" s="11">
        <v>0</v>
      </c>
      <c r="I20" s="11" t="e">
        <f t="shared" si="4"/>
        <v>#DIV/0!</v>
      </c>
      <c r="J20" s="556"/>
      <c r="K20" s="556"/>
      <c r="L20" s="11">
        <v>0</v>
      </c>
      <c r="M20" s="11" t="e">
        <f t="shared" si="5"/>
        <v>#DIV/0!</v>
      </c>
      <c r="N20" s="554">
        <v>300000</v>
      </c>
      <c r="O20" s="554">
        <v>2000000</v>
      </c>
      <c r="P20" s="520">
        <v>1300057</v>
      </c>
      <c r="Q20" s="11">
        <f t="shared" si="6"/>
        <v>65.002849999999995</v>
      </c>
      <c r="R20" s="572"/>
      <c r="S20" s="572"/>
      <c r="T20" s="520">
        <v>0</v>
      </c>
      <c r="U20" s="11" t="e">
        <f t="shared" si="8"/>
        <v>#DIV/0!</v>
      </c>
      <c r="V20" s="556"/>
      <c r="W20" s="556"/>
      <c r="X20" s="11"/>
      <c r="Y20" s="11"/>
      <c r="Z20" s="556"/>
      <c r="AA20" s="556"/>
      <c r="AB20" s="11">
        <v>0</v>
      </c>
      <c r="AC20" s="521" t="e">
        <f t="shared" si="7"/>
        <v>#DIV/0!</v>
      </c>
      <c r="AD20" s="11"/>
      <c r="AE20" s="210"/>
      <c r="AF20" s="211"/>
    </row>
    <row r="21" spans="1:32" ht="17.25" thickBot="1">
      <c r="A21" s="227" t="s">
        <v>916</v>
      </c>
      <c r="B21" s="541">
        <f t="shared" si="0"/>
        <v>0</v>
      </c>
      <c r="C21" s="542">
        <f t="shared" si="1"/>
        <v>20000</v>
      </c>
      <c r="D21" s="538">
        <f t="shared" si="2"/>
        <v>20000</v>
      </c>
      <c r="E21" s="212">
        <f t="shared" si="3"/>
        <v>100</v>
      </c>
      <c r="F21" s="555"/>
      <c r="G21" s="556"/>
      <c r="H21" s="11">
        <v>0</v>
      </c>
      <c r="I21" s="11" t="e">
        <f t="shared" si="4"/>
        <v>#DIV/0!</v>
      </c>
      <c r="J21" s="556"/>
      <c r="K21" s="556"/>
      <c r="L21" s="11">
        <v>0</v>
      </c>
      <c r="M21" s="11" t="e">
        <f t="shared" si="5"/>
        <v>#DIV/0!</v>
      </c>
      <c r="N21" s="556">
        <v>0</v>
      </c>
      <c r="O21" s="554">
        <v>20000</v>
      </c>
      <c r="P21" s="520">
        <v>20000</v>
      </c>
      <c r="Q21" s="11">
        <f t="shared" si="6"/>
        <v>100</v>
      </c>
      <c r="R21" s="554"/>
      <c r="S21" s="554"/>
      <c r="T21" s="520">
        <v>0</v>
      </c>
      <c r="U21" s="11" t="e">
        <f t="shared" si="8"/>
        <v>#DIV/0!</v>
      </c>
      <c r="V21" s="573"/>
      <c r="W21" s="573"/>
      <c r="X21" s="523"/>
      <c r="Y21" s="11"/>
      <c r="Z21" s="556"/>
      <c r="AA21" s="556"/>
      <c r="AB21" s="11">
        <v>0</v>
      </c>
      <c r="AC21" s="521" t="e">
        <f t="shared" si="7"/>
        <v>#DIV/0!</v>
      </c>
      <c r="AD21" s="11"/>
      <c r="AE21" s="210"/>
      <c r="AF21" s="211"/>
    </row>
    <row r="22" spans="1:32" ht="17.25" thickBot="1">
      <c r="A22" s="227" t="s">
        <v>913</v>
      </c>
      <c r="B22" s="541">
        <f t="shared" si="0"/>
        <v>0</v>
      </c>
      <c r="C22" s="542">
        <f t="shared" si="1"/>
        <v>5000</v>
      </c>
      <c r="D22" s="539">
        <f t="shared" si="2"/>
        <v>3729</v>
      </c>
      <c r="E22" s="212">
        <f t="shared" si="3"/>
        <v>74.58</v>
      </c>
      <c r="F22" s="557"/>
      <c r="G22" s="558"/>
      <c r="H22" s="522">
        <v>0</v>
      </c>
      <c r="I22" s="11" t="e">
        <f t="shared" si="4"/>
        <v>#DIV/0!</v>
      </c>
      <c r="J22" s="558"/>
      <c r="K22" s="558"/>
      <c r="L22" s="522">
        <v>0</v>
      </c>
      <c r="M22" s="11" t="e">
        <f t="shared" si="5"/>
        <v>#DIV/0!</v>
      </c>
      <c r="N22" s="558">
        <v>0</v>
      </c>
      <c r="O22" s="558">
        <v>5000</v>
      </c>
      <c r="P22" s="522">
        <v>3729</v>
      </c>
      <c r="Q22" s="11">
        <f t="shared" si="6"/>
        <v>74.58</v>
      </c>
      <c r="R22" s="558"/>
      <c r="S22" s="558"/>
      <c r="T22" s="522">
        <v>0</v>
      </c>
      <c r="U22" s="11" t="e">
        <f t="shared" si="8"/>
        <v>#DIV/0!</v>
      </c>
      <c r="V22" s="574"/>
      <c r="W22" s="574"/>
      <c r="X22" s="536"/>
      <c r="Y22" s="11"/>
      <c r="Z22" s="558"/>
      <c r="AA22" s="558"/>
      <c r="AB22" s="522">
        <v>0</v>
      </c>
      <c r="AC22" s="521" t="e">
        <f t="shared" si="7"/>
        <v>#DIV/0!</v>
      </c>
      <c r="AD22" s="11"/>
      <c r="AE22" s="210"/>
      <c r="AF22" s="211"/>
    </row>
    <row r="23" spans="1:32" ht="17.25" thickBot="1">
      <c r="A23" s="227" t="s">
        <v>914</v>
      </c>
      <c r="B23" s="541">
        <f t="shared" si="0"/>
        <v>1891000</v>
      </c>
      <c r="C23" s="542">
        <f t="shared" si="1"/>
        <v>1893624</v>
      </c>
      <c r="D23" s="539">
        <f t="shared" si="2"/>
        <v>1893588</v>
      </c>
      <c r="E23" s="212">
        <f t="shared" si="3"/>
        <v>99.998098883410862</v>
      </c>
      <c r="F23" s="557">
        <v>1631000</v>
      </c>
      <c r="G23" s="558">
        <v>1631000</v>
      </c>
      <c r="H23" s="522">
        <v>1630964</v>
      </c>
      <c r="I23" s="11">
        <f t="shared" si="4"/>
        <v>99.997792765174736</v>
      </c>
      <c r="J23" s="558">
        <v>260000</v>
      </c>
      <c r="K23" s="558">
        <v>262624</v>
      </c>
      <c r="L23" s="522">
        <v>262624</v>
      </c>
      <c r="M23" s="11">
        <f t="shared" si="5"/>
        <v>100</v>
      </c>
      <c r="N23" s="558"/>
      <c r="O23" s="558"/>
      <c r="P23" s="522">
        <v>0</v>
      </c>
      <c r="Q23" s="11" t="e">
        <f t="shared" si="6"/>
        <v>#DIV/0!</v>
      </c>
      <c r="R23" s="558"/>
      <c r="S23" s="558"/>
      <c r="T23" s="522">
        <v>0</v>
      </c>
      <c r="U23" s="11" t="e">
        <f t="shared" si="8"/>
        <v>#DIV/0!</v>
      </c>
      <c r="V23" s="574"/>
      <c r="W23" s="574"/>
      <c r="X23" s="536"/>
      <c r="Y23" s="11"/>
      <c r="Z23" s="558"/>
      <c r="AA23" s="558"/>
      <c r="AB23" s="522">
        <v>0</v>
      </c>
      <c r="AC23" s="521" t="e">
        <f t="shared" si="7"/>
        <v>#DIV/0!</v>
      </c>
      <c r="AD23" s="11"/>
      <c r="AE23" s="210"/>
      <c r="AF23" s="211"/>
    </row>
    <row r="24" spans="1:32" ht="17.25" thickBot="1">
      <c r="A24" s="227" t="s">
        <v>912</v>
      </c>
      <c r="B24" s="541">
        <f t="shared" si="0"/>
        <v>2591024</v>
      </c>
      <c r="C24" s="542">
        <f t="shared" si="1"/>
        <v>5000000</v>
      </c>
      <c r="D24" s="539">
        <f t="shared" si="2"/>
        <v>4926896</v>
      </c>
      <c r="E24" s="212">
        <f t="shared" si="3"/>
        <v>98.53792</v>
      </c>
      <c r="F24" s="557"/>
      <c r="G24" s="558"/>
      <c r="H24" s="522">
        <v>0</v>
      </c>
      <c r="I24" s="11" t="e">
        <f t="shared" si="4"/>
        <v>#DIV/0!</v>
      </c>
      <c r="J24" s="558"/>
      <c r="K24" s="558"/>
      <c r="L24" s="522">
        <v>0</v>
      </c>
      <c r="M24" s="11" t="e">
        <f t="shared" si="5"/>
        <v>#DIV/0!</v>
      </c>
      <c r="N24" s="558"/>
      <c r="O24" s="558"/>
      <c r="P24" s="522">
        <v>0</v>
      </c>
      <c r="Q24" s="11" t="e">
        <f t="shared" si="6"/>
        <v>#DIV/0!</v>
      </c>
      <c r="R24" s="558">
        <v>2591024</v>
      </c>
      <c r="S24" s="558">
        <v>5000000</v>
      </c>
      <c r="T24" s="522">
        <v>4926896</v>
      </c>
      <c r="U24" s="11">
        <f t="shared" si="8"/>
        <v>98.53792</v>
      </c>
      <c r="V24" s="574"/>
      <c r="W24" s="574"/>
      <c r="X24" s="536"/>
      <c r="Y24" s="11"/>
      <c r="Z24" s="558"/>
      <c r="AA24" s="558"/>
      <c r="AB24" s="522">
        <v>0</v>
      </c>
      <c r="AC24" s="521" t="e">
        <f t="shared" si="7"/>
        <v>#DIV/0!</v>
      </c>
      <c r="AD24" s="11"/>
      <c r="AE24" s="210"/>
      <c r="AF24" s="211"/>
    </row>
    <row r="25" spans="1:32" ht="17.25" thickBot="1">
      <c r="A25" s="227" t="s">
        <v>910</v>
      </c>
      <c r="B25" s="541">
        <f t="shared" si="0"/>
        <v>2381750</v>
      </c>
      <c r="C25" s="542">
        <f t="shared" si="1"/>
        <v>3087317</v>
      </c>
      <c r="D25" s="539">
        <f t="shared" si="2"/>
        <v>2640156</v>
      </c>
      <c r="E25" s="212">
        <f t="shared" si="3"/>
        <v>85.516194158228657</v>
      </c>
      <c r="F25" s="557">
        <v>2001750</v>
      </c>
      <c r="G25" s="558">
        <v>2204751</v>
      </c>
      <c r="H25" s="522">
        <v>2064195</v>
      </c>
      <c r="I25" s="11">
        <f t="shared" si="4"/>
        <v>93.624858317333789</v>
      </c>
      <c r="J25" s="558">
        <v>380000</v>
      </c>
      <c r="K25" s="558">
        <v>382566</v>
      </c>
      <c r="L25" s="522">
        <v>382566</v>
      </c>
      <c r="M25" s="11">
        <f t="shared" si="5"/>
        <v>100</v>
      </c>
      <c r="N25" s="558">
        <v>0</v>
      </c>
      <c r="O25" s="558">
        <v>500000</v>
      </c>
      <c r="P25" s="522">
        <v>193395</v>
      </c>
      <c r="Q25" s="11">
        <f t="shared" si="6"/>
        <v>38.679000000000002</v>
      </c>
      <c r="R25" s="558"/>
      <c r="S25" s="558"/>
      <c r="T25" s="522">
        <v>0</v>
      </c>
      <c r="U25" s="11" t="e">
        <f t="shared" si="8"/>
        <v>#DIV/0!</v>
      </c>
      <c r="V25" s="574"/>
      <c r="W25" s="574"/>
      <c r="X25" s="536"/>
      <c r="Y25" s="11"/>
      <c r="Z25" s="558"/>
      <c r="AA25" s="558"/>
      <c r="AB25" s="522">
        <v>0</v>
      </c>
      <c r="AC25" s="521" t="e">
        <f t="shared" si="7"/>
        <v>#DIV/0!</v>
      </c>
      <c r="AD25" s="11">
        <v>1</v>
      </c>
      <c r="AE25" s="210">
        <v>1</v>
      </c>
      <c r="AF25" s="211"/>
    </row>
    <row r="26" spans="1:32" ht="17.25" thickBot="1">
      <c r="A26" s="227" t="s">
        <v>915</v>
      </c>
      <c r="B26" s="541">
        <f t="shared" si="0"/>
        <v>0</v>
      </c>
      <c r="C26" s="542">
        <f t="shared" si="1"/>
        <v>29819910</v>
      </c>
      <c r="D26" s="539">
        <f t="shared" si="2"/>
        <v>27708123</v>
      </c>
      <c r="E26" s="212">
        <f t="shared" si="3"/>
        <v>92.918197942247318</v>
      </c>
      <c r="F26" s="557"/>
      <c r="G26" s="558"/>
      <c r="H26" s="522">
        <v>0</v>
      </c>
      <c r="I26" s="11" t="e">
        <f t="shared" si="4"/>
        <v>#DIV/0!</v>
      </c>
      <c r="J26" s="558"/>
      <c r="K26" s="558"/>
      <c r="L26" s="522">
        <v>0</v>
      </c>
      <c r="M26" s="11" t="e">
        <f t="shared" si="5"/>
        <v>#DIV/0!</v>
      </c>
      <c r="N26" s="558">
        <v>0</v>
      </c>
      <c r="O26" s="558">
        <v>500000</v>
      </c>
      <c r="P26" s="522">
        <v>497620</v>
      </c>
      <c r="Q26" s="11">
        <f t="shared" si="6"/>
        <v>99.524000000000001</v>
      </c>
      <c r="R26" s="558"/>
      <c r="S26" s="558">
        <v>29319910</v>
      </c>
      <c r="T26" s="522">
        <v>27210503</v>
      </c>
      <c r="U26" s="11">
        <f t="shared" si="8"/>
        <v>92.805547493153966</v>
      </c>
      <c r="V26" s="574"/>
      <c r="W26" s="574"/>
      <c r="X26" s="536"/>
      <c r="Y26" s="11"/>
      <c r="Z26" s="558"/>
      <c r="AA26" s="558"/>
      <c r="AB26" s="522">
        <v>0</v>
      </c>
      <c r="AC26" s="521" t="e">
        <f t="shared" si="7"/>
        <v>#DIV/0!</v>
      </c>
      <c r="AD26" s="11"/>
      <c r="AE26" s="210"/>
      <c r="AF26" s="211"/>
    </row>
    <row r="27" spans="1:32" ht="17.25" thickBot="1">
      <c r="A27" s="227" t="s">
        <v>911</v>
      </c>
      <c r="B27" s="541">
        <f t="shared" si="0"/>
        <v>0</v>
      </c>
      <c r="C27" s="542">
        <f t="shared" si="1"/>
        <v>0</v>
      </c>
      <c r="D27" s="539">
        <f t="shared" si="2"/>
        <v>83075</v>
      </c>
      <c r="E27" s="212" t="e">
        <f t="shared" si="3"/>
        <v>#DIV/0!</v>
      </c>
      <c r="F27" s="557"/>
      <c r="G27" s="558"/>
      <c r="H27" s="522">
        <v>0</v>
      </c>
      <c r="I27" s="11" t="e">
        <f t="shared" si="4"/>
        <v>#DIV/0!</v>
      </c>
      <c r="J27" s="558"/>
      <c r="K27" s="558"/>
      <c r="L27" s="522">
        <v>0</v>
      </c>
      <c r="M27" s="11" t="e">
        <f t="shared" si="5"/>
        <v>#DIV/0!</v>
      </c>
      <c r="N27" s="558"/>
      <c r="O27" s="558"/>
      <c r="P27" s="522">
        <v>83075</v>
      </c>
      <c r="Q27" s="11" t="e">
        <f t="shared" si="6"/>
        <v>#DIV/0!</v>
      </c>
      <c r="R27" s="558"/>
      <c r="S27" s="558"/>
      <c r="T27" s="522">
        <v>0</v>
      </c>
      <c r="U27" s="11" t="e">
        <f t="shared" si="8"/>
        <v>#DIV/0!</v>
      </c>
      <c r="V27" s="574"/>
      <c r="W27" s="574"/>
      <c r="X27" s="536"/>
      <c r="Y27" s="11"/>
      <c r="Z27" s="558"/>
      <c r="AA27" s="558"/>
      <c r="AB27" s="522">
        <v>0</v>
      </c>
      <c r="AC27" s="521" t="e">
        <f t="shared" si="7"/>
        <v>#DIV/0!</v>
      </c>
      <c r="AD27" s="11"/>
      <c r="AE27" s="210"/>
      <c r="AF27" s="211"/>
    </row>
    <row r="28" spans="1:32" ht="17.25" thickBot="1">
      <c r="A28" s="227" t="s">
        <v>917</v>
      </c>
      <c r="B28" s="541">
        <f t="shared" si="0"/>
        <v>0</v>
      </c>
      <c r="C28" s="542">
        <f t="shared" si="1"/>
        <v>0</v>
      </c>
      <c r="D28" s="539">
        <f t="shared" si="2"/>
        <v>5125</v>
      </c>
      <c r="E28" s="212" t="e">
        <f t="shared" si="3"/>
        <v>#DIV/0!</v>
      </c>
      <c r="F28" s="557"/>
      <c r="G28" s="558"/>
      <c r="H28" s="522">
        <v>0</v>
      </c>
      <c r="I28" s="11" t="e">
        <f t="shared" si="4"/>
        <v>#DIV/0!</v>
      </c>
      <c r="J28" s="558"/>
      <c r="K28" s="558"/>
      <c r="L28" s="522">
        <v>0</v>
      </c>
      <c r="M28" s="11" t="e">
        <f t="shared" si="5"/>
        <v>#DIV/0!</v>
      </c>
      <c r="N28" s="558"/>
      <c r="O28" s="558"/>
      <c r="P28" s="522">
        <v>5125</v>
      </c>
      <c r="Q28" s="11" t="e">
        <f t="shared" si="6"/>
        <v>#DIV/0!</v>
      </c>
      <c r="R28" s="558"/>
      <c r="S28" s="558"/>
      <c r="T28" s="522">
        <v>0</v>
      </c>
      <c r="U28" s="11" t="e">
        <f t="shared" si="8"/>
        <v>#DIV/0!</v>
      </c>
      <c r="V28" s="574"/>
      <c r="W28" s="574"/>
      <c r="X28" s="536"/>
      <c r="Y28" s="11"/>
      <c r="Z28" s="558"/>
      <c r="AA28" s="558"/>
      <c r="AB28" s="522">
        <v>0</v>
      </c>
      <c r="AC28" s="521" t="e">
        <f t="shared" si="7"/>
        <v>#DIV/0!</v>
      </c>
      <c r="AD28" s="11"/>
      <c r="AE28" s="210"/>
      <c r="AF28" s="211"/>
    </row>
    <row r="29" spans="1:32" ht="17.25" thickBot="1">
      <c r="A29" s="227" t="s">
        <v>919</v>
      </c>
      <c r="B29" s="541">
        <f t="shared" si="0"/>
        <v>0</v>
      </c>
      <c r="C29" s="542">
        <f t="shared" si="1"/>
        <v>0</v>
      </c>
      <c r="D29" s="539">
        <f t="shared" si="2"/>
        <v>1464</v>
      </c>
      <c r="E29" s="212" t="e">
        <f t="shared" si="3"/>
        <v>#DIV/0!</v>
      </c>
      <c r="F29" s="557"/>
      <c r="G29" s="558"/>
      <c r="H29" s="522">
        <v>0</v>
      </c>
      <c r="I29" s="11" t="e">
        <f t="shared" si="4"/>
        <v>#DIV/0!</v>
      </c>
      <c r="J29" s="558"/>
      <c r="K29" s="558"/>
      <c r="L29" s="522">
        <v>0</v>
      </c>
      <c r="M29" s="11" t="e">
        <f t="shared" si="5"/>
        <v>#DIV/0!</v>
      </c>
      <c r="N29" s="558"/>
      <c r="O29" s="558"/>
      <c r="P29" s="522">
        <v>1464</v>
      </c>
      <c r="Q29" s="11" t="e">
        <f t="shared" si="6"/>
        <v>#DIV/0!</v>
      </c>
      <c r="R29" s="558"/>
      <c r="S29" s="558"/>
      <c r="T29" s="522">
        <v>0</v>
      </c>
      <c r="U29" s="11" t="e">
        <f t="shared" si="8"/>
        <v>#DIV/0!</v>
      </c>
      <c r="V29" s="574"/>
      <c r="W29" s="574"/>
      <c r="X29" s="536"/>
      <c r="Y29" s="11"/>
      <c r="Z29" s="558"/>
      <c r="AA29" s="558"/>
      <c r="AB29" s="522">
        <v>0</v>
      </c>
      <c r="AC29" s="521" t="e">
        <f t="shared" si="7"/>
        <v>#DIV/0!</v>
      </c>
      <c r="AD29" s="11"/>
      <c r="AE29" s="210"/>
      <c r="AF29" s="211"/>
    </row>
    <row r="30" spans="1:32" ht="17.25" thickBot="1">
      <c r="A30" s="227" t="s">
        <v>923</v>
      </c>
      <c r="B30" s="541">
        <f t="shared" si="0"/>
        <v>90000</v>
      </c>
      <c r="C30" s="542">
        <f t="shared" si="1"/>
        <v>926618</v>
      </c>
      <c r="D30" s="539">
        <f t="shared" si="2"/>
        <v>916373</v>
      </c>
      <c r="E30" s="212">
        <f t="shared" si="3"/>
        <v>98.894366394781883</v>
      </c>
      <c r="F30" s="557"/>
      <c r="G30" s="558">
        <v>533000</v>
      </c>
      <c r="H30" s="522">
        <v>533430</v>
      </c>
      <c r="I30" s="11">
        <f t="shared" si="4"/>
        <v>100.08067542213882</v>
      </c>
      <c r="J30" s="558">
        <v>90000</v>
      </c>
      <c r="K30" s="558">
        <v>93618</v>
      </c>
      <c r="L30" s="522">
        <v>93618</v>
      </c>
      <c r="M30" s="11">
        <f t="shared" si="5"/>
        <v>100</v>
      </c>
      <c r="N30" s="558">
        <v>0</v>
      </c>
      <c r="O30" s="558">
        <v>300000</v>
      </c>
      <c r="P30" s="522">
        <v>289325</v>
      </c>
      <c r="Q30" s="11">
        <f t="shared" si="6"/>
        <v>96.441666666666663</v>
      </c>
      <c r="R30" s="558"/>
      <c r="S30" s="558"/>
      <c r="T30" s="522">
        <v>0</v>
      </c>
      <c r="U30" s="11" t="e">
        <f t="shared" si="8"/>
        <v>#DIV/0!</v>
      </c>
      <c r="V30" s="574"/>
      <c r="W30" s="574"/>
      <c r="X30" s="536"/>
      <c r="Y30" s="11"/>
      <c r="Z30" s="558"/>
      <c r="AA30" s="558"/>
      <c r="AB30" s="522">
        <v>0</v>
      </c>
      <c r="AC30" s="521" t="e">
        <f t="shared" si="7"/>
        <v>#DIV/0!</v>
      </c>
      <c r="AD30" s="11"/>
      <c r="AE30" s="210"/>
      <c r="AF30" s="211"/>
    </row>
    <row r="31" spans="1:32" ht="17.25" thickBot="1">
      <c r="A31" s="227" t="s">
        <v>922</v>
      </c>
      <c r="B31" s="541">
        <f t="shared" si="0"/>
        <v>0</v>
      </c>
      <c r="C31" s="542">
        <f t="shared" si="1"/>
        <v>400000</v>
      </c>
      <c r="D31" s="539">
        <f t="shared" si="2"/>
        <v>368582</v>
      </c>
      <c r="E31" s="212">
        <f t="shared" si="3"/>
        <v>92.145499999999998</v>
      </c>
      <c r="F31" s="557"/>
      <c r="G31" s="558"/>
      <c r="H31" s="522">
        <v>0</v>
      </c>
      <c r="I31" s="11" t="e">
        <f t="shared" si="4"/>
        <v>#DIV/0!</v>
      </c>
      <c r="J31" s="558"/>
      <c r="K31" s="558"/>
      <c r="L31" s="522">
        <v>0</v>
      </c>
      <c r="M31" s="11" t="e">
        <f t="shared" si="5"/>
        <v>#DIV/0!</v>
      </c>
      <c r="N31" s="558">
        <v>0</v>
      </c>
      <c r="O31" s="558">
        <v>400000</v>
      </c>
      <c r="P31" s="522">
        <v>368582</v>
      </c>
      <c r="Q31" s="11">
        <f t="shared" si="6"/>
        <v>92.145499999999998</v>
      </c>
      <c r="R31" s="558"/>
      <c r="S31" s="558"/>
      <c r="T31" s="522">
        <v>0</v>
      </c>
      <c r="U31" s="11" t="e">
        <f t="shared" si="8"/>
        <v>#DIV/0!</v>
      </c>
      <c r="V31" s="574"/>
      <c r="W31" s="574"/>
      <c r="X31" s="536"/>
      <c r="Y31" s="11"/>
      <c r="Z31" s="558"/>
      <c r="AA31" s="558"/>
      <c r="AB31" s="522">
        <v>0</v>
      </c>
      <c r="AC31" s="521" t="e">
        <f t="shared" si="7"/>
        <v>#DIV/0!</v>
      </c>
      <c r="AD31" s="11"/>
      <c r="AE31" s="210"/>
      <c r="AF31" s="211"/>
    </row>
    <row r="32" spans="1:32" ht="17.25" thickBot="1">
      <c r="A32" s="227" t="s">
        <v>924</v>
      </c>
      <c r="B32" s="541">
        <f t="shared" si="0"/>
        <v>3400000</v>
      </c>
      <c r="C32" s="542">
        <f t="shared" si="1"/>
        <v>3411000</v>
      </c>
      <c r="D32" s="539">
        <f t="shared" si="2"/>
        <v>3410668</v>
      </c>
      <c r="E32" s="212">
        <f t="shared" si="3"/>
        <v>99.990266783934331</v>
      </c>
      <c r="F32" s="557"/>
      <c r="G32" s="558"/>
      <c r="H32" s="522">
        <v>0</v>
      </c>
      <c r="I32" s="11" t="e">
        <f t="shared" si="4"/>
        <v>#DIV/0!</v>
      </c>
      <c r="J32" s="558"/>
      <c r="K32" s="558"/>
      <c r="L32" s="522">
        <v>0</v>
      </c>
      <c r="M32" s="11" t="e">
        <f t="shared" si="5"/>
        <v>#DIV/0!</v>
      </c>
      <c r="N32" s="558">
        <v>0</v>
      </c>
      <c r="O32" s="558">
        <v>11000</v>
      </c>
      <c r="P32" s="522">
        <v>10668</v>
      </c>
      <c r="Q32" s="11">
        <f t="shared" si="6"/>
        <v>96.981818181818184</v>
      </c>
      <c r="R32" s="558">
        <v>3400000</v>
      </c>
      <c r="S32" s="558">
        <v>3400000</v>
      </c>
      <c r="T32" s="522">
        <v>3400000</v>
      </c>
      <c r="U32" s="11">
        <f t="shared" si="8"/>
        <v>100</v>
      </c>
      <c r="V32" s="574"/>
      <c r="W32" s="574"/>
      <c r="X32" s="536"/>
      <c r="Y32" s="11"/>
      <c r="Z32" s="558"/>
      <c r="AA32" s="558"/>
      <c r="AB32" s="522">
        <v>0</v>
      </c>
      <c r="AC32" s="521" t="e">
        <f t="shared" si="7"/>
        <v>#DIV/0!</v>
      </c>
      <c r="AD32" s="11"/>
      <c r="AE32" s="210"/>
      <c r="AF32" s="211"/>
    </row>
    <row r="33" spans="1:285" ht="17.25" thickBot="1">
      <c r="A33" s="227" t="s">
        <v>918</v>
      </c>
      <c r="B33" s="541">
        <f t="shared" si="0"/>
        <v>90000</v>
      </c>
      <c r="C33" s="542">
        <f t="shared" si="1"/>
        <v>612266</v>
      </c>
      <c r="D33" s="539">
        <f t="shared" si="2"/>
        <v>612766</v>
      </c>
      <c r="E33" s="212">
        <f t="shared" si="3"/>
        <v>100.08166385198589</v>
      </c>
      <c r="F33" s="557"/>
      <c r="G33" s="558">
        <v>521000</v>
      </c>
      <c r="H33" s="522">
        <v>521500</v>
      </c>
      <c r="I33" s="11">
        <f t="shared" si="4"/>
        <v>100.09596928982725</v>
      </c>
      <c r="J33" s="558">
        <v>90000</v>
      </c>
      <c r="K33" s="558">
        <v>91266</v>
      </c>
      <c r="L33" s="522">
        <v>91266</v>
      </c>
      <c r="M33" s="11">
        <f t="shared" si="5"/>
        <v>100</v>
      </c>
      <c r="N33" s="558"/>
      <c r="O33" s="558"/>
      <c r="P33" s="522">
        <v>0</v>
      </c>
      <c r="Q33" s="11" t="e">
        <f t="shared" si="6"/>
        <v>#DIV/0!</v>
      </c>
      <c r="R33" s="558"/>
      <c r="S33" s="558"/>
      <c r="T33" s="522">
        <v>0</v>
      </c>
      <c r="U33" s="11" t="e">
        <f t="shared" si="8"/>
        <v>#DIV/0!</v>
      </c>
      <c r="V33" s="574"/>
      <c r="W33" s="574"/>
      <c r="X33" s="536"/>
      <c r="Y33" s="11"/>
      <c r="Z33" s="558"/>
      <c r="AA33" s="558"/>
      <c r="AB33" s="522">
        <v>0</v>
      </c>
      <c r="AC33" s="521" t="e">
        <f t="shared" si="7"/>
        <v>#DIV/0!</v>
      </c>
      <c r="AD33" s="11">
        <v>1</v>
      </c>
      <c r="AE33" s="210">
        <v>1</v>
      </c>
      <c r="AF33" s="211"/>
    </row>
    <row r="34" spans="1:285" ht="17.25" thickBot="1">
      <c r="A34" s="227" t="s">
        <v>134</v>
      </c>
      <c r="B34" s="541">
        <f t="shared" si="0"/>
        <v>0</v>
      </c>
      <c r="C34" s="542">
        <f t="shared" si="1"/>
        <v>13076300</v>
      </c>
      <c r="D34" s="539">
        <f>SUM(H34+L34+P34+T34+X34+AB34)</f>
        <v>4788579</v>
      </c>
      <c r="E34" s="212">
        <f t="shared" si="3"/>
        <v>36.62029014323624</v>
      </c>
      <c r="F34" s="557"/>
      <c r="G34" s="558"/>
      <c r="H34" s="522">
        <v>0</v>
      </c>
      <c r="I34" s="11" t="e">
        <f t="shared" si="4"/>
        <v>#DIV/0!</v>
      </c>
      <c r="J34" s="558"/>
      <c r="K34" s="558"/>
      <c r="L34" s="522">
        <v>0</v>
      </c>
      <c r="M34" s="11" t="e">
        <f t="shared" si="5"/>
        <v>#DIV/0!</v>
      </c>
      <c r="N34" s="558"/>
      <c r="O34" s="558"/>
      <c r="P34" s="522">
        <v>0</v>
      </c>
      <c r="Q34" s="11" t="e">
        <f t="shared" si="6"/>
        <v>#DIV/0!</v>
      </c>
      <c r="R34" s="558"/>
      <c r="S34" s="558"/>
      <c r="T34" s="522">
        <v>0</v>
      </c>
      <c r="U34" s="11" t="e">
        <f t="shared" si="8"/>
        <v>#DIV/0!</v>
      </c>
      <c r="V34" s="574">
        <v>0</v>
      </c>
      <c r="W34" s="574">
        <v>13076300</v>
      </c>
      <c r="X34" s="536">
        <v>4788579</v>
      </c>
      <c r="Y34" s="11"/>
      <c r="Z34" s="558"/>
      <c r="AA34" s="558"/>
      <c r="AB34" s="522">
        <v>0</v>
      </c>
      <c r="AC34" s="521" t="e">
        <f t="shared" si="7"/>
        <v>#DIV/0!</v>
      </c>
      <c r="AD34" s="11"/>
      <c r="AE34" s="210"/>
      <c r="AF34" s="211"/>
    </row>
    <row r="35" spans="1:285" ht="17.25" thickBot="1">
      <c r="A35" s="229" t="s">
        <v>136</v>
      </c>
      <c r="B35" s="541">
        <f t="shared" si="0"/>
        <v>2650000</v>
      </c>
      <c r="C35" s="542">
        <f t="shared" si="1"/>
        <v>2800000</v>
      </c>
      <c r="D35" s="540">
        <f t="shared" si="2"/>
        <v>2659387</v>
      </c>
      <c r="E35" s="212">
        <f t="shared" si="3"/>
        <v>94.978107142857141</v>
      </c>
      <c r="F35" s="555"/>
      <c r="G35" s="556"/>
      <c r="H35" s="11">
        <v>0</v>
      </c>
      <c r="I35" s="11" t="e">
        <f t="shared" si="4"/>
        <v>#DIV/0!</v>
      </c>
      <c r="J35" s="556"/>
      <c r="K35" s="556"/>
      <c r="L35" s="11">
        <v>0</v>
      </c>
      <c r="M35" s="11" t="e">
        <f t="shared" si="5"/>
        <v>#DIV/0!</v>
      </c>
      <c r="N35" s="556"/>
      <c r="O35" s="556"/>
      <c r="P35" s="11">
        <v>0</v>
      </c>
      <c r="Q35" s="11" t="e">
        <f t="shared" si="6"/>
        <v>#DIV/0!</v>
      </c>
      <c r="R35" s="556">
        <v>2650000</v>
      </c>
      <c r="S35" s="556">
        <v>2800000</v>
      </c>
      <c r="T35" s="11">
        <v>2659387</v>
      </c>
      <c r="U35" s="11">
        <f t="shared" si="8"/>
        <v>94.978107142857141</v>
      </c>
      <c r="V35" s="556"/>
      <c r="W35" s="556"/>
      <c r="X35" s="11"/>
      <c r="Y35" s="11"/>
      <c r="Z35" s="556"/>
      <c r="AA35" s="556"/>
      <c r="AB35" s="11">
        <v>0</v>
      </c>
      <c r="AC35" s="521" t="e">
        <f t="shared" si="7"/>
        <v>#DIV/0!</v>
      </c>
      <c r="AD35" s="11"/>
      <c r="AE35" s="210"/>
      <c r="AF35" s="211"/>
    </row>
    <row r="36" spans="1:285" ht="17.25" thickBot="1">
      <c r="A36" s="230" t="s">
        <v>27</v>
      </c>
      <c r="B36" s="541">
        <f t="shared" si="0"/>
        <v>98261630</v>
      </c>
      <c r="C36" s="542">
        <f t="shared" si="1"/>
        <v>202846293</v>
      </c>
      <c r="D36" s="209">
        <f>SUM(D12:D35)</f>
        <v>160871231</v>
      </c>
      <c r="E36" s="212">
        <f t="shared" si="3"/>
        <v>79.306961256620056</v>
      </c>
      <c r="F36" s="559">
        <f>SUM(F12:F35)</f>
        <v>50223750</v>
      </c>
      <c r="G36" s="560">
        <f>SUM(G12:G35)</f>
        <v>54810751</v>
      </c>
      <c r="H36" s="217">
        <f>SUM(H12:H35)</f>
        <v>54123641</v>
      </c>
      <c r="I36" s="524">
        <f t="shared" si="4"/>
        <v>98.746395574838957</v>
      </c>
      <c r="J36" s="559">
        <f>SUM(J12:J35)</f>
        <v>6296333</v>
      </c>
      <c r="K36" s="560">
        <f>SUM(K12:K35)</f>
        <v>6650484</v>
      </c>
      <c r="L36" s="216">
        <f>SUM(L12:L35)</f>
        <v>6650484</v>
      </c>
      <c r="M36" s="11">
        <f t="shared" si="5"/>
        <v>100</v>
      </c>
      <c r="N36" s="560">
        <f>SUM(N12:N35)</f>
        <v>32750523</v>
      </c>
      <c r="O36" s="560">
        <f>SUM(O12:O35)</f>
        <v>83356796</v>
      </c>
      <c r="P36" s="216">
        <v>52854970</v>
      </c>
      <c r="Q36" s="11">
        <f t="shared" si="6"/>
        <v>63.408111319441787</v>
      </c>
      <c r="R36" s="560">
        <f>SUM(R13:R35)</f>
        <v>8991024</v>
      </c>
      <c r="S36" s="560">
        <f>SUM(S12:S35)</f>
        <v>41219910</v>
      </c>
      <c r="T36" s="216">
        <v>38796611</v>
      </c>
      <c r="U36" s="11">
        <f t="shared" si="8"/>
        <v>94.12104732882726</v>
      </c>
      <c r="V36" s="560">
        <f>SUM(V12:V35)</f>
        <v>0</v>
      </c>
      <c r="W36" s="560">
        <f>SUM(W12:W35)</f>
        <v>13076300</v>
      </c>
      <c r="X36" s="216">
        <f>SUM(X12:X35)</f>
        <v>4788579</v>
      </c>
      <c r="Y36" s="216">
        <f>(X36/W36)*100</f>
        <v>36.62029014323624</v>
      </c>
      <c r="Z36" s="560">
        <f>SUM(Z12:Z35)</f>
        <v>0</v>
      </c>
      <c r="AA36" s="560">
        <f>SUM(AA12:AA35)</f>
        <v>3732052</v>
      </c>
      <c r="AB36" s="216">
        <f>SUM(AB12:AB35)</f>
        <v>3731972</v>
      </c>
      <c r="AC36" s="521">
        <f t="shared" si="7"/>
        <v>99.997856407145463</v>
      </c>
      <c r="AD36" s="216">
        <f>SUM(AD12:AD35)</f>
        <v>48</v>
      </c>
      <c r="AE36" s="216">
        <f>SUM(AE12:AE35)</f>
        <v>48</v>
      </c>
      <c r="AF36" s="216">
        <f>SUM(AF12:AF35)</f>
        <v>38</v>
      </c>
    </row>
    <row r="37" spans="1:285" ht="17.25" thickBot="1">
      <c r="A37" s="525" t="s">
        <v>28</v>
      </c>
      <c r="B37" s="543">
        <f>SUM(F37,J37,N37,R37,V37,Z37)</f>
        <v>0</v>
      </c>
      <c r="C37" s="544">
        <f>SUM(G37,K37,O37,S37,W37,AA37)</f>
        <v>112766439</v>
      </c>
      <c r="D37" s="526">
        <f>H37+L37+P37+T37+X37+AB37</f>
        <v>48967531</v>
      </c>
      <c r="E37" s="212">
        <f t="shared" si="3"/>
        <v>43.423851488296087</v>
      </c>
      <c r="F37" s="561"/>
      <c r="G37" s="562"/>
      <c r="H37" s="12"/>
      <c r="I37" s="212"/>
      <c r="J37" s="562"/>
      <c r="K37" s="562"/>
      <c r="L37" s="527"/>
      <c r="M37" s="216"/>
      <c r="N37" s="562"/>
      <c r="O37" s="562"/>
      <c r="P37" s="12"/>
      <c r="Q37" s="216"/>
      <c r="R37" s="562"/>
      <c r="S37" s="562"/>
      <c r="T37" s="12"/>
      <c r="U37" s="12"/>
      <c r="V37" s="562"/>
      <c r="W37" s="562"/>
      <c r="X37" s="12"/>
      <c r="Y37" s="12"/>
      <c r="Z37" s="575"/>
      <c r="AA37" s="575">
        <v>112766439</v>
      </c>
      <c r="AB37" s="527">
        <v>48967531</v>
      </c>
      <c r="AC37" s="528">
        <f>AB37/AA37*100</f>
        <v>43.423851488296087</v>
      </c>
      <c r="AD37" s="12"/>
      <c r="AE37" s="12"/>
      <c r="AF37" s="214"/>
    </row>
    <row r="38" spans="1:285" ht="17.25" thickBot="1">
      <c r="A38" s="444" t="s">
        <v>29</v>
      </c>
      <c r="B38" s="543">
        <f t="shared" ref="B38:B40" si="9">SUM(F38,J38,N38,R38,V38,Z38)</f>
        <v>0</v>
      </c>
      <c r="C38" s="544">
        <f t="shared" ref="C38:C40" si="10">SUM(G38,K38,O38,S38,W38,AA38)</f>
        <v>4177500</v>
      </c>
      <c r="D38" s="526">
        <f t="shared" ref="D38:D40" si="11">H38+L38+P38+T38+X38+AB38</f>
        <v>4177500</v>
      </c>
      <c r="E38" s="11">
        <f>D38/C38*100</f>
        <v>100</v>
      </c>
      <c r="F38" s="563"/>
      <c r="G38" s="564"/>
      <c r="H38" s="14"/>
      <c r="I38" s="11"/>
      <c r="J38" s="564"/>
      <c r="K38" s="564"/>
      <c r="L38" s="529">
        <f>'[1]2.b.melléklet'!D13</f>
        <v>0</v>
      </c>
      <c r="M38" s="216"/>
      <c r="N38" s="564"/>
      <c r="O38" s="564"/>
      <c r="P38" s="14"/>
      <c r="Q38" s="216"/>
      <c r="R38" s="564"/>
      <c r="S38" s="564"/>
      <c r="T38" s="14"/>
      <c r="U38" s="14"/>
      <c r="V38" s="564"/>
      <c r="W38" s="564"/>
      <c r="X38" s="14"/>
      <c r="Y38" s="14"/>
      <c r="Z38" s="564">
        <v>0</v>
      </c>
      <c r="AA38" s="564">
        <v>4177500</v>
      </c>
      <c r="AB38" s="14">
        <v>4177500</v>
      </c>
      <c r="AC38" s="530"/>
      <c r="AD38" s="14"/>
      <c r="AE38" s="14"/>
      <c r="AF38" s="211"/>
    </row>
    <row r="39" spans="1:285" ht="17.25" thickBot="1">
      <c r="A39" s="444" t="s">
        <v>30</v>
      </c>
      <c r="B39" s="543">
        <f t="shared" si="9"/>
        <v>0</v>
      </c>
      <c r="C39" s="544">
        <f t="shared" si="10"/>
        <v>0</v>
      </c>
      <c r="D39" s="526">
        <f t="shared" si="11"/>
        <v>0</v>
      </c>
      <c r="E39" s="11"/>
      <c r="F39" s="563"/>
      <c r="G39" s="564"/>
      <c r="H39" s="14"/>
      <c r="I39" s="11"/>
      <c r="J39" s="564"/>
      <c r="K39" s="564"/>
      <c r="L39" s="529">
        <f>'[1]2.b.melléklet'!D16</f>
        <v>0</v>
      </c>
      <c r="M39" s="216"/>
      <c r="N39" s="564"/>
      <c r="O39" s="564"/>
      <c r="P39" s="14"/>
      <c r="Q39" s="216"/>
      <c r="R39" s="564"/>
      <c r="S39" s="564"/>
      <c r="T39" s="14"/>
      <c r="U39" s="14"/>
      <c r="V39" s="564"/>
      <c r="W39" s="564"/>
      <c r="X39" s="14"/>
      <c r="Y39" s="14"/>
      <c r="Z39" s="564"/>
      <c r="AA39" s="564"/>
      <c r="AB39" s="14">
        <v>0</v>
      </c>
      <c r="AC39" s="530"/>
      <c r="AD39" s="14"/>
      <c r="AE39" s="14"/>
      <c r="AF39" s="211"/>
    </row>
    <row r="40" spans="1:285" ht="17.25" thickBot="1">
      <c r="A40" s="445" t="s">
        <v>31</v>
      </c>
      <c r="B40" s="543">
        <f t="shared" si="9"/>
        <v>0</v>
      </c>
      <c r="C40" s="544">
        <f t="shared" si="10"/>
        <v>0</v>
      </c>
      <c r="D40" s="531">
        <f t="shared" si="11"/>
        <v>0</v>
      </c>
      <c r="E40" s="522"/>
      <c r="F40" s="565"/>
      <c r="G40" s="566"/>
      <c r="H40" s="218"/>
      <c r="I40" s="522"/>
      <c r="J40" s="566"/>
      <c r="K40" s="566"/>
      <c r="L40" s="532"/>
      <c r="M40" s="216"/>
      <c r="N40" s="571"/>
      <c r="O40" s="571"/>
      <c r="P40" s="532"/>
      <c r="Q40" s="216"/>
      <c r="R40" s="571"/>
      <c r="S40" s="571"/>
      <c r="T40" s="532"/>
      <c r="U40" s="532"/>
      <c r="V40" s="571"/>
      <c r="W40" s="571"/>
      <c r="X40" s="532"/>
      <c r="Y40" s="532"/>
      <c r="Z40" s="571"/>
      <c r="AA40" s="571"/>
      <c r="AB40" s="532">
        <v>0</v>
      </c>
      <c r="AC40" s="533"/>
      <c r="AD40" s="218"/>
      <c r="AE40" s="218"/>
      <c r="AF40" s="215"/>
    </row>
    <row r="41" spans="1:285" ht="17.25" thickBot="1">
      <c r="A41" s="230" t="s">
        <v>32</v>
      </c>
      <c r="B41" s="545">
        <f>SUM(B37:B40)</f>
        <v>0</v>
      </c>
      <c r="C41" s="546">
        <f>SUM(C37:C40)</f>
        <v>116943939</v>
      </c>
      <c r="D41" s="209">
        <f>H41+L41+P41+T41+X41+AB41</f>
        <v>53145031</v>
      </c>
      <c r="E41" s="524">
        <f t="shared" si="3"/>
        <v>45.444878507128109</v>
      </c>
      <c r="F41" s="567"/>
      <c r="G41" s="546"/>
      <c r="H41" s="15">
        <f t="shared" ref="H41:L41" si="12">SUM(H37:H40)</f>
        <v>0</v>
      </c>
      <c r="I41" s="534"/>
      <c r="J41" s="546"/>
      <c r="K41" s="546"/>
      <c r="L41" s="15">
        <f t="shared" si="12"/>
        <v>0</v>
      </c>
      <c r="M41" s="216"/>
      <c r="N41" s="546"/>
      <c r="O41" s="546"/>
      <c r="P41" s="15">
        <f t="shared" ref="P41" si="13">SUM(P37:P40)</f>
        <v>0</v>
      </c>
      <c r="Q41" s="216"/>
      <c r="R41" s="546"/>
      <c r="S41" s="546"/>
      <c r="T41" s="15">
        <f t="shared" ref="T41" si="14">SUM(T37:T40)</f>
        <v>0</v>
      </c>
      <c r="U41" s="15"/>
      <c r="V41" s="546">
        <f>SUM(V37:V40)</f>
        <v>0</v>
      </c>
      <c r="W41" s="546">
        <f t="shared" ref="W41:X41" si="15">SUM(W37:W40)</f>
        <v>0</v>
      </c>
      <c r="X41" s="15">
        <f t="shared" si="15"/>
        <v>0</v>
      </c>
      <c r="Y41" s="15"/>
      <c r="Z41" s="546">
        <f>SUM(Z37:Z40)</f>
        <v>0</v>
      </c>
      <c r="AA41" s="546">
        <f t="shared" ref="AA41:AB41" si="16">SUM(AA37:AA40)</f>
        <v>116943939</v>
      </c>
      <c r="AB41" s="15">
        <f t="shared" si="16"/>
        <v>53145031</v>
      </c>
      <c r="AC41" s="208">
        <f>AB41/AA41*100</f>
        <v>45.444878507128109</v>
      </c>
      <c r="AD41" s="219"/>
      <c r="AE41" s="219"/>
      <c r="AF41" s="220"/>
    </row>
    <row r="42" spans="1:285" ht="17.25" thickBot="1">
      <c r="A42" s="230" t="s">
        <v>33</v>
      </c>
      <c r="B42" s="545">
        <f>SUM(B36,B41)</f>
        <v>98261630</v>
      </c>
      <c r="C42" s="546">
        <f>SUM(C36,C41)</f>
        <v>319790232</v>
      </c>
      <c r="D42" s="208">
        <v>214091288</v>
      </c>
      <c r="E42" s="524">
        <f t="shared" si="3"/>
        <v>66.947413203039915</v>
      </c>
      <c r="F42" s="567"/>
      <c r="G42" s="546"/>
      <c r="H42" s="15">
        <f t="shared" ref="H42:L42" si="17">H36+H41</f>
        <v>54123641</v>
      </c>
      <c r="I42" s="524" t="e">
        <f t="shared" si="4"/>
        <v>#DIV/0!</v>
      </c>
      <c r="J42" s="546"/>
      <c r="K42" s="546"/>
      <c r="L42" s="15">
        <f t="shared" si="17"/>
        <v>6650484</v>
      </c>
      <c r="M42" s="216" t="e">
        <f t="shared" ref="M42:M46" si="18">(L42/K42)*100</f>
        <v>#DIV/0!</v>
      </c>
      <c r="N42" s="546"/>
      <c r="O42" s="546"/>
      <c r="P42" s="15">
        <f>SUM(P36+P41)</f>
        <v>52854970</v>
      </c>
      <c r="Q42" s="15">
        <f t="shared" ref="Q42:AB42" si="19">SUM(Q36+Q41)</f>
        <v>63.408111319441787</v>
      </c>
      <c r="R42" s="546"/>
      <c r="S42" s="546"/>
      <c r="T42" s="15">
        <f t="shared" si="19"/>
        <v>38796611</v>
      </c>
      <c r="U42" s="15">
        <f t="shared" si="19"/>
        <v>94.12104732882726</v>
      </c>
      <c r="V42" s="546">
        <f t="shared" si="19"/>
        <v>0</v>
      </c>
      <c r="W42" s="546">
        <f t="shared" si="19"/>
        <v>13076300</v>
      </c>
      <c r="X42" s="15">
        <f t="shared" si="19"/>
        <v>4788579</v>
      </c>
      <c r="Y42" s="15">
        <f t="shared" si="19"/>
        <v>36.62029014323624</v>
      </c>
      <c r="Z42" s="546">
        <f t="shared" si="19"/>
        <v>0</v>
      </c>
      <c r="AA42" s="546">
        <f t="shared" si="19"/>
        <v>120675991</v>
      </c>
      <c r="AB42" s="15">
        <f t="shared" si="19"/>
        <v>56877003</v>
      </c>
      <c r="AC42" s="208"/>
      <c r="AD42" s="226">
        <f>AD36</f>
        <v>48</v>
      </c>
      <c r="AE42" s="226">
        <f>AE36</f>
        <v>48</v>
      </c>
      <c r="AF42" s="231"/>
    </row>
    <row r="43" spans="1:285" s="154" customFormat="1" ht="17.25" thickBot="1">
      <c r="A43" s="446" t="s">
        <v>34</v>
      </c>
      <c r="B43" s="547"/>
      <c r="C43" s="548"/>
      <c r="D43" s="457">
        <v>80159334</v>
      </c>
      <c r="E43" s="212"/>
      <c r="F43" s="561"/>
      <c r="G43" s="562"/>
      <c r="H43" s="12"/>
      <c r="I43" s="212"/>
      <c r="J43" s="562"/>
      <c r="K43" s="562"/>
      <c r="L43" s="12"/>
      <c r="M43" s="216"/>
      <c r="N43" s="562"/>
      <c r="O43" s="562"/>
      <c r="P43" s="12"/>
      <c r="Q43" s="216"/>
      <c r="R43" s="562"/>
      <c r="S43" s="562"/>
      <c r="T43" s="12"/>
      <c r="U43" s="223"/>
      <c r="V43" s="562"/>
      <c r="W43" s="562"/>
      <c r="X43" s="12"/>
      <c r="Y43" s="223"/>
      <c r="Z43" s="562"/>
      <c r="AA43" s="562"/>
      <c r="AB43" s="12"/>
      <c r="AC43" s="224"/>
      <c r="AD43" s="13">
        <v>10</v>
      </c>
      <c r="AE43" s="12"/>
      <c r="AF43" s="214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</row>
    <row r="44" spans="1:285" ht="17.25" thickBot="1">
      <c r="A44" s="447" t="s">
        <v>109</v>
      </c>
      <c r="B44" s="549"/>
      <c r="C44" s="550"/>
      <c r="D44" s="458">
        <v>0</v>
      </c>
      <c r="E44" s="11"/>
      <c r="F44" s="568"/>
      <c r="G44" s="569"/>
      <c r="H44" s="221"/>
      <c r="I44" s="522"/>
      <c r="J44" s="569"/>
      <c r="K44" s="569"/>
      <c r="L44" s="221"/>
      <c r="M44" s="216"/>
      <c r="N44" s="569"/>
      <c r="O44" s="569"/>
      <c r="P44" s="221"/>
      <c r="Q44" s="216"/>
      <c r="R44" s="569"/>
      <c r="S44" s="569"/>
      <c r="T44" s="221"/>
      <c r="U44" s="15"/>
      <c r="V44" s="569"/>
      <c r="W44" s="569"/>
      <c r="X44" s="221"/>
      <c r="Y44" s="15"/>
      <c r="Z44" s="569"/>
      <c r="AA44" s="569"/>
      <c r="AB44" s="221"/>
      <c r="AC44" s="208"/>
      <c r="AD44" s="222"/>
      <c r="AE44" s="218"/>
      <c r="AF44" s="215"/>
    </row>
    <row r="45" spans="1:285" ht="17.25" thickBot="1">
      <c r="A45" s="448" t="s">
        <v>35</v>
      </c>
      <c r="B45" s="551">
        <f>SUM(B43,B44)</f>
        <v>0</v>
      </c>
      <c r="C45" s="552">
        <f>SUM(C43,C44)</f>
        <v>0</v>
      </c>
      <c r="D45" s="209">
        <f t="shared" ref="D45" si="20">SUM(D43:D44)</f>
        <v>80159334</v>
      </c>
      <c r="E45" s="522"/>
      <c r="F45" s="570"/>
      <c r="G45" s="552"/>
      <c r="H45" s="16">
        <f>H43+H44</f>
        <v>0</v>
      </c>
      <c r="I45" s="524"/>
      <c r="J45" s="552"/>
      <c r="K45" s="552"/>
      <c r="L45" s="16">
        <f t="shared" ref="L45" si="21">SUM(L43:L44)</f>
        <v>0</v>
      </c>
      <c r="M45" s="216"/>
      <c r="N45" s="552"/>
      <c r="O45" s="552"/>
      <c r="P45" s="16">
        <f t="shared" ref="P45:AB45" si="22">SUM(P43:P44)</f>
        <v>0</v>
      </c>
      <c r="Q45" s="216"/>
      <c r="R45" s="552"/>
      <c r="S45" s="552"/>
      <c r="T45" s="16">
        <f t="shared" si="22"/>
        <v>0</v>
      </c>
      <c r="U45" s="15"/>
      <c r="V45" s="552">
        <f t="shared" si="22"/>
        <v>0</v>
      </c>
      <c r="W45" s="552">
        <f t="shared" si="22"/>
        <v>0</v>
      </c>
      <c r="X45" s="16">
        <f t="shared" si="22"/>
        <v>0</v>
      </c>
      <c r="Y45" s="15"/>
      <c r="Z45" s="552">
        <f t="shared" si="22"/>
        <v>0</v>
      </c>
      <c r="AA45" s="552">
        <f t="shared" si="22"/>
        <v>0</v>
      </c>
      <c r="AB45" s="16">
        <f t="shared" si="22"/>
        <v>0</v>
      </c>
      <c r="AC45" s="208"/>
      <c r="AD45" s="225"/>
      <c r="AE45" s="225"/>
      <c r="AF45" s="220"/>
    </row>
    <row r="46" spans="1:285" ht="17.25" thickBot="1">
      <c r="A46" s="230" t="s">
        <v>36</v>
      </c>
      <c r="B46" s="545">
        <f>SUM(B42,B45)</f>
        <v>98261630</v>
      </c>
      <c r="C46" s="546">
        <f>SUM(C42,C45)</f>
        <v>319790232</v>
      </c>
      <c r="D46" s="208">
        <f t="shared" ref="D46" si="23">D42+D45</f>
        <v>294250622</v>
      </c>
      <c r="E46" s="524">
        <f t="shared" si="3"/>
        <v>92.013636614141475</v>
      </c>
      <c r="F46" s="567">
        <f>F42+F45</f>
        <v>0</v>
      </c>
      <c r="G46" s="546"/>
      <c r="H46" s="15">
        <f>H42+H45</f>
        <v>54123641</v>
      </c>
      <c r="I46" s="524" t="e">
        <f t="shared" si="4"/>
        <v>#DIV/0!</v>
      </c>
      <c r="J46" s="546"/>
      <c r="K46" s="546"/>
      <c r="L46" s="15">
        <f t="shared" ref="L46" si="24">L42+L45</f>
        <v>6650484</v>
      </c>
      <c r="M46" s="216" t="e">
        <f t="shared" si="18"/>
        <v>#DIV/0!</v>
      </c>
      <c r="N46" s="546"/>
      <c r="O46" s="546"/>
      <c r="P46" s="15">
        <f t="shared" ref="P46:AB46" si="25">P42+P45</f>
        <v>52854970</v>
      </c>
      <c r="Q46" s="216"/>
      <c r="R46" s="546"/>
      <c r="S46" s="546"/>
      <c r="T46" s="15">
        <f t="shared" si="25"/>
        <v>38796611</v>
      </c>
      <c r="U46" s="15"/>
      <c r="V46" s="546">
        <f t="shared" si="25"/>
        <v>0</v>
      </c>
      <c r="W46" s="546">
        <f t="shared" si="25"/>
        <v>13076300</v>
      </c>
      <c r="X46" s="15">
        <f t="shared" si="25"/>
        <v>4788579</v>
      </c>
      <c r="Y46" s="15"/>
      <c r="Z46" s="546">
        <f t="shared" si="25"/>
        <v>0</v>
      </c>
      <c r="AA46" s="546">
        <f t="shared" si="25"/>
        <v>120675991</v>
      </c>
      <c r="AB46" s="15">
        <f t="shared" si="25"/>
        <v>56877003</v>
      </c>
      <c r="AC46" s="16"/>
      <c r="AD46" s="226">
        <f>AD42+AD43</f>
        <v>58</v>
      </c>
      <c r="AE46" s="226">
        <f>AE42</f>
        <v>48</v>
      </c>
      <c r="AF46" s="220"/>
    </row>
    <row r="47" spans="1:285" ht="15.75">
      <c r="A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0"/>
    </row>
    <row r="48" spans="1:285" ht="15.75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0"/>
    </row>
    <row r="49" spans="1:31" ht="15.75"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0"/>
    </row>
    <row r="50" spans="1:31" ht="15.75">
      <c r="D50" s="10"/>
      <c r="E50" s="10"/>
      <c r="F50" s="1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</row>
    <row r="51" spans="1:31" ht="15.75">
      <c r="D51" s="18"/>
      <c r="E51" s="18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</row>
    <row r="52" spans="1:31" ht="15.75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1:31" ht="15.7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</row>
    <row r="54" spans="1:31" ht="15.75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</row>
    <row r="55" spans="1:31" ht="15.7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5.7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</row>
    <row r="57" spans="1:31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pans="1:31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pans="1:31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pans="1:31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pans="1:31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pans="1:31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pans="1:31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1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pans="1:31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pans="1:31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pans="1:31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pans="1:31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pans="1:31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pans="1:31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pans="1:31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pans="1:31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pans="1:31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pans="1:31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pans="1:31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pans="1:31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pans="1:31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pans="1:31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pans="1:31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pans="1:31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pans="1:31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1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1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1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1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1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1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1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1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1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1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pans="1:31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pans="1:31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pans="1:31" ht="15.7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pans="1:31" ht="15.7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pans="1:31" ht="15.7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pans="1:31" ht="15.7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pans="1:31" ht="15.7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pans="1:31" ht="15.7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pans="1:31" ht="15.7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pans="1:31" ht="15.7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pans="1:31" ht="15.7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pans="1:31" ht="15.7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pans="1:31" ht="15.7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pans="1:31" ht="15.7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pans="1:31" ht="15.7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1:31" ht="15.7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pans="1:31" ht="15.7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pans="1:31" ht="15.7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pans="1:31" ht="15.7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pans="1:31" ht="15.7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pans="1:31" ht="15.7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pans="1:31" ht="15.7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pans="1:31" ht="15.7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pans="1:31" ht="15.7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pans="1:31" ht="15.7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pans="1:31" ht="15.7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pans="1:31" ht="15.7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pans="1:31" ht="15.7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pans="1:31" ht="15.7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pans="1:31" ht="15.7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pans="1:31" ht="15.7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pans="1:31" ht="15.7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pans="1:31" ht="15.7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pans="1:31" ht="15.7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pans="1:31" ht="15.7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pans="1:31" ht="15.7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pans="1:31" ht="15.7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pans="1:31" ht="15.7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pans="1:31" ht="15.7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pans="1:31" ht="15.7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pans="1:31" ht="15.7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pans="1:31" ht="15.7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pans="1:31" ht="15.7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pans="1:31" ht="15.7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pans="1:31" ht="15.7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pans="1:31" ht="15.7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pans="1:31" ht="15.7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pans="1:31" ht="15.7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pans="1:31" ht="15.7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pans="1:31" ht="15.7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pans="1:31" ht="15.7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pans="1:31" ht="15.7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pans="1:31" ht="15.7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pans="1:31" ht="15.7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pans="1:31" ht="15.7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</row>
    <row r="155" spans="1:31" ht="15.7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</row>
    <row r="156" spans="1:31" ht="15.7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</row>
    <row r="157" spans="1:31" ht="15.7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</row>
    <row r="158" spans="1:31" ht="15.7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</row>
    <row r="159" spans="1:31" ht="15.7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</row>
    <row r="160" spans="1:31" ht="15.7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</row>
    <row r="161" spans="1:31" ht="15.7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</row>
    <row r="162" spans="1:31" ht="15.7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</row>
    <row r="163" spans="1:31" ht="15.7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</row>
    <row r="164" spans="1:31" ht="15.7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</row>
    <row r="165" spans="1:31" ht="15.7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</row>
    <row r="166" spans="1:31" ht="15.7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</row>
    <row r="167" spans="1:31" ht="15.7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</row>
    <row r="168" spans="1:31" ht="15.7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</row>
    <row r="169" spans="1:31" ht="15.7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</row>
    <row r="170" spans="1:31" ht="15.7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</row>
    <row r="171" spans="1:31" ht="15.7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</row>
    <row r="172" spans="1:31" ht="15.7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</row>
    <row r="173" spans="1:31" ht="15.7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</row>
    <row r="174" spans="1:31" ht="15.7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</row>
    <row r="175" spans="1:31" ht="15.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</row>
    <row r="176" spans="1:31" ht="15.7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</row>
    <row r="177" spans="1:31" ht="15.7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</row>
    <row r="178" spans="1:31" ht="15.7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</row>
    <row r="179" spans="1:31" ht="15.7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</row>
    <row r="180" spans="1:31" ht="15.7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</row>
    <row r="181" spans="1:31" ht="15.7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</row>
    <row r="182" spans="1:31" ht="15.7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</row>
    <row r="183" spans="1:31" ht="15.7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</row>
    <row r="184" spans="1:31" ht="15.7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</row>
    <row r="185" spans="1:31" ht="15.7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</row>
    <row r="186" spans="1:31" ht="15.7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</row>
    <row r="187" spans="1:31" ht="15.7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</row>
    <row r="188" spans="1:31" ht="15.7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</row>
    <row r="189" spans="1:31" ht="15.7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</row>
    <row r="190" spans="1:31" ht="15.7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</row>
    <row r="191" spans="1:31" ht="15.7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</row>
    <row r="192" spans="1:31" ht="15.7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</row>
    <row r="193" spans="1:31" ht="15.7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</row>
    <row r="194" spans="1:31" ht="15.7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</row>
    <row r="195" spans="1:31" ht="15.7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</row>
    <row r="196" spans="1:31" ht="15.7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</row>
    <row r="197" spans="1:31" ht="15.7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</row>
    <row r="198" spans="1:31" ht="15.7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</row>
    <row r="199" spans="1:31" ht="15.7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</row>
  </sheetData>
  <mergeCells count="56">
    <mergeCell ref="AD1:AE1"/>
    <mergeCell ref="A3:AE3"/>
    <mergeCell ref="B6:E7"/>
    <mergeCell ref="F6:I7"/>
    <mergeCell ref="J6:M7"/>
    <mergeCell ref="N6:Q7"/>
    <mergeCell ref="R6:U7"/>
    <mergeCell ref="V6:Y7"/>
    <mergeCell ref="Z6:AC7"/>
    <mergeCell ref="AD6:AF8"/>
    <mergeCell ref="Z8:AA9"/>
    <mergeCell ref="AB8:AC9"/>
    <mergeCell ref="A9:A11"/>
    <mergeCell ref="AD9:AD11"/>
    <mergeCell ref="AE9:AE11"/>
    <mergeCell ref="L8:M9"/>
    <mergeCell ref="AF9:AF11"/>
    <mergeCell ref="B10:B11"/>
    <mergeCell ref="C10:C11"/>
    <mergeCell ref="D10:D11"/>
    <mergeCell ref="E10:E11"/>
    <mergeCell ref="N8:O9"/>
    <mergeCell ref="P8:Q9"/>
    <mergeCell ref="R8:S9"/>
    <mergeCell ref="T8:U9"/>
    <mergeCell ref="V8:W9"/>
    <mergeCell ref="X8:Y9"/>
    <mergeCell ref="B8:C9"/>
    <mergeCell ref="D8:E9"/>
    <mergeCell ref="F8:G9"/>
    <mergeCell ref="H8:I9"/>
    <mergeCell ref="J8:K9"/>
    <mergeCell ref="Q10:Q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AC10:AC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</mergeCells>
  <printOptions horizontalCentered="1" verticalCentered="1"/>
  <pageMargins left="0.25" right="0.25" top="0.75" bottom="0.75" header="0.3" footer="0.3"/>
  <pageSetup paperSize="8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topLeftCell="H4" zoomScale="85" zoomScaleNormal="85" workbookViewId="0">
      <selection activeCell="O11" sqref="O11:P13"/>
    </sheetView>
  </sheetViews>
  <sheetFormatPr defaultRowHeight="15"/>
  <cols>
    <col min="1" max="1" width="6.140625" customWidth="1"/>
    <col min="2" max="2" width="55.5703125" customWidth="1"/>
    <col min="3" max="5" width="16.85546875" customWidth="1"/>
    <col min="6" max="6" width="11" customWidth="1"/>
    <col min="7" max="9" width="16.85546875" customWidth="1"/>
    <col min="10" max="10" width="11" customWidth="1"/>
    <col min="11" max="13" width="16.85546875" customWidth="1"/>
    <col min="14" max="14" width="11" customWidth="1"/>
    <col min="15" max="17" width="16.85546875" customWidth="1"/>
    <col min="18" max="18" width="11" customWidth="1"/>
    <col min="19" max="19" width="13.7109375" customWidth="1"/>
    <col min="20" max="20" width="15.7109375" customWidth="1"/>
    <col min="21" max="21" width="15.5703125" customWidth="1"/>
  </cols>
  <sheetData>
    <row r="1" spans="1:21" ht="18.75">
      <c r="A1" s="640" t="s">
        <v>875</v>
      </c>
      <c r="B1" s="64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449" t="s">
        <v>850</v>
      </c>
      <c r="R1" s="21"/>
      <c r="S1" s="147"/>
      <c r="T1" s="21"/>
      <c r="U1" s="21"/>
    </row>
    <row r="2" spans="1:21" ht="18.75">
      <c r="A2" s="84"/>
      <c r="B2" s="84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9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0.25" customHeight="1">
      <c r="A4" s="652" t="s">
        <v>858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21"/>
      <c r="U4" s="21"/>
    </row>
    <row r="5" spans="1:21" ht="20.25" customHeight="1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21"/>
      <c r="U5" s="21"/>
    </row>
    <row r="6" spans="1:21" ht="20.25" customHeight="1">
      <c r="A6" s="168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21"/>
      <c r="U6" s="21"/>
    </row>
    <row r="7" spans="1:21" ht="28.5" customHeight="1" thickBot="1">
      <c r="A7" s="20"/>
      <c r="C7" s="22"/>
      <c r="D7" s="23"/>
      <c r="K7" s="23"/>
      <c r="L7" s="24"/>
      <c r="M7" s="23"/>
      <c r="N7" s="23"/>
      <c r="O7" s="23"/>
      <c r="P7" s="23"/>
      <c r="Q7" s="23"/>
      <c r="R7" s="23"/>
      <c r="S7" s="23"/>
      <c r="T7" s="21"/>
      <c r="U7" s="21"/>
    </row>
    <row r="8" spans="1:21" ht="19.5" thickBot="1">
      <c r="A8" s="241"/>
      <c r="B8" s="237"/>
      <c r="C8" s="647" t="s">
        <v>160</v>
      </c>
      <c r="D8" s="648"/>
      <c r="E8" s="648"/>
      <c r="F8" s="649"/>
      <c r="G8" s="647" t="s">
        <v>161</v>
      </c>
      <c r="H8" s="648"/>
      <c r="I8" s="648"/>
      <c r="J8" s="649"/>
      <c r="K8" s="647" t="s">
        <v>162</v>
      </c>
      <c r="L8" s="648"/>
      <c r="M8" s="648"/>
      <c r="N8" s="649"/>
      <c r="O8" s="647" t="s">
        <v>154</v>
      </c>
      <c r="P8" s="648"/>
      <c r="Q8" s="648"/>
      <c r="R8" s="649"/>
      <c r="S8" s="653" t="s">
        <v>163</v>
      </c>
      <c r="T8" s="654"/>
      <c r="U8" s="21"/>
    </row>
    <row r="9" spans="1:21" ht="19.5" customHeight="1" thickBot="1">
      <c r="A9" s="641" t="s">
        <v>25</v>
      </c>
      <c r="B9" s="643" t="s">
        <v>37</v>
      </c>
      <c r="C9" s="645" t="s">
        <v>148</v>
      </c>
      <c r="D9" s="646"/>
      <c r="E9" s="650" t="s">
        <v>149</v>
      </c>
      <c r="F9" s="651"/>
      <c r="G9" s="645" t="s">
        <v>148</v>
      </c>
      <c r="H9" s="646"/>
      <c r="I9" s="650" t="s">
        <v>149</v>
      </c>
      <c r="J9" s="651"/>
      <c r="K9" s="645" t="s">
        <v>148</v>
      </c>
      <c r="L9" s="646"/>
      <c r="M9" s="650" t="s">
        <v>149</v>
      </c>
      <c r="N9" s="651"/>
      <c r="O9" s="645" t="s">
        <v>148</v>
      </c>
      <c r="P9" s="646"/>
      <c r="Q9" s="650" t="s">
        <v>149</v>
      </c>
      <c r="R9" s="651"/>
      <c r="S9" s="655"/>
      <c r="T9" s="656"/>
      <c r="U9" s="25"/>
    </row>
    <row r="10" spans="1:21" ht="57" thickBot="1">
      <c r="A10" s="642"/>
      <c r="B10" s="644"/>
      <c r="C10" s="233" t="s">
        <v>141</v>
      </c>
      <c r="D10" s="234" t="s">
        <v>153</v>
      </c>
      <c r="E10" s="234" t="s">
        <v>144</v>
      </c>
      <c r="F10" s="235" t="s">
        <v>145</v>
      </c>
      <c r="G10" s="233" t="s">
        <v>141</v>
      </c>
      <c r="H10" s="234" t="s">
        <v>153</v>
      </c>
      <c r="I10" s="234" t="s">
        <v>144</v>
      </c>
      <c r="J10" s="235" t="s">
        <v>145</v>
      </c>
      <c r="K10" s="233" t="s">
        <v>141</v>
      </c>
      <c r="L10" s="234" t="s">
        <v>153</v>
      </c>
      <c r="M10" s="234" t="s">
        <v>144</v>
      </c>
      <c r="N10" s="235" t="s">
        <v>145</v>
      </c>
      <c r="O10" s="233" t="s">
        <v>141</v>
      </c>
      <c r="P10" s="234" t="s">
        <v>153</v>
      </c>
      <c r="Q10" s="234" t="s">
        <v>144</v>
      </c>
      <c r="R10" s="235" t="s">
        <v>145</v>
      </c>
      <c r="S10" s="233" t="s">
        <v>859</v>
      </c>
      <c r="T10" s="238" t="s">
        <v>860</v>
      </c>
      <c r="U10" s="21"/>
    </row>
    <row r="11" spans="1:21" ht="39.75" thickBot="1">
      <c r="A11" s="242" t="s">
        <v>38</v>
      </c>
      <c r="B11" s="471" t="s">
        <v>886</v>
      </c>
      <c r="C11" s="576">
        <v>0</v>
      </c>
      <c r="D11" s="577">
        <v>0</v>
      </c>
      <c r="E11" s="245">
        <f t="shared" ref="E11" si="0">I11+M11+Q11</f>
        <v>25939382</v>
      </c>
      <c r="F11" s="246" t="e">
        <f>E11/D11*100</f>
        <v>#DIV/0!</v>
      </c>
      <c r="G11" s="581">
        <v>0</v>
      </c>
      <c r="H11" s="582">
        <v>0</v>
      </c>
      <c r="I11" s="454">
        <v>8602454</v>
      </c>
      <c r="J11" s="232" t="e">
        <f>I11/H11*100</f>
        <v>#DIV/0!</v>
      </c>
      <c r="K11" s="585">
        <v>0</v>
      </c>
      <c r="L11" s="582">
        <v>0</v>
      </c>
      <c r="M11" s="456">
        <v>1609257</v>
      </c>
      <c r="N11" s="239" t="e">
        <f>M11/L11*100</f>
        <v>#DIV/0!</v>
      </c>
      <c r="O11" s="585">
        <v>0</v>
      </c>
      <c r="P11" s="582">
        <v>0</v>
      </c>
      <c r="Q11" s="470">
        <v>15727671</v>
      </c>
      <c r="R11" s="469" t="e">
        <f>Q11/P11*100</f>
        <v>#DIV/0!</v>
      </c>
      <c r="S11" s="249">
        <v>5</v>
      </c>
      <c r="T11" s="250">
        <v>5</v>
      </c>
      <c r="U11" s="21"/>
    </row>
    <row r="12" spans="1:21" ht="26.25" customHeight="1" thickBot="1">
      <c r="A12" s="465"/>
      <c r="B12" s="466" t="s">
        <v>39</v>
      </c>
      <c r="C12" s="578">
        <f>SUM(C11:C11)</f>
        <v>0</v>
      </c>
      <c r="D12" s="578">
        <f>SUM(D11:D11)</f>
        <v>0</v>
      </c>
      <c r="E12" s="468">
        <f>SUM(E11:E11)</f>
        <v>25939382</v>
      </c>
      <c r="F12" s="248" t="e">
        <f>E12/D12*100</f>
        <v>#DIV/0!</v>
      </c>
      <c r="G12" s="583">
        <f>SUM(G11:G11)</f>
        <v>0</v>
      </c>
      <c r="H12" s="583">
        <f>SUM(H11:H11)</f>
        <v>0</v>
      </c>
      <c r="I12" s="153">
        <f>SUM(I11:I11)</f>
        <v>8602454</v>
      </c>
      <c r="J12" s="467" t="e">
        <f>I12/H12*100</f>
        <v>#DIV/0!</v>
      </c>
      <c r="K12" s="583">
        <f>SUM(K11:K11)</f>
        <v>0</v>
      </c>
      <c r="L12" s="583">
        <f>SUM(L11:L11)</f>
        <v>0</v>
      </c>
      <c r="M12" s="243">
        <f>SUM(M11:M11)</f>
        <v>1609257</v>
      </c>
      <c r="N12" s="244" t="e">
        <f>M12/L12*100</f>
        <v>#DIV/0!</v>
      </c>
      <c r="O12" s="583">
        <f>SUM(O11:O11)</f>
        <v>0</v>
      </c>
      <c r="P12" s="583">
        <f>SUM(P11:P11)</f>
        <v>0</v>
      </c>
      <c r="Q12" s="243">
        <f>SUM(Q11:Q11)</f>
        <v>15727671</v>
      </c>
      <c r="R12" s="244" t="e">
        <f>Q12/P12*100</f>
        <v>#DIV/0!</v>
      </c>
      <c r="S12" s="251">
        <f>SUM(S11:S11)</f>
        <v>5</v>
      </c>
      <c r="T12" s="252">
        <f>SUM(T11:T11)</f>
        <v>5</v>
      </c>
      <c r="U12" s="21"/>
    </row>
    <row r="13" spans="1:21" ht="26.25" customHeight="1" thickBot="1">
      <c r="A13" s="28"/>
      <c r="B13" s="240" t="s">
        <v>126</v>
      </c>
      <c r="C13" s="579">
        <f t="shared" ref="C13:S13" si="1">C12</f>
        <v>0</v>
      </c>
      <c r="D13" s="580">
        <f t="shared" si="1"/>
        <v>0</v>
      </c>
      <c r="E13" s="247">
        <f t="shared" si="1"/>
        <v>25939382</v>
      </c>
      <c r="F13" s="248" t="e">
        <f>E13/D13*100</f>
        <v>#DIV/0!</v>
      </c>
      <c r="G13" s="584">
        <f>G12</f>
        <v>0</v>
      </c>
      <c r="H13" s="584">
        <f t="shared" ref="H13:I13" si="2">H12</f>
        <v>0</v>
      </c>
      <c r="I13" s="153">
        <f t="shared" si="2"/>
        <v>8602454</v>
      </c>
      <c r="J13" s="153" t="e">
        <f>I13/H13*100</f>
        <v>#DIV/0!</v>
      </c>
      <c r="K13" s="584">
        <f t="shared" si="1"/>
        <v>0</v>
      </c>
      <c r="L13" s="584">
        <f t="shared" si="1"/>
        <v>0</v>
      </c>
      <c r="M13" s="153">
        <f t="shared" si="1"/>
        <v>1609257</v>
      </c>
      <c r="N13" s="244" t="e">
        <f>M13/L13*100</f>
        <v>#DIV/0!</v>
      </c>
      <c r="O13" s="584">
        <f>SUM(O12)</f>
        <v>0</v>
      </c>
      <c r="P13" s="584">
        <f t="shared" ref="P13:Q13" si="3">SUM(P12)</f>
        <v>0</v>
      </c>
      <c r="Q13" s="153">
        <f t="shared" si="3"/>
        <v>15727671</v>
      </c>
      <c r="R13" s="153" t="e">
        <f>Q13/P13*100</f>
        <v>#DIV/0!</v>
      </c>
      <c r="S13" s="236">
        <f t="shared" si="1"/>
        <v>5</v>
      </c>
      <c r="T13" s="244">
        <f>T12</f>
        <v>5</v>
      </c>
    </row>
    <row r="14" spans="1:21" ht="16.5">
      <c r="S14" s="29"/>
      <c r="T14" s="27"/>
    </row>
    <row r="15" spans="1:21" ht="16.5">
      <c r="S15" s="29"/>
      <c r="T15" s="30"/>
    </row>
    <row r="16" spans="1:21" ht="16.5">
      <c r="S16" s="29"/>
      <c r="T16" s="26"/>
    </row>
  </sheetData>
  <mergeCells count="17">
    <mergeCell ref="S8:T9"/>
    <mergeCell ref="A1:B1"/>
    <mergeCell ref="A9:A10"/>
    <mergeCell ref="B9:B10"/>
    <mergeCell ref="C9:D9"/>
    <mergeCell ref="K8:N8"/>
    <mergeCell ref="K9:L9"/>
    <mergeCell ref="M9:N9"/>
    <mergeCell ref="E9:F9"/>
    <mergeCell ref="C8:F8"/>
    <mergeCell ref="G8:J8"/>
    <mergeCell ref="G9:H9"/>
    <mergeCell ref="I9:J9"/>
    <mergeCell ref="A4:S4"/>
    <mergeCell ref="O8:R8"/>
    <mergeCell ref="O9:P9"/>
    <mergeCell ref="Q9:R9"/>
  </mergeCells>
  <printOptions horizontalCentered="1" verticalCentered="1"/>
  <pageMargins left="0.25" right="0.25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opLeftCell="E4" zoomScale="80" zoomScaleNormal="80" workbookViewId="0">
      <selection activeCell="O11" activeCellId="2" sqref="G11:H13 K11:L13 O11:P13"/>
    </sheetView>
  </sheetViews>
  <sheetFormatPr defaultRowHeight="15"/>
  <cols>
    <col min="1" max="1" width="6.28515625" bestFit="1" customWidth="1"/>
    <col min="2" max="2" width="54.85546875" customWidth="1"/>
    <col min="3" max="3" width="14.85546875" bestFit="1" customWidth="1"/>
    <col min="4" max="5" width="12.140625" bestFit="1" customWidth="1"/>
    <col min="7" max="9" width="12.140625" bestFit="1" customWidth="1"/>
    <col min="11" max="11" width="13.140625" customWidth="1"/>
    <col min="12" max="12" width="18.140625" customWidth="1"/>
    <col min="13" max="13" width="12.85546875" customWidth="1"/>
    <col min="14" max="14" width="5.5703125" bestFit="1" customWidth="1"/>
    <col min="15" max="15" width="11.140625" bestFit="1" customWidth="1"/>
    <col min="16" max="16" width="13.140625" customWidth="1"/>
    <col min="17" max="17" width="17.28515625" bestFit="1" customWidth="1"/>
    <col min="19" max="19" width="12.7109375" customWidth="1"/>
    <col min="20" max="20" width="17.5703125" customWidth="1"/>
  </cols>
  <sheetData>
    <row r="1" spans="1:21" ht="18.75">
      <c r="A1" s="640" t="s">
        <v>889</v>
      </c>
      <c r="B1" s="64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449" t="s">
        <v>890</v>
      </c>
      <c r="R1" s="21"/>
      <c r="S1" s="147"/>
      <c r="T1" s="21"/>
      <c r="U1" s="21"/>
    </row>
    <row r="2" spans="1:21" ht="18.75">
      <c r="A2" s="463"/>
      <c r="B2" s="46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18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18.75">
      <c r="A4" s="652" t="s">
        <v>858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21"/>
      <c r="U4" s="21"/>
    </row>
    <row r="5" spans="1:21" ht="18.75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21"/>
      <c r="U5" s="21"/>
    </row>
    <row r="6" spans="1:21" ht="18.75">
      <c r="A6" s="462"/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21"/>
      <c r="U6" s="21"/>
    </row>
    <row r="7" spans="1:21" ht="19.5" thickBot="1">
      <c r="A7" s="20"/>
      <c r="C7" s="22"/>
      <c r="D7" s="23"/>
      <c r="K7" s="23"/>
      <c r="L7" s="24"/>
      <c r="M7" s="23"/>
      <c r="N7" s="23"/>
      <c r="O7" s="23"/>
      <c r="P7" s="23"/>
      <c r="Q7" s="23"/>
      <c r="R7" s="23"/>
      <c r="S7" s="23"/>
      <c r="T7" s="21"/>
      <c r="U7" s="21"/>
    </row>
    <row r="8" spans="1:21" ht="19.5" thickBot="1">
      <c r="A8" s="241"/>
      <c r="B8" s="237"/>
      <c r="C8" s="647" t="s">
        <v>160</v>
      </c>
      <c r="D8" s="648"/>
      <c r="E8" s="648"/>
      <c r="F8" s="649"/>
      <c r="G8" s="647" t="s">
        <v>161</v>
      </c>
      <c r="H8" s="648"/>
      <c r="I8" s="648"/>
      <c r="J8" s="649"/>
      <c r="K8" s="647" t="s">
        <v>162</v>
      </c>
      <c r="L8" s="648"/>
      <c r="M8" s="648"/>
      <c r="N8" s="649"/>
      <c r="O8" s="647" t="s">
        <v>154</v>
      </c>
      <c r="P8" s="648"/>
      <c r="Q8" s="648"/>
      <c r="R8" s="649"/>
      <c r="S8" s="653" t="s">
        <v>163</v>
      </c>
      <c r="T8" s="654"/>
      <c r="U8" s="21"/>
    </row>
    <row r="9" spans="1:21" ht="33.6" customHeight="1" thickBot="1">
      <c r="A9" s="641" t="s">
        <v>25</v>
      </c>
      <c r="B9" s="643" t="s">
        <v>37</v>
      </c>
      <c r="C9" s="645" t="s">
        <v>148</v>
      </c>
      <c r="D9" s="646"/>
      <c r="E9" s="650" t="s">
        <v>149</v>
      </c>
      <c r="F9" s="651"/>
      <c r="G9" s="645" t="s">
        <v>148</v>
      </c>
      <c r="H9" s="646"/>
      <c r="I9" s="650" t="s">
        <v>149</v>
      </c>
      <c r="J9" s="651"/>
      <c r="K9" s="645" t="s">
        <v>148</v>
      </c>
      <c r="L9" s="646"/>
      <c r="M9" s="650" t="s">
        <v>149</v>
      </c>
      <c r="N9" s="651"/>
      <c r="O9" s="645" t="s">
        <v>148</v>
      </c>
      <c r="P9" s="646"/>
      <c r="Q9" s="650" t="s">
        <v>149</v>
      </c>
      <c r="R9" s="651"/>
      <c r="S9" s="655"/>
      <c r="T9" s="656"/>
      <c r="U9" s="25"/>
    </row>
    <row r="10" spans="1:21" ht="38.25" thickBot="1">
      <c r="A10" s="642"/>
      <c r="B10" s="644"/>
      <c r="C10" s="233" t="s">
        <v>141</v>
      </c>
      <c r="D10" s="234" t="s">
        <v>153</v>
      </c>
      <c r="E10" s="234" t="s">
        <v>144</v>
      </c>
      <c r="F10" s="235" t="s">
        <v>145</v>
      </c>
      <c r="G10" s="233" t="s">
        <v>141</v>
      </c>
      <c r="H10" s="234" t="s">
        <v>153</v>
      </c>
      <c r="I10" s="234" t="s">
        <v>144</v>
      </c>
      <c r="J10" s="235" t="s">
        <v>145</v>
      </c>
      <c r="K10" s="233" t="s">
        <v>141</v>
      </c>
      <c r="L10" s="234" t="s">
        <v>153</v>
      </c>
      <c r="M10" s="234" t="s">
        <v>144</v>
      </c>
      <c r="N10" s="235" t="s">
        <v>145</v>
      </c>
      <c r="O10" s="233" t="s">
        <v>141</v>
      </c>
      <c r="P10" s="234" t="s">
        <v>153</v>
      </c>
      <c r="Q10" s="234" t="s">
        <v>144</v>
      </c>
      <c r="R10" s="235" t="s">
        <v>145</v>
      </c>
      <c r="S10" s="233" t="s">
        <v>859</v>
      </c>
      <c r="T10" s="238" t="s">
        <v>860</v>
      </c>
      <c r="U10" s="21"/>
    </row>
    <row r="11" spans="1:21" ht="38.450000000000003" customHeight="1" thickBot="1">
      <c r="A11" s="242" t="s">
        <v>38</v>
      </c>
      <c r="B11" s="471" t="s">
        <v>889</v>
      </c>
      <c r="C11" s="514">
        <v>0</v>
      </c>
      <c r="D11" s="515">
        <v>0</v>
      </c>
      <c r="E11" s="245">
        <f t="shared" ref="E11" si="0">I11+M11+Q11</f>
        <v>28360338</v>
      </c>
      <c r="F11" s="246" t="e">
        <f>E11/D11*100</f>
        <v>#DIV/0!</v>
      </c>
      <c r="G11" s="581">
        <v>0</v>
      </c>
      <c r="H11" s="582">
        <v>0</v>
      </c>
      <c r="I11" s="454">
        <v>19566502</v>
      </c>
      <c r="J11" s="232" t="e">
        <f>I11/H11*100</f>
        <v>#DIV/0!</v>
      </c>
      <c r="K11" s="585">
        <v>0</v>
      </c>
      <c r="L11" s="582">
        <v>0</v>
      </c>
      <c r="M11" s="456">
        <v>3612703</v>
      </c>
      <c r="N11" s="239" t="e">
        <f>M11/L11*100</f>
        <v>#DIV/0!</v>
      </c>
      <c r="O11" s="585">
        <v>0</v>
      </c>
      <c r="P11" s="582">
        <v>0</v>
      </c>
      <c r="Q11" s="470">
        <v>5181133</v>
      </c>
      <c r="R11" s="469" t="e">
        <f>Q11/P11*100</f>
        <v>#DIV/0!</v>
      </c>
      <c r="S11" s="249">
        <v>6</v>
      </c>
      <c r="T11" s="250">
        <v>6</v>
      </c>
      <c r="U11" s="21"/>
    </row>
    <row r="12" spans="1:21" ht="20.25" thickBot="1">
      <c r="A12" s="465"/>
      <c r="B12" s="466" t="s">
        <v>39</v>
      </c>
      <c r="C12" s="516">
        <f>SUM(C11:C11)</f>
        <v>0</v>
      </c>
      <c r="D12" s="516">
        <f>SUM(D11:D11)</f>
        <v>0</v>
      </c>
      <c r="E12" s="468">
        <f>SUM(E11:E11)</f>
        <v>28360338</v>
      </c>
      <c r="F12" s="248" t="e">
        <f>E12/D12*100</f>
        <v>#DIV/0!</v>
      </c>
      <c r="G12" s="583">
        <f>SUM(G11:G11)</f>
        <v>0</v>
      </c>
      <c r="H12" s="583">
        <f>SUM(H11:H11)</f>
        <v>0</v>
      </c>
      <c r="I12" s="153">
        <f>SUM(I11:I11)</f>
        <v>19566502</v>
      </c>
      <c r="J12" s="467" t="e">
        <f>I12/H12*100</f>
        <v>#DIV/0!</v>
      </c>
      <c r="K12" s="583">
        <f>SUM(K11:K11)</f>
        <v>0</v>
      </c>
      <c r="L12" s="583">
        <f>SUM(L11:L11)</f>
        <v>0</v>
      </c>
      <c r="M12" s="243">
        <f>SUM(M11:M11)</f>
        <v>3612703</v>
      </c>
      <c r="N12" s="244" t="e">
        <f>M12/L12*100</f>
        <v>#DIV/0!</v>
      </c>
      <c r="O12" s="583">
        <f>SUM(O11:O11)</f>
        <v>0</v>
      </c>
      <c r="P12" s="583">
        <f>SUM(P11:P11)</f>
        <v>0</v>
      </c>
      <c r="Q12" s="243">
        <f>SUM(Q11:Q11)</f>
        <v>5181133</v>
      </c>
      <c r="R12" s="244" t="e">
        <f>Q12/P12*100</f>
        <v>#DIV/0!</v>
      </c>
      <c r="S12" s="251">
        <f>SUM(S11:S11)</f>
        <v>6</v>
      </c>
      <c r="T12" s="252">
        <f>SUM(T11:T11)</f>
        <v>6</v>
      </c>
      <c r="U12" s="21"/>
    </row>
    <row r="13" spans="1:21" ht="20.25" thickBot="1">
      <c r="A13" s="28"/>
      <c r="B13" s="240" t="s">
        <v>126</v>
      </c>
      <c r="C13" s="517">
        <f t="shared" ref="C13:S13" si="1">C12</f>
        <v>0</v>
      </c>
      <c r="D13" s="518">
        <f t="shared" si="1"/>
        <v>0</v>
      </c>
      <c r="E13" s="247">
        <f t="shared" si="1"/>
        <v>28360338</v>
      </c>
      <c r="F13" s="248" t="e">
        <f>E13/D13*100</f>
        <v>#DIV/0!</v>
      </c>
      <c r="G13" s="584">
        <f>G12</f>
        <v>0</v>
      </c>
      <c r="H13" s="584">
        <f t="shared" ref="H13:I13" si="2">H12</f>
        <v>0</v>
      </c>
      <c r="I13" s="153">
        <f t="shared" si="2"/>
        <v>19566502</v>
      </c>
      <c r="J13" s="153" t="e">
        <f>I13/H13*100</f>
        <v>#DIV/0!</v>
      </c>
      <c r="K13" s="584">
        <f t="shared" si="1"/>
        <v>0</v>
      </c>
      <c r="L13" s="584">
        <f t="shared" si="1"/>
        <v>0</v>
      </c>
      <c r="M13" s="153">
        <f t="shared" si="1"/>
        <v>3612703</v>
      </c>
      <c r="N13" s="244" t="e">
        <f>M13/L13*100</f>
        <v>#DIV/0!</v>
      </c>
      <c r="O13" s="584">
        <f>SUM(O12)</f>
        <v>0</v>
      </c>
      <c r="P13" s="584">
        <f t="shared" ref="P13:Q13" si="3">SUM(P12)</f>
        <v>0</v>
      </c>
      <c r="Q13" s="153">
        <f t="shared" si="3"/>
        <v>5181133</v>
      </c>
      <c r="R13" s="153" t="e">
        <f>Q13/P13*100</f>
        <v>#DIV/0!</v>
      </c>
      <c r="S13" s="236">
        <f t="shared" si="1"/>
        <v>6</v>
      </c>
      <c r="T13" s="244">
        <f>T12</f>
        <v>6</v>
      </c>
    </row>
  </sheetData>
  <mergeCells count="17">
    <mergeCell ref="G9:H9"/>
    <mergeCell ref="I9:J9"/>
    <mergeCell ref="K9:L9"/>
    <mergeCell ref="M9:N9"/>
    <mergeCell ref="O9:P9"/>
    <mergeCell ref="A1:B1"/>
    <mergeCell ref="A4:S4"/>
    <mergeCell ref="C8:F8"/>
    <mergeCell ref="G8:J8"/>
    <mergeCell ref="K8:N8"/>
    <mergeCell ref="O8:R8"/>
    <mergeCell ref="S8:T9"/>
    <mergeCell ref="A9:A10"/>
    <mergeCell ref="B9:B10"/>
    <mergeCell ref="C9:D9"/>
    <mergeCell ref="Q9:R9"/>
    <mergeCell ref="E9:F9"/>
  </mergeCells>
  <pageMargins left="0.25" right="0.25" top="0.75" bottom="0.75" header="0.3" footer="0.3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opLeftCell="C1" zoomScale="90" zoomScaleNormal="90" workbookViewId="0">
      <selection activeCell="K11" activeCellId="2" sqref="C11:D13 G11:H13 K11:L13"/>
    </sheetView>
  </sheetViews>
  <sheetFormatPr defaultRowHeight="15"/>
  <cols>
    <col min="1" max="1" width="6.28515625" bestFit="1" customWidth="1"/>
    <col min="2" max="2" width="51.7109375" bestFit="1" customWidth="1"/>
    <col min="3" max="3" width="14.85546875" bestFit="1" customWidth="1"/>
    <col min="4" max="4" width="19.140625" customWidth="1"/>
    <col min="5" max="5" width="12.42578125" bestFit="1" customWidth="1"/>
    <col min="7" max="7" width="12.42578125" bestFit="1" customWidth="1"/>
    <col min="8" max="8" width="19.42578125" customWidth="1"/>
    <col min="9" max="9" width="12.42578125" bestFit="1" customWidth="1"/>
    <col min="11" max="11" width="13.28515625" customWidth="1"/>
    <col min="12" max="12" width="19.42578125" customWidth="1"/>
    <col min="13" max="13" width="14.28515625" customWidth="1"/>
    <col min="15" max="15" width="15.5703125" customWidth="1"/>
    <col min="16" max="16" width="19.5703125" customWidth="1"/>
    <col min="17" max="17" width="18.7109375" bestFit="1" customWidth="1"/>
    <col min="19" max="19" width="12.85546875" customWidth="1"/>
    <col min="20" max="20" width="16.5703125" customWidth="1"/>
  </cols>
  <sheetData>
    <row r="1" spans="1:20" ht="18.75">
      <c r="A1" s="640" t="s">
        <v>887</v>
      </c>
      <c r="B1" s="64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449" t="s">
        <v>891</v>
      </c>
      <c r="R1" s="21"/>
      <c r="S1" s="147"/>
      <c r="T1" s="21"/>
    </row>
    <row r="2" spans="1:20" ht="18.75">
      <c r="A2" s="463"/>
      <c r="B2" s="46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18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1:20" ht="18.75">
      <c r="A4" s="652" t="s">
        <v>858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2"/>
      <c r="O4" s="652"/>
      <c r="P4" s="652"/>
      <c r="Q4" s="652"/>
      <c r="R4" s="652"/>
      <c r="S4" s="652"/>
      <c r="T4" s="21"/>
    </row>
    <row r="5" spans="1:20" ht="18.75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21"/>
    </row>
    <row r="6" spans="1:20" ht="18.75">
      <c r="A6" s="462"/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21"/>
    </row>
    <row r="7" spans="1:20" ht="19.5" thickBot="1">
      <c r="A7" s="20"/>
      <c r="C7" s="22"/>
      <c r="D7" s="23"/>
      <c r="K7" s="23"/>
      <c r="L7" s="24"/>
      <c r="M7" s="23"/>
      <c r="N7" s="23"/>
      <c r="O7" s="23"/>
      <c r="P7" s="23"/>
      <c r="Q7" s="23"/>
      <c r="R7" s="23"/>
      <c r="S7" s="23"/>
      <c r="T7" s="21"/>
    </row>
    <row r="8" spans="1:20" ht="19.5" thickBot="1">
      <c r="A8" s="241"/>
      <c r="B8" s="237"/>
      <c r="C8" s="647" t="s">
        <v>160</v>
      </c>
      <c r="D8" s="648"/>
      <c r="E8" s="648"/>
      <c r="F8" s="649"/>
      <c r="G8" s="647" t="s">
        <v>161</v>
      </c>
      <c r="H8" s="648"/>
      <c r="I8" s="648"/>
      <c r="J8" s="649"/>
      <c r="K8" s="647" t="s">
        <v>162</v>
      </c>
      <c r="L8" s="648"/>
      <c r="M8" s="648"/>
      <c r="N8" s="649"/>
      <c r="O8" s="647" t="s">
        <v>154</v>
      </c>
      <c r="P8" s="648"/>
      <c r="Q8" s="648"/>
      <c r="R8" s="649"/>
      <c r="S8" s="653" t="s">
        <v>163</v>
      </c>
      <c r="T8" s="654"/>
    </row>
    <row r="9" spans="1:20" ht="16.5" thickBot="1">
      <c r="A9" s="641" t="s">
        <v>25</v>
      </c>
      <c r="B9" s="643" t="s">
        <v>37</v>
      </c>
      <c r="C9" s="645" t="s">
        <v>148</v>
      </c>
      <c r="D9" s="646"/>
      <c r="E9" s="650" t="s">
        <v>149</v>
      </c>
      <c r="F9" s="651"/>
      <c r="G9" s="645" t="s">
        <v>148</v>
      </c>
      <c r="H9" s="646"/>
      <c r="I9" s="650" t="s">
        <v>149</v>
      </c>
      <c r="J9" s="651"/>
      <c r="K9" s="645" t="s">
        <v>148</v>
      </c>
      <c r="L9" s="646"/>
      <c r="M9" s="650" t="s">
        <v>149</v>
      </c>
      <c r="N9" s="651"/>
      <c r="O9" s="645" t="s">
        <v>148</v>
      </c>
      <c r="P9" s="646"/>
      <c r="Q9" s="650" t="s">
        <v>149</v>
      </c>
      <c r="R9" s="651"/>
      <c r="S9" s="655"/>
      <c r="T9" s="656"/>
    </row>
    <row r="10" spans="1:20" ht="57" thickBot="1">
      <c r="A10" s="642"/>
      <c r="B10" s="644"/>
      <c r="C10" s="233" t="s">
        <v>141</v>
      </c>
      <c r="D10" s="234" t="s">
        <v>153</v>
      </c>
      <c r="E10" s="234" t="s">
        <v>144</v>
      </c>
      <c r="F10" s="235" t="s">
        <v>145</v>
      </c>
      <c r="G10" s="233" t="s">
        <v>141</v>
      </c>
      <c r="H10" s="234" t="s">
        <v>153</v>
      </c>
      <c r="I10" s="234" t="s">
        <v>144</v>
      </c>
      <c r="J10" s="235" t="s">
        <v>145</v>
      </c>
      <c r="K10" s="233" t="s">
        <v>141</v>
      </c>
      <c r="L10" s="234" t="s">
        <v>153</v>
      </c>
      <c r="M10" s="234" t="s">
        <v>144</v>
      </c>
      <c r="N10" s="235" t="s">
        <v>145</v>
      </c>
      <c r="O10" s="233" t="s">
        <v>141</v>
      </c>
      <c r="P10" s="234" t="s">
        <v>153</v>
      </c>
      <c r="Q10" s="234" t="s">
        <v>144</v>
      </c>
      <c r="R10" s="235" t="s">
        <v>145</v>
      </c>
      <c r="S10" s="233" t="s">
        <v>859</v>
      </c>
      <c r="T10" s="238" t="s">
        <v>860</v>
      </c>
    </row>
    <row r="11" spans="1:20" ht="33.6" customHeight="1" thickBot="1">
      <c r="A11" s="242" t="s">
        <v>38</v>
      </c>
      <c r="B11" s="471" t="s">
        <v>887</v>
      </c>
      <c r="C11" s="576">
        <v>0</v>
      </c>
      <c r="D11" s="577">
        <v>0</v>
      </c>
      <c r="E11" s="245">
        <f t="shared" ref="E11" si="0">I11+M11+Q11</f>
        <v>35392225</v>
      </c>
      <c r="F11" s="246" t="e">
        <f>E11/D11*100</f>
        <v>#DIV/0!</v>
      </c>
      <c r="G11" s="581">
        <v>0</v>
      </c>
      <c r="H11" s="582">
        <v>0</v>
      </c>
      <c r="I11" s="454">
        <v>27583901</v>
      </c>
      <c r="J11" s="232" t="e">
        <f>I11/H11*100</f>
        <v>#DIV/0!</v>
      </c>
      <c r="K11" s="586">
        <v>0</v>
      </c>
      <c r="L11" s="587">
        <v>0</v>
      </c>
      <c r="M11" s="456">
        <v>5282097</v>
      </c>
      <c r="N11" s="239" t="e">
        <f>M11/L11*100</f>
        <v>#DIV/0!</v>
      </c>
      <c r="O11" s="455">
        <v>0</v>
      </c>
      <c r="P11" s="456">
        <v>0</v>
      </c>
      <c r="Q11" s="470">
        <v>2526227</v>
      </c>
      <c r="R11" s="469" t="e">
        <f>Q11/P11*100</f>
        <v>#DIV/0!</v>
      </c>
      <c r="S11" s="249">
        <v>8</v>
      </c>
      <c r="T11" s="250">
        <v>8</v>
      </c>
    </row>
    <row r="12" spans="1:20" ht="20.25" thickBot="1">
      <c r="A12" s="465"/>
      <c r="B12" s="466" t="s">
        <v>39</v>
      </c>
      <c r="C12" s="578">
        <f>SUM(C11:C11)</f>
        <v>0</v>
      </c>
      <c r="D12" s="578">
        <f>SUM(D11:D11)</f>
        <v>0</v>
      </c>
      <c r="E12" s="468">
        <f>SUM(E11:E11)</f>
        <v>35392225</v>
      </c>
      <c r="F12" s="248" t="e">
        <f>E12/D12*100</f>
        <v>#DIV/0!</v>
      </c>
      <c r="G12" s="583">
        <f>SUM(G11:G11)</f>
        <v>0</v>
      </c>
      <c r="H12" s="583">
        <f>SUM(H11:H11)</f>
        <v>0</v>
      </c>
      <c r="I12" s="153">
        <f>SUM(I11:I11)</f>
        <v>27583901</v>
      </c>
      <c r="J12" s="467" t="e">
        <f>I12/H12*100</f>
        <v>#DIV/0!</v>
      </c>
      <c r="K12" s="588">
        <f>SUM(K11:K11)</f>
        <v>0</v>
      </c>
      <c r="L12" s="588">
        <f>SUM(L11:L11)</f>
        <v>0</v>
      </c>
      <c r="M12" s="243">
        <f>SUM(M11:M11)</f>
        <v>5282097</v>
      </c>
      <c r="N12" s="244" t="e">
        <f>M12/L12*100</f>
        <v>#DIV/0!</v>
      </c>
      <c r="O12" s="243">
        <f>SUM(O11:O11)</f>
        <v>0</v>
      </c>
      <c r="P12" s="243">
        <f>SUM(P11:P11)</f>
        <v>0</v>
      </c>
      <c r="Q12" s="243">
        <f>SUM(Q11:Q11)</f>
        <v>2526227</v>
      </c>
      <c r="R12" s="244" t="e">
        <f>Q12/P12*100</f>
        <v>#DIV/0!</v>
      </c>
      <c r="S12" s="251">
        <f>SUM(S11:S11)</f>
        <v>8</v>
      </c>
      <c r="T12" s="252">
        <f>SUM(T11:T11)</f>
        <v>8</v>
      </c>
    </row>
    <row r="13" spans="1:20" ht="20.25" thickBot="1">
      <c r="A13" s="28"/>
      <c r="B13" s="240" t="s">
        <v>126</v>
      </c>
      <c r="C13" s="579">
        <f t="shared" ref="C13:S13" si="1">C12</f>
        <v>0</v>
      </c>
      <c r="D13" s="580">
        <f t="shared" si="1"/>
        <v>0</v>
      </c>
      <c r="E13" s="247">
        <f t="shared" si="1"/>
        <v>35392225</v>
      </c>
      <c r="F13" s="248" t="e">
        <f>E13/D13*100</f>
        <v>#DIV/0!</v>
      </c>
      <c r="G13" s="584">
        <f>G12</f>
        <v>0</v>
      </c>
      <c r="H13" s="584">
        <f t="shared" ref="H13:I13" si="2">H12</f>
        <v>0</v>
      </c>
      <c r="I13" s="153">
        <f t="shared" si="2"/>
        <v>27583901</v>
      </c>
      <c r="J13" s="153" t="e">
        <f>I13/H13*100</f>
        <v>#DIV/0!</v>
      </c>
      <c r="K13" s="584">
        <f t="shared" si="1"/>
        <v>0</v>
      </c>
      <c r="L13" s="584">
        <f t="shared" si="1"/>
        <v>0</v>
      </c>
      <c r="M13" s="153">
        <f t="shared" si="1"/>
        <v>5282097</v>
      </c>
      <c r="N13" s="244" t="e">
        <f>M13/L13*100</f>
        <v>#DIV/0!</v>
      </c>
      <c r="O13" s="153">
        <f>SUM(O12)</f>
        <v>0</v>
      </c>
      <c r="P13" s="153">
        <f t="shared" ref="P13:Q13" si="3">SUM(P12)</f>
        <v>0</v>
      </c>
      <c r="Q13" s="153">
        <f t="shared" si="3"/>
        <v>2526227</v>
      </c>
      <c r="R13" s="153" t="e">
        <f>Q13/P13*100</f>
        <v>#DIV/0!</v>
      </c>
      <c r="S13" s="236">
        <f t="shared" si="1"/>
        <v>8</v>
      </c>
      <c r="T13" s="244">
        <f>T12</f>
        <v>8</v>
      </c>
    </row>
  </sheetData>
  <mergeCells count="17">
    <mergeCell ref="G9:H9"/>
    <mergeCell ref="I9:J9"/>
    <mergeCell ref="K9:L9"/>
    <mergeCell ref="M9:N9"/>
    <mergeCell ref="O9:P9"/>
    <mergeCell ref="A1:B1"/>
    <mergeCell ref="A4:S4"/>
    <mergeCell ref="C8:F8"/>
    <mergeCell ref="G8:J8"/>
    <mergeCell ref="K8:N8"/>
    <mergeCell ref="O8:R8"/>
    <mergeCell ref="S8:T9"/>
    <mergeCell ref="A9:A10"/>
    <mergeCell ref="B9:B10"/>
    <mergeCell ref="C9:D9"/>
    <mergeCell ref="Q9:R9"/>
    <mergeCell ref="E9:F9"/>
  </mergeCells>
  <pageMargins left="0.25" right="0.25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A10" workbookViewId="0">
      <selection activeCell="H18" sqref="H18"/>
    </sheetView>
  </sheetViews>
  <sheetFormatPr defaultRowHeight="15"/>
  <cols>
    <col min="1" max="1" width="2.140625" style="32" customWidth="1"/>
    <col min="2" max="2" width="4.7109375" style="32" customWidth="1"/>
    <col min="3" max="3" width="45.7109375" style="32" customWidth="1"/>
    <col min="4" max="4" width="16.85546875" style="32" customWidth="1"/>
    <col min="5" max="5" width="12.5703125" style="32" customWidth="1"/>
    <col min="6" max="6" width="11.140625" style="32" customWidth="1"/>
    <col min="7" max="8" width="11.5703125" style="32" customWidth="1"/>
    <col min="9" max="9" width="8.28515625" style="32" customWidth="1"/>
    <col min="10" max="10" width="7.7109375" style="32" customWidth="1"/>
    <col min="11" max="11" width="5.85546875" style="32" customWidth="1"/>
    <col min="12" max="12" width="8.140625" style="32" customWidth="1"/>
    <col min="13" max="13" width="11.28515625" style="32" customWidth="1"/>
    <col min="14" max="14" width="11.85546875" style="32" customWidth="1"/>
  </cols>
  <sheetData>
    <row r="1" spans="1:14">
      <c r="B1" s="660" t="s">
        <v>876</v>
      </c>
      <c r="C1" s="660"/>
      <c r="J1" s="661" t="s">
        <v>106</v>
      </c>
      <c r="K1" s="662"/>
      <c r="L1" s="662"/>
    </row>
    <row r="2" spans="1:14" ht="0.75" customHeight="1"/>
    <row r="3" spans="1:14" ht="18.75">
      <c r="A3" s="33"/>
      <c r="B3" s="657" t="s">
        <v>873</v>
      </c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34"/>
      <c r="N3" s="34"/>
    </row>
    <row r="4" spans="1:14" ht="18.75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6.5" thickBot="1">
      <c r="A5" s="33"/>
      <c r="B5" s="35"/>
      <c r="C5" s="35"/>
      <c r="D5" s="35"/>
      <c r="E5" s="35"/>
      <c r="F5" s="35"/>
      <c r="G5" s="35"/>
      <c r="H5" s="35"/>
      <c r="I5" s="35"/>
      <c r="J5" s="35"/>
      <c r="K5" s="36" t="s">
        <v>116</v>
      </c>
      <c r="M5" s="35"/>
      <c r="N5" s="33"/>
    </row>
    <row r="6" spans="1:14" ht="15.75" thickBot="1">
      <c r="A6" s="33"/>
      <c r="B6" s="37"/>
      <c r="C6" s="658"/>
      <c r="D6" s="658"/>
      <c r="E6" s="659" t="s">
        <v>42</v>
      </c>
      <c r="F6" s="659"/>
      <c r="G6" s="659"/>
      <c r="H6" s="659"/>
      <c r="I6" s="659"/>
      <c r="J6" s="659"/>
      <c r="K6" s="659"/>
      <c r="L6" s="659"/>
      <c r="M6" s="38"/>
      <c r="N6" s="39"/>
    </row>
    <row r="7" spans="1:14" ht="45.75" customHeight="1" thickBot="1">
      <c r="A7" s="33"/>
      <c r="B7" s="40" t="s">
        <v>25</v>
      </c>
      <c r="C7" s="41" t="s">
        <v>43</v>
      </c>
      <c r="D7" s="101" t="s">
        <v>872</v>
      </c>
      <c r="E7" s="42" t="s">
        <v>44</v>
      </c>
      <c r="F7" s="42" t="s">
        <v>45</v>
      </c>
      <c r="G7" s="148" t="s">
        <v>124</v>
      </c>
      <c r="H7" s="148" t="s">
        <v>125</v>
      </c>
      <c r="I7" s="57"/>
      <c r="J7" s="42"/>
      <c r="K7" s="42"/>
      <c r="L7" s="42" t="s">
        <v>121</v>
      </c>
      <c r="M7" s="43"/>
      <c r="N7" s="33"/>
    </row>
    <row r="8" spans="1:14" ht="18" customHeight="1">
      <c r="A8" s="33"/>
      <c r="B8" s="130">
        <v>1</v>
      </c>
      <c r="C8" s="128" t="s">
        <v>46</v>
      </c>
      <c r="D8" s="141"/>
      <c r="E8" s="141"/>
      <c r="F8" s="141"/>
      <c r="G8" s="142"/>
      <c r="H8" s="142"/>
      <c r="I8" s="142"/>
      <c r="J8" s="141"/>
      <c r="K8" s="141"/>
      <c r="L8" s="143"/>
      <c r="M8" s="43"/>
      <c r="N8" s="33"/>
    </row>
    <row r="9" spans="1:14" ht="17.25" customHeight="1">
      <c r="A9" s="33"/>
      <c r="B9" s="137"/>
      <c r="C9" s="138"/>
      <c r="D9" s="141">
        <v>56877003</v>
      </c>
      <c r="E9" s="141"/>
      <c r="F9" s="141"/>
      <c r="G9" s="142">
        <v>24355624</v>
      </c>
      <c r="H9" s="142">
        <v>17023374</v>
      </c>
      <c r="I9" s="142"/>
      <c r="J9" s="141"/>
      <c r="K9" s="141"/>
      <c r="L9" s="143"/>
      <c r="M9" s="43"/>
      <c r="N9" s="33"/>
    </row>
    <row r="10" spans="1:14" ht="16.5" customHeight="1">
      <c r="A10" s="48"/>
      <c r="B10" s="129"/>
      <c r="C10" s="49" t="s">
        <v>47</v>
      </c>
      <c r="D10" s="139">
        <f>SUM(D9)</f>
        <v>56877003</v>
      </c>
      <c r="E10" s="139">
        <f t="shared" ref="E10:L10" si="0">SUM(E9)</f>
        <v>0</v>
      </c>
      <c r="F10" s="139">
        <f t="shared" si="0"/>
        <v>0</v>
      </c>
      <c r="G10" s="139">
        <f t="shared" si="0"/>
        <v>24355624</v>
      </c>
      <c r="H10" s="139">
        <f t="shared" si="0"/>
        <v>17023374</v>
      </c>
      <c r="I10" s="139">
        <f t="shared" si="0"/>
        <v>0</v>
      </c>
      <c r="J10" s="139">
        <f t="shared" si="0"/>
        <v>0</v>
      </c>
      <c r="K10" s="139">
        <f t="shared" si="0"/>
        <v>0</v>
      </c>
      <c r="L10" s="144">
        <f t="shared" si="0"/>
        <v>0</v>
      </c>
      <c r="M10" s="50"/>
      <c r="N10" s="51"/>
    </row>
    <row r="11" spans="1:14" ht="27.75" customHeight="1">
      <c r="A11" s="33"/>
      <c r="B11" s="131">
        <v>2</v>
      </c>
      <c r="C11" s="44" t="s">
        <v>48</v>
      </c>
      <c r="D11" s="45"/>
      <c r="E11" s="45"/>
      <c r="F11" s="45"/>
      <c r="G11" s="45"/>
      <c r="H11" s="45"/>
      <c r="I11" s="45"/>
      <c r="J11" s="45"/>
      <c r="K11" s="45"/>
      <c r="L11" s="140"/>
      <c r="M11" s="46"/>
      <c r="N11" s="47"/>
    </row>
    <row r="12" spans="1:14" ht="19.5" customHeight="1">
      <c r="A12" s="33"/>
      <c r="B12" s="131"/>
      <c r="C12" s="52"/>
      <c r="D12" s="44">
        <f>SUM(E12:L12)</f>
        <v>0</v>
      </c>
      <c r="E12" s="45"/>
      <c r="F12" s="45"/>
      <c r="G12" s="45"/>
      <c r="H12" s="44"/>
      <c r="I12" s="44"/>
      <c r="J12" s="44"/>
      <c r="K12" s="44"/>
      <c r="L12" s="59"/>
      <c r="M12" s="46"/>
      <c r="N12" s="47"/>
    </row>
    <row r="13" spans="1:14" ht="18" customHeight="1">
      <c r="A13" s="48"/>
      <c r="B13" s="129"/>
      <c r="C13" s="49" t="s">
        <v>49</v>
      </c>
      <c r="D13" s="49">
        <f t="shared" ref="D13:L13" si="1">SUM(D12:D12)</f>
        <v>0</v>
      </c>
      <c r="E13" s="49">
        <f t="shared" si="1"/>
        <v>0</v>
      </c>
      <c r="F13" s="49">
        <f t="shared" si="1"/>
        <v>0</v>
      </c>
      <c r="G13" s="49">
        <f t="shared" si="1"/>
        <v>0</v>
      </c>
      <c r="H13" s="49">
        <f t="shared" si="1"/>
        <v>0</v>
      </c>
      <c r="I13" s="49">
        <f t="shared" si="1"/>
        <v>0</v>
      </c>
      <c r="J13" s="49">
        <f t="shared" si="1"/>
        <v>0</v>
      </c>
      <c r="K13" s="49">
        <f t="shared" si="1"/>
        <v>0</v>
      </c>
      <c r="L13" s="58">
        <f t="shared" si="1"/>
        <v>0</v>
      </c>
      <c r="M13" s="50"/>
      <c r="N13" s="51"/>
    </row>
    <row r="14" spans="1:14" ht="27.75" customHeight="1">
      <c r="A14" s="33"/>
      <c r="B14" s="131">
        <v>3</v>
      </c>
      <c r="C14" s="44" t="s">
        <v>50</v>
      </c>
      <c r="D14" s="44"/>
      <c r="E14" s="45"/>
      <c r="F14" s="45"/>
      <c r="G14" s="45"/>
      <c r="H14" s="44"/>
      <c r="I14" s="44"/>
      <c r="J14" s="44"/>
      <c r="K14" s="44"/>
      <c r="L14" s="59"/>
      <c r="M14" s="46"/>
      <c r="N14" s="47"/>
    </row>
    <row r="15" spans="1:14" ht="17.25" customHeight="1">
      <c r="A15" s="33"/>
      <c r="B15" s="131"/>
      <c r="C15" s="44"/>
      <c r="D15" s="44">
        <f>SUM(E15:L15)</f>
        <v>0</v>
      </c>
      <c r="E15" s="44"/>
      <c r="F15" s="44"/>
      <c r="G15" s="44"/>
      <c r="H15" s="44"/>
      <c r="I15" s="44"/>
      <c r="J15" s="44"/>
      <c r="K15" s="44"/>
      <c r="L15" s="59"/>
      <c r="M15" s="46"/>
      <c r="N15" s="47"/>
    </row>
    <row r="16" spans="1:14" ht="21.75" customHeight="1">
      <c r="A16" s="48"/>
      <c r="B16" s="132"/>
      <c r="C16" s="49" t="s">
        <v>51</v>
      </c>
      <c r="D16" s="49">
        <f t="shared" ref="D16:L16" si="2">SUM(D15:D15)</f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49">
        <f t="shared" si="2"/>
        <v>0</v>
      </c>
      <c r="K16" s="49">
        <f t="shared" si="2"/>
        <v>0</v>
      </c>
      <c r="L16" s="58">
        <f t="shared" si="2"/>
        <v>0</v>
      </c>
      <c r="M16" s="50"/>
      <c r="N16" s="51"/>
    </row>
    <row r="17" spans="1:14" ht="27.75" customHeight="1" thickBot="1">
      <c r="A17" s="33"/>
      <c r="B17" s="133">
        <v>4</v>
      </c>
      <c r="C17" s="44" t="s">
        <v>31</v>
      </c>
      <c r="D17" s="44">
        <f>SUM(E17:L17)</f>
        <v>0</v>
      </c>
      <c r="E17" s="60"/>
      <c r="F17" s="60"/>
      <c r="G17" s="60"/>
      <c r="H17" s="61"/>
      <c r="I17" s="61"/>
      <c r="J17" s="61"/>
      <c r="K17" s="61"/>
      <c r="L17" s="62"/>
      <c r="M17" s="46"/>
      <c r="N17" s="47"/>
    </row>
    <row r="18" spans="1:14" ht="27.75" customHeight="1" thickBot="1">
      <c r="A18" s="33"/>
      <c r="B18" s="53"/>
      <c r="C18" s="54" t="s">
        <v>52</v>
      </c>
      <c r="D18" s="55">
        <f t="shared" ref="D18:L18" si="3">SUM(D10,D13,D16,D17,)</f>
        <v>56877003</v>
      </c>
      <c r="E18" s="55">
        <f t="shared" si="3"/>
        <v>0</v>
      </c>
      <c r="F18" s="55">
        <f t="shared" si="3"/>
        <v>0</v>
      </c>
      <c r="G18" s="55">
        <f t="shared" si="3"/>
        <v>24355624</v>
      </c>
      <c r="H18" s="55">
        <f t="shared" si="3"/>
        <v>17023374</v>
      </c>
      <c r="I18" s="55">
        <f t="shared" si="3"/>
        <v>0</v>
      </c>
      <c r="J18" s="55">
        <f t="shared" si="3"/>
        <v>0</v>
      </c>
      <c r="K18" s="55">
        <f t="shared" si="3"/>
        <v>0</v>
      </c>
      <c r="L18" s="55">
        <f t="shared" si="3"/>
        <v>0</v>
      </c>
      <c r="M18" s="56"/>
      <c r="N18" s="47"/>
    </row>
  </sheetData>
  <mergeCells count="5">
    <mergeCell ref="B3:L3"/>
    <mergeCell ref="C6:D6"/>
    <mergeCell ref="E6:L6"/>
    <mergeCell ref="B1:C1"/>
    <mergeCell ref="J1:L1"/>
  </mergeCells>
  <printOptions horizontalCentered="1" verticalCentered="1"/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1.sz.melléklet</vt:lpstr>
      <vt:lpstr>1.a.melléklet</vt:lpstr>
      <vt:lpstr>1.b. melléklet</vt:lpstr>
      <vt:lpstr>1.c. melléklet</vt:lpstr>
      <vt:lpstr>2.sz.melléklet</vt:lpstr>
      <vt:lpstr>2.a.melléklet</vt:lpstr>
      <vt:lpstr>2.a.1 melléklet</vt:lpstr>
      <vt:lpstr>2.a.2. melléklet</vt:lpstr>
      <vt:lpstr>2.b.melléklet</vt:lpstr>
      <vt:lpstr>3.sz.melléklet</vt:lpstr>
      <vt:lpstr>3.a.sz.melléklet</vt:lpstr>
      <vt:lpstr>3.b.sz.melléklet</vt:lpstr>
      <vt:lpstr>3.c.sz.melléklet</vt:lpstr>
      <vt:lpstr>4. sz. melléklet</vt:lpstr>
      <vt:lpstr>4.a.számú melléklet</vt:lpstr>
      <vt:lpstr>4.b. számú melléklet</vt:lpstr>
      <vt:lpstr>4.c. számú melléklet</vt:lpstr>
      <vt:lpstr>5.sz.melléklet</vt:lpstr>
      <vt:lpstr>6.sz.melléklet</vt:lpstr>
      <vt:lpstr>7.sz.melléklet</vt:lpstr>
      <vt:lpstr>7.a sz.melléklet</vt:lpstr>
      <vt:lpstr>7.b sz.melléklet</vt:lpstr>
      <vt:lpstr>7.c sz.melléklet</vt:lpstr>
      <vt:lpstr>8.sz.melléklet</vt:lpstr>
      <vt:lpstr>9.sz.melléklet</vt:lpstr>
      <vt:lpstr>9.a.számú melléklet </vt:lpstr>
      <vt:lpstr>9.b.számú melléklet</vt:lpstr>
      <vt:lpstr>9.c.számú melléklet</vt:lpstr>
      <vt:lpstr>10.sz.melléklet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m_sandor</dc:creator>
  <cp:lastModifiedBy>user</cp:lastModifiedBy>
  <cp:lastPrinted>2020-07-22T05:32:51Z</cp:lastPrinted>
  <dcterms:created xsi:type="dcterms:W3CDTF">2015-02-12T13:20:23Z</dcterms:created>
  <dcterms:modified xsi:type="dcterms:W3CDTF">2020-09-09T09:01:09Z</dcterms:modified>
</cp:coreProperties>
</file>