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545" activeTab="2"/>
  </bookViews>
  <sheets>
    <sheet name="Mérleg" sheetId="1" r:id="rId1"/>
    <sheet name="Bev" sheetId="2" r:id="rId2"/>
    <sheet name="Kiad" sheetId="3" r:id="rId3"/>
  </sheets>
  <definedNames>
    <definedName name="_xlnm.Print_Area" localSheetId="2">'Kiad'!$A$1:$D$224</definedName>
  </definedNames>
  <calcPr fullCalcOnLoad="1"/>
</workbook>
</file>

<file path=xl/sharedStrings.xml><?xml version="1.0" encoding="utf-8"?>
<sst xmlns="http://schemas.openxmlformats.org/spreadsheetml/2006/main" count="689" uniqueCount="298">
  <si>
    <t>06</t>
  </si>
  <si>
    <t>03</t>
  </si>
  <si>
    <t>04</t>
  </si>
  <si>
    <t>#</t>
  </si>
  <si>
    <t>Megnevezés</t>
  </si>
  <si>
    <t>Eredeti előirányzat</t>
  </si>
  <si>
    <t>Módosított előirányzat</t>
  </si>
  <si>
    <t>36</t>
  </si>
  <si>
    <t>Közüzemi díjak (K331)</t>
  </si>
  <si>
    <t>44</t>
  </si>
  <si>
    <t>Egyéb szolgáltatások  (K337)</t>
  </si>
  <si>
    <t>46</t>
  </si>
  <si>
    <t>Szolgáltatási kiadások (=36+37+38+40+41+43+44) (K33)</t>
  </si>
  <si>
    <t>50</t>
  </si>
  <si>
    <t>Működési célú előzetesen felszámított általános forgalmi adó (K351)</t>
  </si>
  <si>
    <t>59</t>
  </si>
  <si>
    <t>Egyéb dologi kiadások (K355)</t>
  </si>
  <si>
    <t>60</t>
  </si>
  <si>
    <t>Különféle befizetések és egyéb dologi kiadások (=50+51+52+55+59) (K35)</t>
  </si>
  <si>
    <t>61</t>
  </si>
  <si>
    <t>Dologi kiadások (=32+35+46+49+60) (K3)</t>
  </si>
  <si>
    <t>190</t>
  </si>
  <si>
    <t>191</t>
  </si>
  <si>
    <t>Egyéb működési célú kiadások (=122+127+128+129+140+151+162+164+176+177+178+179+190) (K5)</t>
  </si>
  <si>
    <t>268</t>
  </si>
  <si>
    <t>Költségvetési kiadások (=20+21+61+121+191+200+205+267) (K1-K8)</t>
  </si>
  <si>
    <t>32</t>
  </si>
  <si>
    <t>Egyéb működési célú támogatások bevételei államháztartáson belülről (=33+…+42) (B16)</t>
  </si>
  <si>
    <t>43</t>
  </si>
  <si>
    <t>Működési célú támogatások államháztartáson belülről (=07+...+10+21+32) (B1)</t>
  </si>
  <si>
    <t>205</t>
  </si>
  <si>
    <t>Egyéb kapott (járó) kamatok és kamatjellegű bevételek (&gt;=206+207) (B4082)</t>
  </si>
  <si>
    <t>208</t>
  </si>
  <si>
    <t>Kamatbevételek és más nyereségjellegű bevételek (=202+205) (B408)</t>
  </si>
  <si>
    <t>221</t>
  </si>
  <si>
    <t>Működési bevételek (=186+187+190+192+199+…+201+208+216+217+218) (B4)</t>
  </si>
  <si>
    <t>283</t>
  </si>
  <si>
    <t>Költségvetési bevételek (=43+79+185+221+230+256+282) (B1-B7)</t>
  </si>
  <si>
    <t>22</t>
  </si>
  <si>
    <t>29</t>
  </si>
  <si>
    <t>40</t>
  </si>
  <si>
    <t>12</t>
  </si>
  <si>
    <t>Előző év költségvetési maradványának igénybevétele (B8131)</t>
  </si>
  <si>
    <t>14</t>
  </si>
  <si>
    <t>Maradvány igénybevétele (=12+13) (B813)</t>
  </si>
  <si>
    <t>23</t>
  </si>
  <si>
    <t>Belföldi finanszírozás bevételei (=04+11+14+…+19+22) (B81)</t>
  </si>
  <si>
    <t>Finanszírozási bevételek (=23+29+30+31) (B8)</t>
  </si>
  <si>
    <t>01</t>
  </si>
  <si>
    <t>07</t>
  </si>
  <si>
    <t>15</t>
  </si>
  <si>
    <t>17</t>
  </si>
  <si>
    <t>51</t>
  </si>
  <si>
    <t>186</t>
  </si>
  <si>
    <t>09</t>
  </si>
  <si>
    <t>28</t>
  </si>
  <si>
    <t>Törvény szerinti illetmények, munkabérek (K1101)</t>
  </si>
  <si>
    <t>Jubileumi jutalom (K1106)</t>
  </si>
  <si>
    <t>Béren kívüli juttatások (K1107)</t>
  </si>
  <si>
    <t>Közlekedési költségtérítés (K1109)</t>
  </si>
  <si>
    <t>13</t>
  </si>
  <si>
    <t>Foglalkoztatottak egyéb személyi juttatásai (&gt;=14) (K1113)</t>
  </si>
  <si>
    <t>Foglalkoztatottak személyi juttatásai (=01+…+13) (K11)</t>
  </si>
  <si>
    <t>20</t>
  </si>
  <si>
    <t>Személyi juttatások (=15+19) (K1)</t>
  </si>
  <si>
    <t>21</t>
  </si>
  <si>
    <t>Munkaadókat terhelő járulékok és szociális hozzájárulási adó (=22+…+28) (K2)</t>
  </si>
  <si>
    <t>ebből: szociális hozzájárulási adó (K2)</t>
  </si>
  <si>
    <t>25</t>
  </si>
  <si>
    <t>ebből: egészségügyi hozzájárulás (K2)</t>
  </si>
  <si>
    <t>26</t>
  </si>
  <si>
    <t>ebből: táppénz hozzájárulás (K2)</t>
  </si>
  <si>
    <t>ebből: munkáltatót terhelő személyi jövedelemadó (K2)</t>
  </si>
  <si>
    <t>Szakmai anyagok beszerzése (K311)</t>
  </si>
  <si>
    <t>30</t>
  </si>
  <si>
    <t>Üzemeltetési anyagok beszerzése (K312)</t>
  </si>
  <si>
    <t>Készletbeszerzés (=29+30+31) (K31)</t>
  </si>
  <si>
    <t>33</t>
  </si>
  <si>
    <t>Informatikai szolgáltatások igénybevétele (K321)</t>
  </si>
  <si>
    <t>34</t>
  </si>
  <si>
    <t>Egyéb kommunikációs szolgáltatások (K322)</t>
  </si>
  <si>
    <t>35</t>
  </si>
  <si>
    <t>Kommunikációs szolgáltatások (=33+34) (K32)</t>
  </si>
  <si>
    <t>38</t>
  </si>
  <si>
    <t>Bérleti és lízing díjak (&gt;=39) (K333)</t>
  </si>
  <si>
    <t>Karbantartási, kisjavítási szolgáltatások (K334)</t>
  </si>
  <si>
    <t>41</t>
  </si>
  <si>
    <t>Közvetített szolgáltatások  (&gt;=42) (K335)</t>
  </si>
  <si>
    <t>Szakmai tevékenységet segítő szolgáltatások  (K336)</t>
  </si>
  <si>
    <t>47</t>
  </si>
  <si>
    <t>Kiküldetések kiadásai (K341)</t>
  </si>
  <si>
    <t>49</t>
  </si>
  <si>
    <t>Kiküldetések, reklám- és propagandakiadások (=47+48) (K34)</t>
  </si>
  <si>
    <t>52</t>
  </si>
  <si>
    <t>Kamatkiadások (&gt;=53+54) (K353)</t>
  </si>
  <si>
    <t>196</t>
  </si>
  <si>
    <t>Egyéb tárgyi eszközök beszerzése, létesítése (K64)</t>
  </si>
  <si>
    <t>199</t>
  </si>
  <si>
    <t>Beruházási célú előzetesen felszámított általános forgalmi adó (K67)</t>
  </si>
  <si>
    <t>200</t>
  </si>
  <si>
    <t>Beruházások (=192+193+195+…+199) (K6)</t>
  </si>
  <si>
    <t>Összes kiadás</t>
  </si>
  <si>
    <t>Összes bevétel</t>
  </si>
  <si>
    <t>187</t>
  </si>
  <si>
    <t>Szolgáltatások ellenértéke (&gt;=188+189) (B402)</t>
  </si>
  <si>
    <t>218</t>
  </si>
  <si>
    <t>Egyéb működési bevételek (&gt;=219+220) (B411)</t>
  </si>
  <si>
    <t>Központi, irányító szervi támogatás (B816)</t>
  </si>
  <si>
    <t>164</t>
  </si>
  <si>
    <t>18</t>
  </si>
  <si>
    <t>19</t>
  </si>
  <si>
    <t>42</t>
  </si>
  <si>
    <t>Céljuttatás, projektprémium (K1103)</t>
  </si>
  <si>
    <t>Készenléti, ügyeleti, helyettesítési díj, túlóra, túlszolgálat (K1104)</t>
  </si>
  <si>
    <t>Munkavégzésre irányuló egyéb jogviszonyban nem saját foglalkoztatottnak fizetett juttatások (K122)</t>
  </si>
  <si>
    <t>Egyéb külső személyi juttatások (K123)</t>
  </si>
  <si>
    <t>Külső személyi juttatások (=16+17+18) (K12)</t>
  </si>
  <si>
    <t>ebből: államháztartáson belül (K335)</t>
  </si>
  <si>
    <t>48</t>
  </si>
  <si>
    <t>Reklám- és propagandakiadások (K342)</t>
  </si>
  <si>
    <t>Működési célú visszatérítendő támogatások, kölcsönök nyújtása államháztartáson kívülre (=165+…+175) (K508)</t>
  </si>
  <si>
    <t>168</t>
  </si>
  <si>
    <t>ebből: háztartások (K508)</t>
  </si>
  <si>
    <t>192</t>
  </si>
  <si>
    <t>Immateriális javak beszerzése, létesítése (K61)</t>
  </si>
  <si>
    <t>193</t>
  </si>
  <si>
    <t>Ingatlanok beszerzése, létesítése (&gt;=194) (K62)</t>
  </si>
  <si>
    <t>ebből: egyéb fejezeti kezelésű előirányzatok (B16)</t>
  </si>
  <si>
    <t>Közvetített szolgáltatások ellenértéke  (&gt;=191) (B403)</t>
  </si>
  <si>
    <t>ebből: államháztartáson belül (B403)</t>
  </si>
  <si>
    <t>207</t>
  </si>
  <si>
    <t>ebből: fedezeti ügyletek kamatbevételei (B4082)</t>
  </si>
  <si>
    <t>220</t>
  </si>
  <si>
    <t>ebből: kiadások visszatérítései (B411)</t>
  </si>
  <si>
    <t>234</t>
  </si>
  <si>
    <t>Működési célú visszatérítendő támogatások, kölcsönök visszatérülése államháztartáson kívülről (=235+…+243) (B64)</t>
  </si>
  <si>
    <t>244</t>
  </si>
  <si>
    <t>Egyéb működési célú átvett pénzeszközök (=244+…+255) (B65)</t>
  </si>
  <si>
    <t>256</t>
  </si>
  <si>
    <t>Működési célú átvett pénzeszközök (=231+...+234+244) (B6)</t>
  </si>
  <si>
    <t>188</t>
  </si>
  <si>
    <t>Fizetendő általános forgalmi adó  (K352)</t>
  </si>
  <si>
    <t>Készletértékesítés ellenértéke (B401)</t>
  </si>
  <si>
    <t>ebből:tárgyi eszközök bérbeadásából származó bevétel (B402)</t>
  </si>
  <si>
    <t>Kiszámlázott általános forgalmi adó (B406)</t>
  </si>
  <si>
    <t>202</t>
  </si>
  <si>
    <t>Befektetett pénzügyi eszközökből származó bevételek (&gt;=203+204) (B4081)</t>
  </si>
  <si>
    <t>45</t>
  </si>
  <si>
    <t>ebből: biztosítási díjak (K337)</t>
  </si>
  <si>
    <t>Tulajdonosi bevételek (&gt;=193+…+198) (B404)</t>
  </si>
  <si>
    <t>Csanádpalota Városi Önkormányzat - kiadások</t>
  </si>
  <si>
    <t>Csanádpalotai Közös Önkormányzati Hivatal- kiadások</t>
  </si>
  <si>
    <t>Kelemen László Művelődési Ház - kiadások</t>
  </si>
  <si>
    <t>Csanádpalotai Városi Könyvtár - kiadások</t>
  </si>
  <si>
    <t>Csanádpalota Városi Önkormányzat - bevételek</t>
  </si>
  <si>
    <t>Csanádpalotai Közös Önkormányzati Hivatal- bevételek</t>
  </si>
  <si>
    <t>Kelemen László Művelődési Ház - bevételek</t>
  </si>
  <si>
    <t>Csanádpalotai Városi Könyvtár - bevételek</t>
  </si>
  <si>
    <t>Működési célú támogatások államháztartáson belülről</t>
  </si>
  <si>
    <t>Működési bevételek</t>
  </si>
  <si>
    <t>Működési célú átvett pénzeszközök</t>
  </si>
  <si>
    <t>Felhalmozási célú átvett pénzeszközök</t>
  </si>
  <si>
    <t xml:space="preserve">AZ ÖNKORMÁNYZAT ÉS KÖLTSÉGVETÉSI SZERVEI </t>
  </si>
  <si>
    <t>2017. ÉVI BEVÉTELEINEK ÉS KIADÁSAINAK MÉRLEGSZERŰ KIMUTATÁSA</t>
  </si>
  <si>
    <t>adatok Ft-ban</t>
  </si>
  <si>
    <t>A</t>
  </si>
  <si>
    <t>B</t>
  </si>
  <si>
    <t>C</t>
  </si>
  <si>
    <t>D</t>
  </si>
  <si>
    <t>Bevételek</t>
  </si>
  <si>
    <t>Kiadások</t>
  </si>
  <si>
    <t>Személyi juttatások</t>
  </si>
  <si>
    <t>Közhatalmi bevételek</t>
  </si>
  <si>
    <t>Munkaadókat terhelő járulékok és szociális hozzájárulási adó</t>
  </si>
  <si>
    <t>Dologi kiadások</t>
  </si>
  <si>
    <t>Ellátottak pénzbeli juttatásai</t>
  </si>
  <si>
    <t>Finanszírozási bevételek</t>
  </si>
  <si>
    <t>Egyéb működési célú kiadások</t>
  </si>
  <si>
    <t>Finanszírozási kiadások</t>
  </si>
  <si>
    <t>Működési kiadások</t>
  </si>
  <si>
    <t>Felhalmozási bevételek</t>
  </si>
  <si>
    <t>Beruházások</t>
  </si>
  <si>
    <t>Felhalmozási célú támogatások államháztartáson belülről</t>
  </si>
  <si>
    <t>Felújítások</t>
  </si>
  <si>
    <t>Egyéb felhalmozási célú kiadások</t>
  </si>
  <si>
    <t>Felhalmozási kiadások</t>
  </si>
  <si>
    <t>BEVÉTELEK ÖSSZESEN</t>
  </si>
  <si>
    <t>KIADÁSOK ÖSSZESEN</t>
  </si>
  <si>
    <t>16</t>
  </si>
  <si>
    <t>Választott tisztségviselők juttatásai (K121)</t>
  </si>
  <si>
    <t>27</t>
  </si>
  <si>
    <t>ebből: munkaadót a foglalkoztatottak részére történő kifizetésekkel kapcsolatban terhelő más járulék jellegű kötelezettségek (K2)</t>
  </si>
  <si>
    <t>37</t>
  </si>
  <si>
    <t>Vásárolt élelmezés (K332)</t>
  </si>
  <si>
    <t>53</t>
  </si>
  <si>
    <t>ebből: államháztartáson belül (K353)</t>
  </si>
  <si>
    <t>63</t>
  </si>
  <si>
    <t>Családi támogatások (=64+…+73) (K42)</t>
  </si>
  <si>
    <t>73</t>
  </si>
  <si>
    <t>ebből:  az egyéb pénzbeli és természetbeni gyermekvédelmi támogatások  (K42)</t>
  </si>
  <si>
    <t>93</t>
  </si>
  <si>
    <t>Lakhatással kapcsolatos ellátások (=94+…+97) (K46)</t>
  </si>
  <si>
    <t>98</t>
  </si>
  <si>
    <t>Intézményi ellátottak pénzbeli juttatásai (&gt;=99+100) (K47)</t>
  </si>
  <si>
    <t>101</t>
  </si>
  <si>
    <t>Egyéb nem intézményi ellátások (&gt;=102+…+120) (K48)</t>
  </si>
  <si>
    <t>116</t>
  </si>
  <si>
    <t>ebből: egyéb, az önkormányzat rendeletében megállapított juttatás (K48)</t>
  </si>
  <si>
    <t>117</t>
  </si>
  <si>
    <t>ebből: köztemetés [Szoctv. 48.§] (K48)</t>
  </si>
  <si>
    <t>118</t>
  </si>
  <si>
    <t>ebből: települési támogatás [Szoctv. 45. §], (K48)</t>
  </si>
  <si>
    <t>120</t>
  </si>
  <si>
    <t>ebből: önkormányzat által saját hatáskörben (nem szociális és gyermekvédelmi előírások alapján) adott más ellátás (K48)</t>
  </si>
  <si>
    <t>121</t>
  </si>
  <si>
    <t>Ellátottak pénzbeli juttatásai (=62+63+74+75+83+93+98+101) (K4)</t>
  </si>
  <si>
    <t>124</t>
  </si>
  <si>
    <t>A helyi önkormányzatok előző évi elszámolásából származó kiadások (K5021)</t>
  </si>
  <si>
    <t>127</t>
  </si>
  <si>
    <t>Elvonások és befizetések (=124+125+126) (K502)</t>
  </si>
  <si>
    <t>151</t>
  </si>
  <si>
    <t>Egyéb működési célú támogatások államháztartáson belülre (=152+…+161) (K506)</t>
  </si>
  <si>
    <t>158</t>
  </si>
  <si>
    <t>ebből: helyi önkormányzatok és költségvetési szerveik (K506)</t>
  </si>
  <si>
    <t>159</t>
  </si>
  <si>
    <t>ebből: társulások és költségvetési szerveik (K506)</t>
  </si>
  <si>
    <t>167</t>
  </si>
  <si>
    <t>ebből: egyéb civil szervezetek (K508)</t>
  </si>
  <si>
    <t>179</t>
  </si>
  <si>
    <t>Egyéb működési célú támogatások államháztartáson kívülre (=180+…+189) (K512)</t>
  </si>
  <si>
    <t>182</t>
  </si>
  <si>
    <t>ebből: egyéb civil szervezetek (K512)</t>
  </si>
  <si>
    <t>ebből:önkormányzati többségi tulajdonú nem pénzügyi vállalkozások (K512)</t>
  </si>
  <si>
    <t>Tartalékok (K513)</t>
  </si>
  <si>
    <t>195</t>
  </si>
  <si>
    <t>Informatikai eszközök beszerzése, létesítése (K63)</t>
  </si>
  <si>
    <t>201</t>
  </si>
  <si>
    <t>Ingatlanok felújítása (K71)</t>
  </si>
  <si>
    <t>203</t>
  </si>
  <si>
    <t>Egyéb tárgyi eszközök felújítása  (K73)</t>
  </si>
  <si>
    <t>204</t>
  </si>
  <si>
    <t>Felújítási célú előzetesen felszámított általános forgalmi adó (K74)</t>
  </si>
  <si>
    <t>Felújítások (=201+...+204) (K7)</t>
  </si>
  <si>
    <t>Likviditási célú hitelek, kölcsönök törlesztése pénzügyi vállalkozásnak (K9112)</t>
  </si>
  <si>
    <t>Hitel-, kölcsöntörlesztés államháztartáson kívülre (=01+03+04) (K911)</t>
  </si>
  <si>
    <t>Államháztartáson belüli megelőlegezések visszafizetése (K914)</t>
  </si>
  <si>
    <t>Központi, irányító szervi támogatások folyósítása (K915)</t>
  </si>
  <si>
    <t>Belföldi finanszírozás kiadásai (=06+19+…+25+28) (K91)</t>
  </si>
  <si>
    <t>Finanszírozási kiadások (=29+37+38+39) (K9)</t>
  </si>
  <si>
    <t>Helyi önkormányzatok működésének általános támogatása (B111)</t>
  </si>
  <si>
    <t>02</t>
  </si>
  <si>
    <t>Települési önkormányzatok egyes köznevelési feladatainak támogatása (B112)</t>
  </si>
  <si>
    <t>Települési önkormányzatok szociális, gyermekjóléti  és gyermekétkeztetési feladatainak támogatása (B113)</t>
  </si>
  <si>
    <t>Települési önkormányzatok kulturális feladatainak támogatása (B114)</t>
  </si>
  <si>
    <t>05</t>
  </si>
  <si>
    <t>Működési célú költségvetési támogatások és kiegészítő támogatások (B115)</t>
  </si>
  <si>
    <t>Önkormányzatok működési támogatásai (=01+…+06) (B11)</t>
  </si>
  <si>
    <t>ebből: központi kezelésű előirányzatok (B16)</t>
  </si>
  <si>
    <t>ebből: társadalombiztosítás pénzügyi alapjai (B16)</t>
  </si>
  <si>
    <t>ebből: elkülönített állami pénzalapok (B16)</t>
  </si>
  <si>
    <t>Felhalmozási célú önkormányzati támogatások (B21)</t>
  </si>
  <si>
    <t>68</t>
  </si>
  <si>
    <t>Egyéb felhalmozási célú támogatások bevételei államháztartáson belülről (=69+…+78) (B25)</t>
  </si>
  <si>
    <t>71</t>
  </si>
  <si>
    <t>ebből: fejezeti kezelésű előirányzatok EU-s programokra és azok hazai társfinanszírozása (B25)</t>
  </si>
  <si>
    <t>79</t>
  </si>
  <si>
    <t>Felhalmozási célú támogatások államháztartáson belülről (=44+45+46+57+68) (B2)</t>
  </si>
  <si>
    <t>Értékesítési és forgalmi adók (=118+…+139) (B351)</t>
  </si>
  <si>
    <t>ebből: állandó jeleggel végzett iparűzési tevékenység után fizetett helyi iparűzési adó (B351)</t>
  </si>
  <si>
    <t>145</t>
  </si>
  <si>
    <t>Gépjárműadók (=146+…+149) (B354)</t>
  </si>
  <si>
    <t>147</t>
  </si>
  <si>
    <t>ebből: belföldi gépjárművek adójának a helyi önkormányzatot megillető része (B354)</t>
  </si>
  <si>
    <t>Termékek és szolgáltatások adói (=117+140+144+145+150)  (B35)</t>
  </si>
  <si>
    <t>169</t>
  </si>
  <si>
    <t>Egyéb közhatalmi bevételek (&gt;=170+…+184) (B36)</t>
  </si>
  <si>
    <t>181</t>
  </si>
  <si>
    <t>ebből: egyéb bírság (B36)</t>
  </si>
  <si>
    <t>184</t>
  </si>
  <si>
    <t>ebből: egyéb települési adók (B36)</t>
  </si>
  <si>
    <t>185</t>
  </si>
  <si>
    <t>Közhatalmi bevételek (=93+94+104+109+168+169) (B3)</t>
  </si>
  <si>
    <t>Ellátási díjak (B405)</t>
  </si>
  <si>
    <t>226</t>
  </si>
  <si>
    <t>Egyéb tárgyi eszközök értékesítése (B53)</t>
  </si>
  <si>
    <t>230</t>
  </si>
  <si>
    <t>Felhalmozási bevételek (=222+224+226+227+229) (B5)</t>
  </si>
  <si>
    <t>238</t>
  </si>
  <si>
    <t>ebből: háztartások (B64)</t>
  </si>
  <si>
    <t>246</t>
  </si>
  <si>
    <t>ebből: nonprofit gazdasági társaságok (B65)</t>
  </si>
  <si>
    <t>Likviditási célú hitelek, kölcsönök felvétele pénzügyi vállalkozástól (B8112)</t>
  </si>
  <si>
    <t>Hitel-, kölcsönfelvétel pénzügyi vállalkozástól (=01+02+03) (B811)</t>
  </si>
  <si>
    <t>Államháztartáson belüli megelőlegezések (B814)</t>
  </si>
  <si>
    <t>2017. évi módosított előirányzat</t>
  </si>
  <si>
    <t>1. melléklet a 12/2018. (V.31.) önkormányzati rendelethez</t>
  </si>
  <si>
    <t>2. melléklet a 12/2018. (V.31.) önkormányzati rendelethez</t>
  </si>
  <si>
    <t>3. melléklet a 12/2018. (V.31.) önkormányzati rendelethez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</si>
</sst>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###"/>
    <numFmt numFmtId="173" formatCode="_-* #,##0.0_-;\-* #,##0.0_-;_-* &quot;-&quot;??_-;_-@_-"/>
    <numFmt numFmtId="174" formatCode="_-* #,##0_-;\-* #,##0_-;_-* &quot;-&quot;??_-;_-@_-"/>
    <numFmt numFmtId="175" formatCode="&quot;Igen&quot;;&quot;Igen&quot;;&quot;Nem&quot;"/>
    <numFmt numFmtId="176" formatCode="&quot;Igaz&quot;;&quot;Igaz&quot;;&quot;Hamis&quot;"/>
    <numFmt numFmtId="177" formatCode="&quot;Be&quot;;&quot;Be&quot;;&quot;Ki&quot;"/>
    <numFmt numFmtId="178" formatCode="[$¥€-2]\ #\ ##,000_);[Red]\([$€-2]\ #\ ##,000\)"/>
  </numFmts>
  <fonts count="29">
    <font>
      <sz val="10"/>
      <name val="Arial CE"/>
      <family val="0"/>
    </font>
    <font>
      <sz val="11"/>
      <color indexed="8"/>
      <name val="Calibri"/>
      <family val="2"/>
    </font>
    <font>
      <sz val="10"/>
      <name val="MS Sans Serif"/>
      <family val="0"/>
    </font>
    <font>
      <b/>
      <sz val="18"/>
      <color indexed="56"/>
      <name val="Cambria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0"/>
      <name val="Arial CE"/>
      <family val="0"/>
    </font>
    <font>
      <b/>
      <sz val="12"/>
      <name val="Arial"/>
      <family val="2"/>
    </font>
    <font>
      <sz val="12"/>
      <name val="Arial CE"/>
      <family val="2"/>
    </font>
    <font>
      <b/>
      <sz val="12"/>
      <name val="Arial CE"/>
      <family val="2"/>
    </font>
    <font>
      <b/>
      <i/>
      <sz val="12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thin"/>
    </border>
    <border>
      <left/>
      <right/>
      <top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/>
      <right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7" borderId="1" applyNumberFormat="0" applyAlignment="0" applyProtection="0"/>
    <xf numFmtId="0" fontId="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16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" fillId="17" borderId="7" applyNumberFormat="0" applyFont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21" fillId="4" borderId="0" applyNumberFormat="0" applyBorder="0" applyAlignment="0" applyProtection="0"/>
    <xf numFmtId="0" fontId="22" fillId="22" borderId="8" applyNumberFormat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25" fillId="0" borderId="9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6" fillId="3" borderId="0" applyNumberFormat="0" applyBorder="0" applyAlignment="0" applyProtection="0"/>
    <xf numFmtId="0" fontId="27" fillId="23" borderId="0" applyNumberFormat="0" applyBorder="0" applyAlignment="0" applyProtection="0"/>
    <xf numFmtId="0" fontId="28" fillId="22" borderId="1" applyNumberFormat="0" applyAlignment="0" applyProtection="0"/>
    <xf numFmtId="9" fontId="1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wrapText="1"/>
    </xf>
    <xf numFmtId="0" fontId="7" fillId="0" borderId="0" xfId="0" applyFont="1" applyAlignment="1">
      <alignment wrapText="1"/>
    </xf>
    <xf numFmtId="0" fontId="10" fillId="0" borderId="10" xfId="56" applyFont="1" applyBorder="1" applyAlignment="1">
      <alignment horizontal="center" vertical="center"/>
      <protection/>
    </xf>
    <xf numFmtId="0" fontId="10" fillId="0" borderId="11" xfId="56" applyFont="1" applyBorder="1" applyAlignment="1">
      <alignment horizontal="center" vertical="center"/>
      <protection/>
    </xf>
    <xf numFmtId="0" fontId="10" fillId="0" borderId="10" xfId="56" applyFont="1" applyBorder="1" applyAlignment="1">
      <alignment horizontal="right" vertical="center"/>
      <protection/>
    </xf>
    <xf numFmtId="0" fontId="10" fillId="22" borderId="10" xfId="56" applyFont="1" applyFill="1" applyBorder="1" applyAlignment="1">
      <alignment horizontal="center" vertical="center"/>
      <protection/>
    </xf>
    <xf numFmtId="0" fontId="9" fillId="0" borderId="12" xfId="56" applyFont="1" applyBorder="1" applyAlignment="1">
      <alignment vertical="center"/>
      <protection/>
    </xf>
    <xf numFmtId="0" fontId="9" fillId="0" borderId="13" xfId="56" applyFont="1" applyBorder="1" applyAlignment="1">
      <alignment vertical="center" shrinkToFit="1"/>
      <protection/>
    </xf>
    <xf numFmtId="0" fontId="9" fillId="0" borderId="14" xfId="56" applyFont="1" applyBorder="1" applyAlignment="1">
      <alignment horizontal="left" vertical="center"/>
      <protection/>
    </xf>
    <xf numFmtId="3" fontId="9" fillId="0" borderId="15" xfId="56" applyNumberFormat="1" applyFont="1" applyBorder="1" applyAlignment="1">
      <alignment vertical="center"/>
      <protection/>
    </xf>
    <xf numFmtId="0" fontId="9" fillId="0" borderId="16" xfId="56" applyFont="1" applyBorder="1" applyAlignment="1">
      <alignment horizontal="left" vertical="center" shrinkToFit="1"/>
      <protection/>
    </xf>
    <xf numFmtId="0" fontId="9" fillId="0" borderId="16" xfId="56" applyFont="1" applyBorder="1" applyAlignment="1">
      <alignment vertical="center" shrinkToFit="1"/>
      <protection/>
    </xf>
    <xf numFmtId="0" fontId="9" fillId="0" borderId="17" xfId="56" applyFont="1" applyBorder="1" applyAlignment="1">
      <alignment horizontal="left" vertical="center"/>
      <protection/>
    </xf>
    <xf numFmtId="0" fontId="6" fillId="0" borderId="0" xfId="56" applyFont="1" applyBorder="1" applyAlignment="1">
      <alignment vertical="center" shrinkToFit="1"/>
      <protection/>
    </xf>
    <xf numFmtId="0" fontId="11" fillId="22" borderId="10" xfId="56" applyFont="1" applyFill="1" applyBorder="1" applyAlignment="1">
      <alignment vertical="center"/>
      <protection/>
    </xf>
    <xf numFmtId="3" fontId="10" fillId="22" borderId="10" xfId="56" applyNumberFormat="1" applyFont="1" applyFill="1" applyBorder="1" applyAlignment="1">
      <alignment vertical="center"/>
      <protection/>
    </xf>
    <xf numFmtId="0" fontId="11" fillId="22" borderId="10" xfId="56" applyFont="1" applyFill="1" applyBorder="1" applyAlignment="1">
      <alignment vertical="center"/>
      <protection/>
    </xf>
    <xf numFmtId="0" fontId="9" fillId="0" borderId="18" xfId="56" applyFont="1" applyFill="1" applyBorder="1" applyAlignment="1">
      <alignment vertical="center"/>
      <protection/>
    </xf>
    <xf numFmtId="0" fontId="9" fillId="0" borderId="13" xfId="56" applyFont="1" applyFill="1" applyBorder="1" applyAlignment="1">
      <alignment vertical="center" wrapText="1"/>
      <protection/>
    </xf>
    <xf numFmtId="0" fontId="9" fillId="0" borderId="18" xfId="56" applyFont="1" applyFill="1" applyBorder="1" applyAlignment="1">
      <alignment horizontal="left" vertical="center" wrapText="1"/>
      <protection/>
    </xf>
    <xf numFmtId="0" fontId="9" fillId="0" borderId="16" xfId="56" applyFont="1" applyFill="1" applyBorder="1" applyAlignment="1">
      <alignment horizontal="left" vertical="center" wrapText="1"/>
      <protection/>
    </xf>
    <xf numFmtId="0" fontId="9" fillId="0" borderId="15" xfId="56" applyFont="1" applyFill="1" applyBorder="1" applyAlignment="1">
      <alignment vertical="center" shrinkToFit="1"/>
      <protection/>
    </xf>
    <xf numFmtId="0" fontId="9" fillId="0" borderId="13" xfId="56" applyFont="1" applyFill="1" applyBorder="1" applyAlignment="1">
      <alignment horizontal="left" vertical="center" wrapText="1"/>
      <protection/>
    </xf>
    <xf numFmtId="0" fontId="6" fillId="0" borderId="19" xfId="56" applyFont="1" applyBorder="1" applyAlignment="1">
      <alignment vertical="center" wrapText="1"/>
      <protection/>
    </xf>
    <xf numFmtId="0" fontId="6" fillId="0" borderId="20" xfId="56" applyFont="1" applyBorder="1" applyAlignment="1">
      <alignment vertical="center" wrapText="1"/>
      <protection/>
    </xf>
    <xf numFmtId="0" fontId="11" fillId="22" borderId="10" xfId="56" applyFont="1" applyFill="1" applyBorder="1">
      <alignment/>
      <protection/>
    </xf>
    <xf numFmtId="3" fontId="10" fillId="22" borderId="10" xfId="56" applyNumberFormat="1" applyFont="1" applyFill="1" applyBorder="1">
      <alignment/>
      <protection/>
    </xf>
    <xf numFmtId="0" fontId="10" fillId="22" borderId="10" xfId="56" applyFont="1" applyFill="1" applyBorder="1" applyAlignment="1">
      <alignment horizontal="left"/>
      <protection/>
    </xf>
    <xf numFmtId="0" fontId="9" fillId="0" borderId="16" xfId="56" applyFont="1" applyBorder="1" applyAlignment="1">
      <alignment horizontal="left" vertical="center" wrapText="1" shrinkToFit="1"/>
      <protection/>
    </xf>
    <xf numFmtId="0" fontId="9" fillId="0" borderId="21" xfId="56" applyFont="1" applyBorder="1" applyAlignment="1">
      <alignment vertical="center"/>
      <protection/>
    </xf>
    <xf numFmtId="0" fontId="9" fillId="0" borderId="18" xfId="56" applyFont="1" applyBorder="1" applyAlignment="1">
      <alignment vertical="center"/>
      <protection/>
    </xf>
    <xf numFmtId="0" fontId="9" fillId="0" borderId="22" xfId="56" applyFont="1" applyBorder="1" applyAlignment="1">
      <alignment vertical="center"/>
      <protection/>
    </xf>
    <xf numFmtId="0" fontId="7" fillId="22" borderId="11" xfId="56" applyFont="1" applyFill="1" applyBorder="1" applyAlignment="1">
      <alignment horizontal="center" vertical="center" wrapText="1"/>
      <protection/>
    </xf>
    <xf numFmtId="3" fontId="10" fillId="22" borderId="23" xfId="56" applyNumberFormat="1" applyFont="1" applyFill="1" applyBorder="1" applyAlignment="1">
      <alignment vertical="center"/>
      <protection/>
    </xf>
    <xf numFmtId="3" fontId="9" fillId="0" borderId="21" xfId="56" applyNumberFormat="1" applyFont="1" applyBorder="1" applyAlignment="1">
      <alignment vertical="center"/>
      <protection/>
    </xf>
    <xf numFmtId="3" fontId="9" fillId="0" borderId="22" xfId="56" applyNumberFormat="1" applyFont="1" applyBorder="1" applyAlignment="1">
      <alignment vertical="center"/>
      <protection/>
    </xf>
    <xf numFmtId="0" fontId="0" fillId="0" borderId="0" xfId="0" applyAlignment="1">
      <alignment/>
    </xf>
    <xf numFmtId="0" fontId="0" fillId="0" borderId="24" xfId="0" applyBorder="1" applyAlignment="1">
      <alignment/>
    </xf>
    <xf numFmtId="0" fontId="0" fillId="0" borderId="24" xfId="0" applyBorder="1" applyAlignment="1">
      <alignment/>
    </xf>
    <xf numFmtId="0" fontId="6" fillId="14" borderId="24" xfId="0" applyFont="1" applyFill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left" vertical="top" wrapText="1"/>
    </xf>
    <xf numFmtId="3" fontId="4" fillId="0" borderId="24" xfId="0" applyNumberFormat="1" applyFont="1" applyBorder="1" applyAlignment="1">
      <alignment horizontal="right" vertical="top" wrapText="1"/>
    </xf>
    <xf numFmtId="0" fontId="5" fillId="0" borderId="24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left" vertical="top" wrapText="1"/>
    </xf>
    <xf numFmtId="3" fontId="5" fillId="0" borderId="24" xfId="0" applyNumberFormat="1" applyFont="1" applyBorder="1" applyAlignment="1">
      <alignment horizontal="right" vertical="top" wrapText="1"/>
    </xf>
    <xf numFmtId="0" fontId="4" fillId="0" borderId="24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left" vertical="top" wrapText="1"/>
    </xf>
    <xf numFmtId="3" fontId="4" fillId="0" borderId="24" xfId="0" applyNumberFormat="1" applyFont="1" applyBorder="1" applyAlignment="1">
      <alignment horizontal="right" vertical="top" wrapText="1"/>
    </xf>
    <xf numFmtId="0" fontId="5" fillId="0" borderId="24" xfId="0" applyFont="1" applyBorder="1" applyAlignment="1">
      <alignment horizontal="left" vertical="top" wrapText="1"/>
    </xf>
    <xf numFmtId="3" fontId="7" fillId="0" borderId="24" xfId="0" applyNumberFormat="1" applyFont="1" applyBorder="1" applyAlignment="1">
      <alignment/>
    </xf>
    <xf numFmtId="0" fontId="5" fillId="0" borderId="24" xfId="0" applyFont="1" applyBorder="1" applyAlignment="1">
      <alignment horizontal="center" vertical="top" wrapText="1"/>
    </xf>
    <xf numFmtId="3" fontId="5" fillId="0" borderId="24" xfId="0" applyNumberFormat="1" applyFont="1" applyBorder="1" applyAlignment="1">
      <alignment horizontal="right" vertical="top" wrapText="1"/>
    </xf>
    <xf numFmtId="0" fontId="10" fillId="0" borderId="0" xfId="0" applyFont="1" applyAlignment="1">
      <alignment horizontal="center"/>
    </xf>
    <xf numFmtId="0" fontId="8" fillId="14" borderId="24" xfId="0" applyFont="1" applyFill="1" applyBorder="1" applyAlignment="1">
      <alignment horizontal="center" vertical="top" wrapText="1"/>
    </xf>
    <xf numFmtId="0" fontId="7" fillId="0" borderId="24" xfId="0" applyFont="1" applyBorder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Magyarázó szöveg" xfId="54"/>
    <cellStyle name="Followed Hyperlink" xfId="55"/>
    <cellStyle name="Normál 2" xfId="56"/>
    <cellStyle name="Normál 3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view="pageBreakPreview" zoomScale="60" zoomScalePageLayoutView="0" workbookViewId="0" topLeftCell="A1">
      <selection activeCell="B52" sqref="B52"/>
    </sheetView>
  </sheetViews>
  <sheetFormatPr defaultColWidth="9.00390625" defaultRowHeight="12.75"/>
  <cols>
    <col min="1" max="1" width="5.625" style="1" customWidth="1"/>
    <col min="2" max="2" width="55.625" style="1" bestFit="1" customWidth="1"/>
    <col min="3" max="3" width="19.625" style="1" customWidth="1"/>
    <col min="4" max="4" width="38.625" style="1" customWidth="1"/>
    <col min="5" max="5" width="19.375" style="1" customWidth="1"/>
    <col min="6" max="16384" width="9.125" style="1" customWidth="1"/>
  </cols>
  <sheetData>
    <row r="1" ht="12.75">
      <c r="A1" s="37" t="s">
        <v>295</v>
      </c>
    </row>
    <row r="2" spans="3:4" ht="12.75">
      <c r="C2" s="2"/>
      <c r="D2" s="2"/>
    </row>
    <row r="3" spans="1:5" ht="15.75">
      <c r="A3" s="54" t="s">
        <v>162</v>
      </c>
      <c r="B3" s="54"/>
      <c r="C3" s="54"/>
      <c r="D3" s="54"/>
      <c r="E3" s="54"/>
    </row>
    <row r="4" spans="1:5" ht="15.75">
      <c r="A4" s="54" t="s">
        <v>163</v>
      </c>
      <c r="B4" s="54"/>
      <c r="C4" s="54"/>
      <c r="D4" s="54"/>
      <c r="E4" s="54"/>
    </row>
    <row r="5" ht="13.5" thickBot="1">
      <c r="E5" s="1" t="s">
        <v>164</v>
      </c>
    </row>
    <row r="6" spans="1:5" ht="16.5" thickBot="1">
      <c r="A6" s="3"/>
      <c r="B6" s="3" t="s">
        <v>165</v>
      </c>
      <c r="C6" s="3" t="s">
        <v>166</v>
      </c>
      <c r="D6" s="3" t="s">
        <v>167</v>
      </c>
      <c r="E6" s="4" t="s">
        <v>168</v>
      </c>
    </row>
    <row r="7" spans="1:5" ht="26.25" thickBot="1">
      <c r="A7" s="5">
        <v>1</v>
      </c>
      <c r="B7" s="6" t="s">
        <v>169</v>
      </c>
      <c r="C7" s="33" t="s">
        <v>294</v>
      </c>
      <c r="D7" s="6" t="s">
        <v>170</v>
      </c>
      <c r="E7" s="33" t="s">
        <v>294</v>
      </c>
    </row>
    <row r="8" spans="1:5" ht="15">
      <c r="A8" s="30">
        <v>2</v>
      </c>
      <c r="B8" s="7" t="s">
        <v>158</v>
      </c>
      <c r="C8" s="35">
        <f>SUMIF(Bev!$B$2:$B$501,"Működési célú támogatások államháztartáson belülről*",Bev!$D$2:$D$501)</f>
        <v>632068047</v>
      </c>
      <c r="D8" s="8" t="s">
        <v>171</v>
      </c>
      <c r="E8" s="35">
        <f>SUMIF(Kiad!$B$2:$B$501,"Személyi juttatások*",Kiad!$D$2:$D$501)</f>
        <v>263568180</v>
      </c>
    </row>
    <row r="9" spans="1:5" ht="30">
      <c r="A9" s="31">
        <v>3</v>
      </c>
      <c r="B9" s="9" t="s">
        <v>172</v>
      </c>
      <c r="C9" s="10">
        <f>SUMIF(Bev!$B$2:$B$501,"Közhatalmi bevételek*",Bev!$D$2:$D$501)</f>
        <v>48540896</v>
      </c>
      <c r="D9" s="29" t="s">
        <v>173</v>
      </c>
      <c r="E9" s="10">
        <f>SUMIF(Kiad!$B$2:$B$501,"Munkaadókat terhelő járulékok és szociális hozzájárulási adó*",Kiad!$D$2:$D$501)</f>
        <v>43149545</v>
      </c>
    </row>
    <row r="10" spans="1:5" ht="15">
      <c r="A10" s="31">
        <v>4</v>
      </c>
      <c r="B10" s="9" t="s">
        <v>159</v>
      </c>
      <c r="C10" s="10">
        <f>SUMIF(Bev!$B$2:$B$501,"Működési bevételek*",Bev!$D$2:$D$501)</f>
        <v>36451870</v>
      </c>
      <c r="D10" s="11" t="s">
        <v>174</v>
      </c>
      <c r="E10" s="10">
        <f>SUMIF(Kiad!$B$2:$B$501,"Dologi kiadások*",Kiad!$D$2:$D$501)</f>
        <v>242180400</v>
      </c>
    </row>
    <row r="11" spans="1:5" ht="15">
      <c r="A11" s="31">
        <v>5</v>
      </c>
      <c r="B11" s="9" t="s">
        <v>160</v>
      </c>
      <c r="C11" s="10">
        <f>SUMIF(Bev!$B$2:$B$501,"Működési célú átvett pénzeszközök*",Bev!$D$2:$D$501)</f>
        <v>4573140</v>
      </c>
      <c r="D11" s="11" t="s">
        <v>175</v>
      </c>
      <c r="E11" s="10">
        <f>SUMIF(Kiad!$B$2:$B$501,"Ellátottak pénzbeli juttatásai*",Kiad!$D$2:$D$501)</f>
        <v>11624057</v>
      </c>
    </row>
    <row r="12" spans="1:5" ht="15">
      <c r="A12" s="31">
        <v>6</v>
      </c>
      <c r="B12" s="9" t="s">
        <v>176</v>
      </c>
      <c r="C12" s="10">
        <f>SUMIF(Bev!$B$2:$B$501,"Finanszírozási bevételek*",Bev!$D$2:$D$501)</f>
        <v>617837215</v>
      </c>
      <c r="D12" s="12" t="s">
        <v>177</v>
      </c>
      <c r="E12" s="10">
        <f>SUMIF(Kiad!$B$2:$B$501,"Egyéb működési célú kiadások*",Kiad!$D$2:$D$501)</f>
        <v>493035994</v>
      </c>
    </row>
    <row r="13" spans="1:5" ht="15.75" thickBot="1">
      <c r="A13" s="31">
        <v>7</v>
      </c>
      <c r="B13" s="13"/>
      <c r="C13" s="36"/>
      <c r="D13" s="14" t="s">
        <v>178</v>
      </c>
      <c r="E13" s="36">
        <f>SUMIF(Kiad!$B$2:$B$501,"Finanszírozási kiadások*",Kiad!$D$2:$D$501)</f>
        <v>297908305</v>
      </c>
    </row>
    <row r="14" spans="1:5" ht="16.5" thickBot="1">
      <c r="A14" s="31">
        <v>8</v>
      </c>
      <c r="B14" s="15" t="s">
        <v>159</v>
      </c>
      <c r="C14" s="34">
        <f>SUM(C8:C13)</f>
        <v>1339471168</v>
      </c>
      <c r="D14" s="17" t="s">
        <v>179</v>
      </c>
      <c r="E14" s="16">
        <f>SUM(E8:E13)</f>
        <v>1351466481</v>
      </c>
    </row>
    <row r="15" spans="1:5" ht="15">
      <c r="A15" s="31">
        <v>9</v>
      </c>
      <c r="B15" s="18" t="s">
        <v>180</v>
      </c>
      <c r="C15" s="35">
        <f>SUMIF(Bev!$B$2:$B$501,"Felhalmozási bevételek*",Bev!$D$2:$D$501)</f>
        <v>0</v>
      </c>
      <c r="D15" s="19" t="s">
        <v>181</v>
      </c>
      <c r="E15" s="35">
        <f>SUMIF(Kiad!$B$2:$B$501,"Beruházások*",Kiad!$D$2:$D$501)</f>
        <v>148290291</v>
      </c>
    </row>
    <row r="16" spans="1:5" ht="30">
      <c r="A16" s="31">
        <v>10</v>
      </c>
      <c r="B16" s="20" t="s">
        <v>182</v>
      </c>
      <c r="C16" s="10">
        <f>SUMIF(Bev!$B$2:$B$501,"Felhalmozási célú támogatások államháztartáson belülről*",Bev!$D$2:$D$501)</f>
        <v>165202252</v>
      </c>
      <c r="D16" s="21" t="s">
        <v>183</v>
      </c>
      <c r="E16" s="10">
        <f>SUMIF(Kiad!$B$2:$B$501,"Felújítások*",Kiad!$D$2:$D$501)</f>
        <v>4916648</v>
      </c>
    </row>
    <row r="17" spans="1:5" ht="15">
      <c r="A17" s="31">
        <v>11</v>
      </c>
      <c r="B17" s="22" t="s">
        <v>161</v>
      </c>
      <c r="C17" s="10">
        <f>SUMIF(Bev!$B$2:$B$501,"Felhalmozási célú átvett pénzeszközök*",Bev!$D$2:$D$501)</f>
        <v>0</v>
      </c>
      <c r="D17" s="23" t="s">
        <v>184</v>
      </c>
      <c r="E17" s="10">
        <f>SUMIF(Kiad!$B$2:$B$501,"Egyéb felhalmozási célú kiadások*",Kiad!$D$2:$D$501)</f>
        <v>0</v>
      </c>
    </row>
    <row r="18" spans="1:5" ht="15.75" thickBot="1">
      <c r="A18" s="31">
        <v>12</v>
      </c>
      <c r="B18" s="24" t="s">
        <v>176</v>
      </c>
      <c r="C18" s="10">
        <v>0</v>
      </c>
      <c r="D18" s="25" t="s">
        <v>178</v>
      </c>
      <c r="E18" s="10">
        <v>0</v>
      </c>
    </row>
    <row r="19" spans="1:5" ht="16.5" thickBot="1">
      <c r="A19" s="31">
        <v>14</v>
      </c>
      <c r="B19" s="26" t="s">
        <v>180</v>
      </c>
      <c r="C19" s="27">
        <f>SUM(C15:C18)</f>
        <v>165202252</v>
      </c>
      <c r="D19" s="26" t="s">
        <v>185</v>
      </c>
      <c r="E19" s="27">
        <f>SUM(E15:E18)</f>
        <v>153206939</v>
      </c>
    </row>
    <row r="20" spans="1:5" ht="16.5" thickBot="1">
      <c r="A20" s="32">
        <v>15</v>
      </c>
      <c r="B20" s="28" t="s">
        <v>186</v>
      </c>
      <c r="C20" s="27">
        <f>C14+C19</f>
        <v>1504673420</v>
      </c>
      <c r="D20" s="28" t="s">
        <v>187</v>
      </c>
      <c r="E20" s="27">
        <f>E14+E19</f>
        <v>1504673420</v>
      </c>
    </row>
  </sheetData>
  <sheetProtection/>
  <mergeCells count="2">
    <mergeCell ref="A3:E3"/>
    <mergeCell ref="A4:E4"/>
  </mergeCells>
  <printOptions/>
  <pageMargins left="0.7" right="0.7" top="0.75" bottom="0.75" header="0.3" footer="0.3"/>
  <pageSetup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30"/>
  <sheetViews>
    <sheetView view="pageBreakPreview" zoomScale="60" zoomScalePageLayoutView="0"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8.125" style="0" customWidth="1"/>
    <col min="2" max="2" width="41.00390625" style="0" customWidth="1"/>
    <col min="3" max="3" width="24.75390625" style="0" customWidth="1"/>
    <col min="4" max="4" width="25.125" style="0" customWidth="1"/>
  </cols>
  <sheetData>
    <row r="1" spans="1:4" ht="12.75">
      <c r="A1" s="38" t="s">
        <v>296</v>
      </c>
      <c r="B1" s="39"/>
      <c r="C1" s="39"/>
      <c r="D1" s="39"/>
    </row>
    <row r="2" spans="1:4" ht="17.25" customHeight="1">
      <c r="A2" s="55" t="s">
        <v>154</v>
      </c>
      <c r="B2" s="56"/>
      <c r="C2" s="56"/>
      <c r="D2" s="56"/>
    </row>
    <row r="3" spans="1:4" ht="15">
      <c r="A3" s="40" t="s">
        <v>3</v>
      </c>
      <c r="B3" s="40" t="s">
        <v>4</v>
      </c>
      <c r="C3" s="40" t="s">
        <v>5</v>
      </c>
      <c r="D3" s="40" t="s">
        <v>6</v>
      </c>
    </row>
    <row r="4" spans="1:4" ht="15">
      <c r="A4" s="40">
        <v>2</v>
      </c>
      <c r="B4" s="40">
        <v>3</v>
      </c>
      <c r="C4" s="40">
        <v>4</v>
      </c>
      <c r="D4" s="40">
        <v>5</v>
      </c>
    </row>
    <row r="5" spans="1:4" ht="25.5">
      <c r="A5" s="41" t="s">
        <v>48</v>
      </c>
      <c r="B5" s="42" t="s">
        <v>249</v>
      </c>
      <c r="C5" s="43">
        <v>118885767</v>
      </c>
      <c r="D5" s="43">
        <v>120371161</v>
      </c>
    </row>
    <row r="6" spans="1:4" ht="25.5">
      <c r="A6" s="41" t="s">
        <v>250</v>
      </c>
      <c r="B6" s="42" t="s">
        <v>251</v>
      </c>
      <c r="C6" s="43">
        <v>70111370</v>
      </c>
      <c r="D6" s="43">
        <v>74153612</v>
      </c>
    </row>
    <row r="7" spans="1:4" ht="38.25">
      <c r="A7" s="41" t="s">
        <v>1</v>
      </c>
      <c r="B7" s="42" t="s">
        <v>252</v>
      </c>
      <c r="C7" s="43">
        <v>170477634</v>
      </c>
      <c r="D7" s="43">
        <v>182641226</v>
      </c>
    </row>
    <row r="8" spans="1:4" ht="15.75" customHeight="1">
      <c r="A8" s="41" t="s">
        <v>2</v>
      </c>
      <c r="B8" s="42" t="s">
        <v>253</v>
      </c>
      <c r="C8" s="43">
        <v>3369840</v>
      </c>
      <c r="D8" s="43">
        <v>4747700</v>
      </c>
    </row>
    <row r="9" spans="1:4" ht="25.5">
      <c r="A9" s="41" t="s">
        <v>254</v>
      </c>
      <c r="B9" s="42" t="s">
        <v>255</v>
      </c>
      <c r="C9" s="43">
        <v>11630089</v>
      </c>
      <c r="D9" s="43">
        <v>34433508</v>
      </c>
    </row>
    <row r="10" spans="1:4" ht="25.5">
      <c r="A10" s="41" t="s">
        <v>49</v>
      </c>
      <c r="B10" s="42" t="s">
        <v>256</v>
      </c>
      <c r="C10" s="43">
        <v>374474700</v>
      </c>
      <c r="D10" s="43">
        <v>416347207</v>
      </c>
    </row>
    <row r="11" spans="1:4" ht="25.5">
      <c r="A11" s="41" t="s">
        <v>26</v>
      </c>
      <c r="B11" s="42" t="s">
        <v>27</v>
      </c>
      <c r="C11" s="43">
        <v>74171656</v>
      </c>
      <c r="D11" s="43">
        <v>214931206</v>
      </c>
    </row>
    <row r="12" spans="1:4" ht="12.75">
      <c r="A12" s="41" t="s">
        <v>79</v>
      </c>
      <c r="B12" s="42" t="s">
        <v>257</v>
      </c>
      <c r="C12" s="43">
        <v>0</v>
      </c>
      <c r="D12" s="43">
        <v>0</v>
      </c>
    </row>
    <row r="13" spans="1:4" ht="25.5">
      <c r="A13" s="41" t="s">
        <v>192</v>
      </c>
      <c r="B13" s="42" t="s">
        <v>258</v>
      </c>
      <c r="C13" s="43">
        <v>0</v>
      </c>
      <c r="D13" s="43">
        <v>0</v>
      </c>
    </row>
    <row r="14" spans="1:4" ht="12.75">
      <c r="A14" s="41" t="s">
        <v>83</v>
      </c>
      <c r="B14" s="42" t="s">
        <v>259</v>
      </c>
      <c r="C14" s="43">
        <v>0</v>
      </c>
      <c r="D14" s="43">
        <v>0</v>
      </c>
    </row>
    <row r="15" spans="1:4" ht="38.25">
      <c r="A15" s="44" t="s">
        <v>28</v>
      </c>
      <c r="B15" s="45" t="s">
        <v>29</v>
      </c>
      <c r="C15" s="46">
        <v>448646356</v>
      </c>
      <c r="D15" s="46">
        <v>631278413</v>
      </c>
    </row>
    <row r="16" spans="1:4" ht="25.5">
      <c r="A16" s="41" t="s">
        <v>9</v>
      </c>
      <c r="B16" s="42" t="s">
        <v>260</v>
      </c>
      <c r="C16" s="43">
        <v>0</v>
      </c>
      <c r="D16" s="43">
        <v>30202252</v>
      </c>
    </row>
    <row r="17" spans="1:4" ht="38.25">
      <c r="A17" s="41" t="s">
        <v>261</v>
      </c>
      <c r="B17" s="42" t="s">
        <v>262</v>
      </c>
      <c r="C17" s="43">
        <v>0</v>
      </c>
      <c r="D17" s="43">
        <v>135000000</v>
      </c>
    </row>
    <row r="18" spans="1:4" ht="38.25">
      <c r="A18" s="41" t="s">
        <v>263</v>
      </c>
      <c r="B18" s="42" t="s">
        <v>264</v>
      </c>
      <c r="C18" s="43">
        <v>0</v>
      </c>
      <c r="D18" s="43">
        <v>0</v>
      </c>
    </row>
    <row r="19" spans="1:4" ht="38.25">
      <c r="A19" s="44" t="s">
        <v>265</v>
      </c>
      <c r="B19" s="45" t="s">
        <v>266</v>
      </c>
      <c r="C19" s="46">
        <v>0</v>
      </c>
      <c r="D19" s="46">
        <v>165202252</v>
      </c>
    </row>
    <row r="20" spans="1:4" ht="25.5">
      <c r="A20" s="41" t="s">
        <v>208</v>
      </c>
      <c r="B20" s="42" t="s">
        <v>267</v>
      </c>
      <c r="C20" s="43">
        <v>55000000</v>
      </c>
      <c r="D20" s="43">
        <v>42810802</v>
      </c>
    </row>
    <row r="21" spans="1:4" ht="38.25">
      <c r="A21" s="41" t="s">
        <v>216</v>
      </c>
      <c r="B21" s="42" t="s">
        <v>268</v>
      </c>
      <c r="C21" s="43">
        <v>0</v>
      </c>
      <c r="D21" s="43">
        <v>0</v>
      </c>
    </row>
    <row r="22" spans="1:4" ht="12.75">
      <c r="A22" s="41" t="s">
        <v>269</v>
      </c>
      <c r="B22" s="42" t="s">
        <v>270</v>
      </c>
      <c r="C22" s="43">
        <v>4300000</v>
      </c>
      <c r="D22" s="43">
        <v>4784934</v>
      </c>
    </row>
    <row r="23" spans="1:4" ht="15.75" customHeight="1">
      <c r="A23" s="41" t="s">
        <v>271</v>
      </c>
      <c r="B23" s="42" t="s">
        <v>272</v>
      </c>
      <c r="C23" s="43">
        <v>0</v>
      </c>
      <c r="D23" s="43">
        <v>0</v>
      </c>
    </row>
    <row r="24" spans="1:4" ht="25.5">
      <c r="A24" s="41" t="s">
        <v>121</v>
      </c>
      <c r="B24" s="42" t="s">
        <v>273</v>
      </c>
      <c r="C24" s="43">
        <v>59300000</v>
      </c>
      <c r="D24" s="43">
        <v>47595736</v>
      </c>
    </row>
    <row r="25" spans="1:4" ht="25.5">
      <c r="A25" s="41" t="s">
        <v>274</v>
      </c>
      <c r="B25" s="42" t="s">
        <v>275</v>
      </c>
      <c r="C25" s="43">
        <v>100000</v>
      </c>
      <c r="D25" s="43">
        <v>945160</v>
      </c>
    </row>
    <row r="26" spans="1:4" ht="12.75">
      <c r="A26" s="41" t="s">
        <v>276</v>
      </c>
      <c r="B26" s="42" t="s">
        <v>277</v>
      </c>
      <c r="C26" s="43">
        <v>0</v>
      </c>
      <c r="D26" s="43">
        <v>0</v>
      </c>
    </row>
    <row r="27" spans="1:4" ht="12.75">
      <c r="A27" s="41" t="s">
        <v>278</v>
      </c>
      <c r="B27" s="42" t="s">
        <v>279</v>
      </c>
      <c r="C27" s="43">
        <v>0</v>
      </c>
      <c r="D27" s="43">
        <v>0</v>
      </c>
    </row>
    <row r="28" spans="1:4" ht="25.5">
      <c r="A28" s="44" t="s">
        <v>280</v>
      </c>
      <c r="B28" s="45" t="s">
        <v>281</v>
      </c>
      <c r="C28" s="46">
        <v>59400000</v>
      </c>
      <c r="D28" s="46">
        <v>48540896</v>
      </c>
    </row>
    <row r="29" spans="1:4" ht="12.75">
      <c r="A29" s="41" t="s">
        <v>53</v>
      </c>
      <c r="B29" s="42" t="s">
        <v>142</v>
      </c>
      <c r="C29" s="43">
        <v>6500000</v>
      </c>
      <c r="D29" s="43">
        <v>4342834</v>
      </c>
    </row>
    <row r="30" spans="1:4" ht="12.75">
      <c r="A30" s="41" t="s">
        <v>103</v>
      </c>
      <c r="B30" s="42" t="s">
        <v>104</v>
      </c>
      <c r="C30" s="43">
        <v>3000000</v>
      </c>
      <c r="D30" s="43">
        <v>16730816</v>
      </c>
    </row>
    <row r="31" spans="1:4" ht="25.5">
      <c r="A31" s="41" t="s">
        <v>140</v>
      </c>
      <c r="B31" s="42" t="s">
        <v>143</v>
      </c>
      <c r="C31" s="43">
        <v>0</v>
      </c>
      <c r="D31" s="43">
        <v>0</v>
      </c>
    </row>
    <row r="32" spans="1:4" ht="25.5">
      <c r="A32" s="41" t="s">
        <v>21</v>
      </c>
      <c r="B32" s="42" t="s">
        <v>128</v>
      </c>
      <c r="C32" s="43">
        <v>1850000</v>
      </c>
      <c r="D32" s="43">
        <v>2106413</v>
      </c>
    </row>
    <row r="33" spans="1:4" ht="12.75">
      <c r="A33" s="41" t="s">
        <v>22</v>
      </c>
      <c r="B33" s="42" t="s">
        <v>129</v>
      </c>
      <c r="C33" s="43">
        <v>0</v>
      </c>
      <c r="D33" s="43">
        <v>0</v>
      </c>
    </row>
    <row r="34" spans="1:4" ht="12.75">
      <c r="A34" s="41" t="s">
        <v>123</v>
      </c>
      <c r="B34" s="42" t="s">
        <v>149</v>
      </c>
      <c r="C34" s="43">
        <v>17000000</v>
      </c>
      <c r="D34" s="43">
        <v>971630</v>
      </c>
    </row>
    <row r="35" spans="1:4" ht="12.75">
      <c r="A35" s="41" t="s">
        <v>97</v>
      </c>
      <c r="B35" s="42" t="s">
        <v>282</v>
      </c>
      <c r="C35" s="43">
        <v>3500000</v>
      </c>
      <c r="D35" s="43">
        <v>3183129</v>
      </c>
    </row>
    <row r="36" spans="1:4" ht="12.75" customHeight="1">
      <c r="A36" s="41" t="s">
        <v>99</v>
      </c>
      <c r="B36" s="42" t="s">
        <v>144</v>
      </c>
      <c r="C36" s="43">
        <v>3400000</v>
      </c>
      <c r="D36" s="43">
        <v>6224878</v>
      </c>
    </row>
    <row r="37" spans="1:4" ht="25.5">
      <c r="A37" s="41" t="s">
        <v>30</v>
      </c>
      <c r="B37" s="42" t="s">
        <v>31</v>
      </c>
      <c r="C37" s="43">
        <v>0</v>
      </c>
      <c r="D37" s="43">
        <v>408726</v>
      </c>
    </row>
    <row r="38" spans="1:4" ht="25.5">
      <c r="A38" s="41" t="s">
        <v>32</v>
      </c>
      <c r="B38" s="42" t="s">
        <v>33</v>
      </c>
      <c r="C38" s="43">
        <v>0</v>
      </c>
      <c r="D38" s="43">
        <v>408726</v>
      </c>
    </row>
    <row r="39" spans="1:4" ht="25.5">
      <c r="A39" s="41" t="s">
        <v>105</v>
      </c>
      <c r="B39" s="42" t="s">
        <v>106</v>
      </c>
      <c r="C39" s="43">
        <v>0</v>
      </c>
      <c r="D39" s="43">
        <v>525724</v>
      </c>
    </row>
    <row r="40" spans="1:4" ht="12.75">
      <c r="A40" s="41" t="s">
        <v>132</v>
      </c>
      <c r="B40" s="42" t="s">
        <v>133</v>
      </c>
      <c r="C40" s="43">
        <v>0</v>
      </c>
      <c r="D40" s="43">
        <v>0</v>
      </c>
    </row>
    <row r="41" spans="1:4" ht="38.25">
      <c r="A41" s="44" t="s">
        <v>34</v>
      </c>
      <c r="B41" s="45" t="s">
        <v>35</v>
      </c>
      <c r="C41" s="46">
        <v>35250000</v>
      </c>
      <c r="D41" s="46">
        <v>34494150</v>
      </c>
    </row>
    <row r="42" spans="1:4" ht="12.75">
      <c r="A42" s="41" t="s">
        <v>283</v>
      </c>
      <c r="B42" s="42" t="s">
        <v>284</v>
      </c>
      <c r="C42" s="43">
        <v>0</v>
      </c>
      <c r="D42" s="43">
        <v>0</v>
      </c>
    </row>
    <row r="43" spans="1:4" ht="25.5">
      <c r="A43" s="44" t="s">
        <v>285</v>
      </c>
      <c r="B43" s="45" t="s">
        <v>286</v>
      </c>
      <c r="C43" s="46">
        <v>0</v>
      </c>
      <c r="D43" s="46">
        <v>0</v>
      </c>
    </row>
    <row r="44" spans="1:4" ht="38.25">
      <c r="A44" s="41" t="s">
        <v>134</v>
      </c>
      <c r="B44" s="42" t="s">
        <v>135</v>
      </c>
      <c r="C44" s="43">
        <v>0</v>
      </c>
      <c r="D44" s="43">
        <v>20700</v>
      </c>
    </row>
    <row r="45" spans="1:4" ht="12.75">
      <c r="A45" s="41" t="s">
        <v>287</v>
      </c>
      <c r="B45" s="42" t="s">
        <v>288</v>
      </c>
      <c r="C45" s="43">
        <v>0</v>
      </c>
      <c r="D45" s="43">
        <v>0</v>
      </c>
    </row>
    <row r="46" spans="1:4" ht="25.5">
      <c r="A46" s="41" t="s">
        <v>136</v>
      </c>
      <c r="B46" s="42" t="s">
        <v>137</v>
      </c>
      <c r="C46" s="43">
        <v>0</v>
      </c>
      <c r="D46" s="43">
        <v>1000000</v>
      </c>
    </row>
    <row r="47" spans="1:4" ht="12.75">
      <c r="A47" s="41" t="s">
        <v>289</v>
      </c>
      <c r="B47" s="42" t="s">
        <v>290</v>
      </c>
      <c r="C47" s="43">
        <v>0</v>
      </c>
      <c r="D47" s="43">
        <v>0</v>
      </c>
    </row>
    <row r="48" spans="1:4" ht="25.5">
      <c r="A48" s="44" t="s">
        <v>138</v>
      </c>
      <c r="B48" s="45" t="s">
        <v>139</v>
      </c>
      <c r="C48" s="46">
        <v>0</v>
      </c>
      <c r="D48" s="46">
        <v>1020700</v>
      </c>
    </row>
    <row r="49" spans="1:4" ht="25.5">
      <c r="A49" s="44" t="s">
        <v>36</v>
      </c>
      <c r="B49" s="45" t="s">
        <v>37</v>
      </c>
      <c r="C49" s="46">
        <v>543296356</v>
      </c>
      <c r="D49" s="46">
        <v>880536411</v>
      </c>
    </row>
    <row r="50" spans="1:4" ht="12.75">
      <c r="A50" s="41"/>
      <c r="B50" s="42"/>
      <c r="C50" s="43"/>
      <c r="D50" s="43"/>
    </row>
    <row r="51" spans="1:4" ht="25.5">
      <c r="A51" s="41" t="s">
        <v>250</v>
      </c>
      <c r="B51" s="42" t="s">
        <v>291</v>
      </c>
      <c r="C51" s="43">
        <v>0</v>
      </c>
      <c r="D51" s="43">
        <v>152747843</v>
      </c>
    </row>
    <row r="52" spans="1:4" ht="25.5">
      <c r="A52" s="41" t="s">
        <v>2</v>
      </c>
      <c r="B52" s="42" t="s">
        <v>292</v>
      </c>
      <c r="C52" s="43">
        <v>0</v>
      </c>
      <c r="D52" s="43">
        <v>152747843</v>
      </c>
    </row>
    <row r="53" spans="1:4" ht="25.5">
      <c r="A53" s="41" t="s">
        <v>41</v>
      </c>
      <c r="B53" s="42" t="s">
        <v>42</v>
      </c>
      <c r="C53" s="43">
        <v>0</v>
      </c>
      <c r="D53" s="43">
        <v>319414185</v>
      </c>
    </row>
    <row r="54" spans="1:4" ht="12.75">
      <c r="A54" s="41" t="s">
        <v>43</v>
      </c>
      <c r="B54" s="42" t="s">
        <v>44</v>
      </c>
      <c r="C54" s="43">
        <v>0</v>
      </c>
      <c r="D54" s="43">
        <v>319414185</v>
      </c>
    </row>
    <row r="55" spans="1:4" ht="25.5">
      <c r="A55" s="41" t="s">
        <v>50</v>
      </c>
      <c r="B55" s="42" t="s">
        <v>293</v>
      </c>
      <c r="C55" s="43">
        <v>0</v>
      </c>
      <c r="D55" s="43">
        <v>25820324</v>
      </c>
    </row>
    <row r="56" spans="1:4" ht="25.5">
      <c r="A56" s="41" t="s">
        <v>45</v>
      </c>
      <c r="B56" s="42" t="s">
        <v>46</v>
      </c>
      <c r="C56" s="43">
        <v>0</v>
      </c>
      <c r="D56" s="43">
        <v>497982352</v>
      </c>
    </row>
    <row r="57" spans="1:4" ht="25.5">
      <c r="A57" s="44" t="s">
        <v>26</v>
      </c>
      <c r="B57" s="45" t="s">
        <v>47</v>
      </c>
      <c r="C57" s="46">
        <v>0</v>
      </c>
      <c r="D57" s="46">
        <v>497982352</v>
      </c>
    </row>
    <row r="58" spans="1:4" ht="15" customHeight="1">
      <c r="A58" s="41"/>
      <c r="B58" s="42"/>
      <c r="C58" s="43"/>
      <c r="D58" s="43"/>
    </row>
    <row r="59" spans="1:4" ht="12.75">
      <c r="A59" s="44"/>
      <c r="B59" s="45" t="s">
        <v>102</v>
      </c>
      <c r="C59" s="46">
        <f>C57+C49</f>
        <v>543296356</v>
      </c>
      <c r="D59" s="46">
        <f>D57+D49</f>
        <v>1378518763</v>
      </c>
    </row>
    <row r="60" spans="1:4" ht="12.75">
      <c r="A60" s="39"/>
      <c r="B60" s="39"/>
      <c r="C60" s="39"/>
      <c r="D60" s="39"/>
    </row>
    <row r="61" spans="1:4" ht="12.75">
      <c r="A61" s="55" t="s">
        <v>155</v>
      </c>
      <c r="B61" s="56"/>
      <c r="C61" s="56"/>
      <c r="D61" s="56"/>
    </row>
    <row r="62" spans="1:4" ht="15">
      <c r="A62" s="40" t="s">
        <v>3</v>
      </c>
      <c r="B62" s="40" t="s">
        <v>4</v>
      </c>
      <c r="C62" s="40" t="s">
        <v>5</v>
      </c>
      <c r="D62" s="40" t="s">
        <v>6</v>
      </c>
    </row>
    <row r="63" spans="1:4" ht="15">
      <c r="A63" s="40">
        <v>2</v>
      </c>
      <c r="B63" s="40">
        <v>3</v>
      </c>
      <c r="C63" s="40">
        <v>4</v>
      </c>
      <c r="D63" s="40">
        <v>5</v>
      </c>
    </row>
    <row r="64" spans="1:4" ht="25.5">
      <c r="A64" s="41" t="s">
        <v>26</v>
      </c>
      <c r="B64" s="42" t="s">
        <v>27</v>
      </c>
      <c r="C64" s="43">
        <v>0</v>
      </c>
      <c r="D64" s="43">
        <v>789634</v>
      </c>
    </row>
    <row r="65" spans="1:4" ht="25.5">
      <c r="A65" s="41" t="s">
        <v>7</v>
      </c>
      <c r="B65" s="42" t="s">
        <v>127</v>
      </c>
      <c r="C65" s="43">
        <v>0</v>
      </c>
      <c r="D65" s="43">
        <v>0</v>
      </c>
    </row>
    <row r="66" spans="1:4" ht="38.25">
      <c r="A66" s="44" t="s">
        <v>28</v>
      </c>
      <c r="B66" s="45" t="s">
        <v>29</v>
      </c>
      <c r="C66" s="46">
        <v>0</v>
      </c>
      <c r="D66" s="46">
        <v>789634</v>
      </c>
    </row>
    <row r="67" spans="1:4" ht="12.75">
      <c r="A67" s="41" t="s">
        <v>103</v>
      </c>
      <c r="B67" s="42" t="s">
        <v>104</v>
      </c>
      <c r="C67" s="43">
        <v>600000</v>
      </c>
      <c r="D67" s="43">
        <v>600000</v>
      </c>
    </row>
    <row r="68" spans="1:4" ht="25.5">
      <c r="A68" s="41" t="s">
        <v>21</v>
      </c>
      <c r="B68" s="42" t="s">
        <v>128</v>
      </c>
      <c r="C68" s="43">
        <v>0</v>
      </c>
      <c r="D68" s="43">
        <v>0</v>
      </c>
    </row>
    <row r="69" spans="1:4" ht="12.75">
      <c r="A69" s="41" t="s">
        <v>22</v>
      </c>
      <c r="B69" s="42" t="s">
        <v>129</v>
      </c>
      <c r="C69" s="43">
        <v>0</v>
      </c>
      <c r="D69" s="43">
        <v>0</v>
      </c>
    </row>
    <row r="70" spans="1:4" ht="25.5">
      <c r="A70" s="41" t="s">
        <v>30</v>
      </c>
      <c r="B70" s="42" t="s">
        <v>31</v>
      </c>
      <c r="C70" s="43">
        <v>0</v>
      </c>
      <c r="D70" s="43">
        <v>0</v>
      </c>
    </row>
    <row r="71" spans="1:4" ht="25.5">
      <c r="A71" s="41" t="s">
        <v>130</v>
      </c>
      <c r="B71" s="42" t="s">
        <v>131</v>
      </c>
      <c r="C71" s="43">
        <v>0</v>
      </c>
      <c r="D71" s="43">
        <v>0</v>
      </c>
    </row>
    <row r="72" spans="1:4" ht="25.5">
      <c r="A72" s="41" t="s">
        <v>32</v>
      </c>
      <c r="B72" s="42" t="s">
        <v>33</v>
      </c>
      <c r="C72" s="43">
        <v>0</v>
      </c>
      <c r="D72" s="43">
        <v>0</v>
      </c>
    </row>
    <row r="73" spans="1:4" ht="25.5">
      <c r="A73" s="41" t="s">
        <v>105</v>
      </c>
      <c r="B73" s="42" t="s">
        <v>106</v>
      </c>
      <c r="C73" s="43">
        <v>0</v>
      </c>
      <c r="D73" s="43">
        <v>0</v>
      </c>
    </row>
    <row r="74" spans="1:4" ht="12.75">
      <c r="A74" s="41" t="s">
        <v>132</v>
      </c>
      <c r="B74" s="42" t="s">
        <v>133</v>
      </c>
      <c r="C74" s="43">
        <v>0</v>
      </c>
      <c r="D74" s="43">
        <v>0</v>
      </c>
    </row>
    <row r="75" spans="1:4" ht="38.25">
      <c r="A75" s="44" t="s">
        <v>34</v>
      </c>
      <c r="B75" s="45" t="s">
        <v>35</v>
      </c>
      <c r="C75" s="46">
        <v>600000</v>
      </c>
      <c r="D75" s="46">
        <v>600000</v>
      </c>
    </row>
    <row r="76" spans="1:4" ht="38.25">
      <c r="A76" s="41" t="s">
        <v>134</v>
      </c>
      <c r="B76" s="42" t="s">
        <v>135</v>
      </c>
      <c r="C76" s="43">
        <v>0</v>
      </c>
      <c r="D76" s="43">
        <v>100000</v>
      </c>
    </row>
    <row r="77" spans="1:4" ht="25.5">
      <c r="A77" s="41" t="s">
        <v>136</v>
      </c>
      <c r="B77" s="42" t="s">
        <v>137</v>
      </c>
      <c r="C77" s="43">
        <v>6457040</v>
      </c>
      <c r="D77" s="43">
        <v>3452440</v>
      </c>
    </row>
    <row r="78" spans="1:4" ht="25.5">
      <c r="A78" s="44" t="s">
        <v>138</v>
      </c>
      <c r="B78" s="45" t="s">
        <v>139</v>
      </c>
      <c r="C78" s="46">
        <v>6457040</v>
      </c>
      <c r="D78" s="46">
        <v>3552440</v>
      </c>
    </row>
    <row r="79" spans="1:4" ht="25.5">
      <c r="A79" s="44" t="s">
        <v>36</v>
      </c>
      <c r="B79" s="45" t="s">
        <v>37</v>
      </c>
      <c r="C79" s="46">
        <v>7057040</v>
      </c>
      <c r="D79" s="46">
        <v>4942074</v>
      </c>
    </row>
    <row r="80" spans="1:4" ht="12.75">
      <c r="A80" s="47"/>
      <c r="B80" s="48"/>
      <c r="C80" s="49"/>
      <c r="D80" s="49"/>
    </row>
    <row r="81" spans="1:4" ht="25.5">
      <c r="A81" s="41" t="s">
        <v>41</v>
      </c>
      <c r="B81" s="42" t="s">
        <v>42</v>
      </c>
      <c r="C81" s="43">
        <v>0</v>
      </c>
      <c r="D81" s="43">
        <v>139209</v>
      </c>
    </row>
    <row r="82" spans="1:4" ht="12.75">
      <c r="A82" s="41" t="s">
        <v>43</v>
      </c>
      <c r="B82" s="42" t="s">
        <v>44</v>
      </c>
      <c r="C82" s="43">
        <v>0</v>
      </c>
      <c r="D82" s="43">
        <v>139209</v>
      </c>
    </row>
    <row r="83" spans="1:4" ht="12.75">
      <c r="A83" s="41" t="s">
        <v>51</v>
      </c>
      <c r="B83" s="42" t="s">
        <v>107</v>
      </c>
      <c r="C83" s="43">
        <v>99565288</v>
      </c>
      <c r="D83" s="43">
        <v>93562500</v>
      </c>
    </row>
    <row r="84" spans="1:4" ht="25.5">
      <c r="A84" s="41" t="s">
        <v>45</v>
      </c>
      <c r="B84" s="42" t="s">
        <v>46</v>
      </c>
      <c r="C84" s="43">
        <v>99565288</v>
      </c>
      <c r="D84" s="43">
        <v>93701709</v>
      </c>
    </row>
    <row r="85" spans="1:4" ht="25.5">
      <c r="A85" s="44" t="s">
        <v>26</v>
      </c>
      <c r="B85" s="45" t="s">
        <v>47</v>
      </c>
      <c r="C85" s="46">
        <v>99565288</v>
      </c>
      <c r="D85" s="46">
        <v>93701709</v>
      </c>
    </row>
    <row r="86" spans="1:4" ht="12.75">
      <c r="A86" s="39"/>
      <c r="B86" s="39"/>
      <c r="C86" s="39"/>
      <c r="D86" s="39"/>
    </row>
    <row r="87" spans="1:4" ht="12.75">
      <c r="A87" s="39"/>
      <c r="B87" s="50" t="s">
        <v>102</v>
      </c>
      <c r="C87" s="51">
        <f>C79+C85</f>
        <v>106622328</v>
      </c>
      <c r="D87" s="51">
        <f>D79+D85</f>
        <v>98643783</v>
      </c>
    </row>
    <row r="88" spans="1:4" ht="12.75">
      <c r="A88" s="39"/>
      <c r="B88" s="39"/>
      <c r="C88" s="39"/>
      <c r="D88" s="39"/>
    </row>
    <row r="89" spans="1:4" ht="12.75">
      <c r="A89" s="55" t="s">
        <v>156</v>
      </c>
      <c r="B89" s="56"/>
      <c r="C89" s="56"/>
      <c r="D89" s="56"/>
    </row>
    <row r="90" spans="1:4" ht="15">
      <c r="A90" s="40" t="s">
        <v>3</v>
      </c>
      <c r="B90" s="40" t="s">
        <v>4</v>
      </c>
      <c r="C90" s="40" t="s">
        <v>5</v>
      </c>
      <c r="D90" s="40" t="s">
        <v>6</v>
      </c>
    </row>
    <row r="91" spans="1:4" ht="15">
      <c r="A91" s="40">
        <v>2</v>
      </c>
      <c r="B91" s="40">
        <v>3</v>
      </c>
      <c r="C91" s="40">
        <v>4</v>
      </c>
      <c r="D91" s="40">
        <v>5</v>
      </c>
    </row>
    <row r="92" spans="1:4" ht="12.75">
      <c r="A92" s="41" t="s">
        <v>53</v>
      </c>
      <c r="B92" s="42" t="s">
        <v>142</v>
      </c>
      <c r="C92" s="43">
        <v>700000</v>
      </c>
      <c r="D92" s="43">
        <v>700000</v>
      </c>
    </row>
    <row r="93" spans="1:4" ht="12.75">
      <c r="A93" s="41" t="s">
        <v>103</v>
      </c>
      <c r="B93" s="42" t="s">
        <v>104</v>
      </c>
      <c r="C93" s="43">
        <v>0</v>
      </c>
      <c r="D93" s="43">
        <v>0</v>
      </c>
    </row>
    <row r="94" spans="1:4" ht="25.5">
      <c r="A94" s="41" t="s">
        <v>140</v>
      </c>
      <c r="B94" s="42" t="s">
        <v>143</v>
      </c>
      <c r="C94" s="43">
        <v>0</v>
      </c>
      <c r="D94" s="43">
        <v>0</v>
      </c>
    </row>
    <row r="95" spans="1:4" ht="12.75">
      <c r="A95" s="41" t="s">
        <v>99</v>
      </c>
      <c r="B95" s="42" t="s">
        <v>144</v>
      </c>
      <c r="C95" s="43">
        <v>95000</v>
      </c>
      <c r="D95" s="43">
        <v>95000</v>
      </c>
    </row>
    <row r="96" spans="1:4" ht="25.5">
      <c r="A96" s="41" t="s">
        <v>145</v>
      </c>
      <c r="B96" s="42" t="s">
        <v>146</v>
      </c>
      <c r="C96" s="43">
        <v>0</v>
      </c>
      <c r="D96" s="43">
        <v>0</v>
      </c>
    </row>
    <row r="97" spans="1:4" ht="25.5">
      <c r="A97" s="41" t="s">
        <v>30</v>
      </c>
      <c r="B97" s="42" t="s">
        <v>31</v>
      </c>
      <c r="C97" s="43">
        <v>0</v>
      </c>
      <c r="D97" s="43">
        <v>0</v>
      </c>
    </row>
    <row r="98" spans="1:4" ht="25.5">
      <c r="A98" s="41" t="s">
        <v>32</v>
      </c>
      <c r="B98" s="42" t="s">
        <v>33</v>
      </c>
      <c r="C98" s="43">
        <v>0</v>
      </c>
      <c r="D98" s="43">
        <v>0</v>
      </c>
    </row>
    <row r="99" spans="1:4" ht="25.5">
      <c r="A99" s="41" t="s">
        <v>105</v>
      </c>
      <c r="B99" s="42" t="s">
        <v>106</v>
      </c>
      <c r="C99" s="43">
        <v>0</v>
      </c>
      <c r="D99" s="43">
        <v>0</v>
      </c>
    </row>
    <row r="100" spans="1:4" ht="38.25">
      <c r="A100" s="44" t="s">
        <v>34</v>
      </c>
      <c r="B100" s="45" t="s">
        <v>35</v>
      </c>
      <c r="C100" s="46">
        <v>795000</v>
      </c>
      <c r="D100" s="46">
        <v>795000</v>
      </c>
    </row>
    <row r="101" spans="1:4" ht="25.5">
      <c r="A101" s="44" t="s">
        <v>36</v>
      </c>
      <c r="B101" s="45" t="s">
        <v>37</v>
      </c>
      <c r="C101" s="46">
        <v>795000</v>
      </c>
      <c r="D101" s="46">
        <v>795000</v>
      </c>
    </row>
    <row r="102" spans="1:4" ht="12.75">
      <c r="A102" s="39"/>
      <c r="B102" s="39"/>
      <c r="C102" s="39"/>
      <c r="D102" s="39"/>
    </row>
    <row r="103" spans="1:4" ht="25.5">
      <c r="A103" s="41" t="s">
        <v>41</v>
      </c>
      <c r="B103" s="42" t="s">
        <v>42</v>
      </c>
      <c r="C103" s="43">
        <v>0</v>
      </c>
      <c r="D103" s="43">
        <v>141872</v>
      </c>
    </row>
    <row r="104" spans="1:4" ht="12.75">
      <c r="A104" s="41" t="s">
        <v>43</v>
      </c>
      <c r="B104" s="42" t="s">
        <v>44</v>
      </c>
      <c r="C104" s="43">
        <v>0</v>
      </c>
      <c r="D104" s="43">
        <v>141872</v>
      </c>
    </row>
    <row r="105" spans="1:4" ht="12.75">
      <c r="A105" s="41" t="s">
        <v>51</v>
      </c>
      <c r="B105" s="42" t="s">
        <v>107</v>
      </c>
      <c r="C105" s="43">
        <v>14515000</v>
      </c>
      <c r="D105" s="43">
        <v>16533757</v>
      </c>
    </row>
    <row r="106" spans="1:4" ht="25.5">
      <c r="A106" s="41" t="s">
        <v>45</v>
      </c>
      <c r="B106" s="42" t="s">
        <v>46</v>
      </c>
      <c r="C106" s="43">
        <v>14515000</v>
      </c>
      <c r="D106" s="43">
        <v>16675629</v>
      </c>
    </row>
    <row r="107" spans="1:4" ht="25.5">
      <c r="A107" s="44" t="s">
        <v>26</v>
      </c>
      <c r="B107" s="45" t="s">
        <v>47</v>
      </c>
      <c r="C107" s="46">
        <v>14515000</v>
      </c>
      <c r="D107" s="46">
        <v>16675629</v>
      </c>
    </row>
    <row r="108" spans="1:4" ht="12.75">
      <c r="A108" s="39"/>
      <c r="B108" s="39"/>
      <c r="C108" s="39"/>
      <c r="D108" s="39"/>
    </row>
    <row r="109" spans="1:4" ht="12.75">
      <c r="A109" s="39"/>
      <c r="B109" s="50" t="s">
        <v>102</v>
      </c>
      <c r="C109" s="51">
        <f>C101+C107</f>
        <v>15310000</v>
      </c>
      <c r="D109" s="51">
        <f>D101+D107</f>
        <v>17470629</v>
      </c>
    </row>
    <row r="110" spans="1:4" ht="12.75">
      <c r="A110" s="39"/>
      <c r="B110" s="39"/>
      <c r="C110" s="39"/>
      <c r="D110" s="39"/>
    </row>
    <row r="111" spans="1:4" ht="12.75">
      <c r="A111" s="55" t="s">
        <v>157</v>
      </c>
      <c r="B111" s="56"/>
      <c r="C111" s="56"/>
      <c r="D111" s="56"/>
    </row>
    <row r="112" spans="1:4" ht="15">
      <c r="A112" s="40" t="s">
        <v>3</v>
      </c>
      <c r="B112" s="40" t="s">
        <v>4</v>
      </c>
      <c r="C112" s="40" t="s">
        <v>5</v>
      </c>
      <c r="D112" s="40" t="s">
        <v>6</v>
      </c>
    </row>
    <row r="113" spans="1:4" ht="15">
      <c r="A113" s="40">
        <v>2</v>
      </c>
      <c r="B113" s="40">
        <v>3</v>
      </c>
      <c r="C113" s="40">
        <v>4</v>
      </c>
      <c r="D113" s="40">
        <v>5</v>
      </c>
    </row>
    <row r="114" spans="1:4" ht="12.75">
      <c r="A114" s="41" t="s">
        <v>103</v>
      </c>
      <c r="B114" s="42" t="s">
        <v>104</v>
      </c>
      <c r="C114" s="43">
        <v>197000</v>
      </c>
      <c r="D114" s="43">
        <v>358773</v>
      </c>
    </row>
    <row r="115" spans="1:4" ht="12.75">
      <c r="A115" s="41" t="s">
        <v>123</v>
      </c>
      <c r="B115" s="42" t="s">
        <v>149</v>
      </c>
      <c r="C115" s="43">
        <v>0</v>
      </c>
      <c r="D115" s="43">
        <v>87929</v>
      </c>
    </row>
    <row r="116" spans="1:4" ht="12.75">
      <c r="A116" s="41" t="s">
        <v>99</v>
      </c>
      <c r="B116" s="42" t="s">
        <v>144</v>
      </c>
      <c r="C116" s="43">
        <v>53000</v>
      </c>
      <c r="D116" s="43">
        <v>116018</v>
      </c>
    </row>
    <row r="117" spans="1:4" ht="25.5">
      <c r="A117" s="41" t="s">
        <v>145</v>
      </c>
      <c r="B117" s="42" t="s">
        <v>146</v>
      </c>
      <c r="C117" s="43">
        <v>0</v>
      </c>
      <c r="D117" s="43">
        <v>0</v>
      </c>
    </row>
    <row r="118" spans="1:4" ht="25.5">
      <c r="A118" s="41" t="s">
        <v>30</v>
      </c>
      <c r="B118" s="42" t="s">
        <v>31</v>
      </c>
      <c r="C118" s="43">
        <v>0</v>
      </c>
      <c r="D118" s="43">
        <v>0</v>
      </c>
    </row>
    <row r="119" spans="1:4" ht="25.5">
      <c r="A119" s="41" t="s">
        <v>32</v>
      </c>
      <c r="B119" s="42" t="s">
        <v>33</v>
      </c>
      <c r="C119" s="43">
        <v>0</v>
      </c>
      <c r="D119" s="43">
        <v>0</v>
      </c>
    </row>
    <row r="120" spans="1:4" ht="25.5">
      <c r="A120" s="41" t="s">
        <v>105</v>
      </c>
      <c r="B120" s="42" t="s">
        <v>106</v>
      </c>
      <c r="C120" s="43">
        <v>0</v>
      </c>
      <c r="D120" s="43">
        <v>0</v>
      </c>
    </row>
    <row r="121" spans="1:4" ht="38.25">
      <c r="A121" s="44" t="s">
        <v>34</v>
      </c>
      <c r="B121" s="45" t="s">
        <v>35</v>
      </c>
      <c r="C121" s="46">
        <v>250000</v>
      </c>
      <c r="D121" s="46">
        <v>562720</v>
      </c>
    </row>
    <row r="122" spans="1:4" ht="25.5">
      <c r="A122" s="44" t="s">
        <v>36</v>
      </c>
      <c r="B122" s="45" t="s">
        <v>37</v>
      </c>
      <c r="C122" s="46">
        <v>250000</v>
      </c>
      <c r="D122" s="46">
        <v>562720</v>
      </c>
    </row>
    <row r="123" spans="1:4" ht="12.75">
      <c r="A123" s="39"/>
      <c r="B123" s="39"/>
      <c r="C123" s="39"/>
      <c r="D123" s="39"/>
    </row>
    <row r="124" spans="1:4" ht="25.5">
      <c r="A124" s="41" t="s">
        <v>41</v>
      </c>
      <c r="B124" s="42" t="s">
        <v>42</v>
      </c>
      <c r="C124" s="43">
        <v>0</v>
      </c>
      <c r="D124" s="43">
        <v>58624</v>
      </c>
    </row>
    <row r="125" spans="1:4" ht="12.75">
      <c r="A125" s="41" t="s">
        <v>43</v>
      </c>
      <c r="B125" s="42" t="s">
        <v>44</v>
      </c>
      <c r="C125" s="43">
        <v>0</v>
      </c>
      <c r="D125" s="43">
        <v>58624</v>
      </c>
    </row>
    <row r="126" spans="1:4" ht="12.75">
      <c r="A126" s="41" t="s">
        <v>51</v>
      </c>
      <c r="B126" s="42" t="s">
        <v>107</v>
      </c>
      <c r="C126" s="43">
        <v>8311709</v>
      </c>
      <c r="D126" s="43">
        <v>9418901</v>
      </c>
    </row>
    <row r="127" spans="1:4" ht="25.5">
      <c r="A127" s="41" t="s">
        <v>45</v>
      </c>
      <c r="B127" s="42" t="s">
        <v>46</v>
      </c>
      <c r="C127" s="43">
        <v>8311709</v>
      </c>
      <c r="D127" s="43">
        <v>9477525</v>
      </c>
    </row>
    <row r="128" spans="1:4" ht="25.5">
      <c r="A128" s="44" t="s">
        <v>26</v>
      </c>
      <c r="B128" s="45" t="s">
        <v>47</v>
      </c>
      <c r="C128" s="46">
        <v>8311709</v>
      </c>
      <c r="D128" s="46">
        <v>9477525</v>
      </c>
    </row>
    <row r="129" spans="1:4" ht="12.75">
      <c r="A129" s="39"/>
      <c r="B129" s="39"/>
      <c r="C129" s="39"/>
      <c r="D129" s="39"/>
    </row>
    <row r="130" spans="1:4" ht="12.75">
      <c r="A130" s="39"/>
      <c r="B130" s="50" t="s">
        <v>102</v>
      </c>
      <c r="C130" s="51">
        <f>C122+C128</f>
        <v>8561709</v>
      </c>
      <c r="D130" s="51">
        <f>D122+D128</f>
        <v>10040245</v>
      </c>
    </row>
  </sheetData>
  <sheetProtection/>
  <mergeCells count="4">
    <mergeCell ref="A89:D89"/>
    <mergeCell ref="A111:D111"/>
    <mergeCell ref="A2:D2"/>
    <mergeCell ref="A61:D61"/>
  </mergeCells>
  <printOptions/>
  <pageMargins left="0.75" right="0.75" top="1" bottom="1" header="0.5" footer="0.5"/>
  <pageSetup horizontalDpi="300" verticalDpi="300" orientation="portrait" scale="82" r:id="rId1"/>
  <headerFooter alignWithMargins="0">
    <oddHeader>&amp;L&amp;C&amp;RÉrték típus: Forint</oddHeader>
    <oddFooter>&amp;LAdatellenőrző kód: 1013e-6914-207b-17227c136-1e60-4f-6d-21-1d334e&amp;C&amp;R</oddFooter>
  </headerFooter>
  <rowBreaks count="3" manualBreakCount="3">
    <brk id="28" max="255" man="1"/>
    <brk id="60" max="255" man="1"/>
    <brk id="8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224"/>
  <sheetViews>
    <sheetView tabSelected="1" view="pageBreakPreview" zoomScale="60" zoomScalePageLayoutView="0"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8.125" style="0" customWidth="1"/>
    <col min="2" max="2" width="41.00390625" style="0" customWidth="1"/>
    <col min="3" max="3" width="31.375" style="0" customWidth="1"/>
    <col min="4" max="4" width="33.875" style="0" customWidth="1"/>
  </cols>
  <sheetData>
    <row r="1" spans="1:4" ht="12.75">
      <c r="A1" s="38" t="s">
        <v>297</v>
      </c>
      <c r="B1" s="39"/>
      <c r="C1" s="39"/>
      <c r="D1" s="39"/>
    </row>
    <row r="2" spans="1:4" ht="24" customHeight="1">
      <c r="A2" s="55" t="s">
        <v>150</v>
      </c>
      <c r="B2" s="56"/>
      <c r="C2" s="56"/>
      <c r="D2" s="56"/>
    </row>
    <row r="3" spans="1:4" ht="15">
      <c r="A3" s="40" t="s">
        <v>3</v>
      </c>
      <c r="B3" s="40" t="s">
        <v>4</v>
      </c>
      <c r="C3" s="40" t="s">
        <v>5</v>
      </c>
      <c r="D3" s="40" t="s">
        <v>6</v>
      </c>
    </row>
    <row r="4" spans="1:4" ht="15">
      <c r="A4" s="40">
        <v>2</v>
      </c>
      <c r="B4" s="40">
        <v>3</v>
      </c>
      <c r="C4" s="40">
        <v>4</v>
      </c>
      <c r="D4" s="40">
        <v>5</v>
      </c>
    </row>
    <row r="5" spans="1:4" ht="25.5">
      <c r="A5" s="41" t="s">
        <v>48</v>
      </c>
      <c r="B5" s="42" t="s">
        <v>56</v>
      </c>
      <c r="C5" s="43">
        <v>41710553</v>
      </c>
      <c r="D5" s="43">
        <v>156064376</v>
      </c>
    </row>
    <row r="6" spans="1:4" ht="12.75">
      <c r="A6" s="41" t="s">
        <v>0</v>
      </c>
      <c r="B6" s="42" t="s">
        <v>57</v>
      </c>
      <c r="C6" s="43">
        <v>322000</v>
      </c>
      <c r="D6" s="43">
        <v>0</v>
      </c>
    </row>
    <row r="7" spans="1:4" ht="12.75">
      <c r="A7" s="41" t="s">
        <v>49</v>
      </c>
      <c r="B7" s="42" t="s">
        <v>58</v>
      </c>
      <c r="C7" s="43">
        <v>568800</v>
      </c>
      <c r="D7" s="43">
        <v>365000</v>
      </c>
    </row>
    <row r="8" spans="1:4" ht="24" customHeight="1">
      <c r="A8" s="41" t="s">
        <v>54</v>
      </c>
      <c r="B8" s="42" t="s">
        <v>59</v>
      </c>
      <c r="C8" s="43">
        <v>1506684</v>
      </c>
      <c r="D8" s="43">
        <v>61047</v>
      </c>
    </row>
    <row r="9" spans="1:4" ht="25.5">
      <c r="A9" s="41" t="s">
        <v>60</v>
      </c>
      <c r="B9" s="42" t="s">
        <v>61</v>
      </c>
      <c r="C9" s="43">
        <v>0</v>
      </c>
      <c r="D9" s="43">
        <v>4012226</v>
      </c>
    </row>
    <row r="10" spans="1:4" ht="25.5">
      <c r="A10" s="41" t="s">
        <v>50</v>
      </c>
      <c r="B10" s="42" t="s">
        <v>62</v>
      </c>
      <c r="C10" s="43">
        <v>44108037</v>
      </c>
      <c r="D10" s="43">
        <v>160502649</v>
      </c>
    </row>
    <row r="11" spans="1:4" ht="12.75">
      <c r="A11" s="41" t="s">
        <v>188</v>
      </c>
      <c r="B11" s="42" t="s">
        <v>189</v>
      </c>
      <c r="C11" s="43">
        <v>17316600</v>
      </c>
      <c r="D11" s="43">
        <v>15203202</v>
      </c>
    </row>
    <row r="12" spans="1:4" ht="38.25">
      <c r="A12" s="41" t="s">
        <v>51</v>
      </c>
      <c r="B12" s="42" t="s">
        <v>114</v>
      </c>
      <c r="C12" s="43">
        <v>2537360</v>
      </c>
      <c r="D12" s="43">
        <v>3723630</v>
      </c>
    </row>
    <row r="13" spans="1:4" ht="12.75">
      <c r="A13" s="41" t="s">
        <v>109</v>
      </c>
      <c r="B13" s="42" t="s">
        <v>115</v>
      </c>
      <c r="C13" s="43">
        <v>0</v>
      </c>
      <c r="D13" s="43">
        <v>195522</v>
      </c>
    </row>
    <row r="14" spans="1:4" ht="12.75">
      <c r="A14" s="41" t="s">
        <v>110</v>
      </c>
      <c r="B14" s="42" t="s">
        <v>116</v>
      </c>
      <c r="C14" s="43">
        <v>19853960</v>
      </c>
      <c r="D14" s="43">
        <v>19122354</v>
      </c>
    </row>
    <row r="15" spans="1:4" ht="12.75">
      <c r="A15" s="44" t="s">
        <v>63</v>
      </c>
      <c r="B15" s="45" t="s">
        <v>64</v>
      </c>
      <c r="C15" s="46">
        <v>63961997</v>
      </c>
      <c r="D15" s="46">
        <v>179625003</v>
      </c>
    </row>
    <row r="16" spans="1:4" ht="25.5">
      <c r="A16" s="44" t="s">
        <v>65</v>
      </c>
      <c r="B16" s="45" t="s">
        <v>66</v>
      </c>
      <c r="C16" s="46">
        <v>11202404</v>
      </c>
      <c r="D16" s="46">
        <v>24284689</v>
      </c>
    </row>
    <row r="17" spans="1:4" ht="12.75">
      <c r="A17" s="41" t="s">
        <v>38</v>
      </c>
      <c r="B17" s="42" t="s">
        <v>67</v>
      </c>
      <c r="C17" s="43">
        <v>0</v>
      </c>
      <c r="D17" s="43">
        <v>0</v>
      </c>
    </row>
    <row r="18" spans="1:4" ht="12.75">
      <c r="A18" s="41" t="s">
        <v>68</v>
      </c>
      <c r="B18" s="42" t="s">
        <v>69</v>
      </c>
      <c r="C18" s="43">
        <v>0</v>
      </c>
      <c r="D18" s="43">
        <v>0</v>
      </c>
    </row>
    <row r="19" spans="1:4" ht="12.75">
      <c r="A19" s="41" t="s">
        <v>70</v>
      </c>
      <c r="B19" s="42" t="s">
        <v>71</v>
      </c>
      <c r="C19" s="43">
        <v>0</v>
      </c>
      <c r="D19" s="43">
        <v>0</v>
      </c>
    </row>
    <row r="20" spans="1:4" ht="38.25">
      <c r="A20" s="41" t="s">
        <v>190</v>
      </c>
      <c r="B20" s="42" t="s">
        <v>191</v>
      </c>
      <c r="C20" s="43">
        <v>0</v>
      </c>
      <c r="D20" s="43">
        <v>0</v>
      </c>
    </row>
    <row r="21" spans="1:4" ht="25.5">
      <c r="A21" s="41" t="s">
        <v>55</v>
      </c>
      <c r="B21" s="42" t="s">
        <v>72</v>
      </c>
      <c r="C21" s="43">
        <v>0</v>
      </c>
      <c r="D21" s="43">
        <v>0</v>
      </c>
    </row>
    <row r="22" spans="1:4" ht="12.75">
      <c r="A22" s="41" t="s">
        <v>39</v>
      </c>
      <c r="B22" s="42" t="s">
        <v>73</v>
      </c>
      <c r="C22" s="43">
        <v>400000</v>
      </c>
      <c r="D22" s="43">
        <v>34282</v>
      </c>
    </row>
    <row r="23" spans="1:4" ht="12.75">
      <c r="A23" s="41" t="s">
        <v>74</v>
      </c>
      <c r="B23" s="42" t="s">
        <v>75</v>
      </c>
      <c r="C23" s="43">
        <v>6469733</v>
      </c>
      <c r="D23" s="43">
        <v>22278990</v>
      </c>
    </row>
    <row r="24" spans="1:4" ht="12.75">
      <c r="A24" s="41" t="s">
        <v>26</v>
      </c>
      <c r="B24" s="42" t="s">
        <v>76</v>
      </c>
      <c r="C24" s="43">
        <v>6869733</v>
      </c>
      <c r="D24" s="43">
        <v>22313272</v>
      </c>
    </row>
    <row r="25" spans="1:4" ht="25.5">
      <c r="A25" s="41" t="s">
        <v>77</v>
      </c>
      <c r="B25" s="42" t="s">
        <v>78</v>
      </c>
      <c r="C25" s="43">
        <v>0</v>
      </c>
      <c r="D25" s="43">
        <v>8454161</v>
      </c>
    </row>
    <row r="26" spans="1:4" ht="12.75">
      <c r="A26" s="41" t="s">
        <v>79</v>
      </c>
      <c r="B26" s="42" t="s">
        <v>80</v>
      </c>
      <c r="C26" s="43">
        <v>0</v>
      </c>
      <c r="D26" s="43">
        <v>338204</v>
      </c>
    </row>
    <row r="27" spans="1:4" ht="12.75">
      <c r="A27" s="41" t="s">
        <v>81</v>
      </c>
      <c r="B27" s="42" t="s">
        <v>82</v>
      </c>
      <c r="C27" s="43">
        <v>0</v>
      </c>
      <c r="D27" s="43">
        <v>8792365</v>
      </c>
    </row>
    <row r="28" spans="1:4" ht="12.75">
      <c r="A28" s="41" t="s">
        <v>7</v>
      </c>
      <c r="B28" s="42" t="s">
        <v>8</v>
      </c>
      <c r="C28" s="43">
        <v>15200000</v>
      </c>
      <c r="D28" s="43">
        <v>27568532</v>
      </c>
    </row>
    <row r="29" spans="1:4" ht="12.75">
      <c r="A29" s="41" t="s">
        <v>192</v>
      </c>
      <c r="B29" s="42" t="s">
        <v>193</v>
      </c>
      <c r="C29" s="43">
        <v>58500000</v>
      </c>
      <c r="D29" s="43">
        <v>48212418</v>
      </c>
    </row>
    <row r="30" spans="1:4" ht="12.75">
      <c r="A30" s="41" t="s">
        <v>83</v>
      </c>
      <c r="B30" s="42" t="s">
        <v>84</v>
      </c>
      <c r="C30" s="43">
        <v>0</v>
      </c>
      <c r="D30" s="43">
        <v>8725755</v>
      </c>
    </row>
    <row r="31" spans="1:4" ht="12.75">
      <c r="A31" s="41" t="s">
        <v>40</v>
      </c>
      <c r="B31" s="42" t="s">
        <v>85</v>
      </c>
      <c r="C31" s="43">
        <v>8200000</v>
      </c>
      <c r="D31" s="43">
        <v>1978364</v>
      </c>
    </row>
    <row r="32" spans="1:4" ht="12.75">
      <c r="A32" s="41" t="s">
        <v>86</v>
      </c>
      <c r="B32" s="42" t="s">
        <v>87</v>
      </c>
      <c r="C32" s="43">
        <v>0</v>
      </c>
      <c r="D32" s="43">
        <v>1444629</v>
      </c>
    </row>
    <row r="33" spans="1:4" ht="12.75">
      <c r="A33" s="41" t="s">
        <v>111</v>
      </c>
      <c r="B33" s="42" t="s">
        <v>117</v>
      </c>
      <c r="C33" s="43">
        <v>0</v>
      </c>
      <c r="D33" s="43">
        <v>0</v>
      </c>
    </row>
    <row r="34" spans="1:4" ht="25.5">
      <c r="A34" s="41" t="s">
        <v>28</v>
      </c>
      <c r="B34" s="42" t="s">
        <v>88</v>
      </c>
      <c r="C34" s="43">
        <v>144000</v>
      </c>
      <c r="D34" s="43">
        <v>11927721</v>
      </c>
    </row>
    <row r="35" spans="1:4" ht="12.75">
      <c r="A35" s="41" t="s">
        <v>9</v>
      </c>
      <c r="B35" s="42" t="s">
        <v>10</v>
      </c>
      <c r="C35" s="43">
        <v>3100000</v>
      </c>
      <c r="D35" s="43">
        <v>19146701</v>
      </c>
    </row>
    <row r="36" spans="1:4" ht="12.75">
      <c r="A36" s="41" t="s">
        <v>147</v>
      </c>
      <c r="B36" s="42" t="s">
        <v>148</v>
      </c>
      <c r="C36" s="43">
        <v>0</v>
      </c>
      <c r="D36" s="43">
        <v>0</v>
      </c>
    </row>
    <row r="37" spans="1:4" ht="25.5">
      <c r="A37" s="41" t="s">
        <v>11</v>
      </c>
      <c r="B37" s="42" t="s">
        <v>12</v>
      </c>
      <c r="C37" s="43">
        <v>85144000</v>
      </c>
      <c r="D37" s="43">
        <v>119004120</v>
      </c>
    </row>
    <row r="38" spans="1:4" ht="12.75">
      <c r="A38" s="41" t="s">
        <v>89</v>
      </c>
      <c r="B38" s="42" t="s">
        <v>90</v>
      </c>
      <c r="C38" s="43">
        <v>0</v>
      </c>
      <c r="D38" s="43">
        <v>68345</v>
      </c>
    </row>
    <row r="39" spans="1:4" ht="12.75">
      <c r="A39" s="41" t="s">
        <v>118</v>
      </c>
      <c r="B39" s="42" t="s">
        <v>119</v>
      </c>
      <c r="C39" s="43">
        <v>0</v>
      </c>
      <c r="D39" s="43">
        <v>753152</v>
      </c>
    </row>
    <row r="40" spans="1:4" ht="25.5">
      <c r="A40" s="41" t="s">
        <v>91</v>
      </c>
      <c r="B40" s="42" t="s">
        <v>92</v>
      </c>
      <c r="C40" s="43">
        <v>0</v>
      </c>
      <c r="D40" s="43">
        <v>821497</v>
      </c>
    </row>
    <row r="41" spans="1:4" ht="25.5">
      <c r="A41" s="41" t="s">
        <v>13</v>
      </c>
      <c r="B41" s="42" t="s">
        <v>14</v>
      </c>
      <c r="C41" s="43">
        <v>21276000</v>
      </c>
      <c r="D41" s="43">
        <v>34537676</v>
      </c>
    </row>
    <row r="42" spans="1:4" ht="12.75">
      <c r="A42" s="41" t="s">
        <v>52</v>
      </c>
      <c r="B42" s="42" t="s">
        <v>141</v>
      </c>
      <c r="C42" s="43">
        <v>0</v>
      </c>
      <c r="D42" s="43">
        <v>3120808</v>
      </c>
    </row>
    <row r="43" spans="1:4" ht="12.75">
      <c r="A43" s="41" t="s">
        <v>93</v>
      </c>
      <c r="B43" s="42" t="s">
        <v>94</v>
      </c>
      <c r="C43" s="43">
        <v>0</v>
      </c>
      <c r="D43" s="43">
        <v>238041</v>
      </c>
    </row>
    <row r="44" spans="1:4" ht="12.75">
      <c r="A44" s="41" t="s">
        <v>194</v>
      </c>
      <c r="B44" s="42" t="s">
        <v>195</v>
      </c>
      <c r="C44" s="43">
        <v>0</v>
      </c>
      <c r="D44" s="43">
        <v>0</v>
      </c>
    </row>
    <row r="45" spans="1:4" ht="12.75">
      <c r="A45" s="41" t="s">
        <v>15</v>
      </c>
      <c r="B45" s="42" t="s">
        <v>16</v>
      </c>
      <c r="C45" s="43">
        <v>1500000</v>
      </c>
      <c r="D45" s="43">
        <v>31172462</v>
      </c>
    </row>
    <row r="46" spans="1:4" ht="25.5">
      <c r="A46" s="41" t="s">
        <v>17</v>
      </c>
      <c r="B46" s="42" t="s">
        <v>18</v>
      </c>
      <c r="C46" s="43">
        <v>22776000</v>
      </c>
      <c r="D46" s="43">
        <v>69068987</v>
      </c>
    </row>
    <row r="47" spans="1:4" ht="12.75">
      <c r="A47" s="44" t="s">
        <v>19</v>
      </c>
      <c r="B47" s="45" t="s">
        <v>20</v>
      </c>
      <c r="C47" s="46">
        <v>114789733</v>
      </c>
      <c r="D47" s="46">
        <v>220000241</v>
      </c>
    </row>
    <row r="48" spans="1:4" ht="12.75">
      <c r="A48" s="41" t="s">
        <v>196</v>
      </c>
      <c r="B48" s="42" t="s">
        <v>197</v>
      </c>
      <c r="C48" s="43">
        <v>0</v>
      </c>
      <c r="D48" s="43">
        <v>1938360</v>
      </c>
    </row>
    <row r="49" spans="1:4" ht="25.5">
      <c r="A49" s="41" t="s">
        <v>198</v>
      </c>
      <c r="B49" s="42" t="s">
        <v>199</v>
      </c>
      <c r="C49" s="43">
        <v>0</v>
      </c>
      <c r="D49" s="43">
        <v>0</v>
      </c>
    </row>
    <row r="50" spans="1:4" ht="25.5">
      <c r="A50" s="41" t="s">
        <v>200</v>
      </c>
      <c r="B50" s="42" t="s">
        <v>201</v>
      </c>
      <c r="C50" s="43">
        <v>8000000</v>
      </c>
      <c r="D50" s="43">
        <v>0</v>
      </c>
    </row>
    <row r="51" spans="1:4" ht="25.5">
      <c r="A51" s="41" t="s">
        <v>202</v>
      </c>
      <c r="B51" s="42" t="s">
        <v>203</v>
      </c>
      <c r="C51" s="43">
        <v>560000</v>
      </c>
      <c r="D51" s="43">
        <v>0</v>
      </c>
    </row>
    <row r="52" spans="1:4" ht="25.5">
      <c r="A52" s="41" t="s">
        <v>204</v>
      </c>
      <c r="B52" s="42" t="s">
        <v>205</v>
      </c>
      <c r="C52" s="43">
        <v>19494000</v>
      </c>
      <c r="D52" s="43">
        <v>9685697</v>
      </c>
    </row>
    <row r="53" spans="1:4" ht="25.5">
      <c r="A53" s="41" t="s">
        <v>206</v>
      </c>
      <c r="B53" s="42" t="s">
        <v>207</v>
      </c>
      <c r="C53" s="43">
        <v>0</v>
      </c>
      <c r="D53" s="43">
        <v>0</v>
      </c>
    </row>
    <row r="54" spans="1:4" ht="12.75">
      <c r="A54" s="41" t="s">
        <v>208</v>
      </c>
      <c r="B54" s="42" t="s">
        <v>209</v>
      </c>
      <c r="C54" s="43">
        <v>0</v>
      </c>
      <c r="D54" s="43">
        <v>0</v>
      </c>
    </row>
    <row r="55" spans="1:4" ht="25.5">
      <c r="A55" s="41" t="s">
        <v>210</v>
      </c>
      <c r="B55" s="42" t="s">
        <v>211</v>
      </c>
      <c r="C55" s="43">
        <v>0</v>
      </c>
      <c r="D55" s="43">
        <v>0</v>
      </c>
    </row>
    <row r="56" spans="1:4" ht="38.25">
      <c r="A56" s="41" t="s">
        <v>212</v>
      </c>
      <c r="B56" s="42" t="s">
        <v>213</v>
      </c>
      <c r="C56" s="43">
        <v>0</v>
      </c>
      <c r="D56" s="43">
        <v>0</v>
      </c>
    </row>
    <row r="57" spans="1:4" ht="25.5">
      <c r="A57" s="44" t="s">
        <v>214</v>
      </c>
      <c r="B57" s="45" t="s">
        <v>215</v>
      </c>
      <c r="C57" s="46">
        <v>28054000</v>
      </c>
      <c r="D57" s="46">
        <v>11624057</v>
      </c>
    </row>
    <row r="58" spans="1:4" ht="25.5">
      <c r="A58" s="41" t="s">
        <v>216</v>
      </c>
      <c r="B58" s="42" t="s">
        <v>217</v>
      </c>
      <c r="C58" s="43">
        <v>0</v>
      </c>
      <c r="D58" s="43">
        <v>12327258</v>
      </c>
    </row>
    <row r="59" spans="1:4" ht="25.5">
      <c r="A59" s="41" t="s">
        <v>218</v>
      </c>
      <c r="B59" s="42" t="s">
        <v>219</v>
      </c>
      <c r="C59" s="43">
        <v>0</v>
      </c>
      <c r="D59" s="43">
        <v>12327258</v>
      </c>
    </row>
    <row r="60" spans="1:4" ht="38.25">
      <c r="A60" s="41" t="s">
        <v>220</v>
      </c>
      <c r="B60" s="42" t="s">
        <v>221</v>
      </c>
      <c r="C60" s="43">
        <v>181326625</v>
      </c>
      <c r="D60" s="43">
        <v>193499076</v>
      </c>
    </row>
    <row r="61" spans="1:4" ht="25.5">
      <c r="A61" s="41" t="s">
        <v>222</v>
      </c>
      <c r="B61" s="42" t="s">
        <v>223</v>
      </c>
      <c r="C61" s="43">
        <v>0</v>
      </c>
      <c r="D61" s="43">
        <v>0</v>
      </c>
    </row>
    <row r="62" spans="1:4" ht="12.75" customHeight="1">
      <c r="A62" s="41" t="s">
        <v>224</v>
      </c>
      <c r="B62" s="42" t="s">
        <v>225</v>
      </c>
      <c r="C62" s="43">
        <v>0</v>
      </c>
      <c r="D62" s="43">
        <v>0</v>
      </c>
    </row>
    <row r="63" spans="1:4" ht="38.25">
      <c r="A63" s="41" t="s">
        <v>108</v>
      </c>
      <c r="B63" s="42" t="s">
        <v>120</v>
      </c>
      <c r="C63" s="43">
        <v>0</v>
      </c>
      <c r="D63" s="43">
        <v>1251600</v>
      </c>
    </row>
    <row r="64" spans="1:4" ht="12.75">
      <c r="A64" s="41" t="s">
        <v>226</v>
      </c>
      <c r="B64" s="42" t="s">
        <v>227</v>
      </c>
      <c r="C64" s="43">
        <v>0</v>
      </c>
      <c r="D64" s="43">
        <v>0</v>
      </c>
    </row>
    <row r="65" spans="1:4" ht="12.75">
      <c r="A65" s="41" t="s">
        <v>121</v>
      </c>
      <c r="B65" s="42" t="s">
        <v>122</v>
      </c>
      <c r="C65" s="43">
        <v>0</v>
      </c>
      <c r="D65" s="43">
        <v>0</v>
      </c>
    </row>
    <row r="66" spans="1:4" ht="25.5">
      <c r="A66" s="41" t="s">
        <v>228</v>
      </c>
      <c r="B66" s="42" t="s">
        <v>229</v>
      </c>
      <c r="C66" s="43">
        <v>5651600</v>
      </c>
      <c r="D66" s="43">
        <v>4717872</v>
      </c>
    </row>
    <row r="67" spans="1:4" ht="12.75">
      <c r="A67" s="41" t="s">
        <v>230</v>
      </c>
      <c r="B67" s="42" t="s">
        <v>231</v>
      </c>
      <c r="C67" s="43">
        <v>0</v>
      </c>
      <c r="D67" s="43">
        <v>0</v>
      </c>
    </row>
    <row r="68" spans="1:4" ht="25.5">
      <c r="A68" s="41" t="s">
        <v>53</v>
      </c>
      <c r="B68" s="42" t="s">
        <v>232</v>
      </c>
      <c r="C68" s="43">
        <v>0</v>
      </c>
      <c r="D68" s="43">
        <v>0</v>
      </c>
    </row>
    <row r="69" spans="1:4" ht="12.75">
      <c r="A69" s="41" t="s">
        <v>21</v>
      </c>
      <c r="B69" s="42" t="s">
        <v>233</v>
      </c>
      <c r="C69" s="43">
        <v>0</v>
      </c>
      <c r="D69" s="43">
        <v>281140188</v>
      </c>
    </row>
    <row r="70" spans="1:4" ht="38.25">
      <c r="A70" s="44" t="s">
        <v>22</v>
      </c>
      <c r="B70" s="45" t="s">
        <v>23</v>
      </c>
      <c r="C70" s="46">
        <v>186978225</v>
      </c>
      <c r="D70" s="46">
        <v>492935994</v>
      </c>
    </row>
    <row r="71" spans="1:4" ht="12.75">
      <c r="A71" s="41" t="s">
        <v>123</v>
      </c>
      <c r="B71" s="42" t="s">
        <v>124</v>
      </c>
      <c r="C71" s="43">
        <v>0</v>
      </c>
      <c r="D71" s="43">
        <v>787402</v>
      </c>
    </row>
    <row r="72" spans="1:4" ht="25.5">
      <c r="A72" s="41" t="s">
        <v>125</v>
      </c>
      <c r="B72" s="42" t="s">
        <v>126</v>
      </c>
      <c r="C72" s="43">
        <v>0</v>
      </c>
      <c r="D72" s="43">
        <v>65661062</v>
      </c>
    </row>
    <row r="73" spans="1:4" ht="25.5">
      <c r="A73" s="41" t="s">
        <v>234</v>
      </c>
      <c r="B73" s="42" t="s">
        <v>235</v>
      </c>
      <c r="C73" s="43">
        <v>0</v>
      </c>
      <c r="D73" s="43">
        <v>2614859</v>
      </c>
    </row>
    <row r="74" spans="1:4" ht="25.5">
      <c r="A74" s="41" t="s">
        <v>95</v>
      </c>
      <c r="B74" s="42" t="s">
        <v>96</v>
      </c>
      <c r="C74" s="43">
        <v>0</v>
      </c>
      <c r="D74" s="43">
        <v>66530484</v>
      </c>
    </row>
    <row r="75" spans="1:4" ht="25.5">
      <c r="A75" s="41" t="s">
        <v>97</v>
      </c>
      <c r="B75" s="42" t="s">
        <v>98</v>
      </c>
      <c r="C75" s="43">
        <v>0</v>
      </c>
      <c r="D75" s="43">
        <v>11630019</v>
      </c>
    </row>
    <row r="76" spans="1:4" ht="12.75">
      <c r="A76" s="44" t="s">
        <v>99</v>
      </c>
      <c r="B76" s="45" t="s">
        <v>100</v>
      </c>
      <c r="C76" s="46">
        <v>0</v>
      </c>
      <c r="D76" s="46">
        <v>147223826</v>
      </c>
    </row>
    <row r="77" spans="1:4" ht="12.75">
      <c r="A77" s="41" t="s">
        <v>236</v>
      </c>
      <c r="B77" s="42" t="s">
        <v>237</v>
      </c>
      <c r="C77" s="43">
        <v>0</v>
      </c>
      <c r="D77" s="43">
        <v>1666650</v>
      </c>
    </row>
    <row r="78" spans="1:4" ht="12.75">
      <c r="A78" s="41" t="s">
        <v>238</v>
      </c>
      <c r="B78" s="42" t="s">
        <v>239</v>
      </c>
      <c r="C78" s="43">
        <v>0</v>
      </c>
      <c r="D78" s="43">
        <v>2800000</v>
      </c>
    </row>
    <row r="79" spans="1:4" ht="25.5">
      <c r="A79" s="41" t="s">
        <v>240</v>
      </c>
      <c r="B79" s="42" t="s">
        <v>241</v>
      </c>
      <c r="C79" s="43">
        <v>0</v>
      </c>
      <c r="D79" s="43">
        <v>449998</v>
      </c>
    </row>
    <row r="80" spans="1:4" ht="12.75">
      <c r="A80" s="44" t="s">
        <v>30</v>
      </c>
      <c r="B80" s="45" t="s">
        <v>242</v>
      </c>
      <c r="C80" s="46">
        <v>0</v>
      </c>
      <c r="D80" s="46">
        <v>4916648</v>
      </c>
    </row>
    <row r="81" spans="1:4" ht="25.5">
      <c r="A81" s="44" t="s">
        <v>24</v>
      </c>
      <c r="B81" s="45" t="s">
        <v>25</v>
      </c>
      <c r="C81" s="46">
        <v>404986359</v>
      </c>
      <c r="D81" s="46">
        <v>1080610458</v>
      </c>
    </row>
    <row r="82" spans="1:4" ht="12.75">
      <c r="A82" s="52"/>
      <c r="B82" s="50"/>
      <c r="C82" s="53"/>
      <c r="D82" s="53"/>
    </row>
    <row r="83" spans="1:4" ht="25.5">
      <c r="A83" s="41" t="s">
        <v>1</v>
      </c>
      <c r="B83" s="42" t="s">
        <v>243</v>
      </c>
      <c r="C83" s="43">
        <v>0</v>
      </c>
      <c r="D83" s="43">
        <v>152747843</v>
      </c>
    </row>
    <row r="84" spans="1:4" ht="25.5">
      <c r="A84" s="41" t="s">
        <v>0</v>
      </c>
      <c r="B84" s="42" t="s">
        <v>244</v>
      </c>
      <c r="C84" s="43">
        <v>0</v>
      </c>
      <c r="D84" s="43">
        <v>152747843</v>
      </c>
    </row>
    <row r="85" spans="1:4" ht="25.5">
      <c r="A85" s="41" t="s">
        <v>65</v>
      </c>
      <c r="B85" s="42" t="s">
        <v>245</v>
      </c>
      <c r="C85" s="43">
        <v>15918000</v>
      </c>
      <c r="D85" s="43">
        <v>25645304</v>
      </c>
    </row>
    <row r="86" spans="1:4" ht="25.5">
      <c r="A86" s="41" t="s">
        <v>38</v>
      </c>
      <c r="B86" s="42" t="s">
        <v>246</v>
      </c>
      <c r="C86" s="43">
        <v>122391997</v>
      </c>
      <c r="D86" s="43">
        <v>119515158</v>
      </c>
    </row>
    <row r="87" spans="1:4" ht="25.5">
      <c r="A87" s="41" t="s">
        <v>39</v>
      </c>
      <c r="B87" s="42" t="s">
        <v>247</v>
      </c>
      <c r="C87" s="43">
        <v>138309997</v>
      </c>
      <c r="D87" s="43">
        <v>297908305</v>
      </c>
    </row>
    <row r="88" spans="1:4" ht="25.5">
      <c r="A88" s="44" t="s">
        <v>40</v>
      </c>
      <c r="B88" s="45" t="s">
        <v>248</v>
      </c>
      <c r="C88" s="46">
        <v>138309997</v>
      </c>
      <c r="D88" s="46">
        <v>297908305</v>
      </c>
    </row>
    <row r="89" spans="1:4" ht="12.75">
      <c r="A89" s="52"/>
      <c r="B89" s="50"/>
      <c r="C89" s="53"/>
      <c r="D89" s="53"/>
    </row>
    <row r="90" spans="1:4" ht="12.75">
      <c r="A90" s="52"/>
      <c r="B90" s="50" t="s">
        <v>101</v>
      </c>
      <c r="C90" s="53">
        <f>SUM(C88+C81)</f>
        <v>543296356</v>
      </c>
      <c r="D90" s="53">
        <f>SUM(D88+D81)</f>
        <v>1378518763</v>
      </c>
    </row>
    <row r="91" spans="1:4" ht="12.75">
      <c r="A91" s="52"/>
      <c r="B91" s="50"/>
      <c r="C91" s="53"/>
      <c r="D91" s="53"/>
    </row>
    <row r="92" spans="1:4" ht="12.75">
      <c r="A92" s="55" t="s">
        <v>151</v>
      </c>
      <c r="B92" s="56"/>
      <c r="C92" s="56"/>
      <c r="D92" s="56"/>
    </row>
    <row r="93" spans="1:4" ht="15">
      <c r="A93" s="40" t="s">
        <v>3</v>
      </c>
      <c r="B93" s="40" t="s">
        <v>4</v>
      </c>
      <c r="C93" s="40" t="s">
        <v>5</v>
      </c>
      <c r="D93" s="40" t="s">
        <v>6</v>
      </c>
    </row>
    <row r="94" spans="1:4" ht="15">
      <c r="A94" s="40">
        <v>2</v>
      </c>
      <c r="B94" s="40">
        <v>3</v>
      </c>
      <c r="C94" s="40">
        <v>4</v>
      </c>
      <c r="D94" s="40">
        <v>5</v>
      </c>
    </row>
    <row r="95" spans="1:4" ht="25.5">
      <c r="A95" s="41" t="s">
        <v>48</v>
      </c>
      <c r="B95" s="42" t="s">
        <v>56</v>
      </c>
      <c r="C95" s="43">
        <v>64002644</v>
      </c>
      <c r="D95" s="43">
        <v>54119589</v>
      </c>
    </row>
    <row r="96" spans="1:4" ht="12.75">
      <c r="A96" s="41" t="s">
        <v>1</v>
      </c>
      <c r="B96" s="42" t="s">
        <v>112</v>
      </c>
      <c r="C96" s="43">
        <v>0</v>
      </c>
      <c r="D96" s="43">
        <v>1880906</v>
      </c>
    </row>
    <row r="97" spans="1:4" ht="25.5">
      <c r="A97" s="41" t="s">
        <v>2</v>
      </c>
      <c r="B97" s="42" t="s">
        <v>113</v>
      </c>
      <c r="C97" s="43">
        <v>0</v>
      </c>
      <c r="D97" s="43">
        <v>675666</v>
      </c>
    </row>
    <row r="98" spans="1:4" ht="12.75">
      <c r="A98" s="41" t="s">
        <v>0</v>
      </c>
      <c r="B98" s="42" t="s">
        <v>57</v>
      </c>
      <c r="C98" s="43">
        <v>2922000</v>
      </c>
      <c r="D98" s="43">
        <v>2012309</v>
      </c>
    </row>
    <row r="99" spans="1:4" ht="12.75">
      <c r="A99" s="41" t="s">
        <v>49</v>
      </c>
      <c r="B99" s="42" t="s">
        <v>58</v>
      </c>
      <c r="C99" s="43">
        <v>5000000</v>
      </c>
      <c r="D99" s="43">
        <v>4209920</v>
      </c>
    </row>
    <row r="100" spans="1:4" ht="12.75">
      <c r="A100" s="41" t="s">
        <v>54</v>
      </c>
      <c r="B100" s="42" t="s">
        <v>59</v>
      </c>
      <c r="C100" s="43">
        <v>3161042</v>
      </c>
      <c r="D100" s="43">
        <v>1993603</v>
      </c>
    </row>
    <row r="101" spans="1:4" ht="25.5">
      <c r="A101" s="41" t="s">
        <v>60</v>
      </c>
      <c r="B101" s="42" t="s">
        <v>61</v>
      </c>
      <c r="C101" s="43">
        <v>0</v>
      </c>
      <c r="D101" s="43">
        <v>1761362</v>
      </c>
    </row>
    <row r="102" spans="1:4" ht="17.25" customHeight="1">
      <c r="A102" s="41" t="s">
        <v>50</v>
      </c>
      <c r="B102" s="42" t="s">
        <v>62</v>
      </c>
      <c r="C102" s="43">
        <v>75085686</v>
      </c>
      <c r="D102" s="43">
        <v>66653355</v>
      </c>
    </row>
    <row r="103" spans="1:4" ht="38.25">
      <c r="A103" s="41" t="s">
        <v>51</v>
      </c>
      <c r="B103" s="42" t="s">
        <v>114</v>
      </c>
      <c r="C103" s="43">
        <v>0</v>
      </c>
      <c r="D103" s="43">
        <v>1886000</v>
      </c>
    </row>
    <row r="104" spans="1:4" ht="12.75">
      <c r="A104" s="41" t="s">
        <v>109</v>
      </c>
      <c r="B104" s="42" t="s">
        <v>115</v>
      </c>
      <c r="C104" s="43">
        <v>0</v>
      </c>
      <c r="D104" s="43">
        <v>315472</v>
      </c>
    </row>
    <row r="105" spans="1:4" ht="12.75">
      <c r="A105" s="41" t="s">
        <v>110</v>
      </c>
      <c r="B105" s="42" t="s">
        <v>116</v>
      </c>
      <c r="C105" s="43">
        <v>0</v>
      </c>
      <c r="D105" s="43">
        <v>2201472</v>
      </c>
    </row>
    <row r="106" spans="1:4" ht="12.75">
      <c r="A106" s="44" t="s">
        <v>63</v>
      </c>
      <c r="B106" s="45" t="s">
        <v>64</v>
      </c>
      <c r="C106" s="46">
        <v>75085686</v>
      </c>
      <c r="D106" s="46">
        <v>68854827</v>
      </c>
    </row>
    <row r="107" spans="1:4" ht="25.5">
      <c r="A107" s="44" t="s">
        <v>65</v>
      </c>
      <c r="B107" s="45" t="s">
        <v>66</v>
      </c>
      <c r="C107" s="46">
        <v>16536642</v>
      </c>
      <c r="D107" s="46">
        <v>15562007</v>
      </c>
    </row>
    <row r="108" spans="1:4" ht="12.75">
      <c r="A108" s="41" t="s">
        <v>38</v>
      </c>
      <c r="B108" s="42" t="s">
        <v>67</v>
      </c>
      <c r="C108" s="43">
        <v>0</v>
      </c>
      <c r="D108" s="43">
        <v>0</v>
      </c>
    </row>
    <row r="109" spans="1:4" ht="12.75">
      <c r="A109" s="41" t="s">
        <v>68</v>
      </c>
      <c r="B109" s="42" t="s">
        <v>69</v>
      </c>
      <c r="C109" s="43">
        <v>0</v>
      </c>
      <c r="D109" s="43">
        <v>0</v>
      </c>
    </row>
    <row r="110" spans="1:4" ht="12.75">
      <c r="A110" s="41" t="s">
        <v>70</v>
      </c>
      <c r="B110" s="42" t="s">
        <v>71</v>
      </c>
      <c r="C110" s="43">
        <v>0</v>
      </c>
      <c r="D110" s="43">
        <v>0</v>
      </c>
    </row>
    <row r="111" spans="1:4" ht="25.5">
      <c r="A111" s="41" t="s">
        <v>55</v>
      </c>
      <c r="B111" s="42" t="s">
        <v>72</v>
      </c>
      <c r="C111" s="43">
        <v>0</v>
      </c>
      <c r="D111" s="43">
        <v>0</v>
      </c>
    </row>
    <row r="112" spans="1:4" ht="12.75">
      <c r="A112" s="41" t="s">
        <v>39</v>
      </c>
      <c r="B112" s="42" t="s">
        <v>73</v>
      </c>
      <c r="C112" s="43">
        <v>250000</v>
      </c>
      <c r="D112" s="43">
        <v>105979</v>
      </c>
    </row>
    <row r="113" spans="1:4" ht="12.75">
      <c r="A113" s="41" t="s">
        <v>74</v>
      </c>
      <c r="B113" s="42" t="s">
        <v>75</v>
      </c>
      <c r="C113" s="43">
        <v>3773850</v>
      </c>
      <c r="D113" s="43">
        <v>792552</v>
      </c>
    </row>
    <row r="114" spans="1:4" ht="12.75">
      <c r="A114" s="41" t="s">
        <v>26</v>
      </c>
      <c r="B114" s="42" t="s">
        <v>76</v>
      </c>
      <c r="C114" s="43">
        <v>4023850</v>
      </c>
      <c r="D114" s="43">
        <v>898531</v>
      </c>
    </row>
    <row r="115" spans="1:4" ht="25.5">
      <c r="A115" s="41" t="s">
        <v>77</v>
      </c>
      <c r="B115" s="42" t="s">
        <v>78</v>
      </c>
      <c r="C115" s="43">
        <v>1200000</v>
      </c>
      <c r="D115" s="43">
        <v>3537065</v>
      </c>
    </row>
    <row r="116" spans="1:4" ht="12.75">
      <c r="A116" s="41" t="s">
        <v>79</v>
      </c>
      <c r="B116" s="42" t="s">
        <v>80</v>
      </c>
      <c r="C116" s="43">
        <v>800000</v>
      </c>
      <c r="D116" s="43">
        <v>1468088</v>
      </c>
    </row>
    <row r="117" spans="1:4" ht="12.75">
      <c r="A117" s="41" t="s">
        <v>81</v>
      </c>
      <c r="B117" s="42" t="s">
        <v>82</v>
      </c>
      <c r="C117" s="43">
        <v>2000000</v>
      </c>
      <c r="D117" s="43">
        <v>5005153</v>
      </c>
    </row>
    <row r="118" spans="1:4" ht="12.75">
      <c r="A118" s="41" t="s">
        <v>7</v>
      </c>
      <c r="B118" s="42" t="s">
        <v>8</v>
      </c>
      <c r="C118" s="43">
        <v>1200000</v>
      </c>
      <c r="D118" s="43">
        <v>1122981</v>
      </c>
    </row>
    <row r="119" spans="1:4" ht="12.75">
      <c r="A119" s="41" t="s">
        <v>83</v>
      </c>
      <c r="B119" s="42" t="s">
        <v>84</v>
      </c>
      <c r="C119" s="43">
        <v>2200000</v>
      </c>
      <c r="D119" s="43">
        <v>225241</v>
      </c>
    </row>
    <row r="120" spans="1:4" ht="12.75">
      <c r="A120" s="41" t="s">
        <v>40</v>
      </c>
      <c r="B120" s="42" t="s">
        <v>85</v>
      </c>
      <c r="C120" s="43">
        <v>0</v>
      </c>
      <c r="D120" s="43">
        <v>21000</v>
      </c>
    </row>
    <row r="121" spans="1:4" ht="12.75">
      <c r="A121" s="41" t="s">
        <v>86</v>
      </c>
      <c r="B121" s="42" t="s">
        <v>87</v>
      </c>
      <c r="C121" s="43">
        <v>0</v>
      </c>
      <c r="D121" s="43">
        <v>196551</v>
      </c>
    </row>
    <row r="122" spans="1:4" ht="12.75">
      <c r="A122" s="41" t="s">
        <v>111</v>
      </c>
      <c r="B122" s="42" t="s">
        <v>117</v>
      </c>
      <c r="C122" s="43">
        <v>0</v>
      </c>
      <c r="D122" s="43">
        <v>0</v>
      </c>
    </row>
    <row r="123" spans="1:4" ht="25.5">
      <c r="A123" s="41" t="s">
        <v>28</v>
      </c>
      <c r="B123" s="42" t="s">
        <v>88</v>
      </c>
      <c r="C123" s="43">
        <v>900000</v>
      </c>
      <c r="D123" s="43">
        <v>738188</v>
      </c>
    </row>
    <row r="124" spans="1:4" ht="12.75">
      <c r="A124" s="41" t="s">
        <v>9</v>
      </c>
      <c r="B124" s="42" t="s">
        <v>10</v>
      </c>
      <c r="C124" s="43">
        <v>1500000</v>
      </c>
      <c r="D124" s="43">
        <v>2173749</v>
      </c>
    </row>
    <row r="125" spans="1:4" ht="25.5">
      <c r="A125" s="41" t="s">
        <v>11</v>
      </c>
      <c r="B125" s="42" t="s">
        <v>12</v>
      </c>
      <c r="C125" s="43">
        <v>5800000</v>
      </c>
      <c r="D125" s="43">
        <v>4477710</v>
      </c>
    </row>
    <row r="126" spans="1:4" ht="12.75">
      <c r="A126" s="41" t="s">
        <v>89</v>
      </c>
      <c r="B126" s="42" t="s">
        <v>90</v>
      </c>
      <c r="C126" s="43">
        <v>450000</v>
      </c>
      <c r="D126" s="43">
        <v>282386</v>
      </c>
    </row>
    <row r="127" spans="1:4" ht="12.75">
      <c r="A127" s="41" t="s">
        <v>118</v>
      </c>
      <c r="B127" s="42" t="s">
        <v>119</v>
      </c>
      <c r="C127" s="43">
        <v>0</v>
      </c>
      <c r="D127" s="43">
        <v>35000</v>
      </c>
    </row>
    <row r="128" spans="1:4" ht="25.5">
      <c r="A128" s="41" t="s">
        <v>91</v>
      </c>
      <c r="B128" s="42" t="s">
        <v>92</v>
      </c>
      <c r="C128" s="43">
        <v>450000</v>
      </c>
      <c r="D128" s="43">
        <v>317386</v>
      </c>
    </row>
    <row r="129" spans="1:4" ht="25.5">
      <c r="A129" s="41" t="s">
        <v>13</v>
      </c>
      <c r="B129" s="42" t="s">
        <v>14</v>
      </c>
      <c r="C129" s="43">
        <v>1676150</v>
      </c>
      <c r="D129" s="43">
        <v>1919843</v>
      </c>
    </row>
    <row r="130" spans="1:4" ht="12.75">
      <c r="A130" s="41" t="s">
        <v>93</v>
      </c>
      <c r="B130" s="42" t="s">
        <v>94</v>
      </c>
      <c r="C130" s="43">
        <v>50000</v>
      </c>
      <c r="D130" s="43">
        <v>40000</v>
      </c>
    </row>
    <row r="131" spans="1:4" ht="12.75">
      <c r="A131" s="41" t="s">
        <v>15</v>
      </c>
      <c r="B131" s="42" t="s">
        <v>16</v>
      </c>
      <c r="C131" s="43">
        <v>0</v>
      </c>
      <c r="D131" s="43">
        <v>570236</v>
      </c>
    </row>
    <row r="132" spans="1:4" ht="25.5">
      <c r="A132" s="41" t="s">
        <v>17</v>
      </c>
      <c r="B132" s="42" t="s">
        <v>18</v>
      </c>
      <c r="C132" s="43">
        <v>1726150</v>
      </c>
      <c r="D132" s="43">
        <v>2530079</v>
      </c>
    </row>
    <row r="133" spans="1:4" ht="12.75">
      <c r="A133" s="44" t="s">
        <v>19</v>
      </c>
      <c r="B133" s="45" t="s">
        <v>20</v>
      </c>
      <c r="C133" s="46">
        <v>14000000</v>
      </c>
      <c r="D133" s="46">
        <v>13228859</v>
      </c>
    </row>
    <row r="134" spans="1:4" ht="38.25">
      <c r="A134" s="41" t="s">
        <v>108</v>
      </c>
      <c r="B134" s="42" t="s">
        <v>120</v>
      </c>
      <c r="C134" s="43">
        <v>0</v>
      </c>
      <c r="D134" s="43">
        <v>100000</v>
      </c>
    </row>
    <row r="135" spans="1:4" ht="12.75">
      <c r="A135" s="41" t="s">
        <v>121</v>
      </c>
      <c r="B135" s="42" t="s">
        <v>122</v>
      </c>
      <c r="C135" s="43">
        <v>0</v>
      </c>
      <c r="D135" s="43">
        <v>0</v>
      </c>
    </row>
    <row r="136" spans="1:4" ht="38.25">
      <c r="A136" s="44" t="s">
        <v>22</v>
      </c>
      <c r="B136" s="45" t="s">
        <v>23</v>
      </c>
      <c r="C136" s="46">
        <v>0</v>
      </c>
      <c r="D136" s="46">
        <v>100000</v>
      </c>
    </row>
    <row r="137" spans="1:4" ht="12.75">
      <c r="A137" s="41" t="s">
        <v>123</v>
      </c>
      <c r="B137" s="42" t="s">
        <v>124</v>
      </c>
      <c r="C137" s="43">
        <v>350000</v>
      </c>
      <c r="D137" s="43">
        <v>521969</v>
      </c>
    </row>
    <row r="138" spans="1:4" ht="25.5">
      <c r="A138" s="41" t="s">
        <v>125</v>
      </c>
      <c r="B138" s="42" t="s">
        <v>126</v>
      </c>
      <c r="C138" s="43">
        <v>650000</v>
      </c>
      <c r="D138" s="43">
        <v>0</v>
      </c>
    </row>
    <row r="139" spans="1:4" ht="25.5">
      <c r="A139" s="41" t="s">
        <v>95</v>
      </c>
      <c r="B139" s="42" t="s">
        <v>96</v>
      </c>
      <c r="C139" s="43">
        <v>0</v>
      </c>
      <c r="D139" s="43">
        <v>185189</v>
      </c>
    </row>
    <row r="140" spans="1:4" ht="25.5">
      <c r="A140" s="41" t="s">
        <v>97</v>
      </c>
      <c r="B140" s="42" t="s">
        <v>98</v>
      </c>
      <c r="C140" s="43">
        <v>0</v>
      </c>
      <c r="D140" s="43">
        <v>190932</v>
      </c>
    </row>
    <row r="141" spans="1:4" ht="12.75">
      <c r="A141" s="44" t="s">
        <v>99</v>
      </c>
      <c r="B141" s="45" t="s">
        <v>100</v>
      </c>
      <c r="C141" s="46">
        <v>1000000</v>
      </c>
      <c r="D141" s="46">
        <v>898090</v>
      </c>
    </row>
    <row r="142" spans="1:4" ht="25.5">
      <c r="A142" s="44" t="s">
        <v>24</v>
      </c>
      <c r="B142" s="45" t="s">
        <v>25</v>
      </c>
      <c r="C142" s="46">
        <v>106622328</v>
      </c>
      <c r="D142" s="46">
        <v>98643783</v>
      </c>
    </row>
    <row r="143" spans="1:4" ht="12.75">
      <c r="A143" s="44"/>
      <c r="B143" s="45"/>
      <c r="C143" s="46"/>
      <c r="D143" s="46"/>
    </row>
    <row r="144" spans="1:4" ht="12.75">
      <c r="A144" s="52"/>
      <c r="B144" s="50" t="s">
        <v>101</v>
      </c>
      <c r="C144" s="53">
        <f>C142</f>
        <v>106622328</v>
      </c>
      <c r="D144" s="53">
        <f>D142</f>
        <v>98643783</v>
      </c>
    </row>
    <row r="145" spans="1:4" ht="12.75">
      <c r="A145" s="39"/>
      <c r="B145" s="39"/>
      <c r="C145" s="39"/>
      <c r="D145" s="39"/>
    </row>
    <row r="146" spans="1:4" ht="12.75">
      <c r="A146" s="55" t="s">
        <v>152</v>
      </c>
      <c r="B146" s="56"/>
      <c r="C146" s="56"/>
      <c r="D146" s="56"/>
    </row>
    <row r="147" spans="1:4" ht="15">
      <c r="A147" s="40" t="s">
        <v>3</v>
      </c>
      <c r="B147" s="40" t="s">
        <v>4</v>
      </c>
      <c r="C147" s="40" t="s">
        <v>5</v>
      </c>
      <c r="D147" s="40" t="s">
        <v>6</v>
      </c>
    </row>
    <row r="148" spans="1:4" ht="15">
      <c r="A148" s="40">
        <v>2</v>
      </c>
      <c r="B148" s="40">
        <v>3</v>
      </c>
      <c r="C148" s="40">
        <v>4</v>
      </c>
      <c r="D148" s="40">
        <v>5</v>
      </c>
    </row>
    <row r="149" spans="1:4" ht="25.5">
      <c r="A149" s="41" t="s">
        <v>48</v>
      </c>
      <c r="B149" s="42" t="s">
        <v>56</v>
      </c>
      <c r="C149" s="43">
        <v>6354000</v>
      </c>
      <c r="D149" s="43">
        <v>7903953</v>
      </c>
    </row>
    <row r="150" spans="1:4" ht="12.75">
      <c r="A150" s="41" t="s">
        <v>49</v>
      </c>
      <c r="B150" s="42" t="s">
        <v>58</v>
      </c>
      <c r="C150" s="43">
        <v>180000</v>
      </c>
      <c r="D150" s="43">
        <v>180000</v>
      </c>
    </row>
    <row r="151" spans="1:4" ht="25.5">
      <c r="A151" s="41" t="s">
        <v>60</v>
      </c>
      <c r="B151" s="42" t="s">
        <v>61</v>
      </c>
      <c r="C151" s="43">
        <v>0</v>
      </c>
      <c r="D151" s="43">
        <v>555897</v>
      </c>
    </row>
    <row r="152" spans="1:4" ht="25.5">
      <c r="A152" s="41" t="s">
        <v>50</v>
      </c>
      <c r="B152" s="42" t="s">
        <v>62</v>
      </c>
      <c r="C152" s="43">
        <v>6534000</v>
      </c>
      <c r="D152" s="43">
        <v>8639850</v>
      </c>
    </row>
    <row r="153" spans="1:4" ht="38.25">
      <c r="A153" s="41" t="s">
        <v>51</v>
      </c>
      <c r="B153" s="42" t="s">
        <v>114</v>
      </c>
      <c r="C153" s="43">
        <v>0</v>
      </c>
      <c r="D153" s="43">
        <v>418500</v>
      </c>
    </row>
    <row r="154" spans="1:4" ht="12.75">
      <c r="A154" s="41" t="s">
        <v>110</v>
      </c>
      <c r="B154" s="42" t="s">
        <v>116</v>
      </c>
      <c r="C154" s="43">
        <v>0</v>
      </c>
      <c r="D154" s="43">
        <v>418500</v>
      </c>
    </row>
    <row r="155" spans="1:4" ht="12.75">
      <c r="A155" s="44" t="s">
        <v>63</v>
      </c>
      <c r="B155" s="45" t="s">
        <v>64</v>
      </c>
      <c r="C155" s="46">
        <v>6534000</v>
      </c>
      <c r="D155" s="46">
        <v>9058350</v>
      </c>
    </row>
    <row r="156" spans="1:4" ht="25.5">
      <c r="A156" s="44" t="s">
        <v>65</v>
      </c>
      <c r="B156" s="45" t="s">
        <v>66</v>
      </c>
      <c r="C156" s="46">
        <v>1460000</v>
      </c>
      <c r="D156" s="46">
        <v>2002948</v>
      </c>
    </row>
    <row r="157" spans="1:4" ht="12.75">
      <c r="A157" s="41" t="s">
        <v>38</v>
      </c>
      <c r="B157" s="42" t="s">
        <v>67</v>
      </c>
      <c r="C157" s="43">
        <v>0</v>
      </c>
      <c r="D157" s="43">
        <v>0</v>
      </c>
    </row>
    <row r="158" spans="1:4" ht="12.75">
      <c r="A158" s="41" t="s">
        <v>68</v>
      </c>
      <c r="B158" s="42" t="s">
        <v>69</v>
      </c>
      <c r="C158" s="43">
        <v>0</v>
      </c>
      <c r="D158" s="43">
        <v>0</v>
      </c>
    </row>
    <row r="159" spans="1:4" ht="12.75">
      <c r="A159" s="41" t="s">
        <v>70</v>
      </c>
      <c r="B159" s="42" t="s">
        <v>71</v>
      </c>
      <c r="C159" s="43">
        <v>0</v>
      </c>
      <c r="D159" s="43">
        <v>0</v>
      </c>
    </row>
    <row r="160" spans="1:4" ht="25.5">
      <c r="A160" s="41" t="s">
        <v>55</v>
      </c>
      <c r="B160" s="42" t="s">
        <v>72</v>
      </c>
      <c r="C160" s="43">
        <v>0</v>
      </c>
      <c r="D160" s="43">
        <v>0</v>
      </c>
    </row>
    <row r="161" spans="1:4" ht="12.75">
      <c r="A161" s="41" t="s">
        <v>39</v>
      </c>
      <c r="B161" s="42" t="s">
        <v>73</v>
      </c>
      <c r="C161" s="43">
        <v>460000</v>
      </c>
      <c r="D161" s="43">
        <v>205948</v>
      </c>
    </row>
    <row r="162" spans="1:4" ht="12.75">
      <c r="A162" s="41" t="s">
        <v>74</v>
      </c>
      <c r="B162" s="42" t="s">
        <v>75</v>
      </c>
      <c r="C162" s="43">
        <v>300000</v>
      </c>
      <c r="D162" s="43">
        <v>538623</v>
      </c>
    </row>
    <row r="163" spans="1:4" ht="12.75">
      <c r="A163" s="41" t="s">
        <v>26</v>
      </c>
      <c r="B163" s="42" t="s">
        <v>76</v>
      </c>
      <c r="C163" s="43">
        <v>760000</v>
      </c>
      <c r="D163" s="43">
        <v>744571</v>
      </c>
    </row>
    <row r="164" spans="1:4" ht="25.5">
      <c r="A164" s="41" t="s">
        <v>77</v>
      </c>
      <c r="B164" s="42" t="s">
        <v>78</v>
      </c>
      <c r="C164" s="43">
        <v>0</v>
      </c>
      <c r="D164" s="43">
        <v>188648</v>
      </c>
    </row>
    <row r="165" spans="1:4" ht="12.75">
      <c r="A165" s="41" t="s">
        <v>79</v>
      </c>
      <c r="B165" s="42" t="s">
        <v>80</v>
      </c>
      <c r="C165" s="43">
        <v>240000</v>
      </c>
      <c r="D165" s="43">
        <v>258951</v>
      </c>
    </row>
    <row r="166" spans="1:4" ht="12.75">
      <c r="A166" s="41" t="s">
        <v>81</v>
      </c>
      <c r="B166" s="42" t="s">
        <v>82</v>
      </c>
      <c r="C166" s="43">
        <v>240000</v>
      </c>
      <c r="D166" s="43">
        <v>447599</v>
      </c>
    </row>
    <row r="167" spans="1:4" ht="12.75">
      <c r="A167" s="41" t="s">
        <v>7</v>
      </c>
      <c r="B167" s="42" t="s">
        <v>8</v>
      </c>
      <c r="C167" s="43">
        <v>1620000</v>
      </c>
      <c r="D167" s="43">
        <v>1620000</v>
      </c>
    </row>
    <row r="168" spans="1:4" ht="12.75">
      <c r="A168" s="41" t="s">
        <v>83</v>
      </c>
      <c r="B168" s="42" t="s">
        <v>84</v>
      </c>
      <c r="C168" s="43">
        <v>2530000</v>
      </c>
      <c r="D168" s="43">
        <v>1067936</v>
      </c>
    </row>
    <row r="169" spans="1:4" ht="12.75">
      <c r="A169" s="41" t="s">
        <v>40</v>
      </c>
      <c r="B169" s="42" t="s">
        <v>85</v>
      </c>
      <c r="C169" s="43">
        <v>100000</v>
      </c>
      <c r="D169" s="43">
        <v>81900</v>
      </c>
    </row>
    <row r="170" spans="1:4" ht="25.5">
      <c r="A170" s="41" t="s">
        <v>28</v>
      </c>
      <c r="B170" s="42" t="s">
        <v>88</v>
      </c>
      <c r="C170" s="43">
        <v>0</v>
      </c>
      <c r="D170" s="43">
        <v>54100</v>
      </c>
    </row>
    <row r="171" spans="1:4" ht="12.75">
      <c r="A171" s="41" t="s">
        <v>9</v>
      </c>
      <c r="B171" s="42" t="s">
        <v>10</v>
      </c>
      <c r="C171" s="43">
        <v>400000</v>
      </c>
      <c r="D171" s="43">
        <v>397050</v>
      </c>
    </row>
    <row r="172" spans="1:4" ht="25.5">
      <c r="A172" s="41" t="s">
        <v>11</v>
      </c>
      <c r="B172" s="42" t="s">
        <v>12</v>
      </c>
      <c r="C172" s="43">
        <v>4650000</v>
      </c>
      <c r="D172" s="43">
        <v>3220986</v>
      </c>
    </row>
    <row r="173" spans="1:4" ht="12.75">
      <c r="A173" s="41" t="s">
        <v>89</v>
      </c>
      <c r="B173" s="42" t="s">
        <v>90</v>
      </c>
      <c r="C173" s="43">
        <v>140000</v>
      </c>
      <c r="D173" s="43">
        <v>129964</v>
      </c>
    </row>
    <row r="174" spans="1:4" ht="25.5">
      <c r="A174" s="41" t="s">
        <v>91</v>
      </c>
      <c r="B174" s="42" t="s">
        <v>92</v>
      </c>
      <c r="C174" s="43">
        <v>140000</v>
      </c>
      <c r="D174" s="43">
        <v>129964</v>
      </c>
    </row>
    <row r="175" spans="1:4" ht="25.5">
      <c r="A175" s="41" t="s">
        <v>13</v>
      </c>
      <c r="B175" s="42" t="s">
        <v>14</v>
      </c>
      <c r="C175" s="43">
        <v>1526000</v>
      </c>
      <c r="D175" s="43">
        <v>1410946</v>
      </c>
    </row>
    <row r="176" spans="1:4" ht="12.75">
      <c r="A176" s="41" t="s">
        <v>52</v>
      </c>
      <c r="B176" s="42" t="s">
        <v>141</v>
      </c>
      <c r="C176" s="43">
        <v>0</v>
      </c>
      <c r="D176" s="43">
        <v>101004</v>
      </c>
    </row>
    <row r="177" spans="1:4" ht="12.75">
      <c r="A177" s="41" t="s">
        <v>15</v>
      </c>
      <c r="B177" s="42" t="s">
        <v>16</v>
      </c>
      <c r="C177" s="43">
        <v>0</v>
      </c>
      <c r="D177" s="43">
        <v>324575</v>
      </c>
    </row>
    <row r="178" spans="1:4" ht="25.5">
      <c r="A178" s="41" t="s">
        <v>17</v>
      </c>
      <c r="B178" s="42" t="s">
        <v>18</v>
      </c>
      <c r="C178" s="43">
        <v>1526000</v>
      </c>
      <c r="D178" s="43">
        <v>1836525</v>
      </c>
    </row>
    <row r="179" spans="1:4" ht="12.75">
      <c r="A179" s="44" t="s">
        <v>19</v>
      </c>
      <c r="B179" s="45" t="s">
        <v>20</v>
      </c>
      <c r="C179" s="46">
        <v>7316000</v>
      </c>
      <c r="D179" s="46">
        <v>6379645</v>
      </c>
    </row>
    <row r="180" spans="1:4" ht="25.5">
      <c r="A180" s="41" t="s">
        <v>97</v>
      </c>
      <c r="B180" s="42" t="s">
        <v>98</v>
      </c>
      <c r="C180" s="43">
        <v>0</v>
      </c>
      <c r="D180" s="43">
        <v>29686</v>
      </c>
    </row>
    <row r="181" spans="1:4" ht="12.75">
      <c r="A181" s="44" t="s">
        <v>99</v>
      </c>
      <c r="B181" s="45" t="s">
        <v>100</v>
      </c>
      <c r="C181" s="46">
        <v>0</v>
      </c>
      <c r="D181" s="46">
        <v>29686</v>
      </c>
    </row>
    <row r="182" spans="1:4" ht="25.5">
      <c r="A182" s="44" t="s">
        <v>24</v>
      </c>
      <c r="B182" s="45" t="s">
        <v>25</v>
      </c>
      <c r="C182" s="46">
        <v>15310000</v>
      </c>
      <c r="D182" s="46">
        <v>17470629</v>
      </c>
    </row>
    <row r="183" spans="1:4" ht="12.75">
      <c r="A183" s="39"/>
      <c r="B183" s="39"/>
      <c r="C183" s="39"/>
      <c r="D183" s="39"/>
    </row>
    <row r="184" spans="1:4" ht="12.75">
      <c r="A184" s="39"/>
      <c r="B184" s="50" t="s">
        <v>101</v>
      </c>
      <c r="C184" s="53">
        <f>C182</f>
        <v>15310000</v>
      </c>
      <c r="D184" s="53">
        <f>D182</f>
        <v>17470629</v>
      </c>
    </row>
    <row r="185" spans="1:4" ht="12.75">
      <c r="A185" s="39"/>
      <c r="B185" s="39"/>
      <c r="C185" s="39"/>
      <c r="D185" s="39"/>
    </row>
    <row r="186" spans="1:4" ht="12.75">
      <c r="A186" s="55" t="s">
        <v>153</v>
      </c>
      <c r="B186" s="56"/>
      <c r="C186" s="56"/>
      <c r="D186" s="56"/>
    </row>
    <row r="187" spans="1:4" ht="15">
      <c r="A187" s="40" t="s">
        <v>3</v>
      </c>
      <c r="B187" s="40" t="s">
        <v>4</v>
      </c>
      <c r="C187" s="40" t="s">
        <v>5</v>
      </c>
      <c r="D187" s="40" t="s">
        <v>6</v>
      </c>
    </row>
    <row r="188" spans="1:4" ht="15">
      <c r="A188" s="40">
        <v>2</v>
      </c>
      <c r="B188" s="40">
        <v>3</v>
      </c>
      <c r="C188" s="40">
        <v>4</v>
      </c>
      <c r="D188" s="40">
        <v>5</v>
      </c>
    </row>
    <row r="189" spans="1:4" ht="25.5">
      <c r="A189" s="41" t="s">
        <v>48</v>
      </c>
      <c r="B189" s="42" t="s">
        <v>56</v>
      </c>
      <c r="C189" s="43">
        <v>4605846</v>
      </c>
      <c r="D189" s="43">
        <v>5518596</v>
      </c>
    </row>
    <row r="190" spans="1:4" ht="12.75">
      <c r="A190" s="41" t="s">
        <v>49</v>
      </c>
      <c r="B190" s="42" t="s">
        <v>58</v>
      </c>
      <c r="C190" s="43">
        <v>120000</v>
      </c>
      <c r="D190" s="43">
        <v>120000</v>
      </c>
    </row>
    <row r="191" spans="1:4" ht="25.5">
      <c r="A191" s="41" t="s">
        <v>60</v>
      </c>
      <c r="B191" s="42" t="s">
        <v>61</v>
      </c>
      <c r="C191" s="43">
        <v>391404</v>
      </c>
      <c r="D191" s="43">
        <v>391404</v>
      </c>
    </row>
    <row r="192" spans="1:4" ht="25.5">
      <c r="A192" s="41" t="s">
        <v>50</v>
      </c>
      <c r="B192" s="42" t="s">
        <v>62</v>
      </c>
      <c r="C192" s="43">
        <v>5117250</v>
      </c>
      <c r="D192" s="43">
        <v>6030000</v>
      </c>
    </row>
    <row r="193" spans="1:4" ht="12.75">
      <c r="A193" s="44" t="s">
        <v>63</v>
      </c>
      <c r="B193" s="45" t="s">
        <v>64</v>
      </c>
      <c r="C193" s="46">
        <v>5117250</v>
      </c>
      <c r="D193" s="46">
        <v>6030000</v>
      </c>
    </row>
    <row r="194" spans="1:4" ht="25.5">
      <c r="A194" s="44" t="s">
        <v>65</v>
      </c>
      <c r="B194" s="45" t="s">
        <v>66</v>
      </c>
      <c r="C194" s="46">
        <v>1140459</v>
      </c>
      <c r="D194" s="46">
        <v>1299901</v>
      </c>
    </row>
    <row r="195" spans="1:4" ht="12.75">
      <c r="A195" s="41" t="s">
        <v>38</v>
      </c>
      <c r="B195" s="42" t="s">
        <v>67</v>
      </c>
      <c r="C195" s="43">
        <v>0</v>
      </c>
      <c r="D195" s="43">
        <v>0</v>
      </c>
    </row>
    <row r="196" spans="1:4" ht="12.75">
      <c r="A196" s="41" t="s">
        <v>68</v>
      </c>
      <c r="B196" s="42" t="s">
        <v>69</v>
      </c>
      <c r="C196" s="43">
        <v>0</v>
      </c>
      <c r="D196" s="43">
        <v>0</v>
      </c>
    </row>
    <row r="197" spans="1:4" ht="25.5">
      <c r="A197" s="41" t="s">
        <v>55</v>
      </c>
      <c r="B197" s="42" t="s">
        <v>72</v>
      </c>
      <c r="C197" s="43">
        <v>0</v>
      </c>
      <c r="D197" s="43">
        <v>0</v>
      </c>
    </row>
    <row r="198" spans="1:4" ht="12.75">
      <c r="A198" s="41" t="s">
        <v>39</v>
      </c>
      <c r="B198" s="42" t="s">
        <v>73</v>
      </c>
      <c r="C198" s="43">
        <v>380000</v>
      </c>
      <c r="D198" s="43">
        <v>344006</v>
      </c>
    </row>
    <row r="199" spans="1:4" ht="12.75">
      <c r="A199" s="41" t="s">
        <v>74</v>
      </c>
      <c r="B199" s="42" t="s">
        <v>75</v>
      </c>
      <c r="C199" s="43">
        <v>125000</v>
      </c>
      <c r="D199" s="43">
        <v>192289</v>
      </c>
    </row>
    <row r="200" spans="1:4" ht="12.75">
      <c r="A200" s="41" t="s">
        <v>26</v>
      </c>
      <c r="B200" s="42" t="s">
        <v>76</v>
      </c>
      <c r="C200" s="43">
        <v>505000</v>
      </c>
      <c r="D200" s="43">
        <v>536295</v>
      </c>
    </row>
    <row r="201" spans="1:4" ht="25.5">
      <c r="A201" s="41" t="s">
        <v>77</v>
      </c>
      <c r="B201" s="42" t="s">
        <v>78</v>
      </c>
      <c r="C201" s="43">
        <v>0</v>
      </c>
      <c r="D201" s="43">
        <v>185846</v>
      </c>
    </row>
    <row r="202" spans="1:4" ht="12.75">
      <c r="A202" s="41" t="s">
        <v>79</v>
      </c>
      <c r="B202" s="42" t="s">
        <v>80</v>
      </c>
      <c r="C202" s="43">
        <v>140000</v>
      </c>
      <c r="D202" s="43">
        <v>121810</v>
      </c>
    </row>
    <row r="203" spans="1:4" ht="12.75">
      <c r="A203" s="41" t="s">
        <v>81</v>
      </c>
      <c r="B203" s="42" t="s">
        <v>82</v>
      </c>
      <c r="C203" s="43">
        <v>140000</v>
      </c>
      <c r="D203" s="43">
        <v>307656</v>
      </c>
    </row>
    <row r="204" spans="1:4" ht="12.75">
      <c r="A204" s="41" t="s">
        <v>7</v>
      </c>
      <c r="B204" s="42" t="s">
        <v>8</v>
      </c>
      <c r="C204" s="43">
        <v>750000</v>
      </c>
      <c r="D204" s="43">
        <v>744527</v>
      </c>
    </row>
    <row r="205" spans="1:4" ht="12.75">
      <c r="A205" s="41" t="s">
        <v>83</v>
      </c>
      <c r="B205" s="42" t="s">
        <v>84</v>
      </c>
      <c r="C205" s="43">
        <v>200000</v>
      </c>
      <c r="D205" s="43">
        <v>31957</v>
      </c>
    </row>
    <row r="206" spans="1:4" ht="12.75">
      <c r="A206" s="41" t="s">
        <v>40</v>
      </c>
      <c r="B206" s="42" t="s">
        <v>85</v>
      </c>
      <c r="C206" s="43">
        <v>50000</v>
      </c>
      <c r="D206" s="43">
        <v>6350</v>
      </c>
    </row>
    <row r="207" spans="1:4" ht="25.5">
      <c r="A207" s="41" t="s">
        <v>28</v>
      </c>
      <c r="B207" s="42" t="s">
        <v>88</v>
      </c>
      <c r="C207" s="43">
        <v>0</v>
      </c>
      <c r="D207" s="43">
        <v>209899</v>
      </c>
    </row>
    <row r="208" spans="1:4" ht="12.75">
      <c r="A208" s="41" t="s">
        <v>9</v>
      </c>
      <c r="B208" s="42" t="s">
        <v>10</v>
      </c>
      <c r="C208" s="43">
        <v>320000</v>
      </c>
      <c r="D208" s="43">
        <v>215154</v>
      </c>
    </row>
    <row r="209" spans="1:4" ht="12.75">
      <c r="A209" s="41" t="s">
        <v>147</v>
      </c>
      <c r="B209" s="42" t="s">
        <v>148</v>
      </c>
      <c r="C209" s="43">
        <v>0</v>
      </c>
      <c r="D209" s="43">
        <v>0</v>
      </c>
    </row>
    <row r="210" spans="1:4" ht="25.5">
      <c r="A210" s="41" t="s">
        <v>11</v>
      </c>
      <c r="B210" s="42" t="s">
        <v>12</v>
      </c>
      <c r="C210" s="43">
        <v>1320000</v>
      </c>
      <c r="D210" s="43">
        <v>1207887</v>
      </c>
    </row>
    <row r="211" spans="1:4" ht="12.75">
      <c r="A211" s="41" t="s">
        <v>89</v>
      </c>
      <c r="B211" s="42" t="s">
        <v>90</v>
      </c>
      <c r="C211" s="43">
        <v>50000</v>
      </c>
      <c r="D211" s="43">
        <v>41615</v>
      </c>
    </row>
    <row r="212" spans="1:4" ht="25.5">
      <c r="A212" s="41" t="s">
        <v>91</v>
      </c>
      <c r="B212" s="42" t="s">
        <v>92</v>
      </c>
      <c r="C212" s="43">
        <v>50000</v>
      </c>
      <c r="D212" s="43">
        <v>41615</v>
      </c>
    </row>
    <row r="213" spans="1:4" ht="25.5">
      <c r="A213" s="41" t="s">
        <v>13</v>
      </c>
      <c r="B213" s="42" t="s">
        <v>14</v>
      </c>
      <c r="C213" s="43">
        <v>173000</v>
      </c>
      <c r="D213" s="43">
        <v>347136</v>
      </c>
    </row>
    <row r="214" spans="1:4" ht="12.75">
      <c r="A214" s="41" t="s">
        <v>52</v>
      </c>
      <c r="B214" s="42" t="s">
        <v>141</v>
      </c>
      <c r="C214" s="43">
        <v>60000</v>
      </c>
      <c r="D214" s="43">
        <v>119189</v>
      </c>
    </row>
    <row r="215" spans="1:4" ht="12.75">
      <c r="A215" s="41" t="s">
        <v>93</v>
      </c>
      <c r="B215" s="42" t="s">
        <v>94</v>
      </c>
      <c r="C215" s="43">
        <v>5000</v>
      </c>
      <c r="D215" s="43">
        <v>5000</v>
      </c>
    </row>
    <row r="216" spans="1:4" ht="12.75">
      <c r="A216" s="41" t="s">
        <v>15</v>
      </c>
      <c r="B216" s="42" t="s">
        <v>16</v>
      </c>
      <c r="C216" s="43">
        <v>1000</v>
      </c>
      <c r="D216" s="43">
        <v>6877</v>
      </c>
    </row>
    <row r="217" spans="1:4" ht="25.5">
      <c r="A217" s="41" t="s">
        <v>17</v>
      </c>
      <c r="B217" s="42" t="s">
        <v>18</v>
      </c>
      <c r="C217" s="43">
        <v>239000</v>
      </c>
      <c r="D217" s="43">
        <v>478202</v>
      </c>
    </row>
    <row r="218" spans="1:4" ht="12.75">
      <c r="A218" s="44" t="s">
        <v>19</v>
      </c>
      <c r="B218" s="45" t="s">
        <v>20</v>
      </c>
      <c r="C218" s="46">
        <v>2254000</v>
      </c>
      <c r="D218" s="46">
        <v>2571655</v>
      </c>
    </row>
    <row r="219" spans="1:4" ht="25.5">
      <c r="A219" s="41" t="s">
        <v>95</v>
      </c>
      <c r="B219" s="42" t="s">
        <v>96</v>
      </c>
      <c r="C219" s="43">
        <v>36000</v>
      </c>
      <c r="D219" s="43">
        <v>109204</v>
      </c>
    </row>
    <row r="220" spans="1:4" ht="25.5">
      <c r="A220" s="41" t="s">
        <v>97</v>
      </c>
      <c r="B220" s="42" t="s">
        <v>98</v>
      </c>
      <c r="C220" s="43">
        <v>14000</v>
      </c>
      <c r="D220" s="43">
        <v>29485</v>
      </c>
    </row>
    <row r="221" spans="1:4" ht="12.75">
      <c r="A221" s="44" t="s">
        <v>99</v>
      </c>
      <c r="B221" s="45" t="s">
        <v>100</v>
      </c>
      <c r="C221" s="46">
        <v>50000</v>
      </c>
      <c r="D221" s="46">
        <v>138689</v>
      </c>
    </row>
    <row r="222" spans="1:4" ht="25.5">
      <c r="A222" s="44" t="s">
        <v>24</v>
      </c>
      <c r="B222" s="45" t="s">
        <v>25</v>
      </c>
      <c r="C222" s="46">
        <v>8561709</v>
      </c>
      <c r="D222" s="46">
        <v>10040245</v>
      </c>
    </row>
    <row r="223" spans="1:4" ht="12.75">
      <c r="A223" s="39"/>
      <c r="B223" s="39"/>
      <c r="C223" s="39"/>
      <c r="D223" s="39"/>
    </row>
    <row r="224" spans="1:4" ht="12.75">
      <c r="A224" s="39"/>
      <c r="B224" s="50" t="s">
        <v>101</v>
      </c>
      <c r="C224" s="53">
        <f>C222</f>
        <v>8561709</v>
      </c>
      <c r="D224" s="53">
        <f>D222</f>
        <v>10040245</v>
      </c>
    </row>
  </sheetData>
  <sheetProtection/>
  <mergeCells count="4">
    <mergeCell ref="A146:D146"/>
    <mergeCell ref="A186:D186"/>
    <mergeCell ref="A2:D2"/>
    <mergeCell ref="A92:D92"/>
  </mergeCells>
  <printOptions/>
  <pageMargins left="0.75" right="0.75" top="1" bottom="1" header="0.5" footer="0.5"/>
  <pageSetup horizontalDpi="300" verticalDpi="300" orientation="portrait" scale="68" r:id="rId1"/>
  <headerFooter alignWithMargins="0">
    <oddHeader>&amp;L&amp;C&amp;RÉrték típus: Forint</oddHeader>
    <oddFooter>&amp;LAdatellenőrző kód: 1013e-6914-207b-17227c136-1e60-4f-6d-21-1d334e&amp;C&amp;R</oddFooter>
  </headerFooter>
  <rowBreaks count="4" manualBreakCount="4">
    <brk id="47" max="3" man="1"/>
    <brk id="91" max="3" man="1"/>
    <brk id="145" max="3" man="1"/>
    <brk id="185" max="3" man="1"/>
  </rowBreaks>
  <colBreaks count="1" manualBreakCount="1">
    <brk id="4" max="2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attila</dc:creator>
  <cp:keywords/>
  <dc:description/>
  <cp:lastModifiedBy>e-user_2</cp:lastModifiedBy>
  <cp:lastPrinted>2018-05-25T09:36:54Z</cp:lastPrinted>
  <dcterms:created xsi:type="dcterms:W3CDTF">2010-05-29T08:47:41Z</dcterms:created>
  <dcterms:modified xsi:type="dcterms:W3CDTF">2018-06-01T11:54:23Z</dcterms:modified>
  <cp:category/>
  <cp:version/>
  <cp:contentType/>
  <cp:contentStatus/>
</cp:coreProperties>
</file>