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firstSheet="12" activeTab="22"/>
  </bookViews>
  <sheets>
    <sheet name="1.sz.mell.Ktgv." sheetId="1" r:id="rId1"/>
    <sheet name="2.sz.mell. K1-K8" sheetId="2" r:id="rId2"/>
    <sheet name="2.1 Ellátottak jutt." sheetId="3" r:id="rId3"/>
    <sheet name="2.2 Műk.pe.átadás" sheetId="4" r:id="rId4"/>
    <sheet name="2.3 Felh.célú pénze.átadás" sheetId="5" r:id="rId5"/>
    <sheet name="3.sz.mell. B1-B7" sheetId="6" r:id="rId6"/>
    <sheet name="3.1 Adóbev." sheetId="7" r:id="rId7"/>
    <sheet name="3.2 Átvett pe." sheetId="8" r:id="rId8"/>
    <sheet name="4.Finanszírozási kiadások" sheetId="9" r:id="rId9"/>
    <sheet name="5. Pénzm." sheetId="10" r:id="rId10"/>
    <sheet name="6. Műk.b-k mérlege" sheetId="11" r:id="rId11"/>
    <sheet name="7.Felh.b-k mérlege" sheetId="12" r:id="rId12"/>
    <sheet name="8,Köt.és önk.f." sheetId="13" r:id="rId13"/>
    <sheet name="9.Fejl.kiadás" sheetId="14" r:id="rId14"/>
    <sheet name="10" sheetId="15" r:id="rId15"/>
    <sheet name="11" sheetId="16" r:id="rId16"/>
    <sheet name="12.gördülő" sheetId="17" r:id="rId17"/>
    <sheet name="13. Létszám" sheetId="18" r:id="rId18"/>
    <sheet name="14.Ei.felh.terv" sheetId="19" r:id="rId19"/>
    <sheet name=".15" sheetId="20" r:id="rId20"/>
    <sheet name="16.Saját bev." sheetId="21" r:id="rId21"/>
    <sheet name="17.Állami" sheetId="22" r:id="rId22"/>
    <sheet name="18.cofog" sheetId="23" r:id="rId23"/>
  </sheets>
  <definedNames>
    <definedName name="_xlfn.IFERROR" hidden="1">#NAME?</definedName>
    <definedName name="_xlnm.Print_Titles" localSheetId="0">'1.sz.mell.Ktgv.'!$5:$6</definedName>
    <definedName name="_xlnm.Print_Titles" localSheetId="1">'2.sz.mell. K1-K8'!$4:$7</definedName>
    <definedName name="_xlnm.Print_Titles" localSheetId="5">'3.sz.mell. B1-B7'!$4:$8</definedName>
    <definedName name="_xlnm.Print_Titles" localSheetId="9">'5. Pénzm.'!$4:$8</definedName>
    <definedName name="_xlnm.Print_Area" localSheetId="0">'1.sz.mell.Ktgv.'!$A$1:$AH$38</definedName>
    <definedName name="_xlnm.Print_Area" localSheetId="17">'13. Létszám'!$A$1:$F$12</definedName>
    <definedName name="_xlnm.Print_Area" localSheetId="1">'2.sz.mell. K1-K8'!$A$1:$AL$97</definedName>
    <definedName name="_xlnm.Print_Area" localSheetId="5">'3.sz.mell. B1-B7'!$A$1:$AN$67</definedName>
    <definedName name="_xlnm.Print_Area" localSheetId="8">'4.Finanszírozási kiadások'!$A$1:$AJ$31</definedName>
    <definedName name="_xlnm.Print_Area" localSheetId="9">'5. Pénzm.'!$A$1:$AL$33</definedName>
  </definedNames>
  <calcPr fullCalcOnLoad="1"/>
</workbook>
</file>

<file path=xl/sharedStrings.xml><?xml version="1.0" encoding="utf-8"?>
<sst xmlns="http://schemas.openxmlformats.org/spreadsheetml/2006/main" count="1761" uniqueCount="1010">
  <si>
    <t>K1-K8. Költségvetési kiadások</t>
  </si>
  <si>
    <t>Megnevezés</t>
  </si>
  <si>
    <t>Sor-
szám</t>
  </si>
  <si>
    <t>Rovat megnevezése</t>
  </si>
  <si>
    <t>Rovat
száma</t>
  </si>
  <si>
    <t>Eredeti
előirányzat</t>
  </si>
  <si>
    <t>1.</t>
  </si>
  <si>
    <t>2.</t>
  </si>
  <si>
    <t>3.</t>
  </si>
  <si>
    <t>4.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</si>
  <si>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</si>
  <si>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</si>
  <si>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</si>
  <si>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</si>
  <si>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</si>
  <si>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</si>
  <si>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</si>
  <si>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</si>
  <si>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</si>
  <si>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</si>
  <si>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</si>
  <si>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</si>
  <si>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</si>
  <si>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</si>
  <si>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</si>
  <si>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</si>
  <si>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</si>
  <si>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</si>
  <si>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</si>
  <si>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</si>
  <si>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</si>
  <si>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</si>
  <si>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</si>
  <si>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</si>
  <si>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</si>
  <si>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</si>
  <si>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</si>
  <si>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</si>
  <si>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</si>
  <si>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</si>
  <si>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</si>
  <si>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</si>
  <si>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</si>
  <si>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</si>
  <si>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</si>
  <si>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</si>
  <si>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</si>
  <si>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</si>
  <si>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</si>
  <si>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</si>
  <si>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</si>
  <si>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</si>
  <si>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</si>
  <si>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</si>
  <si>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</si>
  <si>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</si>
  <si>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</si>
  <si>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</si>
  <si>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</si>
  <si>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</si>
  <si>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</si>
  <si>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</si>
  <si>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</si>
  <si>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</si>
  <si>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</si>
  <si>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</si>
  <si>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</si>
  <si>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</si>
  <si>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</si>
  <si>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</si>
  <si>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</si>
  <si>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</si>
  <si>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</si>
  <si>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</si>
  <si>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</si>
  <si>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</si>
  <si>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</si>
  <si>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</si>
  <si>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</si>
  <si>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</si>
  <si>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</si>
  <si>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</si>
  <si>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</si>
  <si>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</si>
  <si>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</si>
  <si>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</si>
  <si>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</si>
  <si>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</si>
  <si>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</si>
  <si>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</si>
  <si>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</si>
  <si>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</si>
  <si>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</si>
  <si>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</si>
  <si>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</si>
  <si>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</si>
  <si>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</si>
  <si>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</si>
  <si>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</si>
  <si>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</si>
  <si>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</si>
  <si>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</si>
  <si>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</si>
  <si>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</si>
  <si>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</si>
  <si>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</si>
  <si>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</si>
  <si>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</si>
  <si>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</si>
  <si>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</si>
  <si>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</si>
  <si>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</si>
  <si>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</si>
  <si>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</si>
  <si>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</si>
  <si>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</si>
  <si>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</si>
  <si>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</si>
  <si>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</si>
  <si>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</si>
  <si>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</si>
  <si>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</si>
  <si>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</si>
  <si>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</si>
  <si>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</si>
  <si>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</si>
  <si>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</si>
  <si>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</si>
  <si>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</si>
  <si>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</si>
  <si>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</si>
  <si>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</si>
  <si>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</si>
  <si>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</si>
  <si>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</si>
  <si>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</si>
  <si>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</si>
  <si>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</si>
  <si>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</si>
  <si>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</si>
  <si>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</si>
  <si>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</si>
  <si>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</si>
  <si>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</si>
  <si>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</si>
  <si>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</si>
  <si>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</si>
  <si>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</si>
  <si>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</si>
  <si>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</si>
  <si>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</si>
  <si>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</si>
  <si>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</si>
  <si>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</si>
  <si>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</si>
  <si>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</si>
  <si>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</si>
  <si>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</si>
  <si>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</si>
  <si>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</si>
  <si>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</si>
  <si>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</si>
  <si>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</si>
  <si>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</si>
  <si>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</si>
  <si>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</si>
  <si>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</si>
  <si>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</si>
  <si>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</si>
  <si>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</si>
  <si>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</si>
  <si>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</si>
  <si>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</si>
  <si>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</si>
  <si>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</si>
  <si>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</si>
  <si>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</si>
  <si>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</si>
  <si>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</si>
  <si>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</si>
  <si>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</si>
  <si>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</si>
  <si>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</si>
  <si>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</si>
  <si>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</si>
  <si>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</si>
  <si>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</si>
  <si>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</si>
  <si>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</si>
  <si>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</si>
  <si>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</si>
  <si>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</si>
  <si>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</si>
  <si>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</si>
  <si>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</si>
  <si>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</si>
  <si>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</si>
  <si>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</si>
  <si>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</si>
  <si>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</si>
  <si>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</si>
  <si>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</si>
  <si>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</si>
  <si>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</si>
  <si>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</si>
  <si>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</si>
  <si>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</si>
  <si>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</si>
  <si>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</si>
  <si>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</si>
  <si>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</si>
  <si>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</si>
  <si>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</si>
  <si>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</si>
  <si>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</si>
  <si>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</si>
  <si>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</si>
  <si>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</si>
  <si>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</si>
  <si>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</si>
  <si>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</si>
  <si>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</si>
  <si>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</si>
  <si>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</si>
  <si>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</si>
  <si>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</si>
  <si>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</si>
  <si>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</si>
  <si>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</si>
  <si>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</si>
  <si>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</si>
  <si>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</si>
  <si>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</si>
  <si>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</si>
  <si>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</si>
  <si>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</si>
  <si>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</si>
  <si>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</si>
  <si>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</si>
  <si>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</si>
  <si>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</si>
  <si>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</si>
  <si>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</si>
  <si>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</si>
  <si>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</si>
  <si>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</si>
  <si>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</si>
  <si>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</si>
  <si>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</si>
  <si>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</si>
  <si>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</si>
  <si>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</si>
  <si>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</si>
  <si>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</si>
  <si>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</si>
  <si>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</si>
  <si>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</si>
  <si>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</si>
  <si>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</si>
  <si>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</si>
  <si>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</si>
  <si>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</si>
  <si>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</si>
  <si>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</si>
  <si>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</si>
  <si>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</si>
  <si>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</si>
  <si>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</si>
  <si>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</si>
  <si>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</si>
  <si>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</si>
  <si>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</si>
  <si>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</si>
  <si>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</si>
  <si>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</si>
  <si>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</si>
  <si>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</si>
  <si>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</si>
  <si>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</si>
  <si>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</si>
  <si>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</si>
  <si>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</si>
  <si>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</si>
  <si>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</si>
  <si>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</si>
  <si>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</si>
  <si>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</si>
  <si>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</si>
  <si>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</si>
  <si>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</si>
  <si>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</si>
  <si>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</si>
  <si>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</si>
  <si>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</si>
  <si>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</si>
  <si>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</si>
  <si>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</si>
  <si>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</si>
  <si>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</si>
  <si>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</si>
  <si>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</si>
  <si>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</si>
  <si>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</si>
  <si>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</si>
  <si>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</si>
  <si>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</si>
  <si>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</si>
  <si>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</si>
  <si>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</si>
  <si>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</si>
  <si>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</si>
  <si>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</si>
  <si>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</si>
  <si>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</si>
  <si>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</si>
  <si>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</si>
  <si>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</si>
  <si>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</si>
  <si>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</si>
  <si>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</si>
  <si>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</si>
  <si>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</si>
  <si>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</si>
  <si>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</si>
  <si>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</si>
  <si>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</si>
  <si>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</si>
  <si>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</si>
  <si>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</si>
  <si>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</si>
  <si>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</si>
  <si>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</si>
  <si>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</si>
  <si>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</si>
  <si>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</si>
  <si>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</si>
  <si>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</si>
  <si>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</si>
  <si>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</si>
  <si>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</si>
  <si>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</si>
  <si>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</si>
  <si>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</si>
  <si>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</si>
  <si>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</si>
  <si>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</si>
  <si>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</si>
  <si>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</si>
  <si>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</si>
  <si>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</si>
  <si>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</si>
  <si>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</si>
  <si>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</si>
  <si>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</si>
  <si>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</si>
  <si>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</si>
  <si>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</si>
  <si>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</si>
  <si>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</si>
  <si>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</si>
  <si>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</si>
  <si>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</si>
  <si>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</si>
  <si>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</si>
  <si>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</si>
  <si>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</si>
  <si>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</si>
  <si>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</si>
  <si>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</si>
  <si>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</si>
  <si>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</si>
  <si>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</si>
  <si>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</si>
  <si>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</si>
  <si>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</si>
  <si>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</si>
  <si>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</si>
  <si>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</si>
  <si>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</si>
  <si>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</si>
  <si>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</si>
  <si>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</si>
  <si>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</si>
  <si>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</si>
  <si>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</si>
  <si>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</si>
  <si>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</si>
  <si>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</si>
  <si>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</si>
  <si>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</si>
  <si>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</si>
  <si>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</si>
  <si>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</si>
  <si>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</si>
  <si>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</si>
  <si>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</si>
  <si>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</si>
  <si>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</si>
  <si>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>Személyi juttatások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</si>
  <si>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</si>
  <si>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</si>
  <si>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</si>
  <si>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</si>
  <si>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</si>
  <si>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</si>
  <si>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</si>
  <si>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</si>
  <si>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</si>
  <si>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</si>
  <si>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</si>
  <si>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</si>
  <si>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>K9. Finanszírozási kiadások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</si>
  <si>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</si>
  <si>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</si>
  <si>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</si>
  <si>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</si>
  <si>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</si>
  <si>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</si>
  <si>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</si>
  <si>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</si>
  <si>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</si>
  <si>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</si>
  <si>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</si>
  <si>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</si>
  <si>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</si>
  <si>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</si>
  <si>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</si>
  <si>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</si>
  <si>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</si>
  <si>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</si>
  <si>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</si>
  <si>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</si>
  <si>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</si>
  <si>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</si>
  <si>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</si>
  <si>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</si>
  <si>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</si>
  <si>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</si>
  <si>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</si>
  <si>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</si>
  <si>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</si>
  <si>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</si>
  <si>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</si>
  <si>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</si>
  <si>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</si>
  <si>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</si>
  <si>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</si>
  <si>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</si>
  <si>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</si>
  <si>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</si>
  <si>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</si>
  <si>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</si>
  <si>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</si>
  <si>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</si>
  <si>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</si>
  <si>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</si>
  <si>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</si>
  <si>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K9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</si>
  <si>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</si>
  <si>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</si>
  <si>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</si>
  <si>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</si>
  <si>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</si>
  <si>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</si>
  <si>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</si>
  <si>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</si>
  <si>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</si>
  <si>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</si>
  <si>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</si>
  <si>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</si>
  <si>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</si>
  <si>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</si>
  <si>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</si>
  <si>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</si>
  <si>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</si>
  <si>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</si>
  <si>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</si>
  <si>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</si>
  <si>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</si>
  <si>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</si>
  <si>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</si>
  <si>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</si>
  <si>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</si>
  <si>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</si>
  <si>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</si>
  <si>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</si>
  <si>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</si>
  <si>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</si>
  <si>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</si>
  <si>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</si>
  <si>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</si>
  <si>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</si>
  <si>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</si>
  <si>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</si>
  <si>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</si>
  <si>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</si>
  <si>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</si>
  <si>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</si>
  <si>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</si>
  <si>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</si>
  <si>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</si>
  <si>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</si>
  <si>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</si>
  <si>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</si>
  <si>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</si>
  <si>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</si>
  <si>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</si>
  <si>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</si>
  <si>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>B8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</si>
  <si>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</si>
  <si>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</si>
  <si>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</si>
  <si>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</si>
  <si>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Finanszírozási kiadások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</si>
  <si>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</si>
  <si>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</si>
  <si>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</si>
  <si>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</si>
  <si>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</si>
  <si>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Finanszírozási bevételek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</si>
  <si>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</si>
  <si>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</si>
  <si>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</si>
  <si>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</si>
  <si>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</si>
  <si>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Bevételek</t>
  </si>
  <si>
    <t>Kiadások</t>
  </si>
  <si>
    <t>5.</t>
  </si>
  <si>
    <t>6.</t>
  </si>
  <si>
    <t>7.</t>
  </si>
  <si>
    <t>8.</t>
  </si>
  <si>
    <t>9.</t>
  </si>
  <si>
    <t>10.</t>
  </si>
  <si>
    <t>11.</t>
  </si>
  <si>
    <t>Költségvetési bevételek összesen:</t>
  </si>
  <si>
    <t>Költségvetési kiadások összesen:</t>
  </si>
  <si>
    <t>12.</t>
  </si>
  <si>
    <t>Rövid lejáratú hitelek törlesztése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</si>
  <si>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</si>
  <si>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</si>
  <si>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</si>
  <si>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</si>
  <si>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</si>
  <si>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</si>
  <si>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</si>
  <si>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</si>
  <si>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</si>
  <si>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</si>
  <si>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</si>
  <si>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</si>
  <si>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Költségvetési hiány:</t>
  </si>
  <si>
    <t>Költségvetéso többlet:</t>
  </si>
  <si>
    <t>ezer Ft-ban</t>
  </si>
  <si>
    <t>Kiadás</t>
  </si>
  <si>
    <t>Bevétel</t>
  </si>
  <si>
    <t>Személyi juttatások és járulékok</t>
  </si>
  <si>
    <t>Összesen</t>
  </si>
  <si>
    <t>Saját forrás</t>
  </si>
  <si>
    <t>Kötelező önkormányzati feladatok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</si>
  <si>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</si>
  <si>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</si>
  <si>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</si>
  <si>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</si>
  <si>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</si>
  <si>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</si>
  <si>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Beszámítás összege (-)</t>
  </si>
  <si>
    <t>Egyéb kötelező önkormányzati feladatok</t>
  </si>
  <si>
    <t>Védőnői feladatok ellátása</t>
  </si>
  <si>
    <t>Pénzbeli ellátások</t>
  </si>
  <si>
    <t>Helyi közfoglalkoztatás</t>
  </si>
  <si>
    <t>Könyvtári és közművelődési feladatok</t>
  </si>
  <si>
    <t>Önként vállalt feladatok</t>
  </si>
  <si>
    <t>Civil szervezetek támogatása</t>
  </si>
  <si>
    <t>Általános tartalék</t>
  </si>
  <si>
    <t>Összesen:</t>
  </si>
  <si>
    <t>Európai Uniós támogatással megvalósuló projektek bevételei, kiadásai, hozzájárulások</t>
  </si>
  <si>
    <t>EU-s projekt neve:</t>
  </si>
  <si>
    <t>EU-s projekt azonosítója:</t>
  </si>
  <si>
    <t>Források</t>
  </si>
  <si>
    <t>Saját erő</t>
  </si>
  <si>
    <t>saját erőből központi támogatás</t>
  </si>
  <si>
    <t>EU-s forrás</t>
  </si>
  <si>
    <t>Társfinanszírozás</t>
  </si>
  <si>
    <t>Hitel</t>
  </si>
  <si>
    <t>Források összesen</t>
  </si>
  <si>
    <t>Kiadások, költségek</t>
  </si>
  <si>
    <t>Személyi jellegű</t>
  </si>
  <si>
    <t>Beruházások, beszerzések</t>
  </si>
  <si>
    <t>Szolgáltatások igénybevétele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</si>
  <si>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</si>
  <si>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</si>
  <si>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</si>
  <si>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</si>
  <si>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</si>
  <si>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</si>
  <si>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</si>
  <si>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</si>
  <si>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</si>
  <si>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</si>
  <si>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</si>
  <si>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</si>
  <si>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</si>
  <si>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</si>
  <si>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</si>
  <si>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</si>
  <si>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</si>
  <si>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</si>
  <si>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</si>
  <si>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</si>
  <si>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Éves létszám-előirányzat</t>
  </si>
  <si>
    <t>Önkormányzatok igazgatási tevékenysége</t>
  </si>
  <si>
    <t>Önkormányzat 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</si>
  <si>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</si>
  <si>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</si>
  <si>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</si>
  <si>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</si>
  <si>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</si>
  <si>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</si>
  <si>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</si>
  <si>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</si>
  <si>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</si>
  <si>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</si>
  <si>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</si>
  <si>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</si>
  <si>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</si>
  <si>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Munkaadót terhelő járulékok</t>
  </si>
  <si>
    <t>Felhalmozási kiadások</t>
  </si>
  <si>
    <t xml:space="preserve">Kiadások összesen </t>
  </si>
  <si>
    <t xml:space="preserve">Bevételek összesen </t>
  </si>
  <si>
    <t>Ellátottak pénzbeli juttatásai</t>
  </si>
  <si>
    <t>Működési célú támogatások ÁHT-n belülről</t>
  </si>
  <si>
    <t>Felhalmozási célú támogatások ÁHT-n belülről</t>
  </si>
  <si>
    <t>Működési célú átvett pénzeszközök</t>
  </si>
  <si>
    <t>COFOG</t>
  </si>
  <si>
    <t>Államigazgatási feladatok</t>
  </si>
  <si>
    <t>Dologi kiadások</t>
  </si>
  <si>
    <t>Ellátottak pénzbeli juttatásai, egyéb működési célú kiadások</t>
  </si>
  <si>
    <t>Munkaadókat terhelő járulék</t>
  </si>
  <si>
    <t>Ellátottak pénzbeli juttatása</t>
  </si>
  <si>
    <t>Hosszú lejáratú hitelek törlesztése</t>
  </si>
  <si>
    <t>25.</t>
  </si>
  <si>
    <t>Finanszírozási kiadások (14+…+24)</t>
  </si>
  <si>
    <t>26.</t>
  </si>
  <si>
    <t>27.</t>
  </si>
  <si>
    <t>Költségvetési többlet:</t>
  </si>
  <si>
    <t>Költségvetési bevételek (=1+…+7)</t>
  </si>
  <si>
    <t>Finanszírozási bevételek (=9+…..+13)</t>
  </si>
  <si>
    <t xml:space="preserve">Felhalmozási célú átvett pénzeszközök </t>
  </si>
  <si>
    <t>Értékpapír vásárlás</t>
  </si>
  <si>
    <t>Likviditási célú hitelek törlesztése</t>
  </si>
  <si>
    <t>Betét elhelyezése</t>
  </si>
  <si>
    <t>MŰKÖDÉSI CÉLÚ ÖSSZES KIADÁS</t>
  </si>
  <si>
    <t>Önkormányzat működési támogatás</t>
  </si>
  <si>
    <t>Működési célú támogat.áht-n belülről</t>
  </si>
  <si>
    <t>Likviditási célú hitelek</t>
  </si>
  <si>
    <t>Értékpapír bevétel</t>
  </si>
  <si>
    <t>Hiány belső finanszírozásának bevét.elei (15+...+18)</t>
  </si>
  <si>
    <t>Finanszírozási bevételek (14+19)</t>
  </si>
  <si>
    <t>ÖSSZES BEVÉTEL (13+25)</t>
  </si>
  <si>
    <t>Felhalmozási célú átvett pénzeszk</t>
  </si>
  <si>
    <t>Egyéb felhalmozási célú bevételek</t>
  </si>
  <si>
    <t>Beruházások</t>
  </si>
  <si>
    <t>Felújítások</t>
  </si>
  <si>
    <t>Egyéb felhlmozási célú kiadás</t>
  </si>
  <si>
    <t>Értékpapír vásárlása, visszavásárlása</t>
  </si>
  <si>
    <t>Hitelek törlesztése</t>
  </si>
  <si>
    <t>Kölcsönök törlesztése</t>
  </si>
  <si>
    <t>Befektetési célú belföldi értékpap. Vásárlása</t>
  </si>
  <si>
    <t>Betét elhelyezés</t>
  </si>
  <si>
    <t>Hiány belső finanszírozása</t>
  </si>
  <si>
    <t>Költségvetési maradvány igénybevétele</t>
  </si>
  <si>
    <t>Vállalkozási maradvány igénybevétele</t>
  </si>
  <si>
    <t>Betét visszavonásából származó bevétel</t>
  </si>
  <si>
    <t>Értékpapír értékesítés</t>
  </si>
  <si>
    <t>Egyéb belső finanszírozás</t>
  </si>
  <si>
    <t>Hiány külső finanszírozása</t>
  </si>
  <si>
    <t>Hosszú lejáratú hitelek</t>
  </si>
  <si>
    <t xml:space="preserve">Likviditási célú hitelek </t>
  </si>
  <si>
    <t>Rövid lejáratú hitelek</t>
  </si>
  <si>
    <t>Egyéb külső finanszírozási bevételek</t>
  </si>
  <si>
    <t>Finansírozási célú bev. (7+13)</t>
  </si>
  <si>
    <t>BEVÉTELEK ÖSSZESEN (6+18)</t>
  </si>
  <si>
    <t>Finansírozási célú kiad. (7+.....+17)</t>
  </si>
  <si>
    <t>KIADÁSOK ÖSSZESEN (6+18)</t>
  </si>
  <si>
    <t>Szociális étkeztetés</t>
  </si>
  <si>
    <t xml:space="preserve">Egyéb vendéglátás </t>
  </si>
  <si>
    <t>Egyéb fejlesztés és felújítás</t>
  </si>
  <si>
    <t>Háziorvosi, fogorvosi  ügyeleti ellátás</t>
  </si>
  <si>
    <t>Háziorvosi szolgálat</t>
  </si>
  <si>
    <t>Közmunka programban résztvevők</t>
  </si>
  <si>
    <t>Támogatott cél megnevezése</t>
  </si>
  <si>
    <t>Működés célú pénzeszköz átadás összesen</t>
  </si>
  <si>
    <t>Jogcím</t>
  </si>
  <si>
    <t>Előirányzott összeg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</si>
  <si>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</si>
  <si>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</si>
  <si>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</si>
  <si>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</si>
  <si>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 xml:space="preserve">Egyéb nem intézményi ellátások eseti </t>
  </si>
  <si>
    <t>3.melléklet 1.táblázata</t>
  </si>
  <si>
    <t>Adónem megnevezése</t>
  </si>
  <si>
    <t>Vagyoni típusú adók ebből:</t>
  </si>
  <si>
    <t xml:space="preserve">     -Építményadó</t>
  </si>
  <si>
    <t xml:space="preserve">     -Magánszemélyek kommunális adója</t>
  </si>
  <si>
    <t>Egyéb áruhasználati és szolg. adó ebből:</t>
  </si>
  <si>
    <t xml:space="preserve">     - Idegenforg. adó tart. után</t>
  </si>
  <si>
    <t xml:space="preserve">     -Talajterhelési díj</t>
  </si>
  <si>
    <t>Értékesítési és forglami adó</t>
  </si>
  <si>
    <t xml:space="preserve">     -Iparűzési adó állandó jelleggel végz.</t>
  </si>
  <si>
    <t>Egyéb közhatalmi bevétel</t>
  </si>
  <si>
    <t xml:space="preserve">     - Egyéb közhatalmi bevétel</t>
  </si>
  <si>
    <t>Gépjárműadó</t>
  </si>
  <si>
    <t>Adók összesen</t>
  </si>
  <si>
    <t>Fejlesztési átvett</t>
  </si>
  <si>
    <t>Beruházás összesen</t>
  </si>
  <si>
    <t>Felújítás összesen</t>
  </si>
  <si>
    <t>Fejlesztés mindösszesen</t>
  </si>
  <si>
    <t>Költségvetési kiadások</t>
  </si>
  <si>
    <t xml:space="preserve">Költségvetési bevételek </t>
  </si>
  <si>
    <t xml:space="preserve">Finanszírozási kiadások </t>
  </si>
  <si>
    <t xml:space="preserve">Finanszírozási bevételek </t>
  </si>
  <si>
    <t>Bevételi jogcímek</t>
  </si>
  <si>
    <t>Helyi adók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</si>
  <si>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</si>
  <si>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</si>
  <si>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</si>
  <si>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</si>
  <si>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</si>
  <si>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</si>
  <si>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</si>
  <si>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Többéves kihatással járó döntésekből származó fizetési kötelezettségek bemutatása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</si>
  <si>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</si>
  <si>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</si>
  <si>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</si>
  <si>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</si>
  <si>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</si>
  <si>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</si>
  <si>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</si>
  <si>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</si>
  <si>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 xml:space="preserve">Összesen </t>
  </si>
  <si>
    <t>Fejlesztési átadás</t>
  </si>
  <si>
    <t>1.melléklet</t>
  </si>
  <si>
    <t>3.melléklet</t>
  </si>
  <si>
    <t>6.melléklet</t>
  </si>
  <si>
    <t>7.melléklet</t>
  </si>
  <si>
    <t xml:space="preserve">          2014. ÉVI KÖLTSÉGVETÉS</t>
  </si>
  <si>
    <t>8.melléklet</t>
  </si>
  <si>
    <t>9.melléklet</t>
  </si>
  <si>
    <t>12.melléklet</t>
  </si>
  <si>
    <t>13.melléklet</t>
  </si>
  <si>
    <t>2.melléklet 1. táblázata</t>
  </si>
  <si>
    <t>Működési bevételek</t>
  </si>
  <si>
    <t>28.</t>
  </si>
  <si>
    <t>29.</t>
  </si>
  <si>
    <t>összeg ( Ft)</t>
  </si>
  <si>
    <t>2.1</t>
  </si>
  <si>
    <t>2.2</t>
  </si>
  <si>
    <t>Közvilágítás fenntartásának támogatása</t>
  </si>
  <si>
    <t>2.3</t>
  </si>
  <si>
    <t>2.4</t>
  </si>
  <si>
    <t>Közutak fenntartásának támogatása</t>
  </si>
  <si>
    <t>Helyi önkormányzat működésének általános támogatása</t>
  </si>
  <si>
    <t>Támogatás összesen 2.mell.szerint</t>
  </si>
  <si>
    <t>Egyes jövedelempótló támogatás</t>
  </si>
  <si>
    <t>Támogatások összesen</t>
  </si>
  <si>
    <t>17.melléklet</t>
  </si>
  <si>
    <t xml:space="preserve">Működési célú bevételek és kiadások mérlege </t>
  </si>
  <si>
    <t>Egyéb működési bevétel</t>
  </si>
  <si>
    <t>ebből: EU-s támogatás</t>
  </si>
  <si>
    <t>Működési célú átvett pe áht-n kívülről</t>
  </si>
  <si>
    <t>Betét visszavonásából szárm.azó bevétel</t>
  </si>
  <si>
    <t>Egyéb belső finanszírozási bevétel</t>
  </si>
  <si>
    <t>Hiány külső finansz. bevételei (20+21)</t>
  </si>
  <si>
    <t>Forgatási célú belföldi, külföldi értékpapír vásárlása</t>
  </si>
  <si>
    <t>Felhalmozási célú támogatások áht-n belülről</t>
  </si>
  <si>
    <t>Ebből EU-s támogatás</t>
  </si>
  <si>
    <t>Ebből EU-s forrásból megvalósuló</t>
  </si>
  <si>
    <t xml:space="preserve">GARABONC  KÖZSÉG ÖNKORMÁNYZATA </t>
  </si>
  <si>
    <t>KÖTELEZŐ, ÖNKÉNT VÁLLALT ÉS ÁLLAMIGAZGATÁSI T FELADATOK BEMUTATÁSA</t>
  </si>
  <si>
    <t>a költségvetési évet követő három év tervezett előirányzatai főbb csoportokban</t>
  </si>
  <si>
    <t xml:space="preserve">Önkormányzati hivatal működésének támogatása </t>
  </si>
  <si>
    <t>Településüzemeltetéshez kapcsolódó támogatás</t>
  </si>
  <si>
    <t>Zöldterület gazdálkodással kapcsolatos támogatás</t>
  </si>
  <si>
    <t>Köztemető fenntartás támogatása</t>
  </si>
  <si>
    <t>Egyéb kötelező önkormányztati feladatok támogatása</t>
  </si>
  <si>
    <t xml:space="preserve">   -Egyéb szociális segély</t>
  </si>
  <si>
    <t xml:space="preserve">   -Szociális segély helyi rendelet szerint</t>
  </si>
  <si>
    <t xml:space="preserve">   -Ápolási dij helyi rendelet szerint</t>
  </si>
  <si>
    <t>fő</t>
  </si>
  <si>
    <t>Egyes szociális és gyermekjóléti feladatok támogatása</t>
  </si>
  <si>
    <t>Egyéb nem kötelező önkorm. feladatok</t>
  </si>
  <si>
    <t>Felhalmozási célú bevételek és kiadások mérlege</t>
  </si>
  <si>
    <t>BURSA ösztöndíj</t>
  </si>
  <si>
    <t>Házi segítségnyújtás</t>
  </si>
  <si>
    <t>Foglalkoztatással munkanélküliséggel kapcs. ellát.</t>
  </si>
  <si>
    <t>Működési átvett összesen</t>
  </si>
  <si>
    <t xml:space="preserve">Központosított támogatás: </t>
  </si>
  <si>
    <t>Üdülőhelyi feladatok támogatása</t>
  </si>
  <si>
    <t>Lakott külterülettel kapcsolatos feladatok támogatása</t>
  </si>
  <si>
    <t>8.1</t>
  </si>
  <si>
    <t>8.2</t>
  </si>
  <si>
    <t>2. melléklet</t>
  </si>
  <si>
    <t>2. melléklet 2. táblázata</t>
  </si>
  <si>
    <t>3.melléklet 2.táblázata</t>
  </si>
  <si>
    <t>4. melléklet</t>
  </si>
  <si>
    <t>5. melléklet</t>
  </si>
  <si>
    <t>Költség-vetési támogatás</t>
  </si>
  <si>
    <t>Felhal-mozási/finanszírozási kiadások</t>
  </si>
  <si>
    <t>Átvett pénzesz-közök/feladathoz kapcsolódó bevétel</t>
  </si>
  <si>
    <t>10. melléklet</t>
  </si>
  <si>
    <t>2018. évi terv</t>
  </si>
  <si>
    <t>2. melléklet 3. táblázata</t>
  </si>
  <si>
    <t>Felhalmozási célú pénzeszköz átadás összesen</t>
  </si>
  <si>
    <t xml:space="preserve">   -Fogyatékkal élők támogatása</t>
  </si>
  <si>
    <t xml:space="preserve">   -Óvodáztatási támogatás</t>
  </si>
  <si>
    <t xml:space="preserve">   -Rendszeres szociális segély</t>
  </si>
  <si>
    <t>Települési önkormányzatok működésének kieg. tám.</t>
  </si>
  <si>
    <t>Települési önk. könyvtári és közművelődési tevék. támogatása</t>
  </si>
  <si>
    <t>Települési önkormányzatok szociális, gyermekjóléti és gyermekétkeztetési feladatainak támogatása</t>
  </si>
  <si>
    <t>8. melléklet</t>
  </si>
  <si>
    <t>Nagyrada Község Önkormányzat saját bevételeinek részletezése az adósságot keletkeztető ügyletből származó tárgyévi fizetési kötelezettség megállapításához</t>
  </si>
  <si>
    <t>Nagyrada Község Önkormányzata</t>
  </si>
  <si>
    <t>NAGYRADA  KÖZSÉG ÖNKORMÁNYZATA</t>
  </si>
  <si>
    <t xml:space="preserve">Nagyrada Község Önkormányzata </t>
  </si>
  <si>
    <t>Települési segélyek</t>
  </si>
  <si>
    <t>Nagyradai Tűzoltó és Polgárőr Egyesület</t>
  </si>
  <si>
    <t>Város- és községgazdálkodás</t>
  </si>
  <si>
    <t>Egyéb belső finanszírozási kiadás</t>
  </si>
  <si>
    <t>2019. évi terv</t>
  </si>
  <si>
    <t>Szociális és gyerekétkeztetés támogatása</t>
  </si>
  <si>
    <t xml:space="preserve"> forintban  </t>
  </si>
  <si>
    <t xml:space="preserve"> Ft-ban</t>
  </si>
  <si>
    <t xml:space="preserve"> forintban</t>
  </si>
  <si>
    <t>B64</t>
  </si>
  <si>
    <t xml:space="preserve">     - Adópótlék, adóbírság, késedelmi pótlék</t>
  </si>
  <si>
    <t>Működési célú visszatérítendő támogatások, kölcsönök visszatérülése háztartásoktól</t>
  </si>
  <si>
    <t>szünidei étkeztetés</t>
  </si>
  <si>
    <t>Temetőben kerítés javítás, sírkő felújítás</t>
  </si>
  <si>
    <t>Feladat megnevezése (bruttó)</t>
  </si>
  <si>
    <t>Kultúrház felújítása</t>
  </si>
  <si>
    <t>Közfoglalkoztatáshoz kapcsolódó beszerzések</t>
  </si>
  <si>
    <t>mg-i út felújítás</t>
  </si>
  <si>
    <t>út felújítás</t>
  </si>
  <si>
    <t>TOP belvízrendszer</t>
  </si>
  <si>
    <t>közvilágításhoz kapcsolódó beruházás</t>
  </si>
  <si>
    <t>2020. évi terv</t>
  </si>
  <si>
    <t>.066020</t>
  </si>
  <si>
    <t>.041233-.041236</t>
  </si>
  <si>
    <t xml:space="preserve"> forintban !</t>
  </si>
  <si>
    <t>forintban !</t>
  </si>
  <si>
    <t>2021
után</t>
  </si>
  <si>
    <t>Rászoruló gyermekek szünidei étkeztetésének támogatása</t>
  </si>
  <si>
    <t>I.</t>
  </si>
  <si>
    <t>III.</t>
  </si>
  <si>
    <t>IV.</t>
  </si>
  <si>
    <t>2017. évi eredeti előirányzat</t>
  </si>
  <si>
    <t>Ft</t>
  </si>
  <si>
    <t>2019.</t>
  </si>
  <si>
    <t>2018.</t>
  </si>
  <si>
    <t>K513</t>
  </si>
  <si>
    <t>Kistérségi Társulás Zalakaros orvosi ügyelet</t>
  </si>
  <si>
    <t>2018. ÉVI  KÖLTSÉGVETÉSE</t>
  </si>
  <si>
    <t>2017.évi eredeti előirányzat</t>
  </si>
  <si>
    <t>2017. évi módosított
előirányzat</t>
  </si>
  <si>
    <t>2018. évi eredeti ei</t>
  </si>
  <si>
    <t>2018. ÉVI KÖLTSÉGVETÉSE</t>
  </si>
  <si>
    <t>Nagyrada Önkormányzat 2018. évi szociális juttatásai</t>
  </si>
  <si>
    <t>Nagyrada Önkormányzat működési célú pénzeszköz átadása 2018. évben</t>
  </si>
  <si>
    <t>2018. évi   terv</t>
  </si>
  <si>
    <t>Nagyrada Önkormányzat felhalmozási célú pénzeszköz átadása 2018. évben</t>
  </si>
  <si>
    <t>Nagyrada Önkormányzat közhatalmi  bevételei 2018. évre</t>
  </si>
  <si>
    <t>2017.évi tény</t>
  </si>
  <si>
    <t>2018. évi eredeti előirányzat</t>
  </si>
  <si>
    <t>Nagyrada önkormányzat átvett pénzeszközei 2018. évben (Ft)</t>
  </si>
  <si>
    <t>2018. évi 
terv</t>
  </si>
  <si>
    <t>2020.</t>
  </si>
  <si>
    <t>2021. évi terv</t>
  </si>
  <si>
    <t>2018. ÉVI KÖLTSÉGVETÉS</t>
  </si>
  <si>
    <t>2018. ÉVI ELŐIRÁNYZAT-FELHASZNÁLÁSI TERV</t>
  </si>
  <si>
    <t>2018. előtti kifizetés</t>
  </si>
  <si>
    <t>2018. évi előirányzat</t>
  </si>
  <si>
    <t>Nagyrada Önkormányzat állami támogatása 2018. évben</t>
  </si>
  <si>
    <t>Polgármesteri illetmény támogatása</t>
  </si>
  <si>
    <t>Gelsei KÖH hozzájárulás</t>
  </si>
  <si>
    <t>Tartalék</t>
  </si>
  <si>
    <t>tartalék</t>
  </si>
  <si>
    <t>Áh-on belüli megelőlegezés</t>
  </si>
  <si>
    <t>útjelző táblák</t>
  </si>
  <si>
    <t>I. vh emlékmű felújítása</t>
  </si>
  <si>
    <t>zártkerti út felújítása</t>
  </si>
  <si>
    <t>kuka vásárlás</t>
  </si>
  <si>
    <t>traktor felújítás</t>
  </si>
  <si>
    <t>közművelődéshez kapcsolódó beszerzés</t>
  </si>
  <si>
    <t>Nagyrada Község Önkormányzata fejlesztési kiadásai 2018. év (bruttó)</t>
  </si>
  <si>
    <t>Egyéb forrás-maradvány</t>
  </si>
  <si>
    <t>NAGYRADA KÖZSÉG ÖNKORMÁNYZAT 2018. KTGV COFOG</t>
  </si>
  <si>
    <t>cofog</t>
  </si>
  <si>
    <t>ÖSSZESEN</t>
  </si>
  <si>
    <t>közlekedési ktgtérítés</t>
  </si>
  <si>
    <t>Foglalkoztatottak egyéb személyi juttatásai (&gt;=14)</t>
  </si>
  <si>
    <t>Külső személyi juttatások (=16+17+18)</t>
  </si>
  <si>
    <t>Személyi juttatások (=15+19)</t>
  </si>
  <si>
    <t xml:space="preserve">Munkaadókat terhelő járulékok és szociális hozzájárulási adó (=22+…+28)                                                                          </t>
  </si>
  <si>
    <t>Készletbeszerzés (=29+30+31)</t>
  </si>
  <si>
    <t>Kommunikációs szolgáltatások (=33+34)</t>
  </si>
  <si>
    <t xml:space="preserve">villany </t>
  </si>
  <si>
    <t>villany</t>
  </si>
  <si>
    <t xml:space="preserve">gáz </t>
  </si>
  <si>
    <t>gáz</t>
  </si>
  <si>
    <t>víz</t>
  </si>
  <si>
    <t>Bérleti és lízing díjak (&gt;=39)</t>
  </si>
  <si>
    <t>Közvetített szolgáltatások  (&gt;=42)</t>
  </si>
  <si>
    <t>ebből: államháztartáson belül</t>
  </si>
  <si>
    <t xml:space="preserve">Egyéb szolgáltatások </t>
  </si>
  <si>
    <t xml:space="preserve"> biztosítási díjak </t>
  </si>
  <si>
    <t>ebből: biztosítási díjak</t>
  </si>
  <si>
    <t>bankköltség</t>
  </si>
  <si>
    <t>Szolgáltatási kiadások (=36+37+38+40+41+43+44)</t>
  </si>
  <si>
    <t>Kiküldetések, reklám- és propagandakiadások (=47+48)</t>
  </si>
  <si>
    <t>Különféle befizetések és egyéb dologi kiadások (=50+51+52+55+59)</t>
  </si>
  <si>
    <t>Dologi kiadások (=32+35+46+49+60)</t>
  </si>
  <si>
    <t>Egyéb nem intézményi ellátások (&gt;=102+…+120)</t>
  </si>
  <si>
    <t>Ellátottak pénzbeli juttatásai (=62+63+74+75+83+93+98+101)</t>
  </si>
  <si>
    <t>Működési célú visszatérítendő támogatások, kölcsönök törlesztése államháztartáson belülre (=141+…+150)</t>
  </si>
  <si>
    <t>Egyéb működési célú támogatások államháztartáson belülre (=152+…+161)</t>
  </si>
  <si>
    <t>ebből: központi költségvetési szervek</t>
  </si>
  <si>
    <t>ebből: központi kezelésű előirányzatok</t>
  </si>
  <si>
    <t>ebből: társulások és költségvetési szerveik</t>
  </si>
  <si>
    <t>ebből: önkormányzatoknak</t>
  </si>
  <si>
    <t>ebből: háztartások</t>
  </si>
  <si>
    <t>Egyéb működési célú támogatások államháztartáson kívülre (=180+…+189)</t>
  </si>
  <si>
    <t>ebből: egyházi jogi személyek</t>
  </si>
  <si>
    <t>ebből: nonprofit gazdasági társaságok</t>
  </si>
  <si>
    <t>ebből: egyéb civil szervezetek</t>
  </si>
  <si>
    <t>Egyéb működési célú kiadások (=122+127+128+129+140+151+162+164+176+177+178+179+190)</t>
  </si>
  <si>
    <t>Ingatlanok beszerzése, létesítése (&gt;=194)</t>
  </si>
  <si>
    <t>ebből: termőföld-vásárlás kiadásai</t>
  </si>
  <si>
    <t>Beruházások (=192+193+195+…+199)</t>
  </si>
  <si>
    <t>Felújítások (=201+...+204)</t>
  </si>
  <si>
    <t>Költségvetési kiadások (=20+21+61+121+191+200+205+267)</t>
  </si>
  <si>
    <t>Belföldi finanszírozás kiadásai (=06+19+…+25+28)</t>
  </si>
  <si>
    <t>Finanszírozási kiadások (=29+37+38+39)</t>
  </si>
  <si>
    <t>41.</t>
  </si>
  <si>
    <t>KIADÁSOK ÖSSZESEN</t>
  </si>
  <si>
    <t>.041237</t>
  </si>
  <si>
    <t>Települési önkormányzatok szociális, gyermekjóléti  és gyermekétkeztetési feladatainak támogatása</t>
  </si>
  <si>
    <t>Működési célú költségvetési támogatások és kiegészítő támogatások</t>
  </si>
  <si>
    <t>Elszámolásból származó bevételek</t>
  </si>
  <si>
    <t>Egyéb működési célú támogatások bevételei államháztartáson belülről (=33+…+42)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</si>
  <si>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</si>
  <si>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</si>
  <si>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</si>
  <si>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</si>
  <si>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Működési célú támogatások államháztartáson belülről (=07+...+10+21+32)</t>
  </si>
  <si>
    <t>Egyéb felhalmozási célú támogatások bevételei államháztartáson belülről (=69+…+78)</t>
  </si>
  <si>
    <t>Felhalmozási célú támogatások államháztartáson belülről (=44+45+46+57+68)</t>
  </si>
  <si>
    <t>Vagyoni tipusú adók (=110+…+116)</t>
  </si>
  <si>
    <t xml:space="preserve">ebből: építményadó </t>
  </si>
  <si>
    <t xml:space="preserve">ebből: épület után fizetett idegenforgalmi adó </t>
  </si>
  <si>
    <t>ebből: magánszemélyek kommunális adója</t>
  </si>
  <si>
    <t>ebből: telekadó</t>
  </si>
  <si>
    <t>Értékesítési és forgalmi adók (=118+…+139)</t>
  </si>
  <si>
    <t>ebből: állandó jeleggel végzett iparűzési tevékenység után fizetett helyi iparűzési adó</t>
  </si>
  <si>
    <t>Gépjárműadók (=146+…+149)</t>
  </si>
  <si>
    <t>ebből: egyéb települési adók</t>
  </si>
  <si>
    <t xml:space="preserve"> egyéb települési adók</t>
  </si>
  <si>
    <t>Közhatalmi bevételek (=93+94+104+109+168+169)</t>
  </si>
  <si>
    <t>Szolgáltatások ellenértéke (&gt;=188+189)</t>
  </si>
  <si>
    <t>Közvetített szolgáltatások ellenértéke  (&gt;=191)</t>
  </si>
  <si>
    <t>Tulajdonosi bevételek (&gt;=193+…+198)</t>
  </si>
  <si>
    <t>Kamatbevételek és más nyereségjellegű bevételek (=202+205)</t>
  </si>
  <si>
    <t>Egyéb működési bevételek (&gt;=219+220)</t>
  </si>
  <si>
    <t>B411</t>
  </si>
  <si>
    <t>Működési bevételek (=186+187+190+192+199+…+201+208+216+217+218)</t>
  </si>
  <si>
    <t>Felhalmozási bevételek (=222+224+226+227+229)</t>
  </si>
  <si>
    <t>Működési célú visszatérítendő támogatások, kölcsönök visszatérülése államháztartáson kívülről (=235+…+243)</t>
  </si>
  <si>
    <t>Működési célú átvett pénzeszközök (=231+...+234+244)</t>
  </si>
  <si>
    <t>Egyéb felhalmozási célú átvett pénzeszközök (=271+…+281)</t>
  </si>
  <si>
    <t>B75</t>
  </si>
  <si>
    <t>Felhalmozási célú átvett pénzeszközök (=257+…+260+270)</t>
  </si>
  <si>
    <t>Költségvetési bevételek (=43+79+185+221+230+256+282)</t>
  </si>
  <si>
    <t>Maradvány igénybevétele (=12+13)</t>
  </si>
  <si>
    <t>Finanszírozási bevételek (=23+29+30+31)</t>
  </si>
  <si>
    <t>BEVÉTELEK</t>
  </si>
  <si>
    <t>011130</t>
  </si>
  <si>
    <t>011120</t>
  </si>
  <si>
    <t>013320</t>
  </si>
  <si>
    <t>013350</t>
  </si>
  <si>
    <t>018010</t>
  </si>
  <si>
    <t>041237</t>
  </si>
  <si>
    <t>045160</t>
  </si>
  <si>
    <t>047410</t>
  </si>
  <si>
    <t>051030</t>
  </si>
  <si>
    <t>064010</t>
  </si>
  <si>
    <t>066010</t>
  </si>
  <si>
    <t>066020</t>
  </si>
  <si>
    <t>072112</t>
  </si>
  <si>
    <t>072312</t>
  </si>
  <si>
    <t>074031</t>
  </si>
  <si>
    <t>082091</t>
  </si>
  <si>
    <t>082092</t>
  </si>
  <si>
    <t>084031</t>
  </si>
  <si>
    <t>104037</t>
  </si>
  <si>
    <t>107051</t>
  </si>
  <si>
    <t>107052</t>
  </si>
  <si>
    <t>Nagyrada Község belterületi vízrendezése</t>
  </si>
  <si>
    <t>TOP-2.1.3-15-ZA1-2016-00004</t>
  </si>
  <si>
    <t xml:space="preserve"> ft-ban</t>
  </si>
  <si>
    <t>018030</t>
  </si>
  <si>
    <t>Kedvezménnyel csökkentett adó összege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</si>
</sst>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_-* #,##0.000\ _F_t_-;\-* #,##0.000\ _F_t_-;_-* &quot;-&quot;??\ _F_t_-;_-@_-"/>
    <numFmt numFmtId="172" formatCode="_-* #,##0.0\ _F_t_-;\-* #,##0.0\ _F_t_-;_-* &quot;-&quot;??\ _F_t_-;_-@_-"/>
    <numFmt numFmtId="173" formatCode="0.0;[Red]0.0"/>
    <numFmt numFmtId="174" formatCode="[$-40E]yyyy\.\ mmmm\ d\."/>
    <numFmt numFmtId="175" formatCode="&quot;H-&quot;0000"/>
    <numFmt numFmtId="176" formatCode="[$-40E]yyyy\.\ mmmm\ d\.\,\ dddd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Times New Roman CE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Times New Roman CE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0"/>
    </font>
    <font>
      <b/>
      <sz val="18"/>
      <color indexed="8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sz val="9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Times New Roman CE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lightHorizontal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hair"/>
      <right style="hair"/>
      <top>
        <color indexed="63"/>
      </top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70" fillId="1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1" fillId="21" borderId="7" applyNumberFormat="0" applyFont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8" applyNumberFormat="0" applyAlignment="0" applyProtection="0"/>
    <xf numFmtId="0" fontId="4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5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8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2" fillId="30" borderId="0" applyNumberFormat="0" applyBorder="0" applyAlignment="0" applyProtection="0"/>
    <xf numFmtId="0" fontId="83" fillId="31" borderId="0" applyNumberFormat="0" applyBorder="0" applyAlignment="0" applyProtection="0"/>
    <xf numFmtId="0" fontId="84" fillId="29" borderId="1" applyNumberFormat="0" applyAlignment="0" applyProtection="0"/>
    <xf numFmtId="9" fontId="1" fillId="0" borderId="0" applyFont="0" applyFill="0" applyBorder="0" applyAlignment="0" applyProtection="0"/>
  </cellStyleXfs>
  <cellXfs count="704">
    <xf numFmtId="0" fontId="0" fillId="0" borderId="0" xfId="0" applyFont="1" applyAlignment="1">
      <alignment/>
    </xf>
    <xf numFmtId="0" fontId="4" fillId="0" borderId="0" xfId="58" applyFont="1" applyFill="1">
      <alignment/>
      <protection/>
    </xf>
    <xf numFmtId="0" fontId="4" fillId="0" borderId="0" xfId="58" applyFont="1" applyFill="1" applyBorder="1">
      <alignment/>
      <protection/>
    </xf>
    <xf numFmtId="0" fontId="6" fillId="0" borderId="0" xfId="58" applyFont="1" applyFill="1">
      <alignment/>
      <protection/>
    </xf>
    <xf numFmtId="164" fontId="4" fillId="0" borderId="0" xfId="58" applyNumberFormat="1" applyFont="1" applyFill="1">
      <alignment/>
      <protection/>
    </xf>
    <xf numFmtId="0" fontId="4" fillId="0" borderId="0" xfId="58" applyFont="1" applyFill="1" applyAlignment="1">
      <alignment vertical="center"/>
      <protection/>
    </xf>
    <xf numFmtId="0" fontId="4" fillId="0" borderId="0" xfId="58" applyFont="1" applyFill="1" applyAlignment="1">
      <alignment horizontal="left"/>
      <protection/>
    </xf>
    <xf numFmtId="0" fontId="12" fillId="0" borderId="0" xfId="58" applyFont="1" applyFill="1">
      <alignment/>
      <protection/>
    </xf>
    <xf numFmtId="0" fontId="2" fillId="0" borderId="0" xfId="58">
      <alignment/>
      <protection/>
    </xf>
    <xf numFmtId="167" fontId="16" fillId="0" borderId="10" xfId="63" applyNumberFormat="1" applyFont="1" applyFill="1" applyBorder="1" applyAlignment="1">
      <alignment horizontal="centerContinuous" vertical="center" wrapText="1"/>
      <protection/>
    </xf>
    <xf numFmtId="167" fontId="16" fillId="0" borderId="11" xfId="63" applyNumberFormat="1" applyFont="1" applyFill="1" applyBorder="1" applyAlignment="1">
      <alignment horizontal="centerContinuous" vertical="center" wrapText="1"/>
      <protection/>
    </xf>
    <xf numFmtId="167" fontId="16" fillId="0" borderId="12" xfId="63" applyNumberFormat="1" applyFont="1" applyFill="1" applyBorder="1" applyAlignment="1">
      <alignment horizontal="centerContinuous" vertical="center" wrapText="1"/>
      <protection/>
    </xf>
    <xf numFmtId="167" fontId="16" fillId="0" borderId="10" xfId="63" applyNumberFormat="1" applyFont="1" applyFill="1" applyBorder="1" applyAlignment="1">
      <alignment horizontal="center" vertical="center" wrapText="1"/>
      <protection/>
    </xf>
    <xf numFmtId="167" fontId="16" fillId="0" borderId="11" xfId="63" applyNumberFormat="1" applyFont="1" applyFill="1" applyBorder="1" applyAlignment="1">
      <alignment horizontal="center" vertical="center" wrapText="1"/>
      <protection/>
    </xf>
    <xf numFmtId="167" fontId="16" fillId="0" borderId="12" xfId="63" applyNumberFormat="1" applyFont="1" applyFill="1" applyBorder="1" applyAlignment="1">
      <alignment horizontal="center" vertical="center" wrapText="1"/>
      <protection/>
    </xf>
    <xf numFmtId="167" fontId="17" fillId="0" borderId="13" xfId="63" applyNumberFormat="1" applyFont="1" applyFill="1" applyBorder="1" applyAlignment="1">
      <alignment horizontal="center" vertical="center" wrapText="1"/>
      <protection/>
    </xf>
    <xf numFmtId="167" fontId="17" fillId="0" borderId="10" xfId="63" applyNumberFormat="1" applyFont="1" applyFill="1" applyBorder="1" applyAlignment="1">
      <alignment horizontal="center" vertical="center" wrapText="1"/>
      <protection/>
    </xf>
    <xf numFmtId="167" fontId="17" fillId="0" borderId="11" xfId="63" applyNumberFormat="1" applyFont="1" applyFill="1" applyBorder="1" applyAlignment="1">
      <alignment horizontal="center" vertical="center" wrapText="1"/>
      <protection/>
    </xf>
    <xf numFmtId="167" fontId="17" fillId="0" borderId="12" xfId="63" applyNumberFormat="1" applyFont="1" applyFill="1" applyBorder="1" applyAlignment="1">
      <alignment horizontal="center" vertical="center" wrapText="1"/>
      <protection/>
    </xf>
    <xf numFmtId="167" fontId="15" fillId="0" borderId="14" xfId="63" applyNumberFormat="1" applyFill="1" applyBorder="1" applyAlignment="1">
      <alignment horizontal="left" vertical="center" wrapText="1" indent="1"/>
      <protection/>
    </xf>
    <xf numFmtId="167" fontId="18" fillId="0" borderId="15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6" xfId="63" applyNumberFormat="1" applyFont="1" applyFill="1" applyBorder="1" applyAlignment="1" applyProtection="1">
      <alignment vertical="center" wrapText="1"/>
      <protection locked="0"/>
    </xf>
    <xf numFmtId="167" fontId="18" fillId="0" borderId="17" xfId="63" applyNumberFormat="1" applyFont="1" applyFill="1" applyBorder="1" applyAlignment="1" applyProtection="1">
      <alignment vertical="center" wrapText="1"/>
      <protection locked="0"/>
    </xf>
    <xf numFmtId="167" fontId="15" fillId="0" borderId="18" xfId="63" applyNumberFormat="1" applyFill="1" applyBorder="1" applyAlignment="1">
      <alignment horizontal="left" vertical="center" wrapText="1" indent="1"/>
      <protection/>
    </xf>
    <xf numFmtId="167" fontId="18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20" xfId="63" applyNumberFormat="1" applyFont="1" applyFill="1" applyBorder="1" applyAlignment="1" applyProtection="1">
      <alignment vertical="center" wrapText="1"/>
      <protection locked="0"/>
    </xf>
    <xf numFmtId="167" fontId="18" fillId="0" borderId="21" xfId="63" applyNumberFormat="1" applyFont="1" applyFill="1" applyBorder="1" applyAlignment="1" applyProtection="1">
      <alignment vertical="center" wrapText="1"/>
      <protection locked="0"/>
    </xf>
    <xf numFmtId="167" fontId="18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67" fontId="19" fillId="0" borderId="13" xfId="63" applyNumberFormat="1" applyFont="1" applyFill="1" applyBorder="1" applyAlignment="1">
      <alignment horizontal="left" vertical="center" wrapText="1" indent="1"/>
      <protection/>
    </xf>
    <xf numFmtId="167" fontId="17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11" xfId="63" applyNumberFormat="1" applyFont="1" applyFill="1" applyBorder="1" applyAlignment="1" applyProtection="1">
      <alignment vertical="center" wrapText="1"/>
      <protection/>
    </xf>
    <xf numFmtId="167" fontId="17" fillId="0" borderId="12" xfId="63" applyNumberFormat="1" applyFont="1" applyFill="1" applyBorder="1" applyAlignment="1" applyProtection="1">
      <alignment vertical="center" wrapText="1"/>
      <protection/>
    </xf>
    <xf numFmtId="167" fontId="17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7" fontId="17" fillId="0" borderId="16" xfId="63" applyNumberFormat="1" applyFont="1" applyFill="1" applyBorder="1" applyAlignment="1" applyProtection="1">
      <alignment horizontal="right" vertical="center" wrapText="1"/>
      <protection locked="0"/>
    </xf>
    <xf numFmtId="167" fontId="18" fillId="0" borderId="17" xfId="63" applyNumberFormat="1" applyFont="1" applyFill="1" applyBorder="1" applyAlignment="1" applyProtection="1">
      <alignment horizontal="right" vertical="center" wrapText="1"/>
      <protection locked="0"/>
    </xf>
    <xf numFmtId="167" fontId="18" fillId="0" borderId="20" xfId="63" applyNumberFormat="1" applyFont="1" applyFill="1" applyBorder="1" applyAlignment="1" applyProtection="1">
      <alignment horizontal="right" vertical="center" wrapText="1"/>
      <protection locked="0"/>
    </xf>
    <xf numFmtId="167" fontId="18" fillId="0" borderId="21" xfId="63" applyNumberFormat="1" applyFont="1" applyFill="1" applyBorder="1" applyAlignment="1" applyProtection="1">
      <alignment horizontal="right" vertical="center" wrapText="1"/>
      <protection locked="0"/>
    </xf>
    <xf numFmtId="167" fontId="18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23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24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2" xfId="63" applyNumberFormat="1" applyFont="1" applyFill="1" applyBorder="1" applyAlignment="1" applyProtection="1">
      <alignment vertical="center" wrapText="1"/>
      <protection/>
    </xf>
    <xf numFmtId="167" fontId="16" fillId="0" borderId="10" xfId="63" applyNumberFormat="1" applyFont="1" applyFill="1" applyBorder="1" applyAlignment="1">
      <alignment horizontal="left" vertical="center" wrapText="1" indent="1"/>
      <protection/>
    </xf>
    <xf numFmtId="167" fontId="17" fillId="0" borderId="11" xfId="63" applyNumberFormat="1" applyFont="1" applyFill="1" applyBorder="1" applyAlignment="1">
      <alignment vertical="center" wrapText="1"/>
      <protection/>
    </xf>
    <xf numFmtId="167" fontId="17" fillId="0" borderId="12" xfId="63" applyNumberFormat="1" applyFont="1" applyFill="1" applyBorder="1" applyAlignment="1">
      <alignment vertical="center" wrapText="1"/>
      <protection/>
    </xf>
    <xf numFmtId="167" fontId="17" fillId="0" borderId="25" xfId="63" applyNumberFormat="1" applyFont="1" applyFill="1" applyBorder="1" applyAlignment="1">
      <alignment horizontal="left" vertical="center" wrapText="1" indent="1"/>
      <protection/>
    </xf>
    <xf numFmtId="167" fontId="17" fillId="0" borderId="26" xfId="63" applyNumberFormat="1" applyFont="1" applyFill="1" applyBorder="1" applyAlignment="1" applyProtection="1">
      <alignment horizontal="right" vertical="center" wrapText="1"/>
      <protection/>
    </xf>
    <xf numFmtId="0" fontId="5" fillId="0" borderId="0" xfId="62">
      <alignment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7" xfId="62" applyFont="1" applyBorder="1" applyAlignment="1">
      <alignment horizontal="center" vertical="center" wrapText="1"/>
      <protection/>
    </xf>
    <xf numFmtId="0" fontId="7" fillId="0" borderId="28" xfId="62" applyFont="1" applyBorder="1" applyAlignment="1">
      <alignment horizontal="center" vertical="center" wrapText="1"/>
      <protection/>
    </xf>
    <xf numFmtId="0" fontId="7" fillId="32" borderId="20" xfId="62" applyFont="1" applyFill="1" applyBorder="1" applyAlignment="1">
      <alignment horizontal="center" vertical="center" wrapText="1"/>
      <protection/>
    </xf>
    <xf numFmtId="0" fontId="5" fillId="0" borderId="20" xfId="62" applyBorder="1">
      <alignment/>
      <protection/>
    </xf>
    <xf numFmtId="0" fontId="5" fillId="0" borderId="20" xfId="62" applyFont="1" applyFill="1" applyBorder="1">
      <alignment/>
      <protection/>
    </xf>
    <xf numFmtId="0" fontId="5" fillId="0" borderId="20" xfId="62" applyFont="1" applyBorder="1">
      <alignment/>
      <protection/>
    </xf>
    <xf numFmtId="0" fontId="7" fillId="32" borderId="20" xfId="62" applyFont="1" applyFill="1" applyBorder="1">
      <alignment/>
      <protection/>
    </xf>
    <xf numFmtId="168" fontId="5" fillId="0" borderId="0" xfId="62" applyNumberFormat="1">
      <alignment/>
      <protection/>
    </xf>
    <xf numFmtId="0" fontId="24" fillId="0" borderId="0" xfId="58" applyFont="1">
      <alignment/>
      <protection/>
    </xf>
    <xf numFmtId="0" fontId="11" fillId="0" borderId="0" xfId="58" applyFont="1" applyAlignment="1">
      <alignment horizontal="left" vertical="center" wrapText="1"/>
      <protection/>
    </xf>
    <xf numFmtId="0" fontId="11" fillId="0" borderId="10" xfId="58" applyFont="1" applyBorder="1">
      <alignment/>
      <protection/>
    </xf>
    <xf numFmtId="0" fontId="11" fillId="0" borderId="11" xfId="58" applyFont="1" applyBorder="1" applyAlignment="1">
      <alignment horizontal="center"/>
      <protection/>
    </xf>
    <xf numFmtId="0" fontId="10" fillId="0" borderId="11" xfId="58" applyFont="1" applyBorder="1" applyAlignment="1">
      <alignment horizontal="center"/>
      <protection/>
    </xf>
    <xf numFmtId="0" fontId="11" fillId="0" borderId="12" xfId="58" applyFont="1" applyBorder="1" applyAlignment="1">
      <alignment horizontal="center"/>
      <protection/>
    </xf>
    <xf numFmtId="0" fontId="11" fillId="0" borderId="15" xfId="58" applyFont="1" applyBorder="1">
      <alignment/>
      <protection/>
    </xf>
    <xf numFmtId="0" fontId="11" fillId="0" borderId="16" xfId="58" applyFont="1" applyBorder="1">
      <alignment/>
      <protection/>
    </xf>
    <xf numFmtId="0" fontId="10" fillId="0" borderId="16" xfId="58" applyFont="1" applyBorder="1">
      <alignment/>
      <protection/>
    </xf>
    <xf numFmtId="0" fontId="11" fillId="0" borderId="17" xfId="58" applyFont="1" applyBorder="1">
      <alignment/>
      <protection/>
    </xf>
    <xf numFmtId="0" fontId="25" fillId="0" borderId="19" xfId="58" applyFont="1" applyBorder="1" applyAlignment="1">
      <alignment horizontal="right"/>
      <protection/>
    </xf>
    <xf numFmtId="0" fontId="11" fillId="0" borderId="20" xfId="58" applyFont="1" applyBorder="1">
      <alignment/>
      <protection/>
    </xf>
    <xf numFmtId="0" fontId="10" fillId="0" borderId="20" xfId="58" applyFont="1" applyBorder="1">
      <alignment/>
      <protection/>
    </xf>
    <xf numFmtId="0" fontId="11" fillId="0" borderId="19" xfId="58" applyFont="1" applyBorder="1">
      <alignment/>
      <protection/>
    </xf>
    <xf numFmtId="0" fontId="11" fillId="0" borderId="23" xfId="58" applyFont="1" applyBorder="1">
      <alignment/>
      <protection/>
    </xf>
    <xf numFmtId="0" fontId="11" fillId="0" borderId="29" xfId="58" applyFont="1" applyBorder="1">
      <alignment/>
      <protection/>
    </xf>
    <xf numFmtId="0" fontId="10" fillId="0" borderId="29" xfId="58" applyFont="1" applyBorder="1">
      <alignment/>
      <protection/>
    </xf>
    <xf numFmtId="0" fontId="11" fillId="0" borderId="30" xfId="58" applyFont="1" applyBorder="1">
      <alignment/>
      <protection/>
    </xf>
    <xf numFmtId="0" fontId="11" fillId="0" borderId="11" xfId="58" applyFont="1" applyBorder="1">
      <alignment/>
      <protection/>
    </xf>
    <xf numFmtId="0" fontId="10" fillId="0" borderId="11" xfId="58" applyFont="1" applyBorder="1">
      <alignment/>
      <protection/>
    </xf>
    <xf numFmtId="0" fontId="11" fillId="0" borderId="12" xfId="58" applyFont="1" applyBorder="1">
      <alignment/>
      <protection/>
    </xf>
    <xf numFmtId="0" fontId="11" fillId="0" borderId="0" xfId="58" applyFont="1">
      <alignment/>
      <protection/>
    </xf>
    <xf numFmtId="167" fontId="26" fillId="0" borderId="0" xfId="63" applyNumberFormat="1" applyFont="1" applyFill="1" applyAlignment="1">
      <alignment horizontal="center" vertical="center" wrapText="1"/>
      <protection/>
    </xf>
    <xf numFmtId="167" fontId="26" fillId="0" borderId="0" xfId="63" applyNumberFormat="1" applyFont="1" applyFill="1" applyAlignment="1">
      <alignment vertical="center" wrapText="1"/>
      <protection/>
    </xf>
    <xf numFmtId="167" fontId="22" fillId="0" borderId="0" xfId="63" applyNumberFormat="1" applyFont="1" applyFill="1" applyAlignment="1">
      <alignment horizontal="right" vertical="center"/>
      <protection/>
    </xf>
    <xf numFmtId="0" fontId="16" fillId="0" borderId="10" xfId="63" applyFont="1" applyFill="1" applyBorder="1" applyAlignment="1">
      <alignment horizontal="center" vertical="center" wrapText="1"/>
      <protection/>
    </xf>
    <xf numFmtId="0" fontId="16" fillId="0" borderId="11" xfId="63" applyFont="1" applyFill="1" applyBorder="1" applyAlignment="1">
      <alignment horizontal="center" vertical="center" wrapText="1"/>
      <protection/>
    </xf>
    <xf numFmtId="0" fontId="19" fillId="0" borderId="0" xfId="63" applyFont="1" applyFill="1" applyAlignment="1">
      <alignment horizontal="center" vertical="center" wrapText="1"/>
      <protection/>
    </xf>
    <xf numFmtId="0" fontId="17" fillId="0" borderId="10" xfId="63" applyFont="1" applyFill="1" applyBorder="1" applyAlignment="1">
      <alignment horizontal="center" vertical="center" wrapText="1"/>
      <protection/>
    </xf>
    <xf numFmtId="0" fontId="17" fillId="0" borderId="11" xfId="63" applyFont="1" applyFill="1" applyBorder="1" applyAlignment="1">
      <alignment horizontal="center" vertical="center" wrapText="1"/>
      <protection/>
    </xf>
    <xf numFmtId="0" fontId="18" fillId="0" borderId="31" xfId="63" applyFont="1" applyFill="1" applyBorder="1" applyAlignment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 locked="0"/>
    </xf>
    <xf numFmtId="0" fontId="15" fillId="0" borderId="0" xfId="63" applyFill="1" applyAlignment="1">
      <alignment vertical="center" wrapText="1"/>
      <protection/>
    </xf>
    <xf numFmtId="0" fontId="18" fillId="0" borderId="19" xfId="63" applyFont="1" applyFill="1" applyBorder="1" applyAlignment="1">
      <alignment horizontal="center" vertical="center" wrapText="1"/>
      <protection/>
    </xf>
    <xf numFmtId="0" fontId="27" fillId="0" borderId="28" xfId="63" applyFont="1" applyFill="1" applyBorder="1" applyAlignment="1" applyProtection="1">
      <alignment horizontal="left" vertical="center" wrapText="1" indent="1"/>
      <protection locked="0"/>
    </xf>
    <xf numFmtId="0" fontId="27" fillId="0" borderId="28" xfId="63" applyFont="1" applyFill="1" applyBorder="1" applyAlignment="1" applyProtection="1">
      <alignment horizontal="left" vertical="center" wrapText="1" indent="8"/>
      <protection locked="0"/>
    </xf>
    <xf numFmtId="0" fontId="15" fillId="0" borderId="0" xfId="63" applyFill="1" applyAlignment="1">
      <alignment horizontal="right" vertical="center" wrapText="1"/>
      <protection/>
    </xf>
    <xf numFmtId="0" fontId="15" fillId="0" borderId="0" xfId="63" applyFill="1" applyAlignment="1">
      <alignment horizontal="center" vertical="center" wrapText="1"/>
      <protection/>
    </xf>
    <xf numFmtId="0" fontId="10" fillId="0" borderId="20" xfId="58" applyFont="1" applyBorder="1" applyAlignment="1">
      <alignment horizontal="center" vertical="center" wrapText="1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24" fillId="0" borderId="0" xfId="58" applyFont="1" applyAlignment="1">
      <alignment horizontal="center" vertical="center" wrapText="1"/>
      <protection/>
    </xf>
    <xf numFmtId="0" fontId="21" fillId="0" borderId="0" xfId="65" applyFont="1" applyAlignment="1">
      <alignment vertical="center"/>
      <protection/>
    </xf>
    <xf numFmtId="0" fontId="10" fillId="0" borderId="0" xfId="65" applyFont="1" applyBorder="1" applyAlignment="1">
      <alignment horizontal="center" vertical="center"/>
      <protection/>
    </xf>
    <xf numFmtId="0" fontId="10" fillId="0" borderId="20" xfId="65" applyFont="1" applyBorder="1" applyAlignment="1">
      <alignment horizontal="center" vertical="center"/>
      <protection/>
    </xf>
    <xf numFmtId="0" fontId="24" fillId="0" borderId="20" xfId="65" applyFont="1" applyBorder="1" applyAlignment="1">
      <alignment horizontal="center" vertical="center"/>
      <protection/>
    </xf>
    <xf numFmtId="0" fontId="24" fillId="0" borderId="20" xfId="65" applyFont="1" applyBorder="1" applyAlignment="1">
      <alignment vertical="center"/>
      <protection/>
    </xf>
    <xf numFmtId="170" fontId="24" fillId="0" borderId="20" xfId="65" applyNumberFormat="1" applyFont="1" applyBorder="1" applyAlignment="1">
      <alignment vertical="center"/>
      <protection/>
    </xf>
    <xf numFmtId="0" fontId="13" fillId="0" borderId="20" xfId="65" applyFont="1" applyBorder="1" applyAlignment="1">
      <alignment vertical="center"/>
      <protection/>
    </xf>
    <xf numFmtId="0" fontId="30" fillId="33" borderId="20" xfId="65" applyFont="1" applyFill="1" applyBorder="1" applyAlignment="1">
      <alignment vertical="center"/>
      <protection/>
    </xf>
    <xf numFmtId="170" fontId="24" fillId="33" borderId="20" xfId="65" applyNumberFormat="1" applyFont="1" applyFill="1" applyBorder="1" applyAlignment="1">
      <alignment vertical="center"/>
      <protection/>
    </xf>
    <xf numFmtId="0" fontId="24" fillId="0" borderId="20" xfId="65" applyFont="1" applyBorder="1" applyAlignment="1">
      <alignment vertical="center" wrapText="1"/>
      <protection/>
    </xf>
    <xf numFmtId="0" fontId="14" fillId="0" borderId="20" xfId="65" applyFont="1" applyBorder="1" applyAlignment="1">
      <alignment vertical="center"/>
      <protection/>
    </xf>
    <xf numFmtId="0" fontId="11" fillId="0" borderId="0" xfId="65" applyFont="1" applyAlignment="1">
      <alignment vertical="center"/>
      <protection/>
    </xf>
    <xf numFmtId="0" fontId="5" fillId="34" borderId="20" xfId="62" applyFont="1" applyFill="1" applyBorder="1">
      <alignment/>
      <protection/>
    </xf>
    <xf numFmtId="167" fontId="28" fillId="0" borderId="10" xfId="63" applyNumberFormat="1" applyFont="1" applyFill="1" applyBorder="1" applyAlignment="1">
      <alignment horizontal="centerContinuous" vertical="center" wrapText="1"/>
      <protection/>
    </xf>
    <xf numFmtId="167" fontId="28" fillId="0" borderId="11" xfId="63" applyNumberFormat="1" applyFont="1" applyFill="1" applyBorder="1" applyAlignment="1">
      <alignment horizontal="centerContinuous" vertical="center" wrapText="1"/>
      <protection/>
    </xf>
    <xf numFmtId="167" fontId="28" fillId="0" borderId="12" xfId="63" applyNumberFormat="1" applyFont="1" applyFill="1" applyBorder="1" applyAlignment="1">
      <alignment horizontal="centerContinuous" vertical="center" wrapText="1"/>
      <protection/>
    </xf>
    <xf numFmtId="167" fontId="28" fillId="0" borderId="10" xfId="63" applyNumberFormat="1" applyFont="1" applyFill="1" applyBorder="1" applyAlignment="1">
      <alignment horizontal="center" vertical="center" wrapText="1"/>
      <protection/>
    </xf>
    <xf numFmtId="167" fontId="28" fillId="0" borderId="11" xfId="63" applyNumberFormat="1" applyFont="1" applyFill="1" applyBorder="1" applyAlignment="1">
      <alignment horizontal="center" vertical="center" wrapText="1"/>
      <protection/>
    </xf>
    <xf numFmtId="167" fontId="28" fillId="0" borderId="12" xfId="63" applyNumberFormat="1" applyFont="1" applyFill="1" applyBorder="1" applyAlignment="1">
      <alignment horizontal="center" vertical="center" wrapText="1"/>
      <protection/>
    </xf>
    <xf numFmtId="167" fontId="29" fillId="0" borderId="13" xfId="63" applyNumberFormat="1" applyFont="1" applyFill="1" applyBorder="1" applyAlignment="1">
      <alignment horizontal="center" vertical="center" wrapText="1"/>
      <protection/>
    </xf>
    <xf numFmtId="167" fontId="29" fillId="0" borderId="10" xfId="63" applyNumberFormat="1" applyFont="1" applyFill="1" applyBorder="1" applyAlignment="1">
      <alignment horizontal="center" vertical="center" wrapText="1"/>
      <protection/>
    </xf>
    <xf numFmtId="167" fontId="29" fillId="0" borderId="11" xfId="63" applyNumberFormat="1" applyFont="1" applyFill="1" applyBorder="1" applyAlignment="1">
      <alignment horizontal="center" vertical="center" wrapText="1"/>
      <protection/>
    </xf>
    <xf numFmtId="167" fontId="29" fillId="0" borderId="12" xfId="63" applyNumberFormat="1" applyFont="1" applyFill="1" applyBorder="1" applyAlignment="1">
      <alignment horizontal="center" vertical="center" wrapText="1"/>
      <protection/>
    </xf>
    <xf numFmtId="167" fontId="24" fillId="0" borderId="14" xfId="63" applyNumberFormat="1" applyFont="1" applyFill="1" applyBorder="1" applyAlignment="1">
      <alignment horizontal="left" vertical="center" wrapText="1" indent="1"/>
      <protection/>
    </xf>
    <xf numFmtId="167" fontId="24" fillId="0" borderId="18" xfId="63" applyNumberFormat="1" applyFont="1" applyFill="1" applyBorder="1" applyAlignment="1">
      <alignment horizontal="left" vertical="center" wrapText="1" indent="1"/>
      <protection/>
    </xf>
    <xf numFmtId="167" fontId="27" fillId="0" borderId="23" xfId="63" applyNumberFormat="1" applyFont="1" applyFill="1" applyBorder="1" applyAlignment="1" applyProtection="1">
      <alignment horizontal="left" vertical="center" wrapText="1" indent="1"/>
      <protection locked="0"/>
    </xf>
    <xf numFmtId="167" fontId="13" fillId="0" borderId="13" xfId="63" applyNumberFormat="1" applyFont="1" applyFill="1" applyBorder="1" applyAlignment="1">
      <alignment horizontal="left" vertical="center" wrapText="1" indent="1"/>
      <protection/>
    </xf>
    <xf numFmtId="167" fontId="13" fillId="0" borderId="33" xfId="63" applyNumberFormat="1" applyFont="1" applyFill="1" applyBorder="1" applyAlignment="1">
      <alignment horizontal="left" vertical="center" wrapText="1" indent="1"/>
      <protection/>
    </xf>
    <xf numFmtId="167" fontId="13" fillId="0" borderId="18" xfId="63" applyNumberFormat="1" applyFont="1" applyFill="1" applyBorder="1" applyAlignment="1">
      <alignment horizontal="left" vertical="center" wrapText="1" indent="1"/>
      <protection/>
    </xf>
    <xf numFmtId="167" fontId="24" fillId="0" borderId="33" xfId="63" applyNumberFormat="1" applyFont="1" applyFill="1" applyBorder="1" applyAlignment="1">
      <alignment horizontal="left" vertical="center" wrapText="1" indent="1"/>
      <protection/>
    </xf>
    <xf numFmtId="167" fontId="24" fillId="0" borderId="34" xfId="63" applyNumberFormat="1" applyFont="1" applyFill="1" applyBorder="1" applyAlignment="1">
      <alignment horizontal="left" vertical="center" wrapText="1" indent="1"/>
      <protection/>
    </xf>
    <xf numFmtId="167" fontId="27" fillId="0" borderId="29" xfId="63" applyNumberFormat="1" applyFont="1" applyFill="1" applyBorder="1" applyAlignment="1" applyProtection="1">
      <alignment horizontal="right" vertical="center" wrapText="1"/>
      <protection locked="0"/>
    </xf>
    <xf numFmtId="167" fontId="27" fillId="0" borderId="35" xfId="63" applyNumberFormat="1" applyFont="1" applyFill="1" applyBorder="1" applyAlignment="1" applyProtection="1">
      <alignment horizontal="right" vertical="center" wrapText="1"/>
      <protection locked="0"/>
    </xf>
    <xf numFmtId="167" fontId="24" fillId="0" borderId="36" xfId="63" applyNumberFormat="1" applyFont="1" applyFill="1" applyBorder="1" applyAlignment="1">
      <alignment horizontal="left" vertical="center" wrapText="1" indent="1"/>
      <protection/>
    </xf>
    <xf numFmtId="167" fontId="27" fillId="0" borderId="24" xfId="63" applyNumberFormat="1" applyFont="1" applyFill="1" applyBorder="1" applyAlignment="1" applyProtection="1">
      <alignment horizontal="left" vertical="center" wrapText="1" indent="1"/>
      <protection locked="0"/>
    </xf>
    <xf numFmtId="167" fontId="27" fillId="35" borderId="37" xfId="63" applyNumberFormat="1" applyFont="1" applyFill="1" applyBorder="1" applyAlignment="1" applyProtection="1">
      <alignment horizontal="right" vertical="center" wrapText="1"/>
      <protection locked="0"/>
    </xf>
    <xf numFmtId="167" fontId="27" fillId="35" borderId="38" xfId="63" applyNumberFormat="1" applyFont="1" applyFill="1" applyBorder="1" applyAlignment="1" applyProtection="1">
      <alignment horizontal="right" vertical="center" wrapText="1"/>
      <protection locked="0"/>
    </xf>
    <xf numFmtId="164" fontId="8" fillId="0" borderId="0" xfId="58" applyNumberFormat="1" applyFont="1" applyFill="1" applyAlignment="1">
      <alignment/>
      <protection/>
    </xf>
    <xf numFmtId="0" fontId="7" fillId="0" borderId="0" xfId="58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10" fillId="0" borderId="39" xfId="58" applyFont="1" applyBorder="1" applyAlignment="1">
      <alignment horizontal="center" vertical="center" wrapText="1"/>
      <protection/>
    </xf>
    <xf numFmtId="167" fontId="24" fillId="0" borderId="15" xfId="63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16" xfId="63" applyNumberFormat="1" applyFont="1" applyFill="1" applyBorder="1" applyAlignment="1" applyProtection="1">
      <alignment vertical="center" wrapText="1"/>
      <protection locked="0"/>
    </xf>
    <xf numFmtId="167" fontId="24" fillId="0" borderId="17" xfId="63" applyNumberFormat="1" applyFont="1" applyFill="1" applyBorder="1" applyAlignment="1" applyProtection="1">
      <alignment vertical="center" wrapText="1"/>
      <protection locked="0"/>
    </xf>
    <xf numFmtId="167" fontId="24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20" xfId="63" applyNumberFormat="1" applyFont="1" applyFill="1" applyBorder="1" applyAlignment="1" applyProtection="1">
      <alignment vertical="center" wrapText="1"/>
      <protection locked="0"/>
    </xf>
    <xf numFmtId="167" fontId="24" fillId="0" borderId="21" xfId="63" applyNumberFormat="1" applyFont="1" applyFill="1" applyBorder="1" applyAlignment="1" applyProtection="1">
      <alignment vertical="center" wrapText="1"/>
      <protection locked="0"/>
    </xf>
    <xf numFmtId="167" fontId="24" fillId="0" borderId="40" xfId="63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39" xfId="63" applyNumberFormat="1" applyFont="1" applyFill="1" applyBorder="1" applyAlignment="1" applyProtection="1">
      <alignment vertical="center" wrapText="1"/>
      <protection locked="0"/>
    </xf>
    <xf numFmtId="167" fontId="13" fillId="0" borderId="10" xfId="63" applyNumberFormat="1" applyFont="1" applyFill="1" applyBorder="1" applyAlignment="1" applyProtection="1">
      <alignment horizontal="left" vertical="center" wrapText="1" indent="1"/>
      <protection locked="0"/>
    </xf>
    <xf numFmtId="167" fontId="13" fillId="0" borderId="11" xfId="63" applyNumberFormat="1" applyFont="1" applyFill="1" applyBorder="1" applyAlignment="1" applyProtection="1">
      <alignment vertical="center" wrapText="1"/>
      <protection/>
    </xf>
    <xf numFmtId="167" fontId="13" fillId="0" borderId="10" xfId="63" applyNumberFormat="1" applyFont="1" applyFill="1" applyBorder="1" applyAlignment="1" applyProtection="1">
      <alignment horizontal="left" vertical="center" wrapText="1" indent="1"/>
      <protection/>
    </xf>
    <xf numFmtId="167" fontId="13" fillId="0" borderId="12" xfId="63" applyNumberFormat="1" applyFont="1" applyFill="1" applyBorder="1" applyAlignment="1" applyProtection="1">
      <alignment vertical="center" wrapText="1"/>
      <protection/>
    </xf>
    <xf numFmtId="167" fontId="13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7" fontId="24" fillId="0" borderId="41" xfId="63" applyNumberFormat="1" applyFont="1" applyFill="1" applyBorder="1" applyAlignment="1" applyProtection="1">
      <alignment horizontal="right" vertical="center" wrapText="1"/>
      <protection locked="0"/>
    </xf>
    <xf numFmtId="167" fontId="24" fillId="0" borderId="30" xfId="63" applyNumberFormat="1" applyFont="1" applyFill="1" applyBorder="1" applyAlignment="1" applyProtection="1">
      <alignment horizontal="right" vertical="center" wrapText="1"/>
      <protection locked="0"/>
    </xf>
    <xf numFmtId="167" fontId="24" fillId="0" borderId="21" xfId="63" applyNumberFormat="1" applyFont="1" applyFill="1" applyBorder="1" applyAlignment="1" applyProtection="1">
      <alignment horizontal="right" vertical="center" wrapText="1"/>
      <protection locked="0"/>
    </xf>
    <xf numFmtId="167" fontId="24" fillId="0" borderId="20" xfId="63" applyNumberFormat="1" applyFont="1" applyFill="1" applyBorder="1" applyAlignment="1" applyProtection="1">
      <alignment horizontal="right" vertical="center" wrapText="1"/>
      <protection locked="0"/>
    </xf>
    <xf numFmtId="167" fontId="24" fillId="0" borderId="16" xfId="63" applyNumberFormat="1" applyFont="1" applyFill="1" applyBorder="1" applyAlignment="1" applyProtection="1">
      <alignment horizontal="right" vertical="center" wrapText="1"/>
      <protection locked="0"/>
    </xf>
    <xf numFmtId="167" fontId="24" fillId="0" borderId="17" xfId="63" applyNumberFormat="1" applyFont="1" applyFill="1" applyBorder="1" applyAlignment="1" applyProtection="1">
      <alignment horizontal="right" vertical="center" wrapText="1"/>
      <protection locked="0"/>
    </xf>
    <xf numFmtId="167" fontId="13" fillId="0" borderId="10" xfId="63" applyNumberFormat="1" applyFont="1" applyFill="1" applyBorder="1" applyAlignment="1">
      <alignment horizontal="left" vertical="center" wrapText="1" indent="1"/>
      <protection/>
    </xf>
    <xf numFmtId="167" fontId="13" fillId="0" borderId="25" xfId="63" applyNumberFormat="1" applyFont="1" applyFill="1" applyBorder="1" applyAlignment="1">
      <alignment horizontal="left" vertical="center" wrapText="1" indent="1"/>
      <protection/>
    </xf>
    <xf numFmtId="167" fontId="13" fillId="0" borderId="26" xfId="63" applyNumberFormat="1" applyFont="1" applyFill="1" applyBorder="1" applyAlignment="1" applyProtection="1">
      <alignment horizontal="right" vertical="center" wrapText="1"/>
      <protection/>
    </xf>
    <xf numFmtId="167" fontId="18" fillId="0" borderId="25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41" xfId="63" applyNumberFormat="1" applyFont="1" applyFill="1" applyBorder="1" applyAlignment="1" applyProtection="1">
      <alignment horizontal="right" vertical="center" wrapText="1"/>
      <protection locked="0"/>
    </xf>
    <xf numFmtId="167" fontId="18" fillId="0" borderId="22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30" xfId="63" applyNumberFormat="1" applyFont="1" applyFill="1" applyBorder="1" applyAlignment="1" applyProtection="1">
      <alignment horizontal="right" vertical="center" wrapText="1"/>
      <protection locked="0"/>
    </xf>
    <xf numFmtId="167" fontId="17" fillId="0" borderId="19" xfId="6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5" fillId="0" borderId="0" xfId="0" applyFont="1" applyBorder="1" applyAlignment="1">
      <alignment horizontal="right"/>
    </xf>
    <xf numFmtId="0" fontId="36" fillId="0" borderId="20" xfId="0" applyFont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8" fillId="0" borderId="0" xfId="0" applyFont="1" applyAlignment="1">
      <alignment/>
    </xf>
    <xf numFmtId="0" fontId="36" fillId="0" borderId="0" xfId="0" applyFont="1" applyBorder="1" applyAlignment="1">
      <alignment/>
    </xf>
    <xf numFmtId="0" fontId="20" fillId="0" borderId="0" xfId="0" applyFont="1" applyAlignment="1">
      <alignment/>
    </xf>
    <xf numFmtId="0" fontId="36" fillId="0" borderId="20" xfId="0" applyFont="1" applyBorder="1" applyAlignment="1">
      <alignment/>
    </xf>
    <xf numFmtId="3" fontId="36" fillId="0" borderId="20" xfId="0" applyNumberFormat="1" applyFont="1" applyBorder="1" applyAlignment="1">
      <alignment/>
    </xf>
    <xf numFmtId="3" fontId="35" fillId="0" borderId="0" xfId="0" applyNumberFormat="1" applyFont="1" applyBorder="1" applyAlignment="1">
      <alignment horizontal="right"/>
    </xf>
    <xf numFmtId="0" fontId="3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35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36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3" fontId="35" fillId="0" borderId="20" xfId="0" applyNumberFormat="1" applyFont="1" applyBorder="1" applyAlignment="1">
      <alignment/>
    </xf>
    <xf numFmtId="9" fontId="0" fillId="0" borderId="0" xfId="0" applyNumberFormat="1" applyAlignment="1">
      <alignment/>
    </xf>
    <xf numFmtId="0" fontId="37" fillId="0" borderId="20" xfId="0" applyFont="1" applyBorder="1" applyAlignment="1">
      <alignment/>
    </xf>
    <xf numFmtId="0" fontId="20" fillId="0" borderId="20" xfId="0" applyFont="1" applyBorder="1" applyAlignment="1">
      <alignment/>
    </xf>
    <xf numFmtId="0" fontId="7" fillId="0" borderId="0" xfId="0" applyFont="1" applyAlignment="1">
      <alignment/>
    </xf>
    <xf numFmtId="9" fontId="7" fillId="0" borderId="0" xfId="0" applyNumberFormat="1" applyFont="1" applyAlignment="1">
      <alignment/>
    </xf>
    <xf numFmtId="0" fontId="20" fillId="0" borderId="41" xfId="0" applyFont="1" applyFill="1" applyBorder="1" applyAlignment="1">
      <alignment/>
    </xf>
    <xf numFmtId="0" fontId="0" fillId="0" borderId="0" xfId="0" applyBorder="1" applyAlignment="1">
      <alignment/>
    </xf>
    <xf numFmtId="3" fontId="37" fillId="0" borderId="0" xfId="0" applyNumberFormat="1" applyFont="1" applyBorder="1" applyAlignment="1">
      <alignment horizontal="right"/>
    </xf>
    <xf numFmtId="3" fontId="36" fillId="0" borderId="20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20" xfId="0" applyFon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3" fontId="37" fillId="0" borderId="0" xfId="0" applyNumberFormat="1" applyFont="1" applyAlignment="1">
      <alignment/>
    </xf>
    <xf numFmtId="0" fontId="37" fillId="0" borderId="0" xfId="0" applyFont="1" applyBorder="1" applyAlignment="1">
      <alignment/>
    </xf>
    <xf numFmtId="3" fontId="3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7" fillId="0" borderId="0" xfId="0" applyFont="1" applyBorder="1" applyAlignment="1">
      <alignment wrapText="1"/>
    </xf>
    <xf numFmtId="0" fontId="20" fillId="0" borderId="0" xfId="0" applyFont="1" applyBorder="1" applyAlignment="1">
      <alignment/>
    </xf>
    <xf numFmtId="0" fontId="37" fillId="0" borderId="20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5" fillId="0" borderId="42" xfId="58" applyFont="1" applyBorder="1" applyAlignment="1">
      <alignment/>
      <protection/>
    </xf>
    <xf numFmtId="3" fontId="9" fillId="0" borderId="43" xfId="58" applyNumberFormat="1" applyFont="1" applyFill="1" applyBorder="1" applyAlignment="1">
      <alignment horizontal="center" vertical="center"/>
      <protection/>
    </xf>
    <xf numFmtId="0" fontId="9" fillId="33" borderId="0" xfId="58" applyFont="1" applyFill="1">
      <alignment/>
      <protection/>
    </xf>
    <xf numFmtId="3" fontId="9" fillId="33" borderId="0" xfId="58" applyNumberFormat="1" applyFont="1" applyFill="1">
      <alignment/>
      <protection/>
    </xf>
    <xf numFmtId="0" fontId="12" fillId="33" borderId="0" xfId="58" applyFont="1" applyFill="1">
      <alignment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12" fillId="33" borderId="0" xfId="58" applyNumberFormat="1" applyFont="1" applyFill="1" applyAlignment="1">
      <alignment horizontal="center"/>
      <protection/>
    </xf>
    <xf numFmtId="0" fontId="10" fillId="0" borderId="0" xfId="58" applyFont="1" applyFill="1" applyBorder="1" applyAlignment="1">
      <alignment horizontal="left" vertical="center"/>
      <protection/>
    </xf>
    <xf numFmtId="3" fontId="9" fillId="0" borderId="0" xfId="58" applyNumberFormat="1" applyFont="1" applyFill="1" applyBorder="1" applyAlignment="1">
      <alignment horizontal="center" vertical="center"/>
      <protection/>
    </xf>
    <xf numFmtId="0" fontId="42" fillId="0" borderId="0" xfId="64" applyFont="1" applyFill="1">
      <alignment/>
      <protection/>
    </xf>
    <xf numFmtId="167" fontId="40" fillId="0" borderId="0" xfId="64" applyNumberFormat="1" applyFont="1" applyFill="1" applyBorder="1" applyAlignment="1" applyProtection="1">
      <alignment horizontal="centerContinuous" vertical="center"/>
      <protection/>
    </xf>
    <xf numFmtId="0" fontId="43" fillId="0" borderId="0" xfId="59" applyFont="1" applyFill="1" applyBorder="1" applyAlignment="1" applyProtection="1">
      <alignment horizontal="right"/>
      <protection/>
    </xf>
    <xf numFmtId="0" fontId="44" fillId="0" borderId="0" xfId="59" applyFont="1" applyFill="1" applyBorder="1" applyAlignment="1" applyProtection="1">
      <alignment/>
      <protection/>
    </xf>
    <xf numFmtId="0" fontId="17" fillId="0" borderId="31" xfId="64" applyFont="1" applyFill="1" applyBorder="1" applyAlignment="1" applyProtection="1">
      <alignment horizontal="center" vertical="center" wrapText="1"/>
      <protection/>
    </xf>
    <xf numFmtId="0" fontId="17" fillId="0" borderId="44" xfId="64" applyFont="1" applyFill="1" applyBorder="1" applyAlignment="1" applyProtection="1">
      <alignment horizontal="center" vertical="center" wrapText="1"/>
      <protection/>
    </xf>
    <xf numFmtId="0" fontId="18" fillId="0" borderId="10" xfId="64" applyFont="1" applyFill="1" applyBorder="1" applyAlignment="1" applyProtection="1">
      <alignment horizontal="center" vertical="center"/>
      <protection/>
    </xf>
    <xf numFmtId="0" fontId="18" fillId="0" borderId="11" xfId="64" applyFont="1" applyFill="1" applyBorder="1" applyAlignment="1" applyProtection="1">
      <alignment horizontal="center" vertical="center"/>
      <protection/>
    </xf>
    <xf numFmtId="0" fontId="18" fillId="0" borderId="31" xfId="64" applyFont="1" applyFill="1" applyBorder="1" applyAlignment="1" applyProtection="1">
      <alignment horizontal="center" vertical="center"/>
      <protection/>
    </xf>
    <xf numFmtId="0" fontId="18" fillId="0" borderId="16" xfId="64" applyFont="1" applyFill="1" applyBorder="1" applyProtection="1">
      <alignment/>
      <protection/>
    </xf>
    <xf numFmtId="0" fontId="18" fillId="0" borderId="19" xfId="64" applyFont="1" applyFill="1" applyBorder="1" applyAlignment="1" applyProtection="1">
      <alignment horizontal="center" vertical="center"/>
      <protection/>
    </xf>
    <xf numFmtId="0" fontId="45" fillId="0" borderId="20" xfId="59" applyFont="1" applyBorder="1" applyAlignment="1">
      <alignment horizontal="justify" wrapText="1"/>
      <protection/>
    </xf>
    <xf numFmtId="0" fontId="45" fillId="0" borderId="20" xfId="59" applyFont="1" applyBorder="1" applyAlignment="1">
      <alignment wrapText="1"/>
      <protection/>
    </xf>
    <xf numFmtId="0" fontId="18" fillId="0" borderId="23" xfId="64" applyFont="1" applyFill="1" applyBorder="1" applyAlignment="1" applyProtection="1">
      <alignment horizontal="center" vertical="center"/>
      <protection/>
    </xf>
    <xf numFmtId="0" fontId="45" fillId="0" borderId="37" xfId="59" applyFont="1" applyBorder="1" applyAlignment="1">
      <alignment wrapText="1"/>
      <protection/>
    </xf>
    <xf numFmtId="167" fontId="15" fillId="0" borderId="0" xfId="63" applyNumberFormat="1" applyFill="1" applyAlignment="1">
      <alignment vertical="center" wrapText="1"/>
      <protection/>
    </xf>
    <xf numFmtId="167" fontId="15" fillId="0" borderId="0" xfId="63" applyNumberFormat="1" applyFill="1" applyAlignment="1">
      <alignment horizontal="center" vertical="center" wrapText="1"/>
      <protection/>
    </xf>
    <xf numFmtId="167" fontId="22" fillId="0" borderId="0" xfId="63" applyNumberFormat="1" applyFont="1" applyFill="1" applyAlignment="1">
      <alignment horizontal="right"/>
      <protection/>
    </xf>
    <xf numFmtId="167" fontId="40" fillId="0" borderId="0" xfId="63" applyNumberFormat="1" applyFont="1" applyFill="1" applyAlignment="1">
      <alignment vertical="center"/>
      <protection/>
    </xf>
    <xf numFmtId="167" fontId="16" fillId="0" borderId="45" xfId="63" applyNumberFormat="1" applyFont="1" applyFill="1" applyBorder="1" applyAlignment="1">
      <alignment horizontal="center" vertical="center"/>
      <protection/>
    </xf>
    <xf numFmtId="167" fontId="16" fillId="0" borderId="46" xfId="63" applyNumberFormat="1" applyFont="1" applyFill="1" applyBorder="1" applyAlignment="1">
      <alignment horizontal="center" vertical="center"/>
      <protection/>
    </xf>
    <xf numFmtId="167" fontId="16" fillId="0" borderId="38" xfId="63" applyNumberFormat="1" applyFont="1" applyFill="1" applyBorder="1" applyAlignment="1">
      <alignment horizontal="center" vertical="center" wrapText="1"/>
      <protection/>
    </xf>
    <xf numFmtId="167" fontId="40" fillId="0" borderId="0" xfId="63" applyNumberFormat="1" applyFont="1" applyFill="1" applyAlignment="1">
      <alignment horizontal="center" vertical="center"/>
      <protection/>
    </xf>
    <xf numFmtId="167" fontId="17" fillId="0" borderId="47" xfId="63" applyNumberFormat="1" applyFont="1" applyFill="1" applyBorder="1" applyAlignment="1">
      <alignment horizontal="center" vertical="center" wrapText="1"/>
      <protection/>
    </xf>
    <xf numFmtId="167" fontId="17" fillId="0" borderId="13" xfId="63" applyNumberFormat="1" applyFont="1" applyFill="1" applyBorder="1" applyAlignment="1">
      <alignment horizontal="center" vertical="center" wrapText="1"/>
      <protection/>
    </xf>
    <xf numFmtId="167" fontId="17" fillId="0" borderId="48" xfId="63" applyNumberFormat="1" applyFont="1" applyFill="1" applyBorder="1" applyAlignment="1">
      <alignment horizontal="center" vertical="center" wrapText="1"/>
      <protection/>
    </xf>
    <xf numFmtId="167" fontId="17" fillId="0" borderId="12" xfId="63" applyNumberFormat="1" applyFont="1" applyFill="1" applyBorder="1" applyAlignment="1">
      <alignment horizontal="center" vertical="center" wrapText="1"/>
      <protection/>
    </xf>
    <xf numFmtId="167" fontId="17" fillId="0" borderId="33" xfId="63" applyNumberFormat="1" applyFont="1" applyFill="1" applyBorder="1" applyAlignment="1">
      <alignment horizontal="center" vertical="center" wrapText="1"/>
      <protection/>
    </xf>
    <xf numFmtId="167" fontId="40" fillId="0" borderId="0" xfId="63" applyNumberFormat="1" applyFont="1" applyFill="1" applyAlignment="1">
      <alignment horizontal="center" vertical="center" wrapText="1"/>
      <protection/>
    </xf>
    <xf numFmtId="167" fontId="17" fillId="0" borderId="10" xfId="63" applyNumberFormat="1" applyFont="1" applyFill="1" applyBorder="1" applyAlignment="1">
      <alignment horizontal="center" vertical="center" wrapText="1"/>
      <protection/>
    </xf>
    <xf numFmtId="167" fontId="17" fillId="0" borderId="13" xfId="63" applyNumberFormat="1" applyFont="1" applyFill="1" applyBorder="1" applyAlignment="1">
      <alignment horizontal="left" vertical="center" wrapText="1" indent="1"/>
      <protection/>
    </xf>
    <xf numFmtId="167" fontId="18" fillId="0" borderId="11" xfId="63" applyNumberFormat="1" applyFont="1" applyFill="1" applyBorder="1" applyAlignment="1" applyProtection="1">
      <alignment horizontal="left" vertical="center" wrapText="1" indent="2"/>
      <protection/>
    </xf>
    <xf numFmtId="167" fontId="18" fillId="0" borderId="13" xfId="63" applyNumberFormat="1" applyFont="1" applyFill="1" applyBorder="1" applyAlignment="1" applyProtection="1">
      <alignment vertical="center" wrapText="1"/>
      <protection/>
    </xf>
    <xf numFmtId="167" fontId="18" fillId="0" borderId="10" xfId="63" applyNumberFormat="1" applyFont="1" applyFill="1" applyBorder="1" applyAlignment="1" applyProtection="1">
      <alignment vertical="center" wrapText="1"/>
      <protection/>
    </xf>
    <xf numFmtId="167" fontId="18" fillId="0" borderId="11" xfId="63" applyNumberFormat="1" applyFont="1" applyFill="1" applyBorder="1" applyAlignment="1" applyProtection="1">
      <alignment vertical="center" wrapText="1"/>
      <protection/>
    </xf>
    <xf numFmtId="167" fontId="18" fillId="0" borderId="13" xfId="63" applyNumberFormat="1" applyFont="1" applyFill="1" applyBorder="1" applyAlignment="1">
      <alignment vertical="center" wrapText="1"/>
      <protection/>
    </xf>
    <xf numFmtId="167" fontId="17" fillId="0" borderId="19" xfId="63" applyNumberFormat="1" applyFont="1" applyFill="1" applyBorder="1" applyAlignment="1">
      <alignment horizontal="center" vertical="center" wrapText="1"/>
      <protection/>
    </xf>
    <xf numFmtId="167" fontId="18" fillId="0" borderId="18" xfId="63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20" xfId="63" applyNumberFormat="1" applyFont="1" applyFill="1" applyBorder="1" applyAlignment="1" applyProtection="1">
      <alignment horizontal="left" vertical="center" wrapText="1" indent="2"/>
      <protection locked="0"/>
    </xf>
    <xf numFmtId="167" fontId="18" fillId="0" borderId="18" xfId="63" applyNumberFormat="1" applyFont="1" applyFill="1" applyBorder="1" applyAlignment="1" applyProtection="1">
      <alignment vertical="center" wrapText="1"/>
      <protection locked="0"/>
    </xf>
    <xf numFmtId="167" fontId="18" fillId="0" borderId="19" xfId="63" applyNumberFormat="1" applyFont="1" applyFill="1" applyBorder="1" applyAlignment="1" applyProtection="1">
      <alignment vertical="center" wrapText="1"/>
      <protection locked="0"/>
    </xf>
    <xf numFmtId="167" fontId="18" fillId="0" borderId="18" xfId="63" applyNumberFormat="1" applyFont="1" applyFill="1" applyBorder="1" applyAlignment="1">
      <alignment vertical="center" wrapText="1"/>
      <protection/>
    </xf>
    <xf numFmtId="167" fontId="17" fillId="0" borderId="13" xfId="63" applyNumberFormat="1" applyFont="1" applyFill="1" applyBorder="1" applyAlignment="1" applyProtection="1">
      <alignment horizontal="left" vertical="center" wrapText="1" indent="1"/>
      <protection locked="0"/>
    </xf>
    <xf numFmtId="167" fontId="15" fillId="0" borderId="11" xfId="63" applyNumberFormat="1" applyFont="1" applyFill="1" applyBorder="1" applyAlignment="1" applyProtection="1">
      <alignment horizontal="left" vertical="center" wrapText="1" indent="2"/>
      <protection/>
    </xf>
    <xf numFmtId="167" fontId="17" fillId="0" borderId="22" xfId="63" applyNumberFormat="1" applyFont="1" applyFill="1" applyBorder="1" applyAlignment="1">
      <alignment horizontal="center" vertical="center" wrapText="1"/>
      <protection/>
    </xf>
    <xf numFmtId="167" fontId="18" fillId="0" borderId="33" xfId="63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41" xfId="63" applyNumberFormat="1" applyFont="1" applyFill="1" applyBorder="1" applyAlignment="1" applyProtection="1">
      <alignment horizontal="left" vertical="center" wrapText="1" indent="2"/>
      <protection locked="0"/>
    </xf>
    <xf numFmtId="167" fontId="18" fillId="0" borderId="33" xfId="63" applyNumberFormat="1" applyFont="1" applyFill="1" applyBorder="1" applyAlignment="1" applyProtection="1">
      <alignment vertical="center" wrapText="1"/>
      <protection locked="0"/>
    </xf>
    <xf numFmtId="167" fontId="18" fillId="0" borderId="22" xfId="63" applyNumberFormat="1" applyFont="1" applyFill="1" applyBorder="1" applyAlignment="1" applyProtection="1">
      <alignment vertical="center" wrapText="1"/>
      <protection locked="0"/>
    </xf>
    <xf numFmtId="167" fontId="18" fillId="0" borderId="41" xfId="63" applyNumberFormat="1" applyFont="1" applyFill="1" applyBorder="1" applyAlignment="1" applyProtection="1">
      <alignment vertical="center" wrapText="1"/>
      <protection locked="0"/>
    </xf>
    <xf numFmtId="167" fontId="18" fillId="0" borderId="30" xfId="63" applyNumberFormat="1" applyFont="1" applyFill="1" applyBorder="1" applyAlignment="1" applyProtection="1">
      <alignment vertical="center" wrapText="1"/>
      <protection locked="0"/>
    </xf>
    <xf numFmtId="167" fontId="18" fillId="0" borderId="33" xfId="63" applyNumberFormat="1" applyFont="1" applyFill="1" applyBorder="1" applyAlignment="1">
      <alignment vertical="center" wrapText="1"/>
      <protection/>
    </xf>
    <xf numFmtId="167" fontId="15" fillId="0" borderId="0" xfId="63" applyNumberFormat="1" applyFill="1" applyAlignment="1" applyProtection="1">
      <alignment vertical="center" wrapText="1"/>
      <protection locked="0"/>
    </xf>
    <xf numFmtId="167" fontId="18" fillId="0" borderId="34" xfId="63" applyNumberFormat="1" applyFont="1" applyFill="1" applyBorder="1" applyAlignment="1" applyProtection="1">
      <alignment horizontal="left" vertical="center" wrapText="1" indent="1"/>
      <protection locked="0"/>
    </xf>
    <xf numFmtId="169" fontId="15" fillId="0" borderId="29" xfId="63" applyNumberFormat="1" applyFont="1" applyFill="1" applyBorder="1" applyAlignment="1" applyProtection="1">
      <alignment horizontal="left" vertical="center" wrapText="1" indent="2"/>
      <protection locked="0"/>
    </xf>
    <xf numFmtId="167" fontId="18" fillId="0" borderId="34" xfId="63" applyNumberFormat="1" applyFont="1" applyFill="1" applyBorder="1" applyAlignment="1" applyProtection="1">
      <alignment vertical="center" wrapText="1"/>
      <protection locked="0"/>
    </xf>
    <xf numFmtId="167" fontId="18" fillId="0" borderId="23" xfId="63" applyNumberFormat="1" applyFont="1" applyFill="1" applyBorder="1" applyAlignment="1" applyProtection="1">
      <alignment vertical="center" wrapText="1"/>
      <protection locked="0"/>
    </xf>
    <xf numFmtId="167" fontId="18" fillId="0" borderId="29" xfId="63" applyNumberFormat="1" applyFont="1" applyFill="1" applyBorder="1" applyAlignment="1" applyProtection="1">
      <alignment vertical="center" wrapText="1"/>
      <protection locked="0"/>
    </xf>
    <xf numFmtId="167" fontId="18" fillId="0" borderId="35" xfId="63" applyNumberFormat="1" applyFont="1" applyFill="1" applyBorder="1" applyAlignment="1" applyProtection="1">
      <alignment vertical="center" wrapText="1"/>
      <protection locked="0"/>
    </xf>
    <xf numFmtId="167" fontId="18" fillId="0" borderId="34" xfId="63" applyNumberFormat="1" applyFont="1" applyFill="1" applyBorder="1" applyAlignment="1">
      <alignment vertical="center" wrapText="1"/>
      <protection/>
    </xf>
    <xf numFmtId="167" fontId="17" fillId="0" borderId="13" xfId="63" applyNumberFormat="1" applyFont="1" applyFill="1" applyBorder="1" applyAlignment="1" applyProtection="1">
      <alignment horizontal="left" vertical="center" wrapText="1" indent="1"/>
      <protection locked="0"/>
    </xf>
    <xf numFmtId="167" fontId="18" fillId="0" borderId="10" xfId="63" applyNumberFormat="1" applyFont="1" applyFill="1" applyBorder="1" applyAlignment="1" applyProtection="1">
      <alignment vertical="center" wrapText="1"/>
      <protection locked="0"/>
    </xf>
    <xf numFmtId="167" fontId="18" fillId="0" borderId="11" xfId="63" applyNumberFormat="1" applyFont="1" applyFill="1" applyBorder="1" applyAlignment="1" applyProtection="1">
      <alignment vertical="center" wrapText="1"/>
      <protection locked="0"/>
    </xf>
    <xf numFmtId="167" fontId="18" fillId="0" borderId="12" xfId="63" applyNumberFormat="1" applyFont="1" applyFill="1" applyBorder="1" applyAlignment="1" applyProtection="1">
      <alignment vertical="center" wrapText="1"/>
      <protection locked="0"/>
    </xf>
    <xf numFmtId="167" fontId="18" fillId="0" borderId="14" xfId="63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49" xfId="64" applyFont="1" applyFill="1" applyBorder="1" applyAlignment="1" applyProtection="1">
      <alignment horizontal="center" vertical="center" wrapText="1"/>
      <protection/>
    </xf>
    <xf numFmtId="0" fontId="18" fillId="0" borderId="20" xfId="64" applyFont="1" applyFill="1" applyBorder="1" applyAlignment="1" applyProtection="1">
      <alignment horizontal="center" vertical="center"/>
      <protection/>
    </xf>
    <xf numFmtId="168" fontId="18" fillId="0" borderId="20" xfId="43" applyNumberFormat="1" applyFont="1" applyFill="1" applyBorder="1" applyAlignment="1" applyProtection="1">
      <alignment horizontal="right"/>
      <protection locked="0"/>
    </xf>
    <xf numFmtId="168" fontId="15" fillId="0" borderId="20" xfId="40" applyNumberFormat="1" applyFont="1" applyFill="1" applyBorder="1" applyAlignment="1">
      <alignment horizontal="right" indent="2"/>
    </xf>
    <xf numFmtId="168" fontId="17" fillId="0" borderId="20" xfId="43" applyNumberFormat="1" applyFont="1" applyFill="1" applyBorder="1" applyAlignment="1" applyProtection="1">
      <alignment horizontal="right"/>
      <protection/>
    </xf>
    <xf numFmtId="0" fontId="5" fillId="0" borderId="0" xfId="61">
      <alignment/>
      <protection/>
    </xf>
    <xf numFmtId="49" fontId="37" fillId="0" borderId="20" xfId="61" applyNumberFormat="1" applyFont="1" applyBorder="1">
      <alignment/>
      <protection/>
    </xf>
    <xf numFmtId="0" fontId="37" fillId="0" borderId="20" xfId="61" applyFont="1" applyBorder="1" applyAlignment="1">
      <alignment horizontal="center"/>
      <protection/>
    </xf>
    <xf numFmtId="3" fontId="37" fillId="0" borderId="20" xfId="61" applyNumberFormat="1" applyFont="1" applyBorder="1" applyAlignment="1">
      <alignment horizontal="center"/>
      <protection/>
    </xf>
    <xf numFmtId="49" fontId="37" fillId="0" borderId="20" xfId="61" applyNumberFormat="1" applyFont="1" applyBorder="1">
      <alignment/>
      <protection/>
    </xf>
    <xf numFmtId="0" fontId="7" fillId="0" borderId="0" xfId="61" applyFont="1">
      <alignment/>
      <protection/>
    </xf>
    <xf numFmtId="49" fontId="5" fillId="0" borderId="20" xfId="61" applyNumberFormat="1" applyBorder="1">
      <alignment/>
      <protection/>
    </xf>
    <xf numFmtId="49" fontId="5" fillId="0" borderId="0" xfId="61" applyNumberFormat="1">
      <alignment/>
      <protection/>
    </xf>
    <xf numFmtId="3" fontId="5" fillId="0" borderId="0" xfId="61" applyNumberFormat="1">
      <alignment/>
      <protection/>
    </xf>
    <xf numFmtId="3" fontId="5" fillId="0" borderId="0" xfId="61" applyNumberFormat="1" applyFont="1" applyAlignment="1">
      <alignment horizontal="right"/>
      <protection/>
    </xf>
    <xf numFmtId="0" fontId="4" fillId="0" borderId="0" xfId="58" applyFont="1" applyFill="1" applyAlignment="1">
      <alignment horizontal="right"/>
      <protection/>
    </xf>
    <xf numFmtId="0" fontId="5" fillId="0" borderId="50" xfId="58" applyFont="1" applyBorder="1" applyAlignment="1">
      <alignment/>
      <protection/>
    </xf>
    <xf numFmtId="0" fontId="5" fillId="0" borderId="0" xfId="58" applyFont="1" applyBorder="1" applyAlignment="1">
      <alignment/>
      <protection/>
    </xf>
    <xf numFmtId="0" fontId="2" fillId="0" borderId="0" xfId="58" applyFont="1" applyAlignment="1">
      <alignment horizontal="right"/>
      <protection/>
    </xf>
    <xf numFmtId="0" fontId="10" fillId="0" borderId="51" xfId="58" applyFont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right"/>
      <protection/>
    </xf>
    <xf numFmtId="164" fontId="8" fillId="0" borderId="0" xfId="58" applyNumberFormat="1" applyFont="1" applyFill="1" applyBorder="1" applyAlignment="1">
      <alignment/>
      <protection/>
    </xf>
    <xf numFmtId="164" fontId="4" fillId="0" borderId="0" xfId="58" applyNumberFormat="1" applyFont="1" applyFill="1" applyBorder="1" applyAlignment="1">
      <alignment/>
      <protection/>
    </xf>
    <xf numFmtId="0" fontId="10" fillId="0" borderId="0" xfId="58" applyFont="1" applyBorder="1" applyAlignment="1">
      <alignment vertical="center"/>
      <protection/>
    </xf>
    <xf numFmtId="3" fontId="9" fillId="0" borderId="0" xfId="58" applyNumberFormat="1" applyFont="1" applyFill="1" applyBorder="1" applyAlignment="1">
      <alignment vertical="center"/>
      <protection/>
    </xf>
    <xf numFmtId="0" fontId="34" fillId="0" borderId="0" xfId="58" applyFont="1" applyFill="1" applyBorder="1">
      <alignment/>
      <protection/>
    </xf>
    <xf numFmtId="0" fontId="11" fillId="0" borderId="0" xfId="58" applyFont="1" applyBorder="1" applyAlignment="1">
      <alignment horizontal="center" vertical="center"/>
      <protection/>
    </xf>
    <xf numFmtId="3" fontId="9" fillId="0" borderId="0" xfId="58" applyNumberFormat="1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/>
      <protection/>
    </xf>
    <xf numFmtId="164" fontId="34" fillId="0" borderId="43" xfId="58" applyNumberFormat="1" applyFont="1" applyFill="1" applyBorder="1">
      <alignment/>
      <protection/>
    </xf>
    <xf numFmtId="0" fontId="34" fillId="0" borderId="43" xfId="58" applyFont="1" applyFill="1" applyBorder="1">
      <alignment/>
      <protection/>
    </xf>
    <xf numFmtId="0" fontId="34" fillId="0" borderId="43" xfId="58" applyFont="1" applyFill="1" applyBorder="1" applyAlignment="1">
      <alignment vertical="center"/>
      <protection/>
    </xf>
    <xf numFmtId="0" fontId="10" fillId="0" borderId="52" xfId="58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3" fontId="4" fillId="0" borderId="0" xfId="58" applyNumberFormat="1" applyFont="1" applyFill="1" applyBorder="1" applyAlignment="1">
      <alignment horizontal="center" vertical="center"/>
      <protection/>
    </xf>
    <xf numFmtId="3" fontId="7" fillId="0" borderId="0" xfId="58" applyNumberFormat="1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3" fontId="4" fillId="0" borderId="0" xfId="58" applyNumberFormat="1" applyFont="1" applyFill="1" applyBorder="1">
      <alignment/>
      <protection/>
    </xf>
    <xf numFmtId="0" fontId="4" fillId="0" borderId="0" xfId="58" applyFont="1" applyFill="1" applyBorder="1" applyAlignment="1">
      <alignment vertical="center"/>
      <protection/>
    </xf>
    <xf numFmtId="3" fontId="4" fillId="0" borderId="0" xfId="58" applyNumberFormat="1" applyFont="1" applyFill="1" applyBorder="1" applyAlignment="1">
      <alignment vertical="center"/>
      <protection/>
    </xf>
    <xf numFmtId="3" fontId="6" fillId="0" borderId="0" xfId="58" applyNumberFormat="1" applyFont="1" applyFill="1" applyBorder="1" applyAlignment="1">
      <alignment vertical="center"/>
      <protection/>
    </xf>
    <xf numFmtId="0" fontId="36" fillId="0" borderId="20" xfId="0" applyFont="1" applyBorder="1" applyAlignment="1">
      <alignment horizontal="center" wrapText="1"/>
    </xf>
    <xf numFmtId="0" fontId="36" fillId="0" borderId="0" xfId="0" applyFont="1" applyBorder="1" applyAlignment="1">
      <alignment/>
    </xf>
    <xf numFmtId="3" fontId="36" fillId="0" borderId="0" xfId="0" applyNumberFormat="1" applyFont="1" applyBorder="1" applyAlignment="1">
      <alignment/>
    </xf>
    <xf numFmtId="0" fontId="4" fillId="0" borderId="0" xfId="58" applyFont="1" applyFill="1" applyBorder="1" applyAlignment="1">
      <alignment/>
      <protection/>
    </xf>
    <xf numFmtId="0" fontId="4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 applyAlignment="1">
      <alignment horizontal="right" vertical="center"/>
      <protection/>
    </xf>
    <xf numFmtId="0" fontId="6" fillId="0" borderId="0" xfId="58" applyFont="1" applyFill="1" applyBorder="1">
      <alignment/>
      <protection/>
    </xf>
    <xf numFmtId="0" fontId="4" fillId="0" borderId="0" xfId="58" applyFont="1" applyFill="1" applyBorder="1" applyAlignment="1">
      <alignment horizontal="left"/>
      <protection/>
    </xf>
    <xf numFmtId="3" fontId="0" fillId="0" borderId="0" xfId="0" applyNumberFormat="1" applyAlignment="1">
      <alignment horizontal="right"/>
    </xf>
    <xf numFmtId="0" fontId="6" fillId="0" borderId="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33" fillId="0" borderId="0" xfId="58" applyFont="1" applyFill="1" applyBorder="1" applyAlignment="1">
      <alignment horizontal="right" vertical="center"/>
      <protection/>
    </xf>
    <xf numFmtId="167" fontId="13" fillId="0" borderId="45" xfId="63" applyNumberFormat="1" applyFont="1" applyFill="1" applyBorder="1" applyAlignment="1">
      <alignment horizontal="right" vertical="center" wrapText="1" indent="1"/>
      <protection/>
    </xf>
    <xf numFmtId="167" fontId="13" fillId="0" borderId="12" xfId="63" applyNumberFormat="1" applyFont="1" applyFill="1" applyBorder="1" applyAlignment="1" applyProtection="1">
      <alignment horizontal="right" vertical="center" wrapText="1"/>
      <protection/>
    </xf>
    <xf numFmtId="167" fontId="18" fillId="0" borderId="37" xfId="63" applyNumberFormat="1" applyFont="1" applyFill="1" applyBorder="1" applyAlignment="1" applyProtection="1">
      <alignment horizontal="right" vertical="center" wrapText="1"/>
      <protection locked="0"/>
    </xf>
    <xf numFmtId="167" fontId="18" fillId="0" borderId="38" xfId="63" applyNumberFormat="1" applyFont="1" applyFill="1" applyBorder="1" applyAlignment="1" applyProtection="1">
      <alignment horizontal="right" vertical="center" wrapText="1"/>
      <protection locked="0"/>
    </xf>
    <xf numFmtId="167" fontId="17" fillId="0" borderId="45" xfId="63" applyNumberFormat="1" applyFont="1" applyFill="1" applyBorder="1" applyAlignment="1">
      <alignment horizontal="left" vertical="center" wrapText="1" indent="1"/>
      <protection/>
    </xf>
    <xf numFmtId="167" fontId="17" fillId="0" borderId="12" xfId="63" applyNumberFormat="1" applyFont="1" applyFill="1" applyBorder="1" applyAlignment="1" applyProtection="1">
      <alignment horizontal="right" vertical="center" wrapText="1"/>
      <protection/>
    </xf>
    <xf numFmtId="0" fontId="37" fillId="0" borderId="0" xfId="0" applyFont="1" applyAlignment="1">
      <alignment horizontal="right"/>
    </xf>
    <xf numFmtId="0" fontId="2" fillId="0" borderId="0" xfId="58" applyBorder="1">
      <alignment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Border="1" applyAlignment="1">
      <alignment horizontal="center" vertical="center"/>
      <protection/>
    </xf>
    <xf numFmtId="0" fontId="11" fillId="0" borderId="39" xfId="58" applyFont="1" applyBorder="1" applyAlignment="1">
      <alignment horizontal="left" vertical="center" wrapText="1"/>
      <protection/>
    </xf>
    <xf numFmtId="0" fontId="2" fillId="0" borderId="50" xfId="58" applyFont="1" applyBorder="1" applyAlignment="1">
      <alignment horizontal="center" vertical="center"/>
      <protection/>
    </xf>
    <xf numFmtId="0" fontId="2" fillId="0" borderId="50" xfId="58" applyBorder="1" applyAlignment="1">
      <alignment horizontal="center" vertical="center"/>
      <protection/>
    </xf>
    <xf numFmtId="0" fontId="2" fillId="0" borderId="50" xfId="58" applyBorder="1">
      <alignment/>
      <protection/>
    </xf>
    <xf numFmtId="0" fontId="2" fillId="0" borderId="50" xfId="58" applyBorder="1" applyAlignment="1">
      <alignment horizontal="center"/>
      <protection/>
    </xf>
    <xf numFmtId="0" fontId="5" fillId="0" borderId="0" xfId="62" applyFill="1">
      <alignment/>
      <protection/>
    </xf>
    <xf numFmtId="3" fontId="20" fillId="0" borderId="20" xfId="0" applyNumberFormat="1" applyFont="1" applyBorder="1" applyAlignment="1">
      <alignment horizontal="right" indent="2"/>
    </xf>
    <xf numFmtId="3" fontId="37" fillId="0" borderId="20" xfId="0" applyNumberFormat="1" applyFont="1" applyBorder="1" applyAlignment="1">
      <alignment horizontal="right" indent="2"/>
    </xf>
    <xf numFmtId="3" fontId="20" fillId="0" borderId="20" xfId="0" applyNumberFormat="1" applyFont="1" applyBorder="1" applyAlignment="1">
      <alignment horizontal="right" indent="2"/>
    </xf>
    <xf numFmtId="3" fontId="20" fillId="0" borderId="20" xfId="61" applyNumberFormat="1" applyFont="1" applyBorder="1" applyAlignment="1">
      <alignment horizontal="right" indent="3"/>
      <protection/>
    </xf>
    <xf numFmtId="3" fontId="37" fillId="0" borderId="20" xfId="61" applyNumberFormat="1" applyFont="1" applyBorder="1" applyAlignment="1">
      <alignment horizontal="right" indent="3"/>
      <protection/>
    </xf>
    <xf numFmtId="3" fontId="9" fillId="0" borderId="51" xfId="58" applyNumberFormat="1" applyFont="1" applyFill="1" applyBorder="1" applyAlignment="1">
      <alignment horizontal="right" vertical="center" indent="2"/>
      <protection/>
    </xf>
    <xf numFmtId="3" fontId="9" fillId="0" borderId="51" xfId="58" applyNumberFormat="1" applyFont="1" applyFill="1" applyBorder="1" applyAlignment="1">
      <alignment horizontal="right" vertical="center" wrapText="1" indent="2"/>
      <protection/>
    </xf>
    <xf numFmtId="3" fontId="9" fillId="0" borderId="53" xfId="58" applyNumberFormat="1" applyFont="1" applyFill="1" applyBorder="1" applyAlignment="1">
      <alignment horizontal="right" vertical="center" indent="2"/>
      <protection/>
    </xf>
    <xf numFmtId="3" fontId="35" fillId="0" borderId="0" xfId="0" applyNumberFormat="1" applyFont="1" applyBorder="1" applyAlignment="1">
      <alignment/>
    </xf>
    <xf numFmtId="3" fontId="37" fillId="0" borderId="20" xfId="0" applyNumberFormat="1" applyFont="1" applyBorder="1" applyAlignment="1">
      <alignment horizontal="right" indent="2"/>
    </xf>
    <xf numFmtId="3" fontId="37" fillId="0" borderId="20" xfId="0" applyNumberFormat="1" applyFont="1" applyFill="1" applyBorder="1" applyAlignment="1">
      <alignment horizontal="right" indent="2"/>
    </xf>
    <xf numFmtId="0" fontId="11" fillId="0" borderId="0" xfId="58" applyFont="1" applyBorder="1" applyAlignment="1">
      <alignment horizontal="center" vertical="center" wrapText="1"/>
      <protection/>
    </xf>
    <xf numFmtId="0" fontId="11" fillId="0" borderId="0" xfId="58" applyFont="1" applyBorder="1" applyAlignment="1">
      <alignment horizontal="left" vertical="center" wrapText="1"/>
      <protection/>
    </xf>
    <xf numFmtId="167" fontId="13" fillId="0" borderId="41" xfId="63" applyNumberFormat="1" applyFont="1" applyFill="1" applyBorder="1" applyAlignment="1" applyProtection="1">
      <alignment horizontal="right" vertical="center" wrapText="1"/>
      <protection locked="0"/>
    </xf>
    <xf numFmtId="168" fontId="5" fillId="0" borderId="0" xfId="62" applyNumberFormat="1" applyFill="1">
      <alignment/>
      <protection/>
    </xf>
    <xf numFmtId="170" fontId="24" fillId="0" borderId="0" xfId="65" applyNumberFormat="1" applyFont="1" applyAlignment="1">
      <alignment vertical="center"/>
      <protection/>
    </xf>
    <xf numFmtId="0" fontId="5" fillId="0" borderId="0" xfId="61" applyFont="1">
      <alignment/>
      <protection/>
    </xf>
    <xf numFmtId="3" fontId="4" fillId="0" borderId="0" xfId="58" applyNumberFormat="1" applyFont="1" applyFill="1" applyBorder="1" applyAlignment="1">
      <alignment/>
      <protection/>
    </xf>
    <xf numFmtId="168" fontId="5" fillId="0" borderId="20" xfId="42" applyNumberFormat="1" applyFont="1" applyBorder="1" applyAlignment="1">
      <alignment/>
    </xf>
    <xf numFmtId="168" fontId="5" fillId="0" borderId="20" xfId="42" applyNumberFormat="1" applyFont="1" applyFill="1" applyBorder="1" applyAlignment="1">
      <alignment/>
    </xf>
    <xf numFmtId="168" fontId="7" fillId="0" borderId="27" xfId="42" applyNumberFormat="1" applyFont="1" applyBorder="1" applyAlignment="1">
      <alignment/>
    </xf>
    <xf numFmtId="168" fontId="5" fillId="0" borderId="28" xfId="42" applyNumberFormat="1" applyFont="1" applyFill="1" applyBorder="1" applyAlignment="1">
      <alignment/>
    </xf>
    <xf numFmtId="168" fontId="7" fillId="0" borderId="20" xfId="42" applyNumberFormat="1" applyFont="1" applyBorder="1" applyAlignment="1">
      <alignment/>
    </xf>
    <xf numFmtId="168" fontId="5" fillId="0" borderId="28" xfId="42" applyNumberFormat="1" applyFont="1" applyBorder="1" applyAlignment="1">
      <alignment/>
    </xf>
    <xf numFmtId="168" fontId="5" fillId="32" borderId="20" xfId="42" applyNumberFormat="1" applyFont="1" applyFill="1" applyBorder="1" applyAlignment="1">
      <alignment/>
    </xf>
    <xf numFmtId="168" fontId="7" fillId="32" borderId="20" xfId="42" applyNumberFormat="1" applyFont="1" applyFill="1" applyBorder="1" applyAlignment="1">
      <alignment/>
    </xf>
    <xf numFmtId="168" fontId="5" fillId="34" borderId="20" xfId="42" applyNumberFormat="1" applyFont="1" applyFill="1" applyBorder="1" applyAlignment="1">
      <alignment/>
    </xf>
    <xf numFmtId="168" fontId="7" fillId="34" borderId="27" xfId="42" applyNumberFormat="1" applyFont="1" applyFill="1" applyBorder="1" applyAlignment="1">
      <alignment/>
    </xf>
    <xf numFmtId="168" fontId="5" fillId="34" borderId="28" xfId="42" applyNumberFormat="1" applyFont="1" applyFill="1" applyBorder="1" applyAlignment="1">
      <alignment/>
    </xf>
    <xf numFmtId="168" fontId="7" fillId="34" borderId="20" xfId="42" applyNumberFormat="1" applyFont="1" applyFill="1" applyBorder="1" applyAlignment="1">
      <alignment/>
    </xf>
    <xf numFmtId="0" fontId="15" fillId="0" borderId="0" xfId="63" applyFill="1" applyBorder="1" applyAlignment="1">
      <alignment vertical="center" wrapText="1"/>
      <protection/>
    </xf>
    <xf numFmtId="167" fontId="26" fillId="0" borderId="0" xfId="63" applyNumberFormat="1" applyFont="1" applyFill="1" applyBorder="1" applyAlignment="1">
      <alignment vertical="center" wrapText="1"/>
      <protection/>
    </xf>
    <xf numFmtId="0" fontId="19" fillId="0" borderId="0" xfId="63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17" fillId="0" borderId="47" xfId="63" applyFont="1" applyFill="1" applyBorder="1" applyAlignment="1">
      <alignment horizontal="center" vertical="center" wrapText="1"/>
      <protection/>
    </xf>
    <xf numFmtId="0" fontId="27" fillId="0" borderId="54" xfId="63" applyFont="1" applyFill="1" applyBorder="1" applyAlignment="1" applyProtection="1">
      <alignment horizontal="left" vertical="center" wrapText="1" indent="1"/>
      <protection locked="0"/>
    </xf>
    <xf numFmtId="0" fontId="16" fillId="0" borderId="10" xfId="63" applyFont="1" applyFill="1" applyBorder="1" applyAlignment="1">
      <alignment vertical="center" wrapText="1"/>
      <protection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169" fontId="15" fillId="0" borderId="50" xfId="63" applyNumberFormat="1" applyFont="1" applyFill="1" applyBorder="1" applyAlignment="1" applyProtection="1">
      <alignment horizontal="left" vertical="center" wrapText="1" indent="2"/>
      <protection locked="0"/>
    </xf>
    <xf numFmtId="167" fontId="15" fillId="33" borderId="48" xfId="63" applyNumberFormat="1" applyFont="1" applyFill="1" applyBorder="1" applyAlignment="1" applyProtection="1">
      <alignment horizontal="left" vertical="center" wrapText="1" indent="2"/>
      <protection/>
    </xf>
    <xf numFmtId="167" fontId="18" fillId="0" borderId="55" xfId="63" applyNumberFormat="1" applyFont="1" applyFill="1" applyBorder="1" applyAlignment="1" applyProtection="1">
      <alignment vertical="center" wrapText="1"/>
      <protection locked="0"/>
    </xf>
    <xf numFmtId="167" fontId="18" fillId="0" borderId="56" xfId="63" applyNumberFormat="1" applyFont="1" applyFill="1" applyBorder="1" applyAlignment="1" applyProtection="1">
      <alignment vertical="center" wrapText="1"/>
      <protection locked="0"/>
    </xf>
    <xf numFmtId="167" fontId="18" fillId="0" borderId="57" xfId="63" applyNumberFormat="1" applyFont="1" applyFill="1" applyBorder="1" applyAlignment="1" applyProtection="1">
      <alignment vertical="center" wrapText="1"/>
      <protection locked="0"/>
    </xf>
    <xf numFmtId="167" fontId="18" fillId="0" borderId="49" xfId="63" applyNumberFormat="1" applyFont="1" applyFill="1" applyBorder="1" applyAlignment="1" applyProtection="1">
      <alignment vertical="center" wrapText="1"/>
      <protection locked="0"/>
    </xf>
    <xf numFmtId="167" fontId="18" fillId="0" borderId="55" xfId="63" applyNumberFormat="1" applyFont="1" applyFill="1" applyBorder="1" applyAlignment="1">
      <alignment vertical="center" wrapText="1"/>
      <protection/>
    </xf>
    <xf numFmtId="167" fontId="18" fillId="0" borderId="58" xfId="63" applyNumberFormat="1" applyFont="1" applyFill="1" applyBorder="1" applyAlignment="1">
      <alignment vertical="center" wrapText="1"/>
      <protection/>
    </xf>
    <xf numFmtId="0" fontId="31" fillId="0" borderId="58" xfId="0" applyFont="1" applyBorder="1" applyAlignment="1">
      <alignment/>
    </xf>
    <xf numFmtId="0" fontId="37" fillId="0" borderId="20" xfId="61" applyFont="1" applyBorder="1" applyAlignment="1">
      <alignment wrapText="1"/>
      <protection/>
    </xf>
    <xf numFmtId="0" fontId="37" fillId="0" borderId="20" xfId="61" applyFont="1" applyBorder="1" applyAlignment="1">
      <alignment horizontal="left" wrapText="1"/>
      <protection/>
    </xf>
    <xf numFmtId="0" fontId="37" fillId="0" borderId="20" xfId="61" applyFont="1" applyBorder="1" applyAlignment="1">
      <alignment horizontal="left" wrapText="1"/>
      <protection/>
    </xf>
    <xf numFmtId="0" fontId="20" fillId="0" borderId="20" xfId="61" applyFont="1" applyBorder="1" applyAlignment="1">
      <alignment wrapText="1"/>
      <protection/>
    </xf>
    <xf numFmtId="0" fontId="15" fillId="0" borderId="0" xfId="63" applyFont="1" applyFill="1" applyBorder="1" applyAlignment="1">
      <alignment vertical="center" wrapText="1"/>
      <protection/>
    </xf>
    <xf numFmtId="0" fontId="5" fillId="0" borderId="0" xfId="0" applyFont="1" applyAlignment="1">
      <alignment horizontal="right"/>
    </xf>
    <xf numFmtId="0" fontId="37" fillId="0" borderId="20" xfId="0" applyFont="1" applyBorder="1" applyAlignment="1">
      <alignment horizontal="left" vertical="center"/>
    </xf>
    <xf numFmtId="3" fontId="37" fillId="0" borderId="20" xfId="0" applyNumberFormat="1" applyFont="1" applyBorder="1" applyAlignment="1">
      <alignment/>
    </xf>
    <xf numFmtId="3" fontId="37" fillId="0" borderId="20" xfId="0" applyNumberFormat="1" applyFont="1" applyBorder="1" applyAlignment="1">
      <alignment/>
    </xf>
    <xf numFmtId="0" fontId="20" fillId="0" borderId="0" xfId="62" applyFont="1" applyAlignment="1">
      <alignment horizontal="center"/>
      <protection/>
    </xf>
    <xf numFmtId="3" fontId="20" fillId="0" borderId="20" xfId="0" applyNumberFormat="1" applyFont="1" applyFill="1" applyBorder="1" applyAlignment="1">
      <alignment horizontal="right" indent="2"/>
    </xf>
    <xf numFmtId="0" fontId="37" fillId="0" borderId="0" xfId="62" applyFont="1" applyAlignment="1">
      <alignment horizontal="right"/>
      <protection/>
    </xf>
    <xf numFmtId="0" fontId="37" fillId="0" borderId="20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/>
    </xf>
    <xf numFmtId="3" fontId="36" fillId="0" borderId="20" xfId="0" applyNumberFormat="1" applyFont="1" applyBorder="1" applyAlignment="1">
      <alignment horizontal="center" vertical="center"/>
    </xf>
    <xf numFmtId="3" fontId="36" fillId="0" borderId="20" xfId="0" applyNumberFormat="1" applyFont="1" applyFill="1" applyBorder="1" applyAlignment="1">
      <alignment/>
    </xf>
    <xf numFmtId="0" fontId="5" fillId="0" borderId="0" xfId="58" applyFont="1" applyFill="1" applyBorder="1" applyAlignment="1">
      <alignment/>
      <protection/>
    </xf>
    <xf numFmtId="170" fontId="11" fillId="0" borderId="0" xfId="65" applyNumberFormat="1" applyFont="1" applyAlignment="1">
      <alignment vertical="center"/>
      <protection/>
    </xf>
    <xf numFmtId="3" fontId="37" fillId="0" borderId="20" xfId="0" applyNumberFormat="1" applyFont="1" applyBorder="1" applyAlignment="1">
      <alignment horizontal="right" indent="2"/>
    </xf>
    <xf numFmtId="3" fontId="36" fillId="0" borderId="20" xfId="0" applyNumberFormat="1" applyFont="1" applyFill="1" applyBorder="1" applyAlignment="1">
      <alignment horizontal="right" indent="2"/>
    </xf>
    <xf numFmtId="0" fontId="10" fillId="0" borderId="20" xfId="65" applyFont="1" applyFill="1" applyBorder="1" applyAlignment="1">
      <alignment horizontal="center" vertical="center"/>
      <protection/>
    </xf>
    <xf numFmtId="170" fontId="13" fillId="0" borderId="20" xfId="65" applyNumberFormat="1" applyFont="1" applyFill="1" applyBorder="1" applyAlignment="1">
      <alignment horizontal="center" vertical="center"/>
      <protection/>
    </xf>
    <xf numFmtId="0" fontId="11" fillId="0" borderId="0" xfId="65" applyFont="1" applyFill="1" applyAlignment="1">
      <alignment vertical="center"/>
      <protection/>
    </xf>
    <xf numFmtId="170" fontId="24" fillId="0" borderId="0" xfId="65" applyNumberFormat="1" applyFont="1" applyFill="1" applyAlignment="1">
      <alignment vertical="center"/>
      <protection/>
    </xf>
    <xf numFmtId="3" fontId="85" fillId="0" borderId="20" xfId="0" applyNumberFormat="1" applyFont="1" applyBorder="1" applyAlignment="1">
      <alignment/>
    </xf>
    <xf numFmtId="3" fontId="86" fillId="0" borderId="20" xfId="0" applyNumberFormat="1" applyFont="1" applyBorder="1" applyAlignment="1">
      <alignment/>
    </xf>
    <xf numFmtId="0" fontId="37" fillId="0" borderId="20" xfId="0" applyFont="1" applyBorder="1" applyAlignment="1">
      <alignment wrapText="1"/>
    </xf>
    <xf numFmtId="0" fontId="24" fillId="0" borderId="0" xfId="65" applyFont="1" applyAlignment="1">
      <alignment vertical="center"/>
      <protection/>
    </xf>
    <xf numFmtId="0" fontId="10" fillId="0" borderId="59" xfId="58" applyFont="1" applyFill="1" applyBorder="1" applyAlignment="1">
      <alignment horizontal="center" vertical="center" wrapText="1"/>
      <protection/>
    </xf>
    <xf numFmtId="3" fontId="9" fillId="0" borderId="59" xfId="58" applyNumberFormat="1" applyFont="1" applyFill="1" applyBorder="1" applyAlignment="1">
      <alignment horizontal="right" vertical="center" indent="2"/>
      <protection/>
    </xf>
    <xf numFmtId="0" fontId="10" fillId="0" borderId="20" xfId="58" applyFont="1" applyBorder="1" applyAlignment="1">
      <alignment vertical="center" wrapText="1"/>
      <protection/>
    </xf>
    <xf numFmtId="3" fontId="9" fillId="0" borderId="20" xfId="58" applyNumberFormat="1" applyFont="1" applyFill="1" applyBorder="1" applyAlignment="1">
      <alignment vertical="center"/>
      <protection/>
    </xf>
    <xf numFmtId="0" fontId="10" fillId="0" borderId="60" xfId="58" applyFont="1" applyFill="1" applyBorder="1" applyAlignment="1">
      <alignment horizontal="center" vertical="center" wrapText="1"/>
      <protection/>
    </xf>
    <xf numFmtId="3" fontId="9" fillId="0" borderId="61" xfId="58" applyNumberFormat="1" applyFont="1" applyFill="1" applyBorder="1" applyAlignment="1">
      <alignment horizontal="right" vertical="center" indent="1"/>
      <protection/>
    </xf>
    <xf numFmtId="3" fontId="9" fillId="0" borderId="59" xfId="58" applyNumberFormat="1" applyFont="1" applyFill="1" applyBorder="1" applyAlignment="1">
      <alignment horizontal="right" vertical="center" indent="1"/>
      <protection/>
    </xf>
    <xf numFmtId="3" fontId="9" fillId="0" borderId="20" xfId="58" applyNumberFormat="1" applyFont="1" applyFill="1" applyBorder="1" applyAlignment="1">
      <alignment horizontal="right" vertical="center"/>
      <protection/>
    </xf>
    <xf numFmtId="3" fontId="9" fillId="0" borderId="60" xfId="58" applyNumberFormat="1" applyFont="1" applyFill="1" applyBorder="1" applyAlignment="1">
      <alignment horizontal="right" vertical="center" wrapText="1" indent="1"/>
      <protection/>
    </xf>
    <xf numFmtId="3" fontId="9" fillId="0" borderId="20" xfId="58" applyNumberFormat="1" applyFont="1" applyFill="1" applyBorder="1" applyAlignment="1">
      <alignment horizontal="right" vertical="center" wrapText="1" indent="1"/>
      <protection/>
    </xf>
    <xf numFmtId="0" fontId="85" fillId="0" borderId="20" xfId="0" applyFont="1" applyBorder="1" applyAlignment="1">
      <alignment horizontal="center" wrapText="1"/>
    </xf>
    <xf numFmtId="168" fontId="7" fillId="32" borderId="20" xfId="62" applyNumberFormat="1" applyFont="1" applyFill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center"/>
    </xf>
    <xf numFmtId="3" fontId="0" fillId="0" borderId="20" xfId="0" applyNumberFormat="1" applyBorder="1" applyAlignment="1">
      <alignment/>
    </xf>
    <xf numFmtId="49" fontId="0" fillId="0" borderId="20" xfId="0" applyNumberFormat="1" applyBorder="1" applyAlignment="1">
      <alignment/>
    </xf>
    <xf numFmtId="0" fontId="0" fillId="0" borderId="20" xfId="0" applyBorder="1" applyAlignment="1">
      <alignment wrapText="1"/>
    </xf>
    <xf numFmtId="170" fontId="45" fillId="0" borderId="20" xfId="65" applyNumberFormat="1" applyFont="1" applyBorder="1" applyAlignment="1">
      <alignment vertical="center"/>
      <protection/>
    </xf>
    <xf numFmtId="170" fontId="28" fillId="0" borderId="20" xfId="65" applyNumberFormat="1" applyFont="1" applyFill="1" applyBorder="1" applyAlignment="1">
      <alignment horizontal="center" vertical="center"/>
      <protection/>
    </xf>
    <xf numFmtId="170" fontId="28" fillId="0" borderId="20" xfId="65" applyNumberFormat="1" applyFont="1" applyBorder="1" applyAlignment="1">
      <alignment vertical="center"/>
      <protection/>
    </xf>
    <xf numFmtId="0" fontId="16" fillId="0" borderId="48" xfId="63" applyFont="1" applyFill="1" applyBorder="1" applyAlignment="1">
      <alignment horizontal="center" vertical="center" wrapText="1"/>
      <protection/>
    </xf>
    <xf numFmtId="0" fontId="17" fillId="0" borderId="48" xfId="63" applyFont="1" applyFill="1" applyBorder="1" applyAlignment="1">
      <alignment horizontal="center" vertical="center" wrapText="1"/>
      <protection/>
    </xf>
    <xf numFmtId="0" fontId="0" fillId="0" borderId="62" xfId="0" applyBorder="1" applyAlignment="1">
      <alignment/>
    </xf>
    <xf numFmtId="0" fontId="0" fillId="0" borderId="39" xfId="0" applyBorder="1" applyAlignment="1">
      <alignment/>
    </xf>
    <xf numFmtId="0" fontId="19" fillId="0" borderId="20" xfId="63" applyFont="1" applyFill="1" applyBorder="1" applyAlignment="1">
      <alignment horizontal="center" vertical="center" wrapText="1"/>
      <protection/>
    </xf>
    <xf numFmtId="0" fontId="15" fillId="0" borderId="20" xfId="63" applyFill="1" applyBorder="1" applyAlignment="1">
      <alignment vertical="center" wrapText="1"/>
      <protection/>
    </xf>
    <xf numFmtId="0" fontId="17" fillId="0" borderId="20" xfId="63" applyFont="1" applyFill="1" applyBorder="1" applyAlignment="1">
      <alignment horizontal="center" vertical="center" wrapText="1"/>
      <protection/>
    </xf>
    <xf numFmtId="0" fontId="87" fillId="0" borderId="20" xfId="0" applyFont="1" applyBorder="1" applyAlignment="1">
      <alignment/>
    </xf>
    <xf numFmtId="0" fontId="87" fillId="0" borderId="39" xfId="0" applyFont="1" applyBorder="1" applyAlignment="1">
      <alignment/>
    </xf>
    <xf numFmtId="0" fontId="88" fillId="0" borderId="20" xfId="0" applyFont="1" applyBorder="1" applyAlignment="1">
      <alignment/>
    </xf>
    <xf numFmtId="0" fontId="88" fillId="0" borderId="39" xfId="0" applyFont="1" applyBorder="1" applyAlignment="1">
      <alignment/>
    </xf>
    <xf numFmtId="0" fontId="88" fillId="0" borderId="29" xfId="0" applyFont="1" applyBorder="1" applyAlignment="1">
      <alignment/>
    </xf>
    <xf numFmtId="0" fontId="88" fillId="0" borderId="63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1" xfId="0" applyFont="1" applyBorder="1" applyAlignment="1">
      <alignment/>
    </xf>
    <xf numFmtId="0" fontId="4" fillId="0" borderId="0" xfId="58" applyFont="1" applyFill="1" applyAlignment="1">
      <alignment horizontal="right"/>
      <protection/>
    </xf>
    <xf numFmtId="0" fontId="9" fillId="0" borderId="52" xfId="58" applyFont="1" applyFill="1" applyBorder="1" applyAlignment="1" quotePrefix="1">
      <alignment horizontal="center" vertical="center"/>
      <protection/>
    </xf>
    <xf numFmtId="0" fontId="9" fillId="0" borderId="52" xfId="58" applyFont="1" applyFill="1" applyBorder="1" applyAlignment="1">
      <alignment horizontal="center" vertical="center"/>
      <protection/>
    </xf>
    <xf numFmtId="0" fontId="10" fillId="0" borderId="52" xfId="58" applyFont="1" applyFill="1" applyBorder="1" applyAlignment="1">
      <alignment horizontal="left" vertical="center"/>
      <protection/>
    </xf>
    <xf numFmtId="0" fontId="9" fillId="0" borderId="52" xfId="58" applyFont="1" applyFill="1" applyBorder="1" applyAlignment="1">
      <alignment horizontal="left" vertical="center" wrapText="1"/>
      <protection/>
    </xf>
    <xf numFmtId="0" fontId="9" fillId="0" borderId="53" xfId="58" applyFont="1" applyFill="1" applyBorder="1" applyAlignment="1" quotePrefix="1">
      <alignment horizontal="center" vertical="center"/>
      <protection/>
    </xf>
    <xf numFmtId="0" fontId="9" fillId="0" borderId="53" xfId="58" applyFont="1" applyFill="1" applyBorder="1" applyAlignment="1">
      <alignment horizontal="center" vertical="center"/>
      <protection/>
    </xf>
    <xf numFmtId="0" fontId="10" fillId="0" borderId="53" xfId="58" applyFont="1" applyFill="1" applyBorder="1" applyAlignment="1">
      <alignment horizontal="left" vertical="center"/>
      <protection/>
    </xf>
    <xf numFmtId="0" fontId="9" fillId="0" borderId="53" xfId="58" applyFont="1" applyFill="1" applyBorder="1" applyAlignment="1">
      <alignment horizontal="left" vertical="center" wrapText="1"/>
      <protection/>
    </xf>
    <xf numFmtId="0" fontId="9" fillId="0" borderId="51" xfId="58" applyFont="1" applyFill="1" applyBorder="1" applyAlignment="1" quotePrefix="1">
      <alignment horizontal="center" vertical="center"/>
      <protection/>
    </xf>
    <xf numFmtId="0" fontId="9" fillId="0" borderId="51" xfId="58" applyFont="1" applyFill="1" applyBorder="1" applyAlignment="1">
      <alignment horizontal="center" vertical="center"/>
      <protection/>
    </xf>
    <xf numFmtId="0" fontId="10" fillId="0" borderId="51" xfId="58" applyFont="1" applyFill="1" applyBorder="1" applyAlignment="1">
      <alignment horizontal="left" vertical="center"/>
      <protection/>
    </xf>
    <xf numFmtId="0" fontId="9" fillId="0" borderId="51" xfId="58" applyFont="1" applyFill="1" applyBorder="1" applyAlignment="1">
      <alignment horizontal="left" vertical="center" wrapText="1"/>
      <protection/>
    </xf>
    <xf numFmtId="0" fontId="10" fillId="0" borderId="51" xfId="58" applyFont="1" applyFill="1" applyBorder="1" applyAlignment="1">
      <alignment horizontal="left" vertical="center" wrapText="1"/>
      <protection/>
    </xf>
    <xf numFmtId="0" fontId="9" fillId="0" borderId="51" xfId="58" applyFont="1" applyFill="1" applyBorder="1" applyAlignment="1">
      <alignment horizontal="left" vertical="center"/>
      <protection/>
    </xf>
    <xf numFmtId="164" fontId="9" fillId="0" borderId="52" xfId="58" applyNumberFormat="1" applyFont="1" applyFill="1" applyBorder="1" applyAlignment="1">
      <alignment horizontal="center" vertical="center" wrapText="1"/>
      <protection/>
    </xf>
    <xf numFmtId="0" fontId="10" fillId="0" borderId="52" xfId="58" applyFont="1" applyBorder="1" applyAlignment="1">
      <alignment horizontal="center" vertical="center" wrapText="1"/>
      <protection/>
    </xf>
    <xf numFmtId="0" fontId="10" fillId="0" borderId="52" xfId="58" applyFont="1" applyBorder="1" applyAlignment="1">
      <alignment horizontal="center" vertical="center"/>
      <protection/>
    </xf>
    <xf numFmtId="0" fontId="9" fillId="0" borderId="52" xfId="58" applyFont="1" applyFill="1" applyBorder="1" applyAlignment="1">
      <alignment horizontal="center" vertical="center" wrapText="1"/>
      <protection/>
    </xf>
    <xf numFmtId="0" fontId="9" fillId="0" borderId="64" xfId="58" applyFont="1" applyFill="1" applyBorder="1" applyAlignment="1" quotePrefix="1">
      <alignment horizontal="center" vertical="center"/>
      <protection/>
    </xf>
    <xf numFmtId="0" fontId="9" fillId="0" borderId="64" xfId="58" applyFont="1" applyFill="1" applyBorder="1" applyAlignment="1">
      <alignment horizontal="center" vertical="center"/>
      <protection/>
    </xf>
    <xf numFmtId="0" fontId="9" fillId="0" borderId="64" xfId="58" applyFont="1" applyFill="1" applyBorder="1" applyAlignment="1">
      <alignment horizontal="left" vertical="center" wrapText="1"/>
      <protection/>
    </xf>
    <xf numFmtId="0" fontId="9" fillId="0" borderId="64" xfId="58" applyFont="1" applyFill="1" applyBorder="1" applyAlignment="1">
      <alignment horizontal="left" vertical="center"/>
      <protection/>
    </xf>
    <xf numFmtId="165" fontId="9" fillId="0" borderId="51" xfId="58" applyNumberFormat="1" applyFont="1" applyFill="1" applyBorder="1" applyAlignment="1">
      <alignment vertical="center"/>
      <protection/>
    </xf>
    <xf numFmtId="164" fontId="8" fillId="0" borderId="0" xfId="58" applyNumberFormat="1" applyFont="1" applyFill="1" applyAlignment="1">
      <alignment horizontal="center"/>
      <protection/>
    </xf>
    <xf numFmtId="1" fontId="9" fillId="0" borderId="51" xfId="58" applyNumberFormat="1" applyFont="1" applyFill="1" applyBorder="1" applyAlignment="1" quotePrefix="1">
      <alignment horizontal="center" vertical="center"/>
      <protection/>
    </xf>
    <xf numFmtId="164" fontId="9" fillId="0" borderId="51" xfId="58" applyNumberFormat="1" applyFont="1" applyFill="1" applyBorder="1" applyAlignment="1">
      <alignment horizontal="center" vertical="center" wrapText="1"/>
      <protection/>
    </xf>
    <xf numFmtId="0" fontId="10" fillId="0" borderId="51" xfId="58" applyFont="1" applyBorder="1" applyAlignment="1">
      <alignment horizontal="center" vertical="center" wrapText="1"/>
      <protection/>
    </xf>
    <xf numFmtId="0" fontId="9" fillId="0" borderId="51" xfId="58" applyFont="1" applyFill="1" applyBorder="1" applyAlignment="1">
      <alignment vertical="center" wrapText="1"/>
      <protection/>
    </xf>
    <xf numFmtId="0" fontId="10" fillId="0" borderId="51" xfId="58" applyFont="1" applyBorder="1" applyAlignment="1">
      <alignment horizontal="center" vertical="center"/>
      <protection/>
    </xf>
    <xf numFmtId="0" fontId="9" fillId="0" borderId="51" xfId="58" applyFont="1" applyFill="1" applyBorder="1" applyAlignment="1">
      <alignment horizontal="center" vertical="center" wrapText="1"/>
      <protection/>
    </xf>
    <xf numFmtId="164" fontId="4" fillId="0" borderId="20" xfId="58" applyNumberFormat="1" applyFont="1" applyFill="1" applyBorder="1" applyAlignment="1" quotePrefix="1">
      <alignment horizontal="center" vertical="center"/>
      <protection/>
    </xf>
    <xf numFmtId="0" fontId="5" fillId="0" borderId="20" xfId="58" applyFont="1" applyFill="1" applyBorder="1" applyAlignment="1">
      <alignment horizontal="left" vertical="center" wrapText="1"/>
      <protection/>
    </xf>
    <xf numFmtId="165" fontId="4" fillId="0" borderId="20" xfId="58" applyNumberFormat="1" applyFont="1" applyFill="1" applyBorder="1" applyAlignment="1">
      <alignment vertical="center"/>
      <protection/>
    </xf>
    <xf numFmtId="3" fontId="4" fillId="0" borderId="20" xfId="58" applyNumberFormat="1" applyFont="1" applyFill="1" applyBorder="1" applyAlignment="1">
      <alignment horizontal="right" vertical="center" indent="2"/>
      <protection/>
    </xf>
    <xf numFmtId="164" fontId="6" fillId="0" borderId="20" xfId="58" applyNumberFormat="1" applyFont="1" applyFill="1" applyBorder="1" applyAlignment="1" quotePrefix="1">
      <alignment horizontal="center" vertical="center"/>
      <protection/>
    </xf>
    <xf numFmtId="0" fontId="7" fillId="0" borderId="20" xfId="58" applyFont="1" applyFill="1" applyBorder="1" applyAlignment="1">
      <alignment horizontal="left" vertical="center" wrapText="1"/>
      <protection/>
    </xf>
    <xf numFmtId="165" fontId="6" fillId="0" borderId="20" xfId="58" applyNumberFormat="1" applyFont="1" applyFill="1" applyBorder="1" applyAlignment="1">
      <alignment vertical="center"/>
      <protection/>
    </xf>
    <xf numFmtId="3" fontId="6" fillId="0" borderId="20" xfId="58" applyNumberFormat="1" applyFont="1" applyFill="1" applyBorder="1" applyAlignment="1">
      <alignment horizontal="right" vertical="center" indent="2"/>
      <protection/>
    </xf>
    <xf numFmtId="0" fontId="6" fillId="0" borderId="20" xfId="58" applyFont="1" applyFill="1" applyBorder="1" applyAlignment="1">
      <alignment horizontal="left" vertical="center"/>
      <protection/>
    </xf>
    <xf numFmtId="0" fontId="4" fillId="0" borderId="20" xfId="58" applyFont="1" applyFill="1" applyBorder="1" applyAlignment="1">
      <alignment horizontal="left" vertical="center"/>
      <protection/>
    </xf>
    <xf numFmtId="166" fontId="4" fillId="0" borderId="20" xfId="58" applyNumberFormat="1" applyFont="1" applyFill="1" applyBorder="1" applyAlignment="1">
      <alignment horizontal="left" vertical="center"/>
      <protection/>
    </xf>
    <xf numFmtId="0" fontId="5" fillId="0" borderId="20" xfId="58" applyFont="1" applyFill="1" applyBorder="1" applyAlignment="1">
      <alignment vertical="center"/>
      <protection/>
    </xf>
    <xf numFmtId="0" fontId="5" fillId="0" borderId="20" xfId="58" applyFont="1" applyFill="1" applyBorder="1" applyAlignment="1">
      <alignment vertical="center" wrapText="1"/>
      <protection/>
    </xf>
    <xf numFmtId="0" fontId="5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horizontal="left" vertical="center" wrapText="1"/>
      <protection/>
    </xf>
    <xf numFmtId="0" fontId="4" fillId="0" borderId="20" xfId="58" applyFont="1" applyFill="1" applyBorder="1" applyAlignment="1">
      <alignment horizontal="left" vertical="center" wrapText="1"/>
      <protection/>
    </xf>
    <xf numFmtId="0" fontId="4" fillId="36" borderId="20" xfId="58" applyFont="1" applyFill="1" applyBorder="1" applyAlignment="1">
      <alignment horizontal="left" vertical="center" wrapText="1"/>
      <protection/>
    </xf>
    <xf numFmtId="0" fontId="6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 wrapText="1"/>
      <protection/>
    </xf>
    <xf numFmtId="0" fontId="4" fillId="0" borderId="20" xfId="58" applyFont="1" applyFill="1" applyBorder="1" applyAlignment="1">
      <alignment vertical="center"/>
      <protection/>
    </xf>
    <xf numFmtId="0" fontId="4" fillId="0" borderId="20" xfId="58" applyFont="1" applyFill="1" applyBorder="1" applyAlignment="1">
      <alignment horizontal="center" vertical="center"/>
      <protection/>
    </xf>
    <xf numFmtId="164" fontId="6" fillId="0" borderId="20" xfId="58" applyNumberFormat="1" applyFont="1" applyFill="1" applyBorder="1" applyAlignment="1">
      <alignment horizontal="center" vertical="center" wrapText="1"/>
      <protection/>
    </xf>
    <xf numFmtId="0" fontId="7" fillId="0" borderId="20" xfId="58" applyFont="1" applyBorder="1" applyAlignment="1">
      <alignment horizontal="center" vertical="center" wrapText="1"/>
      <protection/>
    </xf>
    <xf numFmtId="0" fontId="6" fillId="0" borderId="20" xfId="58" applyFont="1" applyFill="1" applyBorder="1" applyAlignment="1">
      <alignment horizontal="center" vertical="center"/>
      <protection/>
    </xf>
    <xf numFmtId="0" fontId="7" fillId="0" borderId="20" xfId="58" applyFont="1" applyBorder="1" applyAlignment="1">
      <alignment horizontal="center" vertical="center"/>
      <protection/>
    </xf>
    <xf numFmtId="0" fontId="6" fillId="0" borderId="20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 wrapText="1"/>
      <protection/>
    </xf>
    <xf numFmtId="0" fontId="7" fillId="0" borderId="20" xfId="58" applyFont="1" applyFill="1" applyBorder="1" applyAlignment="1">
      <alignment horizontal="center" vertical="center"/>
      <protection/>
    </xf>
    <xf numFmtId="164" fontId="8" fillId="0" borderId="39" xfId="58" applyNumberFormat="1" applyFont="1" applyFill="1" applyBorder="1" applyAlignment="1">
      <alignment horizontal="center"/>
      <protection/>
    </xf>
    <xf numFmtId="164" fontId="8" fillId="0" borderId="43" xfId="58" applyNumberFormat="1" applyFont="1" applyFill="1" applyBorder="1" applyAlignment="1">
      <alignment horizontal="center"/>
      <protection/>
    </xf>
    <xf numFmtId="164" fontId="3" fillId="0" borderId="39" xfId="58" applyNumberFormat="1" applyFont="1" applyFill="1" applyBorder="1" applyAlignment="1">
      <alignment horizontal="center" vertical="center"/>
      <protection/>
    </xf>
    <xf numFmtId="164" fontId="3" fillId="0" borderId="43" xfId="58" applyNumberFormat="1" applyFont="1" applyFill="1" applyBorder="1" applyAlignment="1">
      <alignment horizontal="center" vertical="center"/>
      <protection/>
    </xf>
    <xf numFmtId="0" fontId="6" fillId="0" borderId="39" xfId="58" applyFont="1" applyFill="1" applyBorder="1" applyAlignment="1">
      <alignment horizontal="right"/>
      <protection/>
    </xf>
    <xf numFmtId="0" fontId="6" fillId="0" borderId="43" xfId="58" applyFont="1" applyFill="1" applyBorder="1" applyAlignment="1">
      <alignment horizontal="right"/>
      <protection/>
    </xf>
    <xf numFmtId="0" fontId="4" fillId="0" borderId="20" xfId="58" applyNumberFormat="1" applyFont="1" applyFill="1" applyBorder="1" applyAlignment="1">
      <alignment vertical="center"/>
      <protection/>
    </xf>
    <xf numFmtId="1" fontId="4" fillId="0" borderId="20" xfId="58" applyNumberFormat="1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0" fontId="36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4" fontId="3" fillId="0" borderId="50" xfId="58" applyNumberFormat="1" applyFont="1" applyFill="1" applyBorder="1" applyAlignment="1">
      <alignment horizontal="center" vertical="center"/>
      <protection/>
    </xf>
    <xf numFmtId="164" fontId="3" fillId="0" borderId="0" xfId="58" applyNumberFormat="1" applyFont="1" applyFill="1" applyBorder="1" applyAlignment="1">
      <alignment horizontal="center" vertical="center"/>
      <protection/>
    </xf>
    <xf numFmtId="0" fontId="4" fillId="0" borderId="20" xfId="58" applyFont="1" applyFill="1" applyBorder="1" applyAlignment="1" quotePrefix="1">
      <alignment horizontal="center" vertical="center"/>
      <protection/>
    </xf>
    <xf numFmtId="0" fontId="6" fillId="0" borderId="20" xfId="58" applyFont="1" applyFill="1" applyBorder="1" applyAlignment="1" quotePrefix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right"/>
      <protection/>
    </xf>
    <xf numFmtId="164" fontId="8" fillId="0" borderId="0" xfId="58" applyNumberFormat="1" applyFont="1" applyFill="1" applyBorder="1" applyAlignment="1">
      <alignment horizontal="center"/>
      <protection/>
    </xf>
    <xf numFmtId="0" fontId="36" fillId="0" borderId="39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5" fillId="0" borderId="39" xfId="58" applyFont="1" applyBorder="1" applyAlignment="1">
      <alignment horizontal="center"/>
      <protection/>
    </xf>
    <xf numFmtId="0" fontId="5" fillId="0" borderId="43" xfId="58" applyFont="1" applyBorder="1" applyAlignment="1">
      <alignment horizontal="center"/>
      <protection/>
    </xf>
    <xf numFmtId="0" fontId="5" fillId="0" borderId="28" xfId="58" applyFont="1" applyBorder="1" applyAlignment="1">
      <alignment horizontal="center"/>
      <protection/>
    </xf>
    <xf numFmtId="0" fontId="6" fillId="0" borderId="28" xfId="58" applyFont="1" applyFill="1" applyBorder="1" applyAlignment="1">
      <alignment horizontal="right"/>
      <protection/>
    </xf>
    <xf numFmtId="0" fontId="4" fillId="0" borderId="0" xfId="58" applyFont="1" applyFill="1" applyBorder="1" applyAlignment="1">
      <alignment horizontal="right"/>
      <protection/>
    </xf>
    <xf numFmtId="164" fontId="8" fillId="0" borderId="20" xfId="58" applyNumberFormat="1" applyFont="1" applyFill="1" applyBorder="1" applyAlignment="1">
      <alignment horizontal="center"/>
      <protection/>
    </xf>
    <xf numFmtId="164" fontId="3" fillId="0" borderId="20" xfId="58" applyNumberFormat="1" applyFont="1" applyFill="1" applyBorder="1" applyAlignment="1">
      <alignment horizontal="center" vertical="center"/>
      <protection/>
    </xf>
    <xf numFmtId="0" fontId="5" fillId="0" borderId="20" xfId="58" applyFont="1" applyFill="1" applyBorder="1" applyAlignment="1">
      <alignment horizontal="left" vertical="center"/>
      <protection/>
    </xf>
    <xf numFmtId="3" fontId="6" fillId="0" borderId="20" xfId="58" applyNumberFormat="1" applyFont="1" applyFill="1" applyBorder="1" applyAlignment="1">
      <alignment horizontal="right" vertical="center"/>
      <protection/>
    </xf>
    <xf numFmtId="3" fontId="4" fillId="0" borderId="20" xfId="58" applyNumberFormat="1" applyFont="1" applyFill="1" applyBorder="1" applyAlignment="1">
      <alignment horizontal="right" vertical="center"/>
      <protection/>
    </xf>
    <xf numFmtId="0" fontId="7" fillId="0" borderId="20" xfId="58" applyFont="1" applyFill="1" applyBorder="1" applyAlignment="1">
      <alignment horizontal="left" vertical="center"/>
      <protection/>
    </xf>
    <xf numFmtId="0" fontId="6" fillId="0" borderId="20" xfId="58" applyFont="1" applyFill="1" applyBorder="1" applyAlignment="1">
      <alignment horizontal="right" vertical="center"/>
      <protection/>
    </xf>
    <xf numFmtId="3" fontId="4" fillId="0" borderId="39" xfId="58" applyNumberFormat="1" applyFont="1" applyFill="1" applyBorder="1" applyAlignment="1">
      <alignment horizontal="right" vertical="center" indent="2"/>
      <protection/>
    </xf>
    <xf numFmtId="3" fontId="4" fillId="0" borderId="43" xfId="58" applyNumberFormat="1" applyFont="1" applyFill="1" applyBorder="1" applyAlignment="1">
      <alignment horizontal="right" vertical="center" indent="2"/>
      <protection/>
    </xf>
    <xf numFmtId="3" fontId="4" fillId="0" borderId="28" xfId="58" applyNumberFormat="1" applyFont="1" applyFill="1" applyBorder="1" applyAlignment="1">
      <alignment horizontal="right" vertical="center" indent="2"/>
      <protection/>
    </xf>
    <xf numFmtId="0" fontId="4" fillId="0" borderId="39" xfId="58" applyFont="1" applyFill="1" applyBorder="1" applyAlignment="1" quotePrefix="1">
      <alignment horizontal="center" vertical="center"/>
      <protection/>
    </xf>
    <xf numFmtId="0" fontId="4" fillId="0" borderId="28" xfId="58" applyFont="1" applyFill="1" applyBorder="1" applyAlignment="1" quotePrefix="1">
      <alignment horizontal="center" vertical="center"/>
      <protection/>
    </xf>
    <xf numFmtId="0" fontId="5" fillId="0" borderId="39" xfId="58" applyFont="1" applyFill="1" applyBorder="1" applyAlignment="1">
      <alignment horizontal="left" vertical="center"/>
      <protection/>
    </xf>
    <xf numFmtId="0" fontId="5" fillId="0" borderId="43" xfId="58" applyFont="1" applyFill="1" applyBorder="1" applyAlignment="1">
      <alignment horizontal="left" vertical="center"/>
      <protection/>
    </xf>
    <xf numFmtId="0" fontId="5" fillId="0" borderId="28" xfId="58" applyFont="1" applyFill="1" applyBorder="1" applyAlignment="1">
      <alignment horizontal="left" vertical="center"/>
      <protection/>
    </xf>
    <xf numFmtId="0" fontId="4" fillId="0" borderId="39" xfId="58" applyFont="1" applyFill="1" applyBorder="1" applyAlignment="1">
      <alignment horizontal="left" vertical="center" wrapText="1"/>
      <protection/>
    </xf>
    <xf numFmtId="0" fontId="4" fillId="0" borderId="43" xfId="58" applyFont="1" applyFill="1" applyBorder="1" applyAlignment="1">
      <alignment horizontal="left" vertical="center" wrapText="1"/>
      <protection/>
    </xf>
    <xf numFmtId="0" fontId="4" fillId="0" borderId="28" xfId="58" applyFont="1" applyFill="1" applyBorder="1" applyAlignment="1">
      <alignment horizontal="left" vertical="center" wrapText="1"/>
      <protection/>
    </xf>
    <xf numFmtId="0" fontId="5" fillId="0" borderId="39" xfId="58" applyFont="1" applyFill="1" applyBorder="1" applyAlignment="1">
      <alignment horizontal="left" vertical="center" wrapText="1"/>
      <protection/>
    </xf>
    <xf numFmtId="0" fontId="5" fillId="0" borderId="43" xfId="58" applyFont="1" applyFill="1" applyBorder="1" applyAlignment="1">
      <alignment horizontal="left" vertical="center" wrapText="1"/>
      <protection/>
    </xf>
    <xf numFmtId="0" fontId="5" fillId="0" borderId="28" xfId="58" applyFont="1" applyFill="1" applyBorder="1" applyAlignment="1">
      <alignment horizontal="left" vertical="center" wrapText="1"/>
      <protection/>
    </xf>
    <xf numFmtId="0" fontId="6" fillId="0" borderId="39" xfId="58" applyFont="1" applyFill="1" applyBorder="1" applyAlignment="1" quotePrefix="1">
      <alignment horizontal="center" vertical="center"/>
      <protection/>
    </xf>
    <xf numFmtId="0" fontId="6" fillId="0" borderId="28" xfId="58" applyFont="1" applyFill="1" applyBorder="1" applyAlignment="1" quotePrefix="1">
      <alignment horizontal="center" vertical="center"/>
      <protection/>
    </xf>
    <xf numFmtId="0" fontId="7" fillId="0" borderId="39" xfId="58" applyFont="1" applyFill="1" applyBorder="1" applyAlignment="1">
      <alignment horizontal="left" vertical="center"/>
      <protection/>
    </xf>
    <xf numFmtId="0" fontId="7" fillId="0" borderId="43" xfId="58" applyFont="1" applyFill="1" applyBorder="1" applyAlignment="1">
      <alignment horizontal="left" vertical="center"/>
      <protection/>
    </xf>
    <xf numFmtId="0" fontId="7" fillId="0" borderId="28" xfId="58" applyFont="1" applyFill="1" applyBorder="1" applyAlignment="1">
      <alignment horizontal="left" vertical="center"/>
      <protection/>
    </xf>
    <xf numFmtId="0" fontId="6" fillId="0" borderId="39" xfId="58" applyFont="1" applyFill="1" applyBorder="1" applyAlignment="1">
      <alignment horizontal="left" vertical="center" wrapText="1"/>
      <protection/>
    </xf>
    <xf numFmtId="0" fontId="6" fillId="0" borderId="43" xfId="58" applyFont="1" applyFill="1" applyBorder="1" applyAlignment="1">
      <alignment horizontal="left" vertical="center" wrapText="1"/>
      <protection/>
    </xf>
    <xf numFmtId="0" fontId="6" fillId="0" borderId="28" xfId="58" applyFont="1" applyFill="1" applyBorder="1" applyAlignment="1">
      <alignment horizontal="left" vertical="center" wrapText="1"/>
      <protection/>
    </xf>
    <xf numFmtId="3" fontId="6" fillId="0" borderId="39" xfId="58" applyNumberFormat="1" applyFont="1" applyFill="1" applyBorder="1" applyAlignment="1">
      <alignment horizontal="right" vertical="center" indent="2"/>
      <protection/>
    </xf>
    <xf numFmtId="3" fontId="6" fillId="0" borderId="43" xfId="58" applyNumberFormat="1" applyFont="1" applyFill="1" applyBorder="1" applyAlignment="1">
      <alignment horizontal="right" vertical="center" indent="2"/>
      <protection/>
    </xf>
    <xf numFmtId="3" fontId="6" fillId="0" borderId="28" xfId="58" applyNumberFormat="1" applyFont="1" applyFill="1" applyBorder="1" applyAlignment="1">
      <alignment horizontal="right" vertical="center" indent="2"/>
      <protection/>
    </xf>
    <xf numFmtId="0" fontId="7" fillId="0" borderId="39" xfId="58" applyFont="1" applyFill="1" applyBorder="1" applyAlignment="1">
      <alignment horizontal="left" vertical="center" wrapText="1"/>
      <protection/>
    </xf>
    <xf numFmtId="0" fontId="7" fillId="0" borderId="43" xfId="58" applyFont="1" applyFill="1" applyBorder="1" applyAlignment="1">
      <alignment horizontal="left" vertical="center" wrapText="1"/>
      <protection/>
    </xf>
    <xf numFmtId="0" fontId="7" fillId="0" borderId="28" xfId="58" applyFont="1" applyFill="1" applyBorder="1" applyAlignment="1">
      <alignment horizontal="left" vertical="center" wrapText="1"/>
      <protection/>
    </xf>
    <xf numFmtId="0" fontId="6" fillId="0" borderId="39" xfId="58" applyFont="1" applyFill="1" applyBorder="1" applyAlignment="1">
      <alignment horizontal="center" vertical="center"/>
      <protection/>
    </xf>
    <xf numFmtId="0" fontId="6" fillId="0" borderId="43" xfId="58" applyFont="1" applyFill="1" applyBorder="1" applyAlignment="1">
      <alignment horizontal="center" vertical="center"/>
      <protection/>
    </xf>
    <xf numFmtId="0" fontId="6" fillId="0" borderId="28" xfId="58" applyFont="1" applyFill="1" applyBorder="1" applyAlignment="1">
      <alignment horizontal="center" vertical="center"/>
      <protection/>
    </xf>
    <xf numFmtId="0" fontId="6" fillId="0" borderId="39" xfId="58" applyFont="1" applyFill="1" applyBorder="1" applyAlignment="1">
      <alignment horizontal="center" vertical="center" wrapText="1"/>
      <protection/>
    </xf>
    <xf numFmtId="0" fontId="6" fillId="0" borderId="43" xfId="58" applyFont="1" applyFill="1" applyBorder="1" applyAlignment="1">
      <alignment horizontal="center" vertical="center" wrapText="1"/>
      <protection/>
    </xf>
    <xf numFmtId="0" fontId="6" fillId="0" borderId="28" xfId="58" applyFont="1" applyFill="1" applyBorder="1" applyAlignment="1">
      <alignment horizontal="center" vertical="center" wrapText="1"/>
      <protection/>
    </xf>
    <xf numFmtId="0" fontId="7" fillId="0" borderId="39" xfId="58" applyFont="1" applyBorder="1" applyAlignment="1">
      <alignment horizontal="center" vertical="center" wrapText="1"/>
      <protection/>
    </xf>
    <xf numFmtId="0" fontId="7" fillId="0" borderId="43" xfId="58" applyFont="1" applyBorder="1" applyAlignment="1">
      <alignment horizontal="center" vertical="center" wrapText="1"/>
      <protection/>
    </xf>
    <xf numFmtId="0" fontId="7" fillId="0" borderId="28" xfId="58" applyFont="1" applyBorder="1" applyAlignment="1">
      <alignment horizontal="center" vertical="center" wrapText="1"/>
      <protection/>
    </xf>
    <xf numFmtId="1" fontId="4" fillId="0" borderId="39" xfId="58" applyNumberFormat="1" applyFont="1" applyFill="1" applyBorder="1" applyAlignment="1">
      <alignment horizontal="center" vertical="center"/>
      <protection/>
    </xf>
    <xf numFmtId="1" fontId="4" fillId="0" borderId="28" xfId="58" applyNumberFormat="1" applyFont="1" applyFill="1" applyBorder="1" applyAlignment="1">
      <alignment horizontal="center" vertical="center"/>
      <protection/>
    </xf>
    <xf numFmtId="0" fontId="4" fillId="0" borderId="39" xfId="58" applyFont="1" applyFill="1" applyBorder="1" applyAlignment="1">
      <alignment horizontal="center" vertical="center"/>
      <protection/>
    </xf>
    <xf numFmtId="0" fontId="4" fillId="0" borderId="43" xfId="58" applyFont="1" applyFill="1" applyBorder="1" applyAlignment="1">
      <alignment horizontal="center" vertical="center"/>
      <protection/>
    </xf>
    <xf numFmtId="0" fontId="4" fillId="0" borderId="28" xfId="58" applyFont="1" applyFill="1" applyBorder="1" applyAlignment="1">
      <alignment horizontal="center" vertical="center"/>
      <protection/>
    </xf>
    <xf numFmtId="164" fontId="6" fillId="0" borderId="39" xfId="58" applyNumberFormat="1" applyFont="1" applyFill="1" applyBorder="1" applyAlignment="1">
      <alignment horizontal="center" vertical="center" wrapText="1"/>
      <protection/>
    </xf>
    <xf numFmtId="164" fontId="6" fillId="0" borderId="28" xfId="58" applyNumberFormat="1" applyFont="1" applyFill="1" applyBorder="1" applyAlignment="1">
      <alignment horizontal="center" vertical="center" wrapText="1"/>
      <protection/>
    </xf>
    <xf numFmtId="0" fontId="5" fillId="0" borderId="39" xfId="58" applyFont="1" applyBorder="1" applyAlignment="1">
      <alignment horizontal="center" vertical="center"/>
      <protection/>
    </xf>
    <xf numFmtId="0" fontId="5" fillId="0" borderId="43" xfId="58" applyFont="1" applyBorder="1" applyAlignment="1">
      <alignment horizontal="center" vertical="center"/>
      <protection/>
    </xf>
    <xf numFmtId="0" fontId="5" fillId="0" borderId="28" xfId="58" applyFont="1" applyBorder="1" applyAlignment="1">
      <alignment horizontal="center" vertical="center"/>
      <protection/>
    </xf>
    <xf numFmtId="0" fontId="5" fillId="0" borderId="62" xfId="58" applyFont="1" applyBorder="1" applyAlignment="1">
      <alignment horizontal="center"/>
      <protection/>
    </xf>
    <xf numFmtId="0" fontId="5" fillId="0" borderId="42" xfId="58" applyFont="1" applyBorder="1" applyAlignment="1">
      <alignment horizontal="center"/>
      <protection/>
    </xf>
    <xf numFmtId="0" fontId="24" fillId="0" borderId="0" xfId="58" applyFont="1" applyAlignment="1">
      <alignment horizontal="right"/>
      <protection/>
    </xf>
    <xf numFmtId="0" fontId="10" fillId="0" borderId="0" xfId="58" applyFont="1" applyAlignment="1">
      <alignment horizontal="center"/>
      <protection/>
    </xf>
    <xf numFmtId="167" fontId="28" fillId="0" borderId="55" xfId="63" applyNumberFormat="1" applyFont="1" applyFill="1" applyBorder="1" applyAlignment="1">
      <alignment horizontal="center" vertical="center" wrapText="1"/>
      <protection/>
    </xf>
    <xf numFmtId="167" fontId="28" fillId="0" borderId="65" xfId="63" applyNumberFormat="1" applyFont="1" applyFill="1" applyBorder="1" applyAlignment="1">
      <alignment horizontal="center" vertical="center" wrapText="1"/>
      <protection/>
    </xf>
    <xf numFmtId="164" fontId="8" fillId="0" borderId="42" xfId="58" applyNumberFormat="1" applyFont="1" applyFill="1" applyBorder="1" applyAlignment="1">
      <alignment horizontal="center"/>
      <protection/>
    </xf>
    <xf numFmtId="0" fontId="2" fillId="0" borderId="0" xfId="58" applyFont="1" applyAlignment="1">
      <alignment horizontal="right"/>
      <protection/>
    </xf>
    <xf numFmtId="0" fontId="2" fillId="0" borderId="0" xfId="58" applyAlignment="1">
      <alignment horizontal="right"/>
      <protection/>
    </xf>
    <xf numFmtId="167" fontId="16" fillId="0" borderId="66" xfId="63" applyNumberFormat="1" applyFont="1" applyFill="1" applyBorder="1" applyAlignment="1">
      <alignment horizontal="center" vertical="center" wrapText="1"/>
      <protection/>
    </xf>
    <xf numFmtId="167" fontId="16" fillId="0" borderId="36" xfId="63" applyNumberFormat="1" applyFont="1" applyFill="1" applyBorder="1" applyAlignment="1">
      <alignment horizontal="center" vertical="center" wrapText="1"/>
      <protection/>
    </xf>
    <xf numFmtId="0" fontId="5" fillId="0" borderId="0" xfId="62" applyFont="1" applyAlignment="1">
      <alignment horizontal="right"/>
      <protection/>
    </xf>
    <xf numFmtId="0" fontId="20" fillId="0" borderId="0" xfId="62" applyFont="1" applyAlignment="1">
      <alignment horizontal="center"/>
      <protection/>
    </xf>
    <xf numFmtId="0" fontId="7" fillId="0" borderId="20" xfId="62" applyFont="1" applyBorder="1" applyAlignment="1">
      <alignment horizontal="center" vertical="center" wrapText="1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23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 vertical="center" wrapText="1"/>
      <protection/>
    </xf>
    <xf numFmtId="0" fontId="11" fillId="0" borderId="0" xfId="58" applyFont="1" applyAlignment="1">
      <alignment horizontal="center"/>
      <protection/>
    </xf>
    <xf numFmtId="0" fontId="18" fillId="0" borderId="67" xfId="63" applyFont="1" applyFill="1" applyBorder="1" applyAlignment="1">
      <alignment horizontal="justify" vertical="center" wrapText="1"/>
      <protection/>
    </xf>
    <xf numFmtId="0" fontId="18" fillId="0" borderId="0" xfId="63" applyFont="1" applyFill="1" applyBorder="1" applyAlignment="1">
      <alignment horizontal="justify" vertical="center" wrapText="1"/>
      <protection/>
    </xf>
    <xf numFmtId="0" fontId="15" fillId="0" borderId="0" xfId="63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3" fontId="4" fillId="0" borderId="0" xfId="58" applyNumberFormat="1" applyFont="1" applyFill="1" applyAlignment="1">
      <alignment horizontal="center"/>
      <protection/>
    </xf>
    <xf numFmtId="3" fontId="9" fillId="0" borderId="39" xfId="58" applyNumberFormat="1" applyFont="1" applyFill="1" applyBorder="1" applyAlignment="1">
      <alignment horizontal="center" vertical="center"/>
      <protection/>
    </xf>
    <xf numFmtId="3" fontId="9" fillId="0" borderId="43" xfId="58" applyNumberFormat="1" applyFont="1" applyFill="1" applyBorder="1" applyAlignment="1">
      <alignment horizontal="center" vertical="center"/>
      <protection/>
    </xf>
    <xf numFmtId="3" fontId="9" fillId="0" borderId="28" xfId="58" applyNumberFormat="1" applyFont="1" applyFill="1" applyBorder="1" applyAlignment="1">
      <alignment horizontal="center" vertical="center"/>
      <protection/>
    </xf>
    <xf numFmtId="0" fontId="4" fillId="0" borderId="0" xfId="58" applyFont="1" applyFill="1" applyAlignment="1">
      <alignment horizontal="center"/>
      <protection/>
    </xf>
    <xf numFmtId="0" fontId="10" fillId="0" borderId="39" xfId="58" applyFont="1" applyFill="1" applyBorder="1" applyAlignment="1">
      <alignment horizontal="left" vertical="center"/>
      <protection/>
    </xf>
    <xf numFmtId="0" fontId="10" fillId="0" borderId="43" xfId="58" applyFont="1" applyFill="1" applyBorder="1" applyAlignment="1">
      <alignment horizontal="left" vertical="center"/>
      <protection/>
    </xf>
    <xf numFmtId="0" fontId="10" fillId="0" borderId="28" xfId="58" applyFont="1" applyFill="1" applyBorder="1" applyAlignment="1">
      <alignment horizontal="left" vertical="center"/>
      <protection/>
    </xf>
    <xf numFmtId="3" fontId="9" fillId="0" borderId="20" xfId="58" applyNumberFormat="1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left" vertical="center" wrapText="1"/>
      <protection/>
    </xf>
    <xf numFmtId="0" fontId="10" fillId="0" borderId="43" xfId="58" applyFont="1" applyFill="1" applyBorder="1" applyAlignment="1">
      <alignment horizontal="left" vertical="center" wrapText="1"/>
      <protection/>
    </xf>
    <xf numFmtId="0" fontId="10" fillId="0" borderId="28" xfId="58" applyFont="1" applyFill="1" applyBorder="1" applyAlignment="1">
      <alignment horizontal="left" vertical="center" wrapText="1"/>
      <protection/>
    </xf>
    <xf numFmtId="0" fontId="9" fillId="0" borderId="39" xfId="58" applyFont="1" applyFill="1" applyBorder="1" applyAlignment="1">
      <alignment horizontal="left" vertical="center" wrapText="1"/>
      <protection/>
    </xf>
    <xf numFmtId="0" fontId="9" fillId="0" borderId="43" xfId="58" applyFont="1" applyFill="1" applyBorder="1" applyAlignment="1">
      <alignment horizontal="left" vertical="center" wrapText="1"/>
      <protection/>
    </xf>
    <xf numFmtId="0" fontId="9" fillId="0" borderId="28" xfId="58" applyFont="1" applyFill="1" applyBorder="1" applyAlignment="1">
      <alignment horizontal="left" vertical="center" wrapText="1"/>
      <protection/>
    </xf>
    <xf numFmtId="0" fontId="9" fillId="0" borderId="39" xfId="58" applyFont="1" applyFill="1" applyBorder="1" applyAlignment="1">
      <alignment horizontal="left" vertical="center"/>
      <protection/>
    </xf>
    <xf numFmtId="0" fontId="9" fillId="0" borderId="43" xfId="58" applyFont="1" applyFill="1" applyBorder="1" applyAlignment="1">
      <alignment horizontal="left" vertical="center"/>
      <protection/>
    </xf>
    <xf numFmtId="3" fontId="9" fillId="33" borderId="42" xfId="58" applyNumberFormat="1" applyFont="1" applyFill="1" applyBorder="1" applyAlignment="1">
      <alignment horizontal="center" vertical="center"/>
      <protection/>
    </xf>
    <xf numFmtId="3" fontId="9" fillId="33" borderId="68" xfId="58" applyNumberFormat="1" applyFont="1" applyFill="1" applyBorder="1" applyAlignment="1">
      <alignment horizontal="center" vertical="center"/>
      <protection/>
    </xf>
    <xf numFmtId="3" fontId="9" fillId="33" borderId="0" xfId="58" applyNumberFormat="1" applyFont="1" applyFill="1" applyBorder="1" applyAlignment="1">
      <alignment horizontal="center" vertical="center"/>
      <protection/>
    </xf>
    <xf numFmtId="0" fontId="9" fillId="0" borderId="39" xfId="58" applyFont="1" applyFill="1" applyBorder="1" applyAlignment="1">
      <alignment vertical="center" wrapText="1"/>
      <protection/>
    </xf>
    <xf numFmtId="0" fontId="9" fillId="0" borderId="43" xfId="58" applyFont="1" applyFill="1" applyBorder="1" applyAlignment="1">
      <alignment vertical="center" wrapText="1"/>
      <protection/>
    </xf>
    <xf numFmtId="0" fontId="10" fillId="0" borderId="39" xfId="58" applyFont="1" applyBorder="1" applyAlignment="1">
      <alignment horizontal="center" vertical="center" wrapText="1"/>
      <protection/>
    </xf>
    <xf numFmtId="0" fontId="11" fillId="0" borderId="43" xfId="58" applyFont="1" applyBorder="1" applyAlignment="1">
      <alignment horizontal="center"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50" fillId="0" borderId="39" xfId="58" applyNumberFormat="1" applyFont="1" applyFill="1" applyBorder="1" applyAlignment="1">
      <alignment horizontal="center" vertical="center"/>
      <protection/>
    </xf>
    <xf numFmtId="3" fontId="50" fillId="0" borderId="43" xfId="58" applyNumberFormat="1" applyFont="1" applyFill="1" applyBorder="1" applyAlignment="1">
      <alignment horizontal="center" vertical="center"/>
      <protection/>
    </xf>
    <xf numFmtId="3" fontId="50" fillId="0" borderId="28" xfId="58" applyNumberFormat="1" applyFont="1" applyFill="1" applyBorder="1" applyAlignment="1">
      <alignment horizontal="center" vertical="center"/>
      <protection/>
    </xf>
    <xf numFmtId="0" fontId="9" fillId="0" borderId="20" xfId="58" applyFont="1" applyFill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/>
      <protection/>
    </xf>
    <xf numFmtId="0" fontId="10" fillId="0" borderId="20" xfId="58" applyFont="1" applyBorder="1" applyAlignment="1">
      <alignment horizontal="center" vertical="center" wrapText="1"/>
      <protection/>
    </xf>
    <xf numFmtId="164" fontId="49" fillId="0" borderId="0" xfId="58" applyNumberFormat="1" applyFont="1" applyFill="1" applyAlignment="1">
      <alignment horizontal="center"/>
      <protection/>
    </xf>
    <xf numFmtId="164" fontId="39" fillId="0" borderId="0" xfId="58" applyNumberFormat="1" applyFont="1" applyFill="1" applyAlignment="1">
      <alignment horizontal="center"/>
      <protection/>
    </xf>
    <xf numFmtId="0" fontId="5" fillId="0" borderId="42" xfId="58" applyFont="1" applyBorder="1" applyAlignment="1">
      <alignment/>
      <protection/>
    </xf>
    <xf numFmtId="0" fontId="6" fillId="0" borderId="42" xfId="58" applyFont="1" applyFill="1" applyBorder="1" applyAlignment="1">
      <alignment horizontal="right"/>
      <protection/>
    </xf>
    <xf numFmtId="0" fontId="11" fillId="0" borderId="0" xfId="58" applyFont="1" applyBorder="1" applyAlignment="1">
      <alignment horizontal="center"/>
      <protection/>
    </xf>
    <xf numFmtId="0" fontId="11" fillId="0" borderId="20" xfId="58" applyFont="1" applyBorder="1" applyAlignment="1">
      <alignment horizontal="center"/>
      <protection/>
    </xf>
    <xf numFmtId="0" fontId="10" fillId="0" borderId="20" xfId="58" applyFont="1" applyBorder="1" applyAlignment="1">
      <alignment horizontal="center"/>
      <protection/>
    </xf>
    <xf numFmtId="0" fontId="23" fillId="0" borderId="0" xfId="58" applyFont="1" applyAlignment="1">
      <alignment horizontal="center"/>
      <protection/>
    </xf>
    <xf numFmtId="0" fontId="11" fillId="0" borderId="20" xfId="58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24" fillId="0" borderId="0" xfId="58" applyFont="1" applyAlignment="1">
      <alignment horizontal="center"/>
      <protection/>
    </xf>
    <xf numFmtId="0" fontId="10" fillId="0" borderId="0" xfId="65" applyFont="1" applyBorder="1" applyAlignment="1">
      <alignment horizontal="center" vertical="center"/>
      <protection/>
    </xf>
    <xf numFmtId="0" fontId="11" fillId="0" borderId="0" xfId="65" applyFont="1" applyBorder="1" applyAlignment="1">
      <alignment horizontal="right" vertical="center"/>
      <protection/>
    </xf>
    <xf numFmtId="167" fontId="16" fillId="0" borderId="47" xfId="63" applyNumberFormat="1" applyFont="1" applyFill="1" applyBorder="1" applyAlignment="1">
      <alignment horizontal="left" vertical="center" wrapText="1" indent="2"/>
      <protection/>
    </xf>
    <xf numFmtId="167" fontId="16" fillId="0" borderId="58" xfId="63" applyNumberFormat="1" applyFont="1" applyFill="1" applyBorder="1" applyAlignment="1">
      <alignment horizontal="left" vertical="center" wrapText="1" indent="2"/>
      <protection/>
    </xf>
    <xf numFmtId="167" fontId="16" fillId="0" borderId="55" xfId="63" applyNumberFormat="1" applyFont="1" applyFill="1" applyBorder="1" applyAlignment="1">
      <alignment horizontal="center" vertical="center" wrapText="1"/>
      <protection/>
    </xf>
    <xf numFmtId="167" fontId="16" fillId="0" borderId="65" xfId="63" applyNumberFormat="1" applyFont="1" applyFill="1" applyBorder="1" applyAlignment="1">
      <alignment horizontal="center" vertical="center" wrapText="1"/>
      <protection/>
    </xf>
    <xf numFmtId="167" fontId="16" fillId="0" borderId="55" xfId="63" applyNumberFormat="1" applyFont="1" applyFill="1" applyBorder="1" applyAlignment="1">
      <alignment horizontal="center" vertical="center"/>
      <protection/>
    </xf>
    <xf numFmtId="167" fontId="16" fillId="0" borderId="65" xfId="63" applyNumberFormat="1" applyFont="1" applyFill="1" applyBorder="1" applyAlignment="1">
      <alignment horizontal="center" vertical="center"/>
      <protection/>
    </xf>
    <xf numFmtId="167" fontId="48" fillId="0" borderId="0" xfId="63" applyNumberFormat="1" applyFont="1" applyFill="1" applyAlignment="1">
      <alignment horizontal="center" vertical="center" wrapText="1"/>
      <protection/>
    </xf>
    <xf numFmtId="167" fontId="16" fillId="0" borderId="69" xfId="63" applyNumberFormat="1" applyFont="1" applyFill="1" applyBorder="1" applyAlignment="1">
      <alignment horizontal="center" vertical="center"/>
      <protection/>
    </xf>
    <xf numFmtId="167" fontId="16" fillId="0" borderId="70" xfId="63" applyNumberFormat="1" applyFont="1" applyFill="1" applyBorder="1" applyAlignment="1">
      <alignment horizontal="center" vertical="center"/>
      <protection/>
    </xf>
    <xf numFmtId="167" fontId="16" fillId="0" borderId="71" xfId="63" applyNumberFormat="1" applyFont="1" applyFill="1" applyBorder="1" applyAlignment="1">
      <alignment horizontal="center" vertical="center"/>
      <protection/>
    </xf>
    <xf numFmtId="167" fontId="40" fillId="0" borderId="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Fill="1" applyBorder="1" applyAlignment="1" applyProtection="1">
      <alignment horizontal="left"/>
      <protection/>
    </xf>
    <xf numFmtId="0" fontId="16" fillId="0" borderId="11" xfId="64" applyFont="1" applyFill="1" applyBorder="1" applyAlignment="1" applyProtection="1">
      <alignment horizontal="left"/>
      <protection/>
    </xf>
    <xf numFmtId="0" fontId="18" fillId="0" borderId="67" xfId="64" applyFont="1" applyFill="1" applyBorder="1" applyAlignment="1">
      <alignment horizontal="justify" vertical="center" wrapText="1"/>
      <protection/>
    </xf>
    <xf numFmtId="0" fontId="18" fillId="0" borderId="0" xfId="64" applyFont="1" applyFill="1" applyBorder="1" applyAlignment="1">
      <alignment horizontal="justify" vertical="center" wrapText="1"/>
      <protection/>
    </xf>
    <xf numFmtId="0" fontId="20" fillId="0" borderId="42" xfId="61" applyFont="1" applyBorder="1" applyAlignment="1">
      <alignment horizontal="center" wrapText="1"/>
      <protection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4" xfId="60"/>
    <cellStyle name="Normál_Bevételek" xfId="61"/>
    <cellStyle name="Normál_köt-önk feladatok" xfId="62"/>
    <cellStyle name="Normál_KVIREND" xfId="63"/>
    <cellStyle name="Normál_KVRENMUNKA" xfId="64"/>
    <cellStyle name="Normál_likviditási terv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zoomScaleSheetLayoutView="100" zoomScalePageLayoutView="0" workbookViewId="0" topLeftCell="A16">
      <selection activeCell="AH38" sqref="AH38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2" width="2.7109375" style="1" customWidth="1"/>
    <col min="33" max="34" width="15.140625" style="1" bestFit="1" customWidth="1"/>
    <col min="35" max="35" width="12.421875" style="2" bestFit="1" customWidth="1"/>
    <col min="36" max="36" width="2.7109375" style="2" customWidth="1"/>
    <col min="37" max="37" width="4.28125" style="2" customWidth="1"/>
    <col min="38" max="185" width="9.140625" style="1" customWidth="1"/>
    <col min="186" max="16384" width="2.7109375" style="1" customWidth="1"/>
  </cols>
  <sheetData>
    <row r="1" spans="33:37" ht="19.5" customHeight="1">
      <c r="AG1" s="478" t="s">
        <v>741</v>
      </c>
      <c r="AH1" s="478"/>
      <c r="AI1" s="317"/>
      <c r="AJ1" s="317"/>
      <c r="AK1" s="317"/>
    </row>
    <row r="2" spans="1:37" ht="35.25" customHeight="1">
      <c r="A2" s="502" t="s">
        <v>823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318"/>
      <c r="AK2" s="318"/>
    </row>
    <row r="3" spans="1:37" ht="35.25" customHeight="1">
      <c r="A3" s="502" t="s">
        <v>861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502"/>
      <c r="S3" s="502"/>
      <c r="T3" s="502"/>
      <c r="U3" s="502"/>
      <c r="V3" s="502"/>
      <c r="W3" s="502"/>
      <c r="X3" s="502"/>
      <c r="Y3" s="502"/>
      <c r="Z3" s="502"/>
      <c r="AA3" s="502"/>
      <c r="AB3" s="502"/>
      <c r="AC3" s="502"/>
      <c r="AD3" s="502"/>
      <c r="AE3" s="502"/>
      <c r="AF3" s="502"/>
      <c r="AG3" s="502"/>
      <c r="AH3" s="502"/>
      <c r="AI3" s="502"/>
      <c r="AJ3" s="318"/>
      <c r="AK3" s="318"/>
    </row>
    <row r="4" spans="1:37" ht="33" customHeight="1">
      <c r="A4" s="319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  <c r="AF4" s="319"/>
      <c r="AG4" s="319"/>
      <c r="AH4" s="319"/>
      <c r="AI4" s="319"/>
      <c r="AJ4" s="319"/>
      <c r="AK4" s="319"/>
    </row>
    <row r="5" spans="1:37" ht="15.75" customHeight="1">
      <c r="A5" s="325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432"/>
      <c r="AI5" s="314"/>
      <c r="AJ5" s="314"/>
      <c r="AK5" s="314"/>
    </row>
    <row r="6" spans="1:37" ht="49.5" customHeight="1">
      <c r="A6" s="504" t="s">
        <v>2</v>
      </c>
      <c r="B6" s="505"/>
      <c r="C6" s="488" t="s">
        <v>3</v>
      </c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  <c r="O6" s="507"/>
      <c r="P6" s="507"/>
      <c r="Q6" s="507"/>
      <c r="R6" s="507"/>
      <c r="S6" s="507"/>
      <c r="T6" s="507"/>
      <c r="U6" s="507"/>
      <c r="V6" s="507"/>
      <c r="W6" s="507"/>
      <c r="X6" s="507"/>
      <c r="Y6" s="507"/>
      <c r="Z6" s="507"/>
      <c r="AA6" s="507"/>
      <c r="AB6" s="507"/>
      <c r="AC6" s="508" t="s">
        <v>4</v>
      </c>
      <c r="AD6" s="507"/>
      <c r="AE6" s="507"/>
      <c r="AF6" s="507"/>
      <c r="AG6" s="316" t="s">
        <v>862</v>
      </c>
      <c r="AH6" s="444" t="s">
        <v>863</v>
      </c>
      <c r="AI6" s="446" t="s">
        <v>864</v>
      </c>
      <c r="AJ6" s="320"/>
      <c r="AK6" s="320"/>
    </row>
    <row r="7" spans="1:37" s="2" customFormat="1" ht="19.5" customHeight="1">
      <c r="A7" s="503">
        <v>1</v>
      </c>
      <c r="B7" s="503"/>
      <c r="C7" s="506" t="s">
        <v>396</v>
      </c>
      <c r="D7" s="506"/>
      <c r="E7" s="506"/>
      <c r="F7" s="506"/>
      <c r="G7" s="506"/>
      <c r="H7" s="506"/>
      <c r="I7" s="506"/>
      <c r="J7" s="506"/>
      <c r="K7" s="506"/>
      <c r="L7" s="506"/>
      <c r="M7" s="506"/>
      <c r="N7" s="506"/>
      <c r="O7" s="506"/>
      <c r="P7" s="506"/>
      <c r="Q7" s="506"/>
      <c r="R7" s="506"/>
      <c r="S7" s="506"/>
      <c r="T7" s="506"/>
      <c r="U7" s="506"/>
      <c r="V7" s="506"/>
      <c r="W7" s="506"/>
      <c r="X7" s="506"/>
      <c r="Y7" s="506"/>
      <c r="Z7" s="506"/>
      <c r="AA7" s="506"/>
      <c r="AB7" s="506"/>
      <c r="AC7" s="501" t="s">
        <v>51</v>
      </c>
      <c r="AD7" s="501"/>
      <c r="AE7" s="501"/>
      <c r="AF7" s="501"/>
      <c r="AG7" s="372">
        <v>11016662</v>
      </c>
      <c r="AH7" s="445">
        <v>11383706</v>
      </c>
      <c r="AI7" s="447">
        <v>10287903</v>
      </c>
      <c r="AJ7" s="321"/>
      <c r="AK7" s="321"/>
    </row>
    <row r="8" spans="1:37" ht="19.5" customHeight="1">
      <c r="A8" s="503">
        <v>2</v>
      </c>
      <c r="B8" s="503"/>
      <c r="C8" s="490" t="s">
        <v>397</v>
      </c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501" t="s">
        <v>63</v>
      </c>
      <c r="AD8" s="501"/>
      <c r="AE8" s="501"/>
      <c r="AF8" s="501"/>
      <c r="AG8" s="372">
        <v>2186532</v>
      </c>
      <c r="AH8" s="445">
        <v>2868695</v>
      </c>
      <c r="AI8" s="447">
        <v>2911720</v>
      </c>
      <c r="AJ8" s="321"/>
      <c r="AK8" s="321"/>
    </row>
    <row r="9" spans="1:37" ht="19.5" customHeight="1">
      <c r="A9" s="503">
        <v>3</v>
      </c>
      <c r="B9" s="503"/>
      <c r="C9" s="506" t="s">
        <v>520</v>
      </c>
      <c r="D9" s="506"/>
      <c r="E9" s="506"/>
      <c r="F9" s="506"/>
      <c r="G9" s="506"/>
      <c r="H9" s="506"/>
      <c r="I9" s="506"/>
      <c r="J9" s="506"/>
      <c r="K9" s="506"/>
      <c r="L9" s="506"/>
      <c r="M9" s="506"/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1" t="s">
        <v>66</v>
      </c>
      <c r="AD9" s="501"/>
      <c r="AE9" s="501"/>
      <c r="AF9" s="501"/>
      <c r="AG9" s="372">
        <f>SUM(AG7:AG8)</f>
        <v>13203194</v>
      </c>
      <c r="AH9" s="445">
        <f>SUM(AH7:AH8)</f>
        <v>14252401</v>
      </c>
      <c r="AI9" s="447">
        <f>SUM(AI7:AI8)</f>
        <v>13199623</v>
      </c>
      <c r="AJ9" s="321"/>
      <c r="AK9" s="321"/>
    </row>
    <row r="10" spans="1:37" s="3" customFormat="1" ht="33" customHeight="1">
      <c r="A10" s="503">
        <v>4</v>
      </c>
      <c r="B10" s="503"/>
      <c r="C10" s="490" t="s">
        <v>68</v>
      </c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90"/>
      <c r="T10" s="490"/>
      <c r="U10" s="490"/>
      <c r="V10" s="490"/>
      <c r="W10" s="490"/>
      <c r="X10" s="490"/>
      <c r="Y10" s="490"/>
      <c r="Z10" s="490"/>
      <c r="AA10" s="490"/>
      <c r="AB10" s="490"/>
      <c r="AC10" s="501" t="s">
        <v>69</v>
      </c>
      <c r="AD10" s="501"/>
      <c r="AE10" s="501"/>
      <c r="AF10" s="501"/>
      <c r="AG10" s="372">
        <v>1972276</v>
      </c>
      <c r="AH10" s="445">
        <v>2194504</v>
      </c>
      <c r="AI10" s="447">
        <v>1769722</v>
      </c>
      <c r="AJ10" s="321"/>
      <c r="AK10" s="321"/>
    </row>
    <row r="11" spans="1:37" ht="27.75" customHeight="1">
      <c r="A11" s="503">
        <v>5</v>
      </c>
      <c r="B11" s="503"/>
      <c r="C11" s="490" t="s">
        <v>399</v>
      </c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501" t="s">
        <v>144</v>
      </c>
      <c r="AD11" s="501"/>
      <c r="AE11" s="501"/>
      <c r="AF11" s="501"/>
      <c r="AG11" s="372">
        <v>17572361</v>
      </c>
      <c r="AH11" s="445">
        <v>21155024</v>
      </c>
      <c r="AI11" s="447">
        <v>33800378</v>
      </c>
      <c r="AJ11" s="321"/>
      <c r="AK11" s="321"/>
    </row>
    <row r="12" spans="1:37" ht="19.5" customHeight="1">
      <c r="A12" s="503">
        <v>6</v>
      </c>
      <c r="B12" s="503"/>
      <c r="C12" s="491" t="s">
        <v>400</v>
      </c>
      <c r="D12" s="491"/>
      <c r="E12" s="491"/>
      <c r="F12" s="491"/>
      <c r="G12" s="491"/>
      <c r="H12" s="491"/>
      <c r="I12" s="491"/>
      <c r="J12" s="491"/>
      <c r="K12" s="491"/>
      <c r="L12" s="491"/>
      <c r="M12" s="491"/>
      <c r="N12" s="491"/>
      <c r="O12" s="491"/>
      <c r="P12" s="491"/>
      <c r="Q12" s="491"/>
      <c r="R12" s="491"/>
      <c r="S12" s="491"/>
      <c r="T12" s="491"/>
      <c r="U12" s="491"/>
      <c r="V12" s="491"/>
      <c r="W12" s="491"/>
      <c r="X12" s="491"/>
      <c r="Y12" s="491"/>
      <c r="Z12" s="491"/>
      <c r="AA12" s="491"/>
      <c r="AB12" s="491"/>
      <c r="AC12" s="501" t="s">
        <v>171</v>
      </c>
      <c r="AD12" s="501"/>
      <c r="AE12" s="501"/>
      <c r="AF12" s="501"/>
      <c r="AG12" s="372">
        <v>3560000</v>
      </c>
      <c r="AH12" s="445">
        <v>4435000</v>
      </c>
      <c r="AI12" s="447">
        <v>2775000</v>
      </c>
      <c r="AJ12" s="321"/>
      <c r="AK12" s="321"/>
    </row>
    <row r="13" spans="1:37" ht="19.5" customHeight="1">
      <c r="A13" s="503">
        <v>7</v>
      </c>
      <c r="B13" s="503"/>
      <c r="C13" s="491" t="s">
        <v>401</v>
      </c>
      <c r="D13" s="491"/>
      <c r="E13" s="491"/>
      <c r="F13" s="491"/>
      <c r="G13" s="491"/>
      <c r="H13" s="491"/>
      <c r="I13" s="491"/>
      <c r="J13" s="491"/>
      <c r="K13" s="491"/>
      <c r="L13" s="491"/>
      <c r="M13" s="491"/>
      <c r="N13" s="491"/>
      <c r="O13" s="491"/>
      <c r="P13" s="491"/>
      <c r="Q13" s="491"/>
      <c r="R13" s="491"/>
      <c r="S13" s="491"/>
      <c r="T13" s="491"/>
      <c r="U13" s="491"/>
      <c r="V13" s="491"/>
      <c r="W13" s="491"/>
      <c r="X13" s="491"/>
      <c r="Y13" s="491"/>
      <c r="Z13" s="491"/>
      <c r="AA13" s="491"/>
      <c r="AB13" s="491"/>
      <c r="AC13" s="501" t="s">
        <v>209</v>
      </c>
      <c r="AD13" s="501"/>
      <c r="AE13" s="501"/>
      <c r="AF13" s="501"/>
      <c r="AG13" s="372">
        <v>1553964</v>
      </c>
      <c r="AH13" s="445">
        <v>17808711</v>
      </c>
      <c r="AI13" s="447">
        <v>5856177</v>
      </c>
      <c r="AJ13" s="321"/>
      <c r="AK13" s="321"/>
    </row>
    <row r="14" spans="1:37" s="3" customFormat="1" ht="19.5" customHeight="1">
      <c r="A14" s="503">
        <v>8</v>
      </c>
      <c r="B14" s="503"/>
      <c r="C14" s="492" t="s">
        <v>402</v>
      </c>
      <c r="D14" s="492"/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2"/>
      <c r="U14" s="492"/>
      <c r="V14" s="492"/>
      <c r="W14" s="492"/>
      <c r="X14" s="492"/>
      <c r="Y14" s="492"/>
      <c r="Z14" s="492"/>
      <c r="AA14" s="492"/>
      <c r="AB14" s="492"/>
      <c r="AC14" s="501" t="s">
        <v>233</v>
      </c>
      <c r="AD14" s="501"/>
      <c r="AE14" s="501"/>
      <c r="AF14" s="501"/>
      <c r="AG14" s="372">
        <v>3541904</v>
      </c>
      <c r="AH14" s="445">
        <v>4966904</v>
      </c>
      <c r="AI14" s="447">
        <v>65262793</v>
      </c>
      <c r="AJ14" s="321"/>
      <c r="AK14" s="321"/>
    </row>
    <row r="15" spans="1:37" s="3" customFormat="1" ht="19.5" customHeight="1">
      <c r="A15" s="503">
        <v>9</v>
      </c>
      <c r="B15" s="503"/>
      <c r="C15" s="491" t="s">
        <v>403</v>
      </c>
      <c r="D15" s="491"/>
      <c r="E15" s="491"/>
      <c r="F15" s="491"/>
      <c r="G15" s="491"/>
      <c r="H15" s="491"/>
      <c r="I15" s="491"/>
      <c r="J15" s="491"/>
      <c r="K15" s="491"/>
      <c r="L15" s="491"/>
      <c r="M15" s="491"/>
      <c r="N15" s="491"/>
      <c r="O15" s="491"/>
      <c r="P15" s="491"/>
      <c r="Q15" s="491"/>
      <c r="R15" s="491"/>
      <c r="S15" s="491"/>
      <c r="T15" s="491"/>
      <c r="U15" s="491"/>
      <c r="V15" s="491"/>
      <c r="W15" s="491"/>
      <c r="X15" s="491"/>
      <c r="Y15" s="491"/>
      <c r="Z15" s="491"/>
      <c r="AA15" s="491"/>
      <c r="AB15" s="491"/>
      <c r="AC15" s="501" t="s">
        <v>248</v>
      </c>
      <c r="AD15" s="501"/>
      <c r="AE15" s="501"/>
      <c r="AF15" s="501"/>
      <c r="AG15" s="372">
        <v>113535323</v>
      </c>
      <c r="AH15" s="445">
        <v>115485323</v>
      </c>
      <c r="AI15" s="447">
        <v>46063480</v>
      </c>
      <c r="AJ15" s="321"/>
      <c r="AK15" s="321"/>
    </row>
    <row r="16" spans="1:37" ht="19.5" customHeight="1">
      <c r="A16" s="503">
        <v>10</v>
      </c>
      <c r="B16" s="503"/>
      <c r="C16" s="491" t="s">
        <v>404</v>
      </c>
      <c r="D16" s="491"/>
      <c r="E16" s="491"/>
      <c r="F16" s="491"/>
      <c r="G16" s="491"/>
      <c r="H16" s="491"/>
      <c r="I16" s="491"/>
      <c r="J16" s="491"/>
      <c r="K16" s="491"/>
      <c r="L16" s="491"/>
      <c r="M16" s="491"/>
      <c r="N16" s="491"/>
      <c r="O16" s="491"/>
      <c r="P16" s="491"/>
      <c r="Q16" s="491"/>
      <c r="R16" s="491"/>
      <c r="S16" s="491"/>
      <c r="T16" s="491"/>
      <c r="U16" s="491"/>
      <c r="V16" s="491"/>
      <c r="W16" s="491"/>
      <c r="X16" s="491"/>
      <c r="Y16" s="491"/>
      <c r="Z16" s="491"/>
      <c r="AA16" s="491"/>
      <c r="AB16" s="491"/>
      <c r="AC16" s="501" t="s">
        <v>275</v>
      </c>
      <c r="AD16" s="501"/>
      <c r="AE16" s="501"/>
      <c r="AF16" s="501"/>
      <c r="AG16" s="372">
        <v>0</v>
      </c>
      <c r="AH16" s="445"/>
      <c r="AI16" s="447"/>
      <c r="AJ16" s="321"/>
      <c r="AK16" s="321"/>
    </row>
    <row r="17" spans="1:37" s="3" customFormat="1" ht="19.5" customHeight="1">
      <c r="A17" s="503">
        <v>11</v>
      </c>
      <c r="B17" s="503"/>
      <c r="C17" s="492" t="s">
        <v>521</v>
      </c>
      <c r="D17" s="492"/>
      <c r="E17" s="492"/>
      <c r="F17" s="492"/>
      <c r="G17" s="492"/>
      <c r="H17" s="492"/>
      <c r="I17" s="492"/>
      <c r="J17" s="492"/>
      <c r="K17" s="492"/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501" t="s">
        <v>278</v>
      </c>
      <c r="AD17" s="501"/>
      <c r="AE17" s="501"/>
      <c r="AF17" s="501"/>
      <c r="AG17" s="447">
        <f>SUM(AG9:AG16)</f>
        <v>154939022</v>
      </c>
      <c r="AH17" s="447">
        <f>SUM(AH9:AH16)</f>
        <v>180297867</v>
      </c>
      <c r="AI17" s="447">
        <f>SUM(AI9:AI16)</f>
        <v>168727173</v>
      </c>
      <c r="AJ17" s="321"/>
      <c r="AK17" s="321"/>
    </row>
    <row r="18" spans="1:37" s="7" customFormat="1" ht="19.5" customHeight="1">
      <c r="A18" s="487">
        <v>14</v>
      </c>
      <c r="B18" s="487"/>
      <c r="C18" s="489" t="s">
        <v>511</v>
      </c>
      <c r="D18" s="489"/>
      <c r="E18" s="489"/>
      <c r="F18" s="489"/>
      <c r="G18" s="489"/>
      <c r="H18" s="489"/>
      <c r="I18" s="489"/>
      <c r="J18" s="489"/>
      <c r="K18" s="489"/>
      <c r="L18" s="489"/>
      <c r="M18" s="489"/>
      <c r="N18" s="489"/>
      <c r="O18" s="489"/>
      <c r="P18" s="489"/>
      <c r="Q18" s="489"/>
      <c r="R18" s="489"/>
      <c r="S18" s="489"/>
      <c r="T18" s="489"/>
      <c r="U18" s="489"/>
      <c r="V18" s="489"/>
      <c r="W18" s="489"/>
      <c r="X18" s="489"/>
      <c r="Y18" s="489"/>
      <c r="Z18" s="489"/>
      <c r="AA18" s="489"/>
      <c r="AB18" s="489"/>
      <c r="AC18" s="490" t="s">
        <v>443</v>
      </c>
      <c r="AD18" s="490"/>
      <c r="AE18" s="490"/>
      <c r="AF18" s="490"/>
      <c r="AG18" s="373">
        <v>804832</v>
      </c>
      <c r="AH18" s="445">
        <v>804832</v>
      </c>
      <c r="AI18" s="447">
        <v>917430</v>
      </c>
      <c r="AJ18" s="321"/>
      <c r="AK18" s="321"/>
    </row>
    <row r="19" spans="1:37" s="7" customFormat="1" ht="19.5" customHeight="1">
      <c r="A19" s="487">
        <v>15</v>
      </c>
      <c r="B19" s="487"/>
      <c r="C19" s="489" t="s">
        <v>512</v>
      </c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90" t="s">
        <v>453</v>
      </c>
      <c r="AD19" s="490"/>
      <c r="AE19" s="490"/>
      <c r="AF19" s="490"/>
      <c r="AG19" s="373"/>
      <c r="AH19" s="445"/>
      <c r="AI19" s="447"/>
      <c r="AJ19" s="321"/>
      <c r="AK19" s="321"/>
    </row>
    <row r="20" spans="1:37" s="7" customFormat="1" ht="19.5" customHeight="1">
      <c r="A20" s="483">
        <v>16</v>
      </c>
      <c r="B20" s="483"/>
      <c r="C20" s="485" t="s">
        <v>522</v>
      </c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5"/>
      <c r="AA20" s="485"/>
      <c r="AB20" s="485"/>
      <c r="AC20" s="486" t="s">
        <v>457</v>
      </c>
      <c r="AD20" s="486"/>
      <c r="AE20" s="486"/>
      <c r="AF20" s="486"/>
      <c r="AG20" s="374">
        <f>SUM(AG18:AG19)</f>
        <v>804832</v>
      </c>
      <c r="AH20" s="374">
        <f>SUM(AH18:AH19)</f>
        <v>804832</v>
      </c>
      <c r="AI20" s="374">
        <f>SUM(AI18:AI19)</f>
        <v>917430</v>
      </c>
      <c r="AJ20" s="321"/>
      <c r="AK20" s="321"/>
    </row>
    <row r="21" spans="1:37" s="7" customFormat="1" ht="19.5" customHeight="1">
      <c r="A21" s="479">
        <v>17</v>
      </c>
      <c r="B21" s="479"/>
      <c r="C21" s="481" t="s">
        <v>523</v>
      </c>
      <c r="D21" s="481"/>
      <c r="E21" s="481"/>
      <c r="F21" s="481"/>
      <c r="G21" s="481"/>
      <c r="H21" s="481"/>
      <c r="I21" s="481"/>
      <c r="J21" s="481"/>
      <c r="K21" s="481"/>
      <c r="L21" s="481"/>
      <c r="M21" s="481"/>
      <c r="N21" s="481"/>
      <c r="O21" s="481"/>
      <c r="P21" s="481"/>
      <c r="Q21" s="481"/>
      <c r="R21" s="481"/>
      <c r="S21" s="481"/>
      <c r="T21" s="481"/>
      <c r="U21" s="481"/>
      <c r="V21" s="481"/>
      <c r="W21" s="481"/>
      <c r="X21" s="481"/>
      <c r="Y21" s="481"/>
      <c r="Z21" s="481"/>
      <c r="AA21" s="481"/>
      <c r="AB21" s="481"/>
      <c r="AC21" s="482" t="s">
        <v>457</v>
      </c>
      <c r="AD21" s="482"/>
      <c r="AE21" s="482"/>
      <c r="AF21" s="482"/>
      <c r="AG21" s="447">
        <f>AG17+AG20</f>
        <v>155743854</v>
      </c>
      <c r="AH21" s="447">
        <f>AH17+AH20</f>
        <v>181102699</v>
      </c>
      <c r="AI21" s="447">
        <f>AI17+AI20</f>
        <v>169644603</v>
      </c>
      <c r="AJ21" s="321"/>
      <c r="AK21" s="321"/>
    </row>
    <row r="22" spans="1:37" ht="19.5" customHeight="1">
      <c r="A22" s="326"/>
      <c r="B22" s="326"/>
      <c r="C22" s="327"/>
      <c r="D22" s="327"/>
      <c r="E22" s="327"/>
      <c r="F22" s="327"/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  <c r="W22" s="327"/>
      <c r="X22" s="327"/>
      <c r="Y22" s="327"/>
      <c r="Z22" s="327"/>
      <c r="AA22" s="327"/>
      <c r="AB22" s="327"/>
      <c r="AC22" s="328"/>
      <c r="AD22" s="328"/>
      <c r="AE22" s="328"/>
      <c r="AF22" s="328"/>
      <c r="AG22" s="328"/>
      <c r="AH22" s="327"/>
      <c r="AI22" s="322"/>
      <c r="AJ22" s="322"/>
      <c r="AK22" s="322"/>
    </row>
    <row r="23" spans="1:37" ht="50.25" customHeight="1">
      <c r="A23" s="493" t="s">
        <v>2</v>
      </c>
      <c r="B23" s="494"/>
      <c r="C23" s="480" t="s">
        <v>3</v>
      </c>
      <c r="D23" s="495"/>
      <c r="E23" s="495"/>
      <c r="F23" s="495"/>
      <c r="G23" s="495"/>
      <c r="H23" s="495"/>
      <c r="I23" s="495"/>
      <c r="J23" s="495"/>
      <c r="K23" s="495"/>
      <c r="L23" s="495"/>
      <c r="M23" s="495"/>
      <c r="N23" s="495"/>
      <c r="O23" s="495"/>
      <c r="P23" s="495"/>
      <c r="Q23" s="495"/>
      <c r="R23" s="495"/>
      <c r="S23" s="495"/>
      <c r="T23" s="495"/>
      <c r="U23" s="495"/>
      <c r="V23" s="495"/>
      <c r="W23" s="495"/>
      <c r="X23" s="495"/>
      <c r="Y23" s="495"/>
      <c r="Z23" s="495"/>
      <c r="AA23" s="495"/>
      <c r="AB23" s="495"/>
      <c r="AC23" s="496" t="s">
        <v>4</v>
      </c>
      <c r="AD23" s="495"/>
      <c r="AE23" s="495"/>
      <c r="AF23" s="495"/>
      <c r="AG23" s="329" t="s">
        <v>855</v>
      </c>
      <c r="AH23" s="448" t="s">
        <v>863</v>
      </c>
      <c r="AI23" s="446" t="s">
        <v>864</v>
      </c>
      <c r="AJ23" s="323"/>
      <c r="AK23" s="323"/>
    </row>
    <row r="24" spans="1:37" ht="24.75" customHeight="1">
      <c r="A24" s="497">
        <v>1</v>
      </c>
      <c r="B24" s="498"/>
      <c r="C24" s="499" t="s">
        <v>405</v>
      </c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499"/>
      <c r="Z24" s="499"/>
      <c r="AA24" s="499"/>
      <c r="AB24" s="499"/>
      <c r="AC24" s="500" t="s">
        <v>304</v>
      </c>
      <c r="AD24" s="500"/>
      <c r="AE24" s="500"/>
      <c r="AF24" s="500"/>
      <c r="AG24" s="222">
        <v>35502878</v>
      </c>
      <c r="AH24" s="449">
        <v>39225491</v>
      </c>
      <c r="AI24" s="222">
        <v>33704107</v>
      </c>
      <c r="AJ24" s="231"/>
      <c r="AK24" s="231"/>
    </row>
    <row r="25" spans="1:37" ht="24.75" customHeight="1">
      <c r="A25" s="487">
        <v>2</v>
      </c>
      <c r="B25" s="488"/>
      <c r="C25" s="490" t="s">
        <v>406</v>
      </c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90"/>
      <c r="T25" s="490"/>
      <c r="U25" s="490"/>
      <c r="V25" s="490"/>
      <c r="W25" s="490"/>
      <c r="X25" s="490"/>
      <c r="Y25" s="490"/>
      <c r="Z25" s="490"/>
      <c r="AA25" s="490"/>
      <c r="AB25" s="490"/>
      <c r="AC25" s="492" t="s">
        <v>316</v>
      </c>
      <c r="AD25" s="492"/>
      <c r="AE25" s="492"/>
      <c r="AF25" s="492"/>
      <c r="AG25" s="451">
        <v>92262231</v>
      </c>
      <c r="AH25" s="450">
        <v>93512231</v>
      </c>
      <c r="AI25" s="451">
        <v>26806341</v>
      </c>
      <c r="AJ25" s="324"/>
      <c r="AK25" s="324"/>
    </row>
    <row r="26" spans="1:37" ht="24.75" customHeight="1">
      <c r="A26" s="487">
        <v>3</v>
      </c>
      <c r="B26" s="488"/>
      <c r="C26" s="490" t="s">
        <v>407</v>
      </c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2" t="s">
        <v>344</v>
      </c>
      <c r="AD26" s="492"/>
      <c r="AE26" s="492"/>
      <c r="AF26" s="492"/>
      <c r="AG26" s="451">
        <v>13810000</v>
      </c>
      <c r="AH26" s="450">
        <v>13468807</v>
      </c>
      <c r="AI26" s="451">
        <v>10380000</v>
      </c>
      <c r="AJ26" s="324"/>
      <c r="AK26" s="324"/>
    </row>
    <row r="27" spans="1:37" ht="24.75" customHeight="1">
      <c r="A27" s="487">
        <v>4</v>
      </c>
      <c r="B27" s="488"/>
      <c r="C27" s="491" t="s">
        <v>408</v>
      </c>
      <c r="D27" s="491"/>
      <c r="E27" s="491"/>
      <c r="F27" s="491"/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2" t="s">
        <v>366</v>
      </c>
      <c r="AD27" s="492"/>
      <c r="AE27" s="492"/>
      <c r="AF27" s="492"/>
      <c r="AG27" s="451">
        <v>3868745</v>
      </c>
      <c r="AH27" s="450">
        <v>4236179</v>
      </c>
      <c r="AI27" s="451">
        <v>3889160</v>
      </c>
      <c r="AJ27" s="324"/>
      <c r="AK27" s="324"/>
    </row>
    <row r="28" spans="1:37" ht="24.75" customHeight="1">
      <c r="A28" s="487">
        <v>5</v>
      </c>
      <c r="B28" s="488"/>
      <c r="C28" s="490" t="s">
        <v>409</v>
      </c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90"/>
      <c r="AC28" s="492" t="s">
        <v>378</v>
      </c>
      <c r="AD28" s="492"/>
      <c r="AE28" s="492"/>
      <c r="AF28" s="492"/>
      <c r="AG28" s="451"/>
      <c r="AH28" s="450"/>
      <c r="AI28" s="451"/>
      <c r="AJ28" s="324"/>
      <c r="AK28" s="324"/>
    </row>
    <row r="29" spans="1:37" ht="24.75" customHeight="1">
      <c r="A29" s="487">
        <v>6</v>
      </c>
      <c r="B29" s="488"/>
      <c r="C29" s="490" t="s">
        <v>410</v>
      </c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90"/>
      <c r="T29" s="490"/>
      <c r="U29" s="490"/>
      <c r="V29" s="490"/>
      <c r="W29" s="490"/>
      <c r="X29" s="490"/>
      <c r="Y29" s="490"/>
      <c r="Z29" s="490"/>
      <c r="AA29" s="490"/>
      <c r="AB29" s="490"/>
      <c r="AC29" s="492" t="s">
        <v>385</v>
      </c>
      <c r="AD29" s="492"/>
      <c r="AE29" s="492"/>
      <c r="AF29" s="492"/>
      <c r="AG29" s="451">
        <v>300000</v>
      </c>
      <c r="AH29" s="450">
        <v>150000</v>
      </c>
      <c r="AI29" s="451"/>
      <c r="AJ29" s="324"/>
      <c r="AK29" s="324"/>
    </row>
    <row r="30" spans="1:37" ht="24.75" customHeight="1">
      <c r="A30" s="487">
        <v>7</v>
      </c>
      <c r="B30" s="488"/>
      <c r="C30" s="490" t="s">
        <v>647</v>
      </c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2" t="s">
        <v>393</v>
      </c>
      <c r="AD30" s="492"/>
      <c r="AE30" s="492"/>
      <c r="AF30" s="492"/>
      <c r="AG30" s="451"/>
      <c r="AH30" s="450"/>
      <c r="AI30" s="451"/>
      <c r="AJ30" s="324"/>
      <c r="AK30" s="324"/>
    </row>
    <row r="31" spans="1:37" ht="24.75" customHeight="1">
      <c r="A31" s="487">
        <v>8</v>
      </c>
      <c r="B31" s="488"/>
      <c r="C31" s="491" t="s">
        <v>645</v>
      </c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2" t="s">
        <v>395</v>
      </c>
      <c r="AD31" s="492"/>
      <c r="AE31" s="492"/>
      <c r="AF31" s="492"/>
      <c r="AG31" s="451">
        <f>SUM(AG24:AG30)</f>
        <v>145743854</v>
      </c>
      <c r="AH31" s="451">
        <f>SUM(AH24:AH30)</f>
        <v>150592708</v>
      </c>
      <c r="AI31" s="451">
        <f>SUM(AI24:AI30)</f>
        <v>74779608</v>
      </c>
      <c r="AJ31" s="324"/>
      <c r="AK31" s="324"/>
    </row>
    <row r="32" spans="1:37" ht="24.75" customHeight="1">
      <c r="A32" s="487">
        <v>9</v>
      </c>
      <c r="B32" s="488"/>
      <c r="C32" s="491" t="s">
        <v>514</v>
      </c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0" t="s">
        <v>466</v>
      </c>
      <c r="AD32" s="490"/>
      <c r="AE32" s="490"/>
      <c r="AF32" s="490"/>
      <c r="AG32" s="451"/>
      <c r="AH32" s="450"/>
      <c r="AI32" s="451"/>
      <c r="AJ32" s="324"/>
      <c r="AK32" s="324"/>
    </row>
    <row r="33" spans="1:37" ht="24.75" customHeight="1">
      <c r="A33" s="487">
        <v>10</v>
      </c>
      <c r="B33" s="488"/>
      <c r="C33" s="489" t="s">
        <v>515</v>
      </c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90" t="s">
        <v>476</v>
      </c>
      <c r="AD33" s="490"/>
      <c r="AE33" s="490"/>
      <c r="AF33" s="490"/>
      <c r="AG33" s="451"/>
      <c r="AH33" s="450"/>
      <c r="AI33" s="451"/>
      <c r="AJ33" s="324"/>
      <c r="AK33" s="324"/>
    </row>
    <row r="34" spans="1:37" ht="24.75" customHeight="1">
      <c r="A34" s="487">
        <v>11</v>
      </c>
      <c r="B34" s="488"/>
      <c r="C34" s="490" t="s">
        <v>516</v>
      </c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90"/>
      <c r="T34" s="490"/>
      <c r="U34" s="490"/>
      <c r="V34" s="490"/>
      <c r="W34" s="490"/>
      <c r="X34" s="490"/>
      <c r="Y34" s="490"/>
      <c r="Z34" s="490"/>
      <c r="AA34" s="490"/>
      <c r="AB34" s="490"/>
      <c r="AC34" s="490" t="s">
        <v>482</v>
      </c>
      <c r="AD34" s="490"/>
      <c r="AE34" s="490"/>
      <c r="AF34" s="490"/>
      <c r="AG34" s="451">
        <v>10000000</v>
      </c>
      <c r="AH34" s="450">
        <v>29592561</v>
      </c>
      <c r="AI34" s="451">
        <v>94864995</v>
      </c>
      <c r="AJ34" s="324"/>
      <c r="AK34" s="324"/>
    </row>
    <row r="35" spans="1:37" ht="24.75" customHeight="1">
      <c r="A35" s="487">
        <v>12</v>
      </c>
      <c r="B35" s="488"/>
      <c r="C35" s="489" t="s">
        <v>886</v>
      </c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489"/>
      <c r="O35" s="489"/>
      <c r="P35" s="489"/>
      <c r="Q35" s="489"/>
      <c r="R35" s="489"/>
      <c r="S35" s="489"/>
      <c r="T35" s="489"/>
      <c r="U35" s="489"/>
      <c r="V35" s="489"/>
      <c r="W35" s="489"/>
      <c r="X35" s="489"/>
      <c r="Y35" s="489"/>
      <c r="Z35" s="489"/>
      <c r="AA35" s="489"/>
      <c r="AB35" s="489"/>
      <c r="AC35" s="490" t="s">
        <v>484</v>
      </c>
      <c r="AD35" s="490"/>
      <c r="AE35" s="490"/>
      <c r="AF35" s="490"/>
      <c r="AG35" s="451"/>
      <c r="AH35" s="450">
        <v>917430</v>
      </c>
      <c r="AI35" s="451"/>
      <c r="AJ35" s="324"/>
      <c r="AK35" s="324"/>
    </row>
    <row r="36" spans="1:37" ht="24.75" customHeight="1">
      <c r="A36" s="487">
        <v>13</v>
      </c>
      <c r="B36" s="488"/>
      <c r="C36" s="491" t="s">
        <v>517</v>
      </c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0" t="s">
        <v>494</v>
      </c>
      <c r="AD36" s="490"/>
      <c r="AE36" s="490"/>
      <c r="AF36" s="490"/>
      <c r="AG36" s="451">
        <f>SUM(AG34)</f>
        <v>10000000</v>
      </c>
      <c r="AH36" s="451">
        <f>SUM(AH32:AH35)</f>
        <v>30509991</v>
      </c>
      <c r="AI36" s="451">
        <f>SUM(AI34)</f>
        <v>94864995</v>
      </c>
      <c r="AJ36" s="324"/>
      <c r="AK36" s="324"/>
    </row>
    <row r="37" spans="1:37" ht="24.75" customHeight="1">
      <c r="A37" s="483">
        <v>14</v>
      </c>
      <c r="B37" s="484"/>
      <c r="C37" s="485" t="s">
        <v>646</v>
      </c>
      <c r="D37" s="485"/>
      <c r="E37" s="485"/>
      <c r="F37" s="485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5"/>
      <c r="W37" s="485"/>
      <c r="X37" s="485"/>
      <c r="Y37" s="485"/>
      <c r="Z37" s="485"/>
      <c r="AA37" s="485"/>
      <c r="AB37" s="485"/>
      <c r="AC37" s="486" t="s">
        <v>508</v>
      </c>
      <c r="AD37" s="486"/>
      <c r="AE37" s="486"/>
      <c r="AF37" s="486"/>
      <c r="AG37" s="453">
        <f>AG36</f>
        <v>10000000</v>
      </c>
      <c r="AH37" s="453">
        <f>AH36</f>
        <v>30509991</v>
      </c>
      <c r="AI37" s="453">
        <f>AI36</f>
        <v>94864995</v>
      </c>
      <c r="AJ37" s="324"/>
      <c r="AK37" s="324"/>
    </row>
    <row r="38" spans="1:37" ht="24.75" customHeight="1">
      <c r="A38" s="479">
        <v>15</v>
      </c>
      <c r="B38" s="480"/>
      <c r="C38" s="481" t="s">
        <v>524</v>
      </c>
      <c r="D38" s="481"/>
      <c r="E38" s="481"/>
      <c r="F38" s="481"/>
      <c r="G38" s="481"/>
      <c r="H38" s="481"/>
      <c r="I38" s="481"/>
      <c r="J38" s="481"/>
      <c r="K38" s="481"/>
      <c r="L38" s="481"/>
      <c r="M38" s="481"/>
      <c r="N38" s="481"/>
      <c r="O38" s="481"/>
      <c r="P38" s="481"/>
      <c r="Q38" s="481"/>
      <c r="R38" s="481"/>
      <c r="S38" s="481"/>
      <c r="T38" s="481"/>
      <c r="U38" s="481"/>
      <c r="V38" s="481"/>
      <c r="W38" s="481"/>
      <c r="X38" s="481"/>
      <c r="Y38" s="481"/>
      <c r="Z38" s="481"/>
      <c r="AA38" s="481"/>
      <c r="AB38" s="481"/>
      <c r="AC38" s="482" t="s">
        <v>508</v>
      </c>
      <c r="AD38" s="482"/>
      <c r="AE38" s="482"/>
      <c r="AF38" s="482"/>
      <c r="AG38" s="451">
        <f>AG31+AG37</f>
        <v>155743854</v>
      </c>
      <c r="AH38" s="452">
        <f>AH31+AH37</f>
        <v>181102699</v>
      </c>
      <c r="AI38" s="451">
        <f>AI31+AI37</f>
        <v>169644603</v>
      </c>
      <c r="AJ38" s="324"/>
      <c r="AK38" s="324"/>
    </row>
  </sheetData>
  <sheetProtection/>
  <mergeCells count="99">
    <mergeCell ref="AC8:AF8"/>
    <mergeCell ref="A10:B10"/>
    <mergeCell ref="A14:B14"/>
    <mergeCell ref="C14:AB14"/>
    <mergeCell ref="C10:AB10"/>
    <mergeCell ref="AC10:AF10"/>
    <mergeCell ref="AC11:AF11"/>
    <mergeCell ref="A11:B11"/>
    <mergeCell ref="C11:AB11"/>
    <mergeCell ref="A8:B8"/>
    <mergeCell ref="A17:B17"/>
    <mergeCell ref="C13:AB13"/>
    <mergeCell ref="A16:B16"/>
    <mergeCell ref="C16:AB16"/>
    <mergeCell ref="C6:AB6"/>
    <mergeCell ref="AC6:AF6"/>
    <mergeCell ref="A7:B7"/>
    <mergeCell ref="C7:AB7"/>
    <mergeCell ref="AC9:AF9"/>
    <mergeCell ref="AC7:AF7"/>
    <mergeCell ref="C8:AB8"/>
    <mergeCell ref="A9:B9"/>
    <mergeCell ref="C9:AB9"/>
    <mergeCell ref="C19:AB19"/>
    <mergeCell ref="AC19:AF19"/>
    <mergeCell ref="C12:AB12"/>
    <mergeCell ref="AC12:AF12"/>
    <mergeCell ref="AC15:AF15"/>
    <mergeCell ref="A15:B15"/>
    <mergeCell ref="AC14:AF14"/>
    <mergeCell ref="A21:B21"/>
    <mergeCell ref="C21:AB21"/>
    <mergeCell ref="AC21:AF21"/>
    <mergeCell ref="A20:B20"/>
    <mergeCell ref="C20:AB20"/>
    <mergeCell ref="A18:B18"/>
    <mergeCell ref="C18:AB18"/>
    <mergeCell ref="AC18:AF18"/>
    <mergeCell ref="AC20:AF20"/>
    <mergeCell ref="A19:B19"/>
    <mergeCell ref="AC17:AF17"/>
    <mergeCell ref="C15:AB15"/>
    <mergeCell ref="A2:AI2"/>
    <mergeCell ref="A3:AI3"/>
    <mergeCell ref="AC13:AF13"/>
    <mergeCell ref="AC16:AF16"/>
    <mergeCell ref="C17:AB17"/>
    <mergeCell ref="A12:B12"/>
    <mergeCell ref="A13:B13"/>
    <mergeCell ref="A6:B6"/>
    <mergeCell ref="A23:B23"/>
    <mergeCell ref="C23:AB23"/>
    <mergeCell ref="AC23:AF23"/>
    <mergeCell ref="A24:B24"/>
    <mergeCell ref="C24:AB24"/>
    <mergeCell ref="AC24:AF24"/>
    <mergeCell ref="A27:B27"/>
    <mergeCell ref="C27:AB27"/>
    <mergeCell ref="AC27:AF27"/>
    <mergeCell ref="A25:B25"/>
    <mergeCell ref="C25:AB25"/>
    <mergeCell ref="AC25:AF25"/>
    <mergeCell ref="A26:B26"/>
    <mergeCell ref="C26:AB26"/>
    <mergeCell ref="AC26:AF26"/>
    <mergeCell ref="C31:AB31"/>
    <mergeCell ref="AC31:AF31"/>
    <mergeCell ref="A30:B30"/>
    <mergeCell ref="C30:AB30"/>
    <mergeCell ref="AC30:AF30"/>
    <mergeCell ref="A29:B29"/>
    <mergeCell ref="C29:AB29"/>
    <mergeCell ref="AC29:AF29"/>
    <mergeCell ref="A33:B33"/>
    <mergeCell ref="C33:AB33"/>
    <mergeCell ref="A28:B28"/>
    <mergeCell ref="C28:AB28"/>
    <mergeCell ref="AC28:AF28"/>
    <mergeCell ref="AC33:AF33"/>
    <mergeCell ref="A32:B32"/>
    <mergeCell ref="C32:AB32"/>
    <mergeCell ref="AC32:AF32"/>
    <mergeCell ref="A31:B31"/>
    <mergeCell ref="A36:B36"/>
    <mergeCell ref="C36:AB36"/>
    <mergeCell ref="AC36:AF36"/>
    <mergeCell ref="A34:B34"/>
    <mergeCell ref="C34:AB34"/>
    <mergeCell ref="AC34:AF34"/>
    <mergeCell ref="AG1:AH1"/>
    <mergeCell ref="A38:B38"/>
    <mergeCell ref="C38:AB38"/>
    <mergeCell ref="AC38:AF38"/>
    <mergeCell ref="A37:B37"/>
    <mergeCell ref="C37:AB37"/>
    <mergeCell ref="AC37:AF37"/>
    <mergeCell ref="A35:B35"/>
    <mergeCell ref="C35:AB35"/>
    <mergeCell ref="AC35:AF3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33"/>
  <sheetViews>
    <sheetView zoomScaleSheetLayoutView="100" zoomScalePageLayoutView="0" workbookViewId="0" topLeftCell="A13">
      <selection activeCell="AG19" sqref="AG19:AJ19"/>
    </sheetView>
  </sheetViews>
  <sheetFormatPr defaultColWidth="9.140625" defaultRowHeight="15"/>
  <cols>
    <col min="1" max="1" width="2.7109375" style="1" customWidth="1"/>
    <col min="2" max="2" width="4.8515625" style="1" customWidth="1"/>
    <col min="3" max="35" width="2.7109375" style="1" customWidth="1"/>
    <col min="36" max="36" width="8.7109375" style="1" customWidth="1"/>
    <col min="37" max="37" width="4.00390625" style="335" customWidth="1"/>
    <col min="38" max="38" width="3.7109375" style="342" customWidth="1"/>
    <col min="39" max="46" width="2.7109375" style="1" customWidth="1"/>
    <col min="47" max="16384" width="9.140625" style="1" customWidth="1"/>
  </cols>
  <sheetData>
    <row r="1" spans="36:38" ht="24.75" customHeight="1">
      <c r="AJ1" s="342" t="s">
        <v>805</v>
      </c>
      <c r="AL1" s="335"/>
    </row>
    <row r="2" spans="1:38" ht="31.5" customHeight="1">
      <c r="A2" s="502" t="s">
        <v>823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330"/>
      <c r="AL2" s="330"/>
    </row>
    <row r="3" spans="1:38" ht="31.5" customHeight="1">
      <c r="A3" s="557" t="s">
        <v>865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330"/>
      <c r="AL3" s="330"/>
    </row>
    <row r="4" spans="1:38" ht="25.5" customHeight="1">
      <c r="A4" s="551" t="s">
        <v>458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330"/>
      <c r="AL4" s="330"/>
    </row>
    <row r="5" spans="1:38" ht="19.5" customHeight="1">
      <c r="A5" s="619"/>
      <c r="B5" s="620"/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314"/>
      <c r="AL5" s="314"/>
    </row>
    <row r="6" spans="1:38" ht="40.5" customHeight="1">
      <c r="A6" s="541" t="s">
        <v>832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63"/>
      <c r="AG6" s="616" t="s">
        <v>624</v>
      </c>
      <c r="AH6" s="617"/>
      <c r="AI6" s="617"/>
      <c r="AJ6" s="618"/>
      <c r="AL6" s="335"/>
    </row>
    <row r="7" spans="1:38" ht="34.5" customHeight="1">
      <c r="A7" s="614" t="s">
        <v>2</v>
      </c>
      <c r="B7" s="615"/>
      <c r="C7" s="600" t="s">
        <v>3</v>
      </c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2"/>
      <c r="AC7" s="603" t="s">
        <v>4</v>
      </c>
      <c r="AD7" s="604"/>
      <c r="AE7" s="604"/>
      <c r="AF7" s="605"/>
      <c r="AG7" s="606" t="s">
        <v>5</v>
      </c>
      <c r="AH7" s="607"/>
      <c r="AI7" s="607"/>
      <c r="AJ7" s="608"/>
      <c r="AK7" s="348"/>
      <c r="AL7" s="348"/>
    </row>
    <row r="8" spans="1:36" ht="12.75">
      <c r="A8" s="609" t="s">
        <v>6</v>
      </c>
      <c r="B8" s="610"/>
      <c r="C8" s="611" t="s">
        <v>7</v>
      </c>
      <c r="D8" s="612"/>
      <c r="E8" s="612"/>
      <c r="F8" s="612"/>
      <c r="G8" s="612"/>
      <c r="H8" s="612"/>
      <c r="I8" s="612"/>
      <c r="J8" s="612"/>
      <c r="K8" s="612"/>
      <c r="L8" s="612"/>
      <c r="M8" s="612"/>
      <c r="N8" s="612"/>
      <c r="O8" s="612"/>
      <c r="P8" s="612"/>
      <c r="Q8" s="612"/>
      <c r="R8" s="612"/>
      <c r="S8" s="612"/>
      <c r="T8" s="612"/>
      <c r="U8" s="612"/>
      <c r="V8" s="612"/>
      <c r="W8" s="612"/>
      <c r="X8" s="612"/>
      <c r="Y8" s="612"/>
      <c r="Z8" s="612"/>
      <c r="AA8" s="612"/>
      <c r="AB8" s="613"/>
      <c r="AC8" s="611" t="s">
        <v>8</v>
      </c>
      <c r="AD8" s="612"/>
      <c r="AE8" s="612"/>
      <c r="AF8" s="613"/>
      <c r="AG8" s="611" t="s">
        <v>9</v>
      </c>
      <c r="AH8" s="612"/>
      <c r="AI8" s="612"/>
      <c r="AJ8" s="613"/>
    </row>
    <row r="9" spans="1:36" ht="19.5" customHeight="1">
      <c r="A9" s="575" t="s">
        <v>10</v>
      </c>
      <c r="B9" s="576"/>
      <c r="C9" s="577" t="s">
        <v>459</v>
      </c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9"/>
      <c r="AC9" s="580" t="s">
        <v>460</v>
      </c>
      <c r="AD9" s="581"/>
      <c r="AE9" s="581"/>
      <c r="AF9" s="582"/>
      <c r="AG9" s="572"/>
      <c r="AH9" s="573"/>
      <c r="AI9" s="573"/>
      <c r="AJ9" s="574"/>
    </row>
    <row r="10" spans="1:36" ht="19.5" customHeight="1">
      <c r="A10" s="575" t="s">
        <v>13</v>
      </c>
      <c r="B10" s="576"/>
      <c r="C10" s="583" t="s">
        <v>461</v>
      </c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5"/>
      <c r="AC10" s="580" t="s">
        <v>462</v>
      </c>
      <c r="AD10" s="581"/>
      <c r="AE10" s="581"/>
      <c r="AF10" s="582"/>
      <c r="AG10" s="572"/>
      <c r="AH10" s="573"/>
      <c r="AI10" s="573"/>
      <c r="AJ10" s="574"/>
    </row>
    <row r="11" spans="1:36" ht="19.5" customHeight="1">
      <c r="A11" s="575" t="s">
        <v>16</v>
      </c>
      <c r="B11" s="576"/>
      <c r="C11" s="577" t="s">
        <v>463</v>
      </c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9"/>
      <c r="AC11" s="580" t="s">
        <v>464</v>
      </c>
      <c r="AD11" s="581"/>
      <c r="AE11" s="581"/>
      <c r="AF11" s="582"/>
      <c r="AG11" s="572"/>
      <c r="AH11" s="573"/>
      <c r="AI11" s="573"/>
      <c r="AJ11" s="574"/>
    </row>
    <row r="12" spans="1:36" ht="19.5" customHeight="1">
      <c r="A12" s="586" t="s">
        <v>19</v>
      </c>
      <c r="B12" s="587"/>
      <c r="C12" s="597" t="s">
        <v>465</v>
      </c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8"/>
      <c r="Z12" s="598"/>
      <c r="AA12" s="598"/>
      <c r="AB12" s="599"/>
      <c r="AC12" s="591" t="s">
        <v>466</v>
      </c>
      <c r="AD12" s="592"/>
      <c r="AE12" s="592"/>
      <c r="AF12" s="593"/>
      <c r="AG12" s="594">
        <f>SUM(AG9:AJ11)</f>
        <v>0</v>
      </c>
      <c r="AH12" s="595"/>
      <c r="AI12" s="595"/>
      <c r="AJ12" s="596"/>
    </row>
    <row r="13" spans="1:36" ht="19.5" customHeight="1">
      <c r="A13" s="575" t="s">
        <v>22</v>
      </c>
      <c r="B13" s="576"/>
      <c r="C13" s="583" t="s">
        <v>467</v>
      </c>
      <c r="D13" s="584"/>
      <c r="E13" s="584"/>
      <c r="F13" s="584"/>
      <c r="G13" s="584"/>
      <c r="H13" s="584"/>
      <c r="I13" s="584"/>
      <c r="J13" s="584"/>
      <c r="K13" s="584"/>
      <c r="L13" s="584"/>
      <c r="M13" s="584"/>
      <c r="N13" s="584"/>
      <c r="O13" s="584"/>
      <c r="P13" s="584"/>
      <c r="Q13" s="584"/>
      <c r="R13" s="584"/>
      <c r="S13" s="584"/>
      <c r="T13" s="584"/>
      <c r="U13" s="584"/>
      <c r="V13" s="584"/>
      <c r="W13" s="584"/>
      <c r="X13" s="584"/>
      <c r="Y13" s="584"/>
      <c r="Z13" s="584"/>
      <c r="AA13" s="584"/>
      <c r="AB13" s="585"/>
      <c r="AC13" s="580" t="s">
        <v>468</v>
      </c>
      <c r="AD13" s="581"/>
      <c r="AE13" s="581"/>
      <c r="AF13" s="582"/>
      <c r="AG13" s="572"/>
      <c r="AH13" s="573"/>
      <c r="AI13" s="573"/>
      <c r="AJ13" s="574"/>
    </row>
    <row r="14" spans="1:36" ht="19.5" customHeight="1">
      <c r="A14" s="575" t="s">
        <v>25</v>
      </c>
      <c r="B14" s="576"/>
      <c r="C14" s="577" t="s">
        <v>469</v>
      </c>
      <c r="D14" s="578"/>
      <c r="E14" s="578"/>
      <c r="F14" s="578"/>
      <c r="G14" s="578"/>
      <c r="H14" s="578"/>
      <c r="I14" s="578"/>
      <c r="J14" s="578"/>
      <c r="K14" s="578"/>
      <c r="L14" s="578"/>
      <c r="M14" s="578"/>
      <c r="N14" s="578"/>
      <c r="O14" s="578"/>
      <c r="P14" s="578"/>
      <c r="Q14" s="578"/>
      <c r="R14" s="578"/>
      <c r="S14" s="578"/>
      <c r="T14" s="578"/>
      <c r="U14" s="578"/>
      <c r="V14" s="578"/>
      <c r="W14" s="578"/>
      <c r="X14" s="578"/>
      <c r="Y14" s="578"/>
      <c r="Z14" s="578"/>
      <c r="AA14" s="578"/>
      <c r="AB14" s="579"/>
      <c r="AC14" s="580" t="s">
        <v>470</v>
      </c>
      <c r="AD14" s="581"/>
      <c r="AE14" s="581"/>
      <c r="AF14" s="582"/>
      <c r="AG14" s="572"/>
      <c r="AH14" s="573"/>
      <c r="AI14" s="573"/>
      <c r="AJ14" s="574"/>
    </row>
    <row r="15" spans="1:36" ht="19.5" customHeight="1">
      <c r="A15" s="575" t="s">
        <v>28</v>
      </c>
      <c r="B15" s="576"/>
      <c r="C15" s="583" t="s">
        <v>471</v>
      </c>
      <c r="D15" s="584"/>
      <c r="E15" s="584"/>
      <c r="F15" s="584"/>
      <c r="G15" s="584"/>
      <c r="H15" s="584"/>
      <c r="I15" s="584"/>
      <c r="J15" s="584"/>
      <c r="K15" s="584"/>
      <c r="L15" s="584"/>
      <c r="M15" s="584"/>
      <c r="N15" s="584"/>
      <c r="O15" s="584"/>
      <c r="P15" s="584"/>
      <c r="Q15" s="584"/>
      <c r="R15" s="584"/>
      <c r="S15" s="584"/>
      <c r="T15" s="584"/>
      <c r="U15" s="584"/>
      <c r="V15" s="584"/>
      <c r="W15" s="584"/>
      <c r="X15" s="584"/>
      <c r="Y15" s="584"/>
      <c r="Z15" s="584"/>
      <c r="AA15" s="584"/>
      <c r="AB15" s="585"/>
      <c r="AC15" s="580" t="s">
        <v>472</v>
      </c>
      <c r="AD15" s="581"/>
      <c r="AE15" s="581"/>
      <c r="AF15" s="582"/>
      <c r="AG15" s="572"/>
      <c r="AH15" s="573"/>
      <c r="AI15" s="573"/>
      <c r="AJ15" s="574"/>
    </row>
    <row r="16" spans="1:36" ht="19.5" customHeight="1">
      <c r="A16" s="575" t="s">
        <v>31</v>
      </c>
      <c r="B16" s="576"/>
      <c r="C16" s="577" t="s">
        <v>473</v>
      </c>
      <c r="D16" s="578"/>
      <c r="E16" s="578"/>
      <c r="F16" s="578"/>
      <c r="G16" s="578"/>
      <c r="H16" s="578"/>
      <c r="I16" s="578"/>
      <c r="J16" s="578"/>
      <c r="K16" s="578"/>
      <c r="L16" s="578"/>
      <c r="M16" s="578"/>
      <c r="N16" s="578"/>
      <c r="O16" s="578"/>
      <c r="P16" s="578"/>
      <c r="Q16" s="578"/>
      <c r="R16" s="578"/>
      <c r="S16" s="578"/>
      <c r="T16" s="578"/>
      <c r="U16" s="578"/>
      <c r="V16" s="578"/>
      <c r="W16" s="578"/>
      <c r="X16" s="578"/>
      <c r="Y16" s="578"/>
      <c r="Z16" s="578"/>
      <c r="AA16" s="578"/>
      <c r="AB16" s="579"/>
      <c r="AC16" s="580" t="s">
        <v>474</v>
      </c>
      <c r="AD16" s="581"/>
      <c r="AE16" s="581"/>
      <c r="AF16" s="582"/>
      <c r="AG16" s="572"/>
      <c r="AH16" s="573"/>
      <c r="AI16" s="573"/>
      <c r="AJ16" s="574"/>
    </row>
    <row r="17" spans="1:38" s="3" customFormat="1" ht="19.5" customHeight="1">
      <c r="A17" s="586" t="s">
        <v>34</v>
      </c>
      <c r="B17" s="587"/>
      <c r="C17" s="588" t="s">
        <v>475</v>
      </c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90"/>
      <c r="AC17" s="591" t="s">
        <v>476</v>
      </c>
      <c r="AD17" s="592"/>
      <c r="AE17" s="592"/>
      <c r="AF17" s="593"/>
      <c r="AG17" s="594">
        <f>SUM(AG13:AJ16)</f>
        <v>0</v>
      </c>
      <c r="AH17" s="595"/>
      <c r="AI17" s="595"/>
      <c r="AJ17" s="596"/>
      <c r="AK17" s="349"/>
      <c r="AL17" s="343"/>
    </row>
    <row r="18" spans="1:38" s="3" customFormat="1" ht="19.5" customHeight="1">
      <c r="A18" s="575" t="s">
        <v>37</v>
      </c>
      <c r="B18" s="576"/>
      <c r="C18" s="580" t="s">
        <v>477</v>
      </c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2"/>
      <c r="AC18" s="580" t="s">
        <v>478</v>
      </c>
      <c r="AD18" s="581"/>
      <c r="AE18" s="581"/>
      <c r="AF18" s="582"/>
      <c r="AG18" s="572">
        <v>94864995</v>
      </c>
      <c r="AH18" s="573"/>
      <c r="AI18" s="573"/>
      <c r="AJ18" s="574"/>
      <c r="AK18" s="349"/>
      <c r="AL18" s="343"/>
    </row>
    <row r="19" spans="1:38" s="3" customFormat="1" ht="19.5" customHeight="1">
      <c r="A19" s="575" t="s">
        <v>40</v>
      </c>
      <c r="B19" s="576"/>
      <c r="C19" s="580" t="s">
        <v>479</v>
      </c>
      <c r="D19" s="581"/>
      <c r="E19" s="581"/>
      <c r="F19" s="581"/>
      <c r="G19" s="581"/>
      <c r="H19" s="581"/>
      <c r="I19" s="581"/>
      <c r="J19" s="581"/>
      <c r="K19" s="581"/>
      <c r="L19" s="581"/>
      <c r="M19" s="581"/>
      <c r="N19" s="581"/>
      <c r="O19" s="581"/>
      <c r="P19" s="581"/>
      <c r="Q19" s="581"/>
      <c r="R19" s="581"/>
      <c r="S19" s="581"/>
      <c r="T19" s="581"/>
      <c r="U19" s="581"/>
      <c r="V19" s="581"/>
      <c r="W19" s="581"/>
      <c r="X19" s="581"/>
      <c r="Y19" s="581"/>
      <c r="Z19" s="581"/>
      <c r="AA19" s="581"/>
      <c r="AB19" s="582"/>
      <c r="AC19" s="580" t="s">
        <v>480</v>
      </c>
      <c r="AD19" s="581"/>
      <c r="AE19" s="581"/>
      <c r="AF19" s="582"/>
      <c r="AG19" s="572">
        <f>SUM(AK19:AL19)</f>
        <v>0</v>
      </c>
      <c r="AH19" s="573"/>
      <c r="AI19" s="573"/>
      <c r="AJ19" s="574"/>
      <c r="AK19" s="349"/>
      <c r="AL19" s="343"/>
    </row>
    <row r="20" spans="1:38" s="3" customFormat="1" ht="19.5" customHeight="1">
      <c r="A20" s="586" t="s">
        <v>43</v>
      </c>
      <c r="B20" s="587"/>
      <c r="C20" s="591" t="s">
        <v>481</v>
      </c>
      <c r="D20" s="592"/>
      <c r="E20" s="592"/>
      <c r="F20" s="592"/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3"/>
      <c r="AC20" s="591" t="s">
        <v>482</v>
      </c>
      <c r="AD20" s="592"/>
      <c r="AE20" s="592"/>
      <c r="AF20" s="593"/>
      <c r="AG20" s="594">
        <f>SUM(AG18:AJ19)</f>
        <v>94864995</v>
      </c>
      <c r="AH20" s="595"/>
      <c r="AI20" s="595"/>
      <c r="AJ20" s="596"/>
      <c r="AK20" s="349"/>
      <c r="AL20" s="343"/>
    </row>
    <row r="21" spans="1:38" s="3" customFormat="1" ht="19.5" customHeight="1">
      <c r="A21" s="575" t="s">
        <v>46</v>
      </c>
      <c r="B21" s="576"/>
      <c r="C21" s="577" t="s">
        <v>483</v>
      </c>
      <c r="D21" s="578"/>
      <c r="E21" s="578"/>
      <c r="F21" s="578"/>
      <c r="G21" s="578"/>
      <c r="H21" s="578"/>
      <c r="I21" s="578"/>
      <c r="J21" s="578"/>
      <c r="K21" s="578"/>
      <c r="L21" s="578"/>
      <c r="M21" s="578"/>
      <c r="N21" s="578"/>
      <c r="O21" s="578"/>
      <c r="P21" s="578"/>
      <c r="Q21" s="578"/>
      <c r="R21" s="578"/>
      <c r="S21" s="578"/>
      <c r="T21" s="578"/>
      <c r="U21" s="578"/>
      <c r="V21" s="578"/>
      <c r="W21" s="578"/>
      <c r="X21" s="578"/>
      <c r="Y21" s="578"/>
      <c r="Z21" s="578"/>
      <c r="AA21" s="578"/>
      <c r="AB21" s="579"/>
      <c r="AC21" s="580" t="s">
        <v>484</v>
      </c>
      <c r="AD21" s="581"/>
      <c r="AE21" s="581"/>
      <c r="AF21" s="582"/>
      <c r="AG21" s="572"/>
      <c r="AH21" s="573"/>
      <c r="AI21" s="573"/>
      <c r="AJ21" s="574"/>
      <c r="AK21" s="349"/>
      <c r="AL21" s="343"/>
    </row>
    <row r="22" spans="1:36" ht="19.5" customHeight="1">
      <c r="A22" s="575" t="s">
        <v>49</v>
      </c>
      <c r="B22" s="576"/>
      <c r="C22" s="577" t="s">
        <v>485</v>
      </c>
      <c r="D22" s="578"/>
      <c r="E22" s="578"/>
      <c r="F22" s="578"/>
      <c r="G22" s="578"/>
      <c r="H22" s="578"/>
      <c r="I22" s="578"/>
      <c r="J22" s="578"/>
      <c r="K22" s="578"/>
      <c r="L22" s="578"/>
      <c r="M22" s="578"/>
      <c r="N22" s="578"/>
      <c r="O22" s="578"/>
      <c r="P22" s="578"/>
      <c r="Q22" s="578"/>
      <c r="R22" s="578"/>
      <c r="S22" s="578"/>
      <c r="T22" s="578"/>
      <c r="U22" s="578"/>
      <c r="V22" s="578"/>
      <c r="W22" s="578"/>
      <c r="X22" s="578"/>
      <c r="Y22" s="578"/>
      <c r="Z22" s="578"/>
      <c r="AA22" s="578"/>
      <c r="AB22" s="579"/>
      <c r="AC22" s="580" t="s">
        <v>486</v>
      </c>
      <c r="AD22" s="581"/>
      <c r="AE22" s="581"/>
      <c r="AF22" s="582"/>
      <c r="AG22" s="572"/>
      <c r="AH22" s="573"/>
      <c r="AI22" s="573"/>
      <c r="AJ22" s="574"/>
    </row>
    <row r="23" spans="1:38" s="2" customFormat="1" ht="19.5" customHeight="1">
      <c r="A23" s="575" t="s">
        <v>52</v>
      </c>
      <c r="B23" s="576"/>
      <c r="C23" s="577" t="s">
        <v>487</v>
      </c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9"/>
      <c r="AC23" s="580" t="s">
        <v>488</v>
      </c>
      <c r="AD23" s="581"/>
      <c r="AE23" s="581"/>
      <c r="AF23" s="582"/>
      <c r="AG23" s="572"/>
      <c r="AH23" s="573"/>
      <c r="AI23" s="573"/>
      <c r="AJ23" s="574"/>
      <c r="AK23" s="335"/>
      <c r="AL23" s="342"/>
    </row>
    <row r="24" spans="1:38" s="2" customFormat="1" ht="19.5" customHeight="1">
      <c r="A24" s="575" t="s">
        <v>55</v>
      </c>
      <c r="B24" s="576"/>
      <c r="C24" s="577" t="s">
        <v>489</v>
      </c>
      <c r="D24" s="578"/>
      <c r="E24" s="578"/>
      <c r="F24" s="578"/>
      <c r="G24" s="578"/>
      <c r="H24" s="578"/>
      <c r="I24" s="578"/>
      <c r="J24" s="578"/>
      <c r="K24" s="578"/>
      <c r="L24" s="578"/>
      <c r="M24" s="578"/>
      <c r="N24" s="578"/>
      <c r="O24" s="578"/>
      <c r="P24" s="578"/>
      <c r="Q24" s="578"/>
      <c r="R24" s="578"/>
      <c r="S24" s="578"/>
      <c r="T24" s="578"/>
      <c r="U24" s="578"/>
      <c r="V24" s="578"/>
      <c r="W24" s="578"/>
      <c r="X24" s="578"/>
      <c r="Y24" s="578"/>
      <c r="Z24" s="578"/>
      <c r="AA24" s="578"/>
      <c r="AB24" s="579"/>
      <c r="AC24" s="580" t="s">
        <v>490</v>
      </c>
      <c r="AD24" s="581"/>
      <c r="AE24" s="581"/>
      <c r="AF24" s="582"/>
      <c r="AG24" s="572"/>
      <c r="AH24" s="573"/>
      <c r="AI24" s="573"/>
      <c r="AJ24" s="574"/>
      <c r="AK24" s="335"/>
      <c r="AL24" s="342"/>
    </row>
    <row r="25" spans="1:36" ht="19.5" customHeight="1">
      <c r="A25" s="575" t="s">
        <v>58</v>
      </c>
      <c r="B25" s="576"/>
      <c r="C25" s="583" t="s">
        <v>491</v>
      </c>
      <c r="D25" s="584"/>
      <c r="E25" s="584"/>
      <c r="F25" s="584"/>
      <c r="G25" s="584"/>
      <c r="H25" s="584"/>
      <c r="I25" s="584"/>
      <c r="J25" s="584"/>
      <c r="K25" s="584"/>
      <c r="L25" s="584"/>
      <c r="M25" s="584"/>
      <c r="N25" s="584"/>
      <c r="O25" s="584"/>
      <c r="P25" s="584"/>
      <c r="Q25" s="584"/>
      <c r="R25" s="584"/>
      <c r="S25" s="584"/>
      <c r="T25" s="584"/>
      <c r="U25" s="584"/>
      <c r="V25" s="584"/>
      <c r="W25" s="584"/>
      <c r="X25" s="584"/>
      <c r="Y25" s="584"/>
      <c r="Z25" s="584"/>
      <c r="AA25" s="584"/>
      <c r="AB25" s="585"/>
      <c r="AC25" s="580" t="s">
        <v>492</v>
      </c>
      <c r="AD25" s="581"/>
      <c r="AE25" s="581"/>
      <c r="AF25" s="582"/>
      <c r="AG25" s="572"/>
      <c r="AH25" s="573"/>
      <c r="AI25" s="573"/>
      <c r="AJ25" s="574"/>
    </row>
    <row r="26" spans="1:37" ht="19.5" customHeight="1">
      <c r="A26" s="586" t="s">
        <v>61</v>
      </c>
      <c r="B26" s="587"/>
      <c r="C26" s="597" t="s">
        <v>493</v>
      </c>
      <c r="D26" s="598"/>
      <c r="E26" s="598"/>
      <c r="F26" s="598"/>
      <c r="G26" s="598"/>
      <c r="H26" s="598"/>
      <c r="I26" s="598"/>
      <c r="J26" s="598"/>
      <c r="K26" s="598"/>
      <c r="L26" s="598"/>
      <c r="M26" s="598"/>
      <c r="N26" s="598"/>
      <c r="O26" s="598"/>
      <c r="P26" s="598"/>
      <c r="Q26" s="598"/>
      <c r="R26" s="598"/>
      <c r="S26" s="598"/>
      <c r="T26" s="598"/>
      <c r="U26" s="598"/>
      <c r="V26" s="598"/>
      <c r="W26" s="598"/>
      <c r="X26" s="598"/>
      <c r="Y26" s="598"/>
      <c r="Z26" s="598"/>
      <c r="AA26" s="598"/>
      <c r="AB26" s="599"/>
      <c r="AC26" s="591" t="s">
        <v>494</v>
      </c>
      <c r="AD26" s="592"/>
      <c r="AE26" s="592"/>
      <c r="AF26" s="593"/>
      <c r="AG26" s="594">
        <f>AG12+AG17+AG20+AG21+AG22+AG23+AG24+AG25</f>
        <v>94864995</v>
      </c>
      <c r="AH26" s="595"/>
      <c r="AI26" s="595"/>
      <c r="AJ26" s="596"/>
      <c r="AK26" s="342"/>
    </row>
    <row r="27" spans="1:36" ht="19.5" customHeight="1">
      <c r="A27" s="575" t="s">
        <v>64</v>
      </c>
      <c r="B27" s="576"/>
      <c r="C27" s="583" t="s">
        <v>495</v>
      </c>
      <c r="D27" s="584"/>
      <c r="E27" s="584"/>
      <c r="F27" s="584"/>
      <c r="G27" s="584"/>
      <c r="H27" s="584"/>
      <c r="I27" s="584"/>
      <c r="J27" s="584"/>
      <c r="K27" s="584"/>
      <c r="L27" s="584"/>
      <c r="M27" s="584"/>
      <c r="N27" s="584"/>
      <c r="O27" s="584"/>
      <c r="P27" s="584"/>
      <c r="Q27" s="584"/>
      <c r="R27" s="584"/>
      <c r="S27" s="584"/>
      <c r="T27" s="584"/>
      <c r="U27" s="584"/>
      <c r="V27" s="584"/>
      <c r="W27" s="584"/>
      <c r="X27" s="584"/>
      <c r="Y27" s="584"/>
      <c r="Z27" s="584"/>
      <c r="AA27" s="584"/>
      <c r="AB27" s="585"/>
      <c r="AC27" s="580" t="s">
        <v>496</v>
      </c>
      <c r="AD27" s="581"/>
      <c r="AE27" s="581"/>
      <c r="AF27" s="582"/>
      <c r="AG27" s="572"/>
      <c r="AH27" s="573"/>
      <c r="AI27" s="573"/>
      <c r="AJ27" s="574"/>
    </row>
    <row r="28" spans="1:36" ht="19.5" customHeight="1">
      <c r="A28" s="575" t="s">
        <v>67</v>
      </c>
      <c r="B28" s="576"/>
      <c r="C28" s="583" t="s">
        <v>497</v>
      </c>
      <c r="D28" s="584"/>
      <c r="E28" s="584"/>
      <c r="F28" s="584"/>
      <c r="G28" s="584"/>
      <c r="H28" s="584"/>
      <c r="I28" s="584"/>
      <c r="J28" s="584"/>
      <c r="K28" s="584"/>
      <c r="L28" s="584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584"/>
      <c r="X28" s="584"/>
      <c r="Y28" s="584"/>
      <c r="Z28" s="584"/>
      <c r="AA28" s="584"/>
      <c r="AB28" s="585"/>
      <c r="AC28" s="580" t="s">
        <v>498</v>
      </c>
      <c r="AD28" s="581"/>
      <c r="AE28" s="581"/>
      <c r="AF28" s="582"/>
      <c r="AG28" s="572"/>
      <c r="AH28" s="573"/>
      <c r="AI28" s="573"/>
      <c r="AJ28" s="574"/>
    </row>
    <row r="29" spans="1:36" ht="19.5" customHeight="1">
      <c r="A29" s="575" t="s">
        <v>70</v>
      </c>
      <c r="B29" s="576"/>
      <c r="C29" s="577" t="s">
        <v>499</v>
      </c>
      <c r="D29" s="578"/>
      <c r="E29" s="578"/>
      <c r="F29" s="578"/>
      <c r="G29" s="578"/>
      <c r="H29" s="578"/>
      <c r="I29" s="578"/>
      <c r="J29" s="578"/>
      <c r="K29" s="578"/>
      <c r="L29" s="578"/>
      <c r="M29" s="578"/>
      <c r="N29" s="578"/>
      <c r="O29" s="578"/>
      <c r="P29" s="578"/>
      <c r="Q29" s="578"/>
      <c r="R29" s="578"/>
      <c r="S29" s="578"/>
      <c r="T29" s="578"/>
      <c r="U29" s="578"/>
      <c r="V29" s="578"/>
      <c r="W29" s="578"/>
      <c r="X29" s="578"/>
      <c r="Y29" s="578"/>
      <c r="Z29" s="578"/>
      <c r="AA29" s="578"/>
      <c r="AB29" s="579"/>
      <c r="AC29" s="580" t="s">
        <v>500</v>
      </c>
      <c r="AD29" s="581"/>
      <c r="AE29" s="581"/>
      <c r="AF29" s="582"/>
      <c r="AG29" s="572"/>
      <c r="AH29" s="573"/>
      <c r="AI29" s="573"/>
      <c r="AJ29" s="574"/>
    </row>
    <row r="30" spans="1:38" s="3" customFormat="1" ht="19.5" customHeight="1">
      <c r="A30" s="575" t="s">
        <v>73</v>
      </c>
      <c r="B30" s="576"/>
      <c r="C30" s="577" t="s">
        <v>501</v>
      </c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78"/>
      <c r="W30" s="578"/>
      <c r="X30" s="578"/>
      <c r="Y30" s="578"/>
      <c r="Z30" s="578"/>
      <c r="AA30" s="578"/>
      <c r="AB30" s="579"/>
      <c r="AC30" s="580" t="s">
        <v>502</v>
      </c>
      <c r="AD30" s="581"/>
      <c r="AE30" s="581"/>
      <c r="AF30" s="582"/>
      <c r="AG30" s="572"/>
      <c r="AH30" s="573"/>
      <c r="AI30" s="573"/>
      <c r="AJ30" s="574"/>
      <c r="AK30" s="349"/>
      <c r="AL30" s="343"/>
    </row>
    <row r="31" spans="1:37" ht="19.5" customHeight="1">
      <c r="A31" s="586" t="s">
        <v>76</v>
      </c>
      <c r="B31" s="587"/>
      <c r="C31" s="588" t="s">
        <v>503</v>
      </c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90"/>
      <c r="AC31" s="591" t="s">
        <v>504</v>
      </c>
      <c r="AD31" s="592"/>
      <c r="AE31" s="592"/>
      <c r="AF31" s="593"/>
      <c r="AG31" s="594">
        <f>SUM(AG27:AJ30)</f>
        <v>0</v>
      </c>
      <c r="AH31" s="595"/>
      <c r="AI31" s="595"/>
      <c r="AJ31" s="596"/>
      <c r="AK31" s="342"/>
    </row>
    <row r="32" spans="1:36" ht="19.5" customHeight="1">
      <c r="A32" s="575" t="s">
        <v>79</v>
      </c>
      <c r="B32" s="576"/>
      <c r="C32" s="583" t="s">
        <v>505</v>
      </c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5"/>
      <c r="AC32" s="580" t="s">
        <v>506</v>
      </c>
      <c r="AD32" s="581"/>
      <c r="AE32" s="581"/>
      <c r="AF32" s="582"/>
      <c r="AG32" s="572"/>
      <c r="AH32" s="573"/>
      <c r="AI32" s="573"/>
      <c r="AJ32" s="574"/>
    </row>
    <row r="33" spans="1:38" s="3" customFormat="1" ht="19.5" customHeight="1">
      <c r="A33" s="586" t="s">
        <v>82</v>
      </c>
      <c r="B33" s="587"/>
      <c r="C33" s="588" t="s">
        <v>507</v>
      </c>
      <c r="D33" s="589"/>
      <c r="E33" s="589"/>
      <c r="F33" s="589"/>
      <c r="G33" s="589"/>
      <c r="H33" s="589"/>
      <c r="I33" s="589"/>
      <c r="J33" s="589"/>
      <c r="K33" s="589"/>
      <c r="L33" s="589"/>
      <c r="M33" s="589"/>
      <c r="N33" s="589"/>
      <c r="O33" s="589"/>
      <c r="P33" s="589"/>
      <c r="Q33" s="589"/>
      <c r="R33" s="589"/>
      <c r="S33" s="589"/>
      <c r="T33" s="589"/>
      <c r="U33" s="589"/>
      <c r="V33" s="589"/>
      <c r="W33" s="589"/>
      <c r="X33" s="589"/>
      <c r="Y33" s="589"/>
      <c r="Z33" s="589"/>
      <c r="AA33" s="589"/>
      <c r="AB33" s="590"/>
      <c r="AC33" s="591" t="s">
        <v>508</v>
      </c>
      <c r="AD33" s="592"/>
      <c r="AE33" s="592"/>
      <c r="AF33" s="593"/>
      <c r="AG33" s="594">
        <f>AG26+AG31+AG32</f>
        <v>94864995</v>
      </c>
      <c r="AH33" s="595"/>
      <c r="AI33" s="595"/>
      <c r="AJ33" s="596"/>
      <c r="AK33" s="350"/>
      <c r="AL33" s="350"/>
    </row>
  </sheetData>
  <sheetProtection/>
  <mergeCells count="114">
    <mergeCell ref="A6:AF6"/>
    <mergeCell ref="AG6:AJ6"/>
    <mergeCell ref="A2:AJ2"/>
    <mergeCell ref="A3:AJ3"/>
    <mergeCell ref="A4:AJ4"/>
    <mergeCell ref="A5:AJ5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7:B7"/>
    <mergeCell ref="C7:AB7"/>
    <mergeCell ref="AC7:AF7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G31:AJ31"/>
    <mergeCell ref="C29:AB29"/>
    <mergeCell ref="AC29:AF29"/>
    <mergeCell ref="AG29:AJ29"/>
    <mergeCell ref="AG30:AJ30"/>
    <mergeCell ref="AG32:AJ32"/>
    <mergeCell ref="AC31:AF31"/>
    <mergeCell ref="A33:B33"/>
    <mergeCell ref="C33:AB33"/>
    <mergeCell ref="AC33:AF33"/>
    <mergeCell ref="AG33:AJ33"/>
    <mergeCell ref="A29:B29"/>
    <mergeCell ref="A32:B32"/>
    <mergeCell ref="C32:AB32"/>
    <mergeCell ref="AC32:AF32"/>
    <mergeCell ref="A31:B31"/>
    <mergeCell ref="C31:AB31"/>
    <mergeCell ref="AG28:AJ28"/>
    <mergeCell ref="A30:B30"/>
    <mergeCell ref="C30:AB30"/>
    <mergeCell ref="AC30:AF30"/>
    <mergeCell ref="A28:B28"/>
    <mergeCell ref="C28:AB28"/>
    <mergeCell ref="AC28:AF28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5.421875" style="56" customWidth="1"/>
    <col min="2" max="2" width="33.421875" style="56" customWidth="1"/>
    <col min="3" max="3" width="9.8515625" style="56" bestFit="1" customWidth="1"/>
    <col min="4" max="4" width="35.57421875" style="56" customWidth="1"/>
    <col min="5" max="5" width="10.421875" style="56" bestFit="1" customWidth="1"/>
    <col min="6" max="226" width="9.140625" style="8" customWidth="1"/>
    <col min="227" max="227" width="28.57421875" style="8" customWidth="1"/>
    <col min="228" max="228" width="9.140625" style="8" customWidth="1"/>
    <col min="229" max="229" width="30.28125" style="8" customWidth="1"/>
    <col min="230" max="16384" width="9.140625" style="8" customWidth="1"/>
  </cols>
  <sheetData>
    <row r="1" spans="4:5" ht="15" customHeight="1">
      <c r="D1" s="621" t="s">
        <v>743</v>
      </c>
      <c r="E1" s="621"/>
    </row>
    <row r="2" spans="1:5" ht="31.5" customHeight="1">
      <c r="A2" s="502" t="s">
        <v>821</v>
      </c>
      <c r="B2" s="502"/>
      <c r="C2" s="502"/>
      <c r="D2" s="502"/>
      <c r="E2" s="502"/>
    </row>
    <row r="3" spans="1:5" ht="31.5" customHeight="1">
      <c r="A3" s="625" t="s">
        <v>865</v>
      </c>
      <c r="B3" s="625"/>
      <c r="C3" s="625"/>
      <c r="D3" s="625"/>
      <c r="E3" s="625"/>
    </row>
    <row r="4" spans="1:5" ht="22.5" customHeight="1">
      <c r="A4" s="622" t="s">
        <v>766</v>
      </c>
      <c r="B4" s="622"/>
      <c r="C4" s="622"/>
      <c r="D4" s="622"/>
      <c r="E4" s="622"/>
    </row>
    <row r="5" ht="13.5" thickBot="1">
      <c r="E5" s="56" t="s">
        <v>856</v>
      </c>
    </row>
    <row r="6" spans="1:5" ht="13.5" thickBot="1">
      <c r="A6" s="623" t="s">
        <v>2</v>
      </c>
      <c r="B6" s="110" t="s">
        <v>525</v>
      </c>
      <c r="C6" s="111"/>
      <c r="D6" s="110" t="s">
        <v>526</v>
      </c>
      <c r="E6" s="112"/>
    </row>
    <row r="7" spans="1:5" ht="24.75" thickBot="1">
      <c r="A7" s="624"/>
      <c r="B7" s="113" t="s">
        <v>1</v>
      </c>
      <c r="C7" s="114" t="s">
        <v>874</v>
      </c>
      <c r="D7" s="113" t="s">
        <v>1</v>
      </c>
      <c r="E7" s="115" t="s">
        <v>874</v>
      </c>
    </row>
    <row r="8" spans="1:5" ht="13.5" thickBot="1">
      <c r="A8" s="116">
        <v>1</v>
      </c>
      <c r="B8" s="117">
        <v>2</v>
      </c>
      <c r="C8" s="118">
        <v>5</v>
      </c>
      <c r="D8" s="117">
        <v>6</v>
      </c>
      <c r="E8" s="119">
        <v>9</v>
      </c>
    </row>
    <row r="9" spans="1:5" ht="12.75">
      <c r="A9" s="120" t="s">
        <v>6</v>
      </c>
      <c r="B9" s="139" t="s">
        <v>652</v>
      </c>
      <c r="C9" s="140">
        <v>22948334</v>
      </c>
      <c r="D9" s="139" t="s">
        <v>398</v>
      </c>
      <c r="E9" s="141">
        <v>13199623</v>
      </c>
    </row>
    <row r="10" spans="1:5" ht="12.75">
      <c r="A10" s="121" t="s">
        <v>7</v>
      </c>
      <c r="B10" s="142" t="s">
        <v>653</v>
      </c>
      <c r="C10" s="143">
        <v>10755773</v>
      </c>
      <c r="D10" s="142" t="s">
        <v>637</v>
      </c>
      <c r="E10" s="144">
        <v>1769722</v>
      </c>
    </row>
    <row r="11" spans="1:5" ht="12.75">
      <c r="A11" s="121" t="s">
        <v>8</v>
      </c>
      <c r="B11" s="142" t="s">
        <v>768</v>
      </c>
      <c r="C11" s="143"/>
      <c r="D11" s="142" t="s">
        <v>635</v>
      </c>
      <c r="E11" s="144">
        <v>33800378</v>
      </c>
    </row>
    <row r="12" spans="1:5" ht="12.75">
      <c r="A12" s="121" t="s">
        <v>9</v>
      </c>
      <c r="B12" s="145" t="s">
        <v>407</v>
      </c>
      <c r="C12" s="143">
        <v>10380000</v>
      </c>
      <c r="D12" s="142" t="s">
        <v>638</v>
      </c>
      <c r="E12" s="144">
        <v>2775000</v>
      </c>
    </row>
    <row r="13" spans="1:5" ht="12.75">
      <c r="A13" s="121" t="s">
        <v>527</v>
      </c>
      <c r="B13" s="142" t="s">
        <v>769</v>
      </c>
      <c r="C13" s="143"/>
      <c r="D13" s="142" t="s">
        <v>401</v>
      </c>
      <c r="E13" s="144">
        <v>2854945</v>
      </c>
    </row>
    <row r="14" spans="1:5" ht="13.5" thickBot="1">
      <c r="A14" s="121" t="s">
        <v>528</v>
      </c>
      <c r="B14" s="142" t="s">
        <v>767</v>
      </c>
      <c r="C14" s="146">
        <v>3889160</v>
      </c>
      <c r="D14" s="142" t="s">
        <v>884</v>
      </c>
      <c r="E14" s="144"/>
    </row>
    <row r="15" spans="1:5" ht="13.5" thickBot="1">
      <c r="A15" s="123" t="s">
        <v>538</v>
      </c>
      <c r="B15" s="147" t="s">
        <v>534</v>
      </c>
      <c r="C15" s="148">
        <f>SUM(C9:C14)</f>
        <v>47973267</v>
      </c>
      <c r="D15" s="149" t="s">
        <v>535</v>
      </c>
      <c r="E15" s="150">
        <f>SUM(E9:E14)</f>
        <v>54399668</v>
      </c>
    </row>
    <row r="16" spans="1:5" ht="25.5">
      <c r="A16" s="124" t="s">
        <v>539</v>
      </c>
      <c r="B16" s="151" t="s">
        <v>656</v>
      </c>
      <c r="C16" s="380">
        <f>SUM(C17:C20)</f>
        <v>7343831</v>
      </c>
      <c r="D16" s="142" t="s">
        <v>648</v>
      </c>
      <c r="E16" s="153"/>
    </row>
    <row r="17" spans="1:5" ht="25.5">
      <c r="A17" s="125" t="s">
        <v>540</v>
      </c>
      <c r="B17" s="142" t="s">
        <v>670</v>
      </c>
      <c r="C17" s="155">
        <v>7343831</v>
      </c>
      <c r="D17" s="142" t="s">
        <v>649</v>
      </c>
      <c r="E17" s="154"/>
    </row>
    <row r="18" spans="1:5" ht="12.75">
      <c r="A18" s="121" t="s">
        <v>541</v>
      </c>
      <c r="B18" s="142" t="s">
        <v>671</v>
      </c>
      <c r="C18" s="155">
        <v>0</v>
      </c>
      <c r="D18" s="142" t="s">
        <v>537</v>
      </c>
      <c r="E18" s="154"/>
    </row>
    <row r="19" spans="1:5" ht="25.5">
      <c r="A19" s="121" t="s">
        <v>542</v>
      </c>
      <c r="B19" s="142" t="s">
        <v>770</v>
      </c>
      <c r="C19" s="155">
        <v>0</v>
      </c>
      <c r="D19" s="142" t="s">
        <v>639</v>
      </c>
      <c r="E19" s="154"/>
    </row>
    <row r="20" spans="1:5" ht="12.75">
      <c r="A20" s="121" t="s">
        <v>543</v>
      </c>
      <c r="B20" s="142" t="s">
        <v>771</v>
      </c>
      <c r="C20" s="155"/>
      <c r="D20" s="142" t="s">
        <v>827</v>
      </c>
      <c r="E20" s="154">
        <v>917430</v>
      </c>
    </row>
    <row r="21" spans="1:5" ht="28.5" customHeight="1">
      <c r="A21" s="121" t="s">
        <v>544</v>
      </c>
      <c r="B21" s="151" t="s">
        <v>772</v>
      </c>
      <c r="C21" s="155"/>
      <c r="D21" s="142" t="s">
        <v>773</v>
      </c>
      <c r="E21" s="154"/>
    </row>
    <row r="22" spans="1:5" ht="12.75">
      <c r="A22" s="126" t="s">
        <v>545</v>
      </c>
      <c r="B22" s="142" t="s">
        <v>654</v>
      </c>
      <c r="C22" s="152"/>
      <c r="D22" s="139" t="s">
        <v>650</v>
      </c>
      <c r="E22" s="153"/>
    </row>
    <row r="23" spans="1:5" ht="12.75">
      <c r="A23" s="121" t="s">
        <v>546</v>
      </c>
      <c r="B23" s="139" t="s">
        <v>655</v>
      </c>
      <c r="C23" s="155"/>
      <c r="D23" s="142"/>
      <c r="E23" s="154"/>
    </row>
    <row r="24" spans="1:5" ht="12.75">
      <c r="A24" s="120" t="s">
        <v>547</v>
      </c>
      <c r="C24" s="156"/>
      <c r="D24" s="139"/>
      <c r="E24" s="157"/>
    </row>
    <row r="25" spans="1:5" ht="12.75">
      <c r="A25" s="127" t="s">
        <v>548</v>
      </c>
      <c r="B25" s="122"/>
      <c r="C25" s="128"/>
      <c r="D25" s="122"/>
      <c r="E25" s="129"/>
    </row>
    <row r="26" spans="1:5" ht="13.5" thickBot="1">
      <c r="A26" s="130" t="s">
        <v>549</v>
      </c>
      <c r="B26" s="131"/>
      <c r="C26" s="132"/>
      <c r="D26" s="131"/>
      <c r="E26" s="133"/>
    </row>
    <row r="27" spans="1:5" ht="13.5" thickBot="1">
      <c r="A27" s="123" t="s">
        <v>640</v>
      </c>
      <c r="B27" s="147" t="s">
        <v>657</v>
      </c>
      <c r="C27" s="148">
        <f>SUM(C18:C26)</f>
        <v>0</v>
      </c>
      <c r="D27" s="147" t="s">
        <v>641</v>
      </c>
      <c r="E27" s="150">
        <f>SUM(E16:E26)</f>
        <v>917430</v>
      </c>
    </row>
    <row r="28" spans="1:5" ht="13.5" thickBot="1">
      <c r="A28" s="123" t="s">
        <v>642</v>
      </c>
      <c r="B28" s="158" t="s">
        <v>658</v>
      </c>
      <c r="C28" s="148">
        <f>C15+C16+C27</f>
        <v>55317098</v>
      </c>
      <c r="D28" s="158" t="s">
        <v>651</v>
      </c>
      <c r="E28" s="150">
        <f>E15+E27</f>
        <v>55317098</v>
      </c>
    </row>
    <row r="29" spans="1:5" ht="13.5" thickBot="1">
      <c r="A29" s="123" t="s">
        <v>643</v>
      </c>
      <c r="B29" s="159" t="s">
        <v>550</v>
      </c>
      <c r="C29" s="160">
        <v>0</v>
      </c>
      <c r="D29" s="351" t="s">
        <v>644</v>
      </c>
      <c r="E29" s="352">
        <f>C28-E28</f>
        <v>0</v>
      </c>
    </row>
  </sheetData>
  <sheetProtection/>
  <mergeCells count="5">
    <mergeCell ref="D1:E1"/>
    <mergeCell ref="A4:E4"/>
    <mergeCell ref="A6:A7"/>
    <mergeCell ref="A2:E2"/>
    <mergeCell ref="A3:E3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4">
      <selection activeCell="E11" sqref="E11"/>
    </sheetView>
  </sheetViews>
  <sheetFormatPr defaultColWidth="9.140625" defaultRowHeight="15"/>
  <cols>
    <col min="1" max="1" width="9.140625" style="8" customWidth="1"/>
    <col min="2" max="2" width="33.140625" style="8" customWidth="1"/>
    <col min="3" max="3" width="9.57421875" style="8" bestFit="1" customWidth="1"/>
    <col min="4" max="4" width="31.421875" style="8" customWidth="1"/>
    <col min="5" max="5" width="13.00390625" style="8" customWidth="1"/>
    <col min="6" max="16384" width="9.140625" style="8" customWidth="1"/>
  </cols>
  <sheetData>
    <row r="1" spans="4:5" ht="25.5" customHeight="1">
      <c r="D1" s="626" t="s">
        <v>744</v>
      </c>
      <c r="E1" s="627"/>
    </row>
    <row r="2" spans="1:5" ht="31.5" customHeight="1">
      <c r="A2" s="502" t="s">
        <v>823</v>
      </c>
      <c r="B2" s="502"/>
      <c r="C2" s="502"/>
      <c r="D2" s="502"/>
      <c r="E2" s="502"/>
    </row>
    <row r="3" spans="1:5" ht="31.5" customHeight="1">
      <c r="A3" s="625" t="s">
        <v>865</v>
      </c>
      <c r="B3" s="625"/>
      <c r="C3" s="625"/>
      <c r="D3" s="625"/>
      <c r="E3" s="625"/>
    </row>
    <row r="4" spans="1:5" ht="30" customHeight="1">
      <c r="A4" s="622" t="s">
        <v>791</v>
      </c>
      <c r="B4" s="622"/>
      <c r="C4" s="622"/>
      <c r="D4" s="622"/>
      <c r="E4" s="622"/>
    </row>
    <row r="5" ht="13.5" thickBot="1"/>
    <row r="6" spans="1:5" ht="13.5" thickBot="1">
      <c r="A6" s="628" t="s">
        <v>2</v>
      </c>
      <c r="B6" s="9" t="s">
        <v>525</v>
      </c>
      <c r="C6" s="10"/>
      <c r="D6" s="9" t="s">
        <v>526</v>
      </c>
      <c r="E6" s="11"/>
    </row>
    <row r="7" spans="1:5" ht="24.75" thickBot="1">
      <c r="A7" s="629"/>
      <c r="B7" s="12" t="s">
        <v>1</v>
      </c>
      <c r="C7" s="13" t="s">
        <v>874</v>
      </c>
      <c r="D7" s="12" t="s">
        <v>1</v>
      </c>
      <c r="E7" s="14" t="s">
        <v>874</v>
      </c>
    </row>
    <row r="8" spans="1:5" ht="13.5" thickBot="1">
      <c r="A8" s="15">
        <v>1</v>
      </c>
      <c r="B8" s="16">
        <v>2</v>
      </c>
      <c r="C8" s="17">
        <v>5</v>
      </c>
      <c r="D8" s="16">
        <v>6</v>
      </c>
      <c r="E8" s="18">
        <v>9</v>
      </c>
    </row>
    <row r="9" spans="1:5" ht="19.5" customHeight="1">
      <c r="A9" s="19" t="s">
        <v>6</v>
      </c>
      <c r="B9" s="20" t="s">
        <v>774</v>
      </c>
      <c r="C9" s="21">
        <v>23805109</v>
      </c>
      <c r="D9" s="20" t="s">
        <v>661</v>
      </c>
      <c r="E9" s="22">
        <v>4044005</v>
      </c>
    </row>
    <row r="10" spans="1:5" ht="19.5" customHeight="1">
      <c r="A10" s="23" t="s">
        <v>7</v>
      </c>
      <c r="B10" s="24" t="s">
        <v>775</v>
      </c>
      <c r="C10" s="25">
        <v>3001232</v>
      </c>
      <c r="D10" s="24" t="s">
        <v>776</v>
      </c>
      <c r="E10" s="26">
        <v>61218788</v>
      </c>
    </row>
    <row r="11" spans="1:5" ht="19.5" customHeight="1">
      <c r="A11" s="23" t="s">
        <v>8</v>
      </c>
      <c r="B11" s="24" t="s">
        <v>409</v>
      </c>
      <c r="C11" s="25"/>
      <c r="D11" s="24" t="s">
        <v>662</v>
      </c>
      <c r="E11" s="26">
        <v>46063480</v>
      </c>
    </row>
    <row r="12" spans="1:5" ht="19.5" customHeight="1">
      <c r="A12" s="23" t="s">
        <v>9</v>
      </c>
      <c r="B12" s="24" t="s">
        <v>659</v>
      </c>
      <c r="C12" s="25"/>
      <c r="D12" s="24" t="s">
        <v>663</v>
      </c>
      <c r="E12" s="26"/>
    </row>
    <row r="13" spans="1:5" ht="19.5" customHeight="1" thickBot="1">
      <c r="A13" s="23" t="s">
        <v>527</v>
      </c>
      <c r="B13" s="24" t="s">
        <v>660</v>
      </c>
      <c r="C13" s="25"/>
      <c r="D13" s="24" t="s">
        <v>885</v>
      </c>
      <c r="E13" s="26">
        <v>3001232</v>
      </c>
    </row>
    <row r="14" spans="1:5" ht="19.5" customHeight="1" thickBot="1">
      <c r="A14" s="28" t="s">
        <v>528</v>
      </c>
      <c r="B14" s="29" t="s">
        <v>534</v>
      </c>
      <c r="C14" s="30">
        <f>SUM(C9:C13)</f>
        <v>26806341</v>
      </c>
      <c r="D14" s="29" t="s">
        <v>535</v>
      </c>
      <c r="E14" s="31">
        <f>SUM(E9:E13)</f>
        <v>114327505</v>
      </c>
    </row>
    <row r="15" spans="1:5" ht="19.5" customHeight="1" thickBot="1">
      <c r="A15" s="28" t="s">
        <v>529</v>
      </c>
      <c r="B15" s="32" t="s">
        <v>669</v>
      </c>
      <c r="C15" s="33"/>
      <c r="D15" s="27" t="s">
        <v>664</v>
      </c>
      <c r="E15" s="34"/>
    </row>
    <row r="16" spans="1:5" ht="19.5" customHeight="1" thickBot="1">
      <c r="A16" s="28" t="s">
        <v>530</v>
      </c>
      <c r="B16" s="27" t="s">
        <v>670</v>
      </c>
      <c r="C16" s="35">
        <v>87521164</v>
      </c>
      <c r="D16" s="27" t="s">
        <v>665</v>
      </c>
      <c r="E16" s="36"/>
    </row>
    <row r="17" spans="1:5" ht="19.5" customHeight="1" thickBot="1">
      <c r="A17" s="28" t="s">
        <v>531</v>
      </c>
      <c r="B17" s="27" t="s">
        <v>671</v>
      </c>
      <c r="C17" s="35"/>
      <c r="D17" s="27" t="s">
        <v>537</v>
      </c>
      <c r="E17" s="36"/>
    </row>
    <row r="18" spans="1:5" ht="19.5" customHeight="1" thickBot="1">
      <c r="A18" s="28" t="s">
        <v>532</v>
      </c>
      <c r="B18" s="27" t="s">
        <v>672</v>
      </c>
      <c r="C18" s="35">
        <v>0</v>
      </c>
      <c r="D18" s="27" t="s">
        <v>639</v>
      </c>
      <c r="E18" s="36"/>
    </row>
    <row r="19" spans="1:5" ht="19.5" customHeight="1" thickBot="1">
      <c r="A19" s="28" t="s">
        <v>533</v>
      </c>
      <c r="B19" s="27" t="s">
        <v>673</v>
      </c>
      <c r="C19" s="35"/>
      <c r="D19" s="37" t="s">
        <v>666</v>
      </c>
      <c r="E19" s="36"/>
    </row>
    <row r="20" spans="1:5" ht="19.5" customHeight="1" thickBot="1">
      <c r="A20" s="28" t="s">
        <v>536</v>
      </c>
      <c r="B20" s="37" t="s">
        <v>674</v>
      </c>
      <c r="C20" s="35"/>
      <c r="D20" s="27" t="s">
        <v>667</v>
      </c>
      <c r="E20" s="36"/>
    </row>
    <row r="21" spans="1:5" ht="19.5" customHeight="1" thickBot="1">
      <c r="A21" s="28" t="s">
        <v>538</v>
      </c>
      <c r="B21" s="165" t="s">
        <v>675</v>
      </c>
      <c r="C21" s="35"/>
      <c r="D21" s="20" t="s">
        <v>668</v>
      </c>
      <c r="E21" s="36"/>
    </row>
    <row r="22" spans="1:5" ht="19.5" customHeight="1" thickBot="1">
      <c r="A22" s="28" t="s">
        <v>539</v>
      </c>
      <c r="B22" s="20" t="s">
        <v>676</v>
      </c>
      <c r="C22" s="35"/>
      <c r="D22" s="24" t="s">
        <v>438</v>
      </c>
      <c r="E22" s="36"/>
    </row>
    <row r="23" spans="1:5" ht="19.5" customHeight="1" thickBot="1">
      <c r="A23" s="28" t="s">
        <v>540</v>
      </c>
      <c r="B23" s="38" t="s">
        <v>677</v>
      </c>
      <c r="C23" s="35"/>
      <c r="D23" s="20"/>
      <c r="E23" s="36"/>
    </row>
    <row r="24" spans="1:5" ht="19.5" customHeight="1" thickBot="1">
      <c r="A24" s="28" t="s">
        <v>541</v>
      </c>
      <c r="B24" s="39" t="s">
        <v>678</v>
      </c>
      <c r="C24" s="353"/>
      <c r="D24" s="39"/>
      <c r="E24" s="354"/>
    </row>
    <row r="25" spans="1:5" ht="19.5" customHeight="1" thickBot="1">
      <c r="A25" s="28" t="s">
        <v>542</v>
      </c>
      <c r="B25" s="161" t="s">
        <v>679</v>
      </c>
      <c r="C25" s="162"/>
      <c r="D25" s="163"/>
      <c r="E25" s="164"/>
    </row>
    <row r="26" spans="1:5" ht="19.5" customHeight="1" thickBot="1">
      <c r="A26" s="28" t="s">
        <v>543</v>
      </c>
      <c r="B26" s="29" t="s">
        <v>680</v>
      </c>
      <c r="C26" s="30">
        <f>SUM(C16:C24)</f>
        <v>87521164</v>
      </c>
      <c r="D26" s="29" t="s">
        <v>682</v>
      </c>
      <c r="E26" s="40">
        <f>SUM(E15:E24)</f>
        <v>0</v>
      </c>
    </row>
    <row r="27" spans="1:5" ht="19.5" customHeight="1" thickBot="1">
      <c r="A27" s="28" t="s">
        <v>544</v>
      </c>
      <c r="B27" s="41" t="s">
        <v>681</v>
      </c>
      <c r="C27" s="42">
        <f>+C14+C15+C26</f>
        <v>114327505</v>
      </c>
      <c r="D27" s="41" t="s">
        <v>683</v>
      </c>
      <c r="E27" s="43">
        <f>+E14+E26</f>
        <v>114327505</v>
      </c>
    </row>
    <row r="28" spans="1:5" ht="19.5" customHeight="1" thickBot="1">
      <c r="A28" s="28" t="s">
        <v>545</v>
      </c>
      <c r="B28" s="44" t="s">
        <v>550</v>
      </c>
      <c r="C28" s="45"/>
      <c r="D28" s="355" t="s">
        <v>551</v>
      </c>
      <c r="E28" s="356" t="str">
        <f>IF(((C14-E14)&gt;0),C14-E14,"----")</f>
        <v>----</v>
      </c>
    </row>
  </sheetData>
  <sheetProtection/>
  <mergeCells count="5">
    <mergeCell ref="D1:E1"/>
    <mergeCell ref="A4:E4"/>
    <mergeCell ref="A6:A7"/>
    <mergeCell ref="A2:E2"/>
    <mergeCell ref="A3:E3"/>
  </mergeCells>
  <printOptions horizontalCentered="1"/>
  <pageMargins left="0.5118110236220472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pane xSplit="1" ySplit="6" topLeftCell="B16" activePane="bottomRight" state="frozen"/>
      <selection pane="topLeft" activeCell="A4" sqref="A4"/>
      <selection pane="topRight" activeCell="B4" sqref="B4"/>
      <selection pane="bottomLeft" activeCell="A9" sqref="A9"/>
      <selection pane="bottomRight" activeCell="D32" sqref="D32"/>
    </sheetView>
  </sheetViews>
  <sheetFormatPr defaultColWidth="9.140625" defaultRowHeight="19.5" customHeight="1"/>
  <cols>
    <col min="1" max="1" width="34.140625" style="46" customWidth="1"/>
    <col min="2" max="4" width="13.7109375" style="46" bestFit="1" customWidth="1"/>
    <col min="5" max="7" width="14.7109375" style="46" bestFit="1" customWidth="1"/>
    <col min="8" max="8" width="13.7109375" style="46" bestFit="1" customWidth="1"/>
    <col min="9" max="10" width="14.7109375" style="46" bestFit="1" customWidth="1"/>
    <col min="11" max="16384" width="9.140625" style="46" customWidth="1"/>
  </cols>
  <sheetData>
    <row r="1" spans="9:10" ht="19.5" customHeight="1">
      <c r="I1" s="630" t="s">
        <v>746</v>
      </c>
      <c r="J1" s="630"/>
    </row>
    <row r="2" spans="1:10" ht="19.5" customHeight="1">
      <c r="A2" s="631" t="s">
        <v>745</v>
      </c>
      <c r="B2" s="631"/>
      <c r="C2" s="631"/>
      <c r="D2" s="631"/>
      <c r="E2" s="631"/>
      <c r="F2" s="631"/>
      <c r="G2" s="631"/>
      <c r="H2" s="631"/>
      <c r="I2" s="631"/>
      <c r="J2" s="631"/>
    </row>
    <row r="3" spans="1:10" ht="19.5" customHeight="1">
      <c r="A3" s="631" t="s">
        <v>777</v>
      </c>
      <c r="B3" s="631"/>
      <c r="C3" s="631"/>
      <c r="D3" s="631"/>
      <c r="E3" s="631"/>
      <c r="F3" s="631"/>
      <c r="G3" s="631"/>
      <c r="H3" s="631"/>
      <c r="I3" s="631"/>
      <c r="J3" s="631"/>
    </row>
    <row r="4" spans="1:10" ht="19.5" customHeight="1">
      <c r="A4" s="425"/>
      <c r="B4" s="425"/>
      <c r="C4" s="425"/>
      <c r="D4" s="425"/>
      <c r="E4" s="425"/>
      <c r="F4" s="425"/>
      <c r="G4" s="425"/>
      <c r="H4" s="425"/>
      <c r="I4" s="425"/>
      <c r="J4" s="427" t="s">
        <v>819</v>
      </c>
    </row>
    <row r="5" spans="1:10" ht="30" customHeight="1">
      <c r="A5" s="631" t="s">
        <v>778</v>
      </c>
      <c r="B5" s="631"/>
      <c r="C5" s="631"/>
      <c r="D5" s="631"/>
      <c r="E5" s="631"/>
      <c r="F5" s="631"/>
      <c r="G5" s="631"/>
      <c r="H5" s="631"/>
      <c r="I5" s="631"/>
      <c r="J5" s="631"/>
    </row>
    <row r="6" ht="19.5" customHeight="1">
      <c r="J6" s="46" t="s">
        <v>831</v>
      </c>
    </row>
    <row r="7" spans="1:10" ht="19.5" customHeight="1">
      <c r="A7" s="632" t="s">
        <v>1</v>
      </c>
      <c r="B7" s="633" t="s">
        <v>553</v>
      </c>
      <c r="C7" s="633"/>
      <c r="D7" s="633"/>
      <c r="E7" s="633"/>
      <c r="F7" s="634"/>
      <c r="G7" s="635" t="s">
        <v>554</v>
      </c>
      <c r="H7" s="633"/>
      <c r="I7" s="633"/>
      <c r="J7" s="633"/>
    </row>
    <row r="8" spans="1:10" ht="96.75" customHeight="1">
      <c r="A8" s="632"/>
      <c r="B8" s="47" t="s">
        <v>555</v>
      </c>
      <c r="C8" s="47" t="s">
        <v>635</v>
      </c>
      <c r="D8" s="47" t="s">
        <v>636</v>
      </c>
      <c r="E8" s="47" t="s">
        <v>807</v>
      </c>
      <c r="F8" s="48" t="s">
        <v>556</v>
      </c>
      <c r="G8" s="49" t="s">
        <v>806</v>
      </c>
      <c r="H8" s="47" t="s">
        <v>808</v>
      </c>
      <c r="I8" s="47" t="s">
        <v>557</v>
      </c>
      <c r="J8" s="47" t="s">
        <v>556</v>
      </c>
    </row>
    <row r="9" spans="1:10" ht="23.25" customHeight="1">
      <c r="A9" s="50" t="s">
        <v>558</v>
      </c>
      <c r="B9" s="455">
        <f>SUM(B10:B25)</f>
        <v>14969345</v>
      </c>
      <c r="C9" s="455">
        <f aca="true" t="shared" si="0" ref="C9:J9">SUM(C10:C25)</f>
        <v>13215492</v>
      </c>
      <c r="D9" s="455">
        <f t="shared" si="0"/>
        <v>2925000</v>
      </c>
      <c r="E9" s="455">
        <f t="shared" si="0"/>
        <v>4862015</v>
      </c>
      <c r="F9" s="455">
        <f>SUM(B9:E9)</f>
        <v>35971852</v>
      </c>
      <c r="G9" s="455">
        <f t="shared" si="0"/>
        <v>36076066</v>
      </c>
      <c r="H9" s="455">
        <f t="shared" si="0"/>
        <v>2647960</v>
      </c>
      <c r="I9" s="455">
        <f t="shared" si="0"/>
        <v>0</v>
      </c>
      <c r="J9" s="455">
        <f t="shared" si="0"/>
        <v>38724026</v>
      </c>
    </row>
    <row r="10" spans="1:10" ht="19.5" customHeight="1">
      <c r="A10" s="51" t="s">
        <v>559</v>
      </c>
      <c r="B10" s="385">
        <v>3223301</v>
      </c>
      <c r="C10" s="385"/>
      <c r="D10" s="385"/>
      <c r="E10" s="385"/>
      <c r="F10" s="387">
        <f aca="true" t="shared" si="1" ref="F10:F23">SUM(B10:E10)</f>
        <v>3223301</v>
      </c>
      <c r="G10" s="388">
        <v>585200</v>
      </c>
      <c r="H10" s="385"/>
      <c r="I10" s="385"/>
      <c r="J10" s="389">
        <f aca="true" t="shared" si="2" ref="J10:J23">SUM(G10:I10)</f>
        <v>585200</v>
      </c>
    </row>
    <row r="11" spans="1:10" ht="19.5" customHeight="1">
      <c r="A11" s="51" t="s">
        <v>560</v>
      </c>
      <c r="B11" s="385"/>
      <c r="C11" s="385"/>
      <c r="D11" s="385"/>
      <c r="E11" s="385"/>
      <c r="F11" s="387">
        <f t="shared" si="1"/>
        <v>0</v>
      </c>
      <c r="G11" s="388"/>
      <c r="H11" s="390"/>
      <c r="I11" s="390"/>
      <c r="J11" s="389">
        <f t="shared" si="2"/>
        <v>0</v>
      </c>
    </row>
    <row r="12" spans="1:10" ht="19.5" customHeight="1">
      <c r="A12" s="51" t="s">
        <v>561</v>
      </c>
      <c r="B12" s="385"/>
      <c r="C12" s="385">
        <v>859990</v>
      </c>
      <c r="D12" s="385"/>
      <c r="E12" s="385">
        <v>100000</v>
      </c>
      <c r="F12" s="387">
        <f t="shared" si="1"/>
        <v>959990</v>
      </c>
      <c r="G12" s="388">
        <v>100000</v>
      </c>
      <c r="H12" s="385">
        <v>79000</v>
      </c>
      <c r="I12" s="385"/>
      <c r="J12" s="389">
        <f t="shared" si="2"/>
        <v>179000</v>
      </c>
    </row>
    <row r="13" spans="1:10" ht="19.5" customHeight="1">
      <c r="A13" s="51" t="s">
        <v>562</v>
      </c>
      <c r="B13" s="385"/>
      <c r="C13" s="385">
        <v>60000</v>
      </c>
      <c r="D13" s="385"/>
      <c r="E13" s="385">
        <v>1218010</v>
      </c>
      <c r="F13" s="387">
        <f t="shared" si="1"/>
        <v>1278010</v>
      </c>
      <c r="G13" s="388">
        <v>1278010</v>
      </c>
      <c r="H13" s="385"/>
      <c r="I13" s="385"/>
      <c r="J13" s="389">
        <f t="shared" si="2"/>
        <v>1278010</v>
      </c>
    </row>
    <row r="14" spans="1:10" ht="19.5" customHeight="1">
      <c r="A14" s="51" t="s">
        <v>563</v>
      </c>
      <c r="B14" s="385"/>
      <c r="C14" s="385">
        <v>2243000</v>
      </c>
      <c r="D14" s="385"/>
      <c r="E14" s="385">
        <v>381000</v>
      </c>
      <c r="F14" s="387">
        <f t="shared" si="1"/>
        <v>2624000</v>
      </c>
      <c r="G14" s="388">
        <v>2624000</v>
      </c>
      <c r="H14" s="385"/>
      <c r="I14" s="385"/>
      <c r="J14" s="389">
        <f t="shared" si="2"/>
        <v>2624000</v>
      </c>
    </row>
    <row r="15" spans="1:10" ht="19.5" customHeight="1">
      <c r="A15" s="51" t="s">
        <v>564</v>
      </c>
      <c r="B15" s="385"/>
      <c r="C15" s="385">
        <v>1935400</v>
      </c>
      <c r="D15" s="385"/>
      <c r="E15" s="385">
        <v>200000</v>
      </c>
      <c r="F15" s="387">
        <f t="shared" si="1"/>
        <v>2135400</v>
      </c>
      <c r="G15" s="388">
        <v>1697030</v>
      </c>
      <c r="H15" s="385"/>
      <c r="I15" s="385"/>
      <c r="J15" s="389">
        <f t="shared" si="2"/>
        <v>1697030</v>
      </c>
    </row>
    <row r="16" spans="1:10" ht="19.5" customHeight="1">
      <c r="A16" s="52" t="s">
        <v>565</v>
      </c>
      <c r="B16" s="386">
        <v>2595114</v>
      </c>
      <c r="C16" s="386">
        <v>957995</v>
      </c>
      <c r="D16" s="386"/>
      <c r="E16" s="386"/>
      <c r="F16" s="387">
        <f t="shared" si="1"/>
        <v>3553109</v>
      </c>
      <c r="G16" s="388">
        <v>4827134</v>
      </c>
      <c r="H16" s="386"/>
      <c r="I16" s="386"/>
      <c r="J16" s="389">
        <f t="shared" si="2"/>
        <v>4827134</v>
      </c>
    </row>
    <row r="17" spans="1:10" ht="19.5" customHeight="1">
      <c r="A17" s="53" t="s">
        <v>566</v>
      </c>
      <c r="B17" s="385"/>
      <c r="C17" s="385"/>
      <c r="D17" s="385"/>
      <c r="E17" s="385"/>
      <c r="F17" s="387">
        <f t="shared" si="1"/>
        <v>0</v>
      </c>
      <c r="G17" s="388">
        <v>5000000</v>
      </c>
      <c r="H17" s="385"/>
      <c r="I17" s="385"/>
      <c r="J17" s="389">
        <f t="shared" si="2"/>
        <v>5000000</v>
      </c>
    </row>
    <row r="18" spans="1:10" ht="19.5" customHeight="1">
      <c r="A18" s="53" t="s">
        <v>688</v>
      </c>
      <c r="B18" s="385"/>
      <c r="C18" s="385">
        <v>815000</v>
      </c>
      <c r="D18" s="385"/>
      <c r="E18" s="385"/>
      <c r="F18" s="387">
        <f t="shared" si="1"/>
        <v>815000</v>
      </c>
      <c r="G18" s="388"/>
      <c r="H18" s="385"/>
      <c r="I18" s="385"/>
      <c r="J18" s="389">
        <f t="shared" si="2"/>
        <v>0</v>
      </c>
    </row>
    <row r="19" spans="1:10" ht="19.5" customHeight="1">
      <c r="A19" s="53" t="s">
        <v>687</v>
      </c>
      <c r="B19" s="385"/>
      <c r="C19" s="385">
        <v>25250</v>
      </c>
      <c r="D19" s="385"/>
      <c r="E19" s="385"/>
      <c r="F19" s="387">
        <f>SUM(B19:E19)</f>
        <v>25250</v>
      </c>
      <c r="G19" s="388"/>
      <c r="H19" s="385"/>
      <c r="I19" s="385"/>
      <c r="J19" s="389">
        <f t="shared" si="2"/>
        <v>0</v>
      </c>
    </row>
    <row r="20" spans="1:10" ht="19.5" customHeight="1">
      <c r="A20" s="53" t="s">
        <v>567</v>
      </c>
      <c r="B20" s="385"/>
      <c r="C20" s="385"/>
      <c r="D20" s="385"/>
      <c r="E20" s="385"/>
      <c r="F20" s="387">
        <f>SUM(B20:E20)</f>
        <v>0</v>
      </c>
      <c r="G20" s="388"/>
      <c r="H20" s="385"/>
      <c r="I20" s="385"/>
      <c r="J20" s="389">
        <f>SUM(G20:I20)</f>
        <v>0</v>
      </c>
    </row>
    <row r="21" spans="1:10" ht="19.5" customHeight="1">
      <c r="A21" s="53" t="s">
        <v>836</v>
      </c>
      <c r="B21" s="385"/>
      <c r="C21" s="385">
        <v>61560</v>
      </c>
      <c r="D21" s="385"/>
      <c r="E21" s="385"/>
      <c r="F21" s="387">
        <f t="shared" si="1"/>
        <v>61560</v>
      </c>
      <c r="G21" s="388">
        <v>61560</v>
      </c>
      <c r="H21" s="385"/>
      <c r="I21" s="385"/>
      <c r="J21" s="389">
        <f t="shared" si="2"/>
        <v>61560</v>
      </c>
    </row>
    <row r="22" spans="1:10" ht="19.5" customHeight="1">
      <c r="A22" s="51" t="s">
        <v>568</v>
      </c>
      <c r="B22" s="385"/>
      <c r="C22" s="385"/>
      <c r="D22" s="385">
        <v>2925000</v>
      </c>
      <c r="E22" s="385"/>
      <c r="F22" s="387">
        <f t="shared" si="1"/>
        <v>2925000</v>
      </c>
      <c r="G22" s="388">
        <v>4145000</v>
      </c>
      <c r="H22" s="385"/>
      <c r="I22" s="385"/>
      <c r="J22" s="389">
        <f t="shared" si="2"/>
        <v>4145000</v>
      </c>
    </row>
    <row r="23" spans="1:10" ht="19.5" customHeight="1">
      <c r="A23" s="53" t="s">
        <v>684</v>
      </c>
      <c r="B23" s="385"/>
      <c r="C23" s="385">
        <v>3079360</v>
      </c>
      <c r="D23" s="385"/>
      <c r="E23" s="385"/>
      <c r="F23" s="387">
        <f t="shared" si="1"/>
        <v>3079360</v>
      </c>
      <c r="G23" s="388">
        <v>830400</v>
      </c>
      <c r="H23" s="385">
        <v>2248960</v>
      </c>
      <c r="I23" s="385"/>
      <c r="J23" s="389">
        <f t="shared" si="2"/>
        <v>3079360</v>
      </c>
    </row>
    <row r="24" spans="1:10" ht="19.5" customHeight="1">
      <c r="A24" s="53" t="s">
        <v>569</v>
      </c>
      <c r="B24" s="385">
        <v>8925794</v>
      </c>
      <c r="C24" s="385">
        <v>1873073</v>
      </c>
      <c r="D24" s="385"/>
      <c r="E24" s="385">
        <v>2693005</v>
      </c>
      <c r="F24" s="387">
        <f>SUM(B24:E24)</f>
        <v>13491872</v>
      </c>
      <c r="G24" s="388">
        <v>13127732</v>
      </c>
      <c r="H24" s="385">
        <v>320000</v>
      </c>
      <c r="I24" s="385"/>
      <c r="J24" s="389">
        <f aca="true" t="shared" si="3" ref="J24:J32">SUM(G24:I24)</f>
        <v>13447732</v>
      </c>
    </row>
    <row r="25" spans="1:10" ht="19.5" customHeight="1">
      <c r="A25" s="53" t="s">
        <v>570</v>
      </c>
      <c r="B25" s="385">
        <v>225136</v>
      </c>
      <c r="C25" s="385">
        <v>1304864</v>
      </c>
      <c r="D25" s="385"/>
      <c r="E25" s="385">
        <v>270000</v>
      </c>
      <c r="F25" s="387">
        <f>SUM(B25:E25)</f>
        <v>1800000</v>
      </c>
      <c r="G25" s="388">
        <v>1800000</v>
      </c>
      <c r="H25" s="385"/>
      <c r="I25" s="385"/>
      <c r="J25" s="389">
        <f t="shared" si="3"/>
        <v>1800000</v>
      </c>
    </row>
    <row r="26" spans="1:10" ht="19.5" customHeight="1">
      <c r="A26" s="54" t="s">
        <v>571</v>
      </c>
      <c r="B26" s="391">
        <f>SUM(B27:B32)</f>
        <v>0</v>
      </c>
      <c r="C26" s="391">
        <f aca="true" t="shared" si="4" ref="C26:J26">SUM(C27:C32)</f>
        <v>20584886</v>
      </c>
      <c r="D26" s="391">
        <f t="shared" si="4"/>
        <v>6623607</v>
      </c>
      <c r="E26" s="391">
        <f>SUM(E27:E32)</f>
        <v>106464258</v>
      </c>
      <c r="F26" s="391">
        <f t="shared" si="4"/>
        <v>133672751</v>
      </c>
      <c r="G26" s="391">
        <f t="shared" si="4"/>
        <v>0</v>
      </c>
      <c r="H26" s="391">
        <f t="shared" si="4"/>
        <v>24995582</v>
      </c>
      <c r="I26" s="391">
        <f t="shared" si="4"/>
        <v>105924995</v>
      </c>
      <c r="J26" s="391">
        <f t="shared" si="4"/>
        <v>130920577</v>
      </c>
    </row>
    <row r="27" spans="1:10" ht="19.5" customHeight="1">
      <c r="A27" s="53" t="s">
        <v>793</v>
      </c>
      <c r="B27" s="385"/>
      <c r="C27" s="385">
        <v>1220000</v>
      </c>
      <c r="D27" s="385"/>
      <c r="E27" s="385"/>
      <c r="F27" s="387">
        <f aca="true" t="shared" si="5" ref="F27:F33">SUM(B27:E27)</f>
        <v>1220000</v>
      </c>
      <c r="G27" s="390"/>
      <c r="H27" s="385"/>
      <c r="I27" s="385"/>
      <c r="J27" s="389">
        <f t="shared" si="3"/>
        <v>0</v>
      </c>
    </row>
    <row r="28" spans="1:10" ht="19.5" customHeight="1">
      <c r="A28" s="53" t="s">
        <v>685</v>
      </c>
      <c r="B28" s="385"/>
      <c r="C28" s="385"/>
      <c r="D28" s="385"/>
      <c r="E28" s="385"/>
      <c r="F28" s="387">
        <f t="shared" si="5"/>
        <v>0</v>
      </c>
      <c r="G28" s="390"/>
      <c r="H28" s="385"/>
      <c r="I28" s="385"/>
      <c r="J28" s="389">
        <f t="shared" si="3"/>
        <v>0</v>
      </c>
    </row>
    <row r="29" spans="1:10" ht="19.5" customHeight="1">
      <c r="A29" s="53" t="s">
        <v>572</v>
      </c>
      <c r="B29" s="385"/>
      <c r="C29" s="385"/>
      <c r="D29" s="385">
        <v>400000</v>
      </c>
      <c r="E29" s="385"/>
      <c r="F29" s="387">
        <f t="shared" si="5"/>
        <v>400000</v>
      </c>
      <c r="G29" s="390"/>
      <c r="H29" s="385">
        <v>300000</v>
      </c>
      <c r="I29" s="385">
        <v>100000</v>
      </c>
      <c r="J29" s="389">
        <f t="shared" si="3"/>
        <v>400000</v>
      </c>
    </row>
    <row r="30" spans="1:10" ht="19.5" customHeight="1">
      <c r="A30" s="53" t="s">
        <v>790</v>
      </c>
      <c r="B30" s="385"/>
      <c r="C30" s="385">
        <v>10944924</v>
      </c>
      <c r="D30" s="385"/>
      <c r="E30" s="385">
        <v>200000</v>
      </c>
      <c r="F30" s="387">
        <f t="shared" si="5"/>
        <v>11144924</v>
      </c>
      <c r="G30" s="390"/>
      <c r="H30" s="385"/>
      <c r="I30" s="385">
        <v>23445612</v>
      </c>
      <c r="J30" s="389">
        <f t="shared" si="3"/>
        <v>23445612</v>
      </c>
    </row>
    <row r="31" spans="1:10" ht="19.5" customHeight="1">
      <c r="A31" s="53" t="s">
        <v>686</v>
      </c>
      <c r="B31" s="385"/>
      <c r="C31" s="385">
        <v>8419962</v>
      </c>
      <c r="D31" s="385">
        <v>5306177</v>
      </c>
      <c r="E31" s="385">
        <v>106264258</v>
      </c>
      <c r="F31" s="387">
        <f t="shared" si="5"/>
        <v>119990397</v>
      </c>
      <c r="G31" s="390"/>
      <c r="H31" s="385">
        <v>24695582</v>
      </c>
      <c r="I31" s="385">
        <v>82379383</v>
      </c>
      <c r="J31" s="389">
        <f t="shared" si="3"/>
        <v>107074965</v>
      </c>
    </row>
    <row r="32" spans="1:10" ht="19.5" customHeight="1">
      <c r="A32" s="53" t="s">
        <v>573</v>
      </c>
      <c r="B32" s="385"/>
      <c r="C32" s="385"/>
      <c r="D32" s="385">
        <v>917430</v>
      </c>
      <c r="E32" s="385"/>
      <c r="F32" s="387">
        <f t="shared" si="5"/>
        <v>917430</v>
      </c>
      <c r="G32" s="390"/>
      <c r="H32" s="385"/>
      <c r="I32" s="385"/>
      <c r="J32" s="389">
        <f t="shared" si="3"/>
        <v>0</v>
      </c>
    </row>
    <row r="33" spans="1:10" ht="19.5" customHeight="1">
      <c r="A33" s="109" t="s">
        <v>634</v>
      </c>
      <c r="B33" s="393"/>
      <c r="C33" s="393"/>
      <c r="D33" s="393"/>
      <c r="E33" s="393"/>
      <c r="F33" s="394">
        <f t="shared" si="5"/>
        <v>0</v>
      </c>
      <c r="G33" s="395"/>
      <c r="H33" s="393"/>
      <c r="I33" s="393"/>
      <c r="J33" s="396"/>
    </row>
    <row r="34" spans="1:10" ht="19.5" customHeight="1">
      <c r="A34" s="53"/>
      <c r="B34" s="385"/>
      <c r="C34" s="385"/>
      <c r="D34" s="385"/>
      <c r="E34" s="385"/>
      <c r="F34" s="387"/>
      <c r="G34" s="390"/>
      <c r="H34" s="385"/>
      <c r="I34" s="385"/>
      <c r="J34" s="389"/>
    </row>
    <row r="35" spans="1:10" ht="19.5" customHeight="1">
      <c r="A35" s="54" t="s">
        <v>574</v>
      </c>
      <c r="B35" s="392">
        <f aca="true" t="shared" si="6" ref="B35:H35">B9+B26</f>
        <v>14969345</v>
      </c>
      <c r="C35" s="392">
        <f t="shared" si="6"/>
        <v>33800378</v>
      </c>
      <c r="D35" s="392">
        <f t="shared" si="6"/>
        <v>9548607</v>
      </c>
      <c r="E35" s="392">
        <f t="shared" si="6"/>
        <v>111326273</v>
      </c>
      <c r="F35" s="392">
        <f t="shared" si="6"/>
        <v>169644603</v>
      </c>
      <c r="G35" s="392">
        <f t="shared" si="6"/>
        <v>36076066</v>
      </c>
      <c r="H35" s="392">
        <f t="shared" si="6"/>
        <v>27643542</v>
      </c>
      <c r="I35" s="392">
        <f>I9+I26</f>
        <v>105924995</v>
      </c>
      <c r="J35" s="392">
        <f>J9+J26</f>
        <v>169644603</v>
      </c>
    </row>
    <row r="36" s="366" customFormat="1" ht="19.5" customHeight="1">
      <c r="F36" s="381"/>
    </row>
    <row r="38" ht="19.5" customHeight="1">
      <c r="I38" s="55"/>
    </row>
  </sheetData>
  <sheetProtection/>
  <mergeCells count="7">
    <mergeCell ref="I1:J1"/>
    <mergeCell ref="A2:J2"/>
    <mergeCell ref="A7:A8"/>
    <mergeCell ref="B7:F7"/>
    <mergeCell ref="G7:J7"/>
    <mergeCell ref="A3:J3"/>
    <mergeCell ref="A5:J5"/>
  </mergeCells>
  <printOptions horizontalCentered="1"/>
  <pageMargins left="0.7874015748031497" right="0.7874015748031497" top="0.7874015748031497" bottom="0.4330708661417323" header="0.5118110236220472" footer="0.5118110236220472"/>
  <pageSetup horizontalDpi="600" verticalDpi="600" orientation="portrait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3.57421875" style="0" customWidth="1"/>
    <col min="2" max="2" width="16.7109375" style="0" bestFit="1" customWidth="1"/>
  </cols>
  <sheetData>
    <row r="1" ht="15">
      <c r="B1" s="166" t="s">
        <v>747</v>
      </c>
    </row>
    <row r="2" spans="1:2" ht="34.5" customHeight="1">
      <c r="A2" s="636" t="s">
        <v>893</v>
      </c>
      <c r="B2" s="636"/>
    </row>
    <row r="3" spans="1:4" ht="15.75">
      <c r="A3" s="212"/>
      <c r="B3" s="357" t="s">
        <v>831</v>
      </c>
      <c r="C3" s="203"/>
      <c r="D3" s="203"/>
    </row>
    <row r="4" spans="1:4" ht="30.75" customHeight="1">
      <c r="A4" s="456" t="s">
        <v>838</v>
      </c>
      <c r="B4" s="456" t="s">
        <v>810</v>
      </c>
      <c r="C4" s="217"/>
      <c r="D4" s="203"/>
    </row>
    <row r="5" spans="1:4" ht="15.75">
      <c r="A5" s="209" t="s">
        <v>840</v>
      </c>
      <c r="B5" s="376">
        <v>2693005</v>
      </c>
      <c r="C5" s="203"/>
      <c r="D5" s="203"/>
    </row>
    <row r="6" spans="1:4" ht="15.75">
      <c r="A6" s="209" t="s">
        <v>844</v>
      </c>
      <c r="B6" s="376">
        <v>381000</v>
      </c>
      <c r="C6" s="214"/>
      <c r="D6" s="203"/>
    </row>
    <row r="7" spans="1:4" ht="15.75">
      <c r="A7" s="209" t="s">
        <v>890</v>
      </c>
      <c r="B7" s="376">
        <v>200000</v>
      </c>
      <c r="C7" s="214"/>
      <c r="D7" s="203"/>
    </row>
    <row r="8" spans="1:4" ht="15.75">
      <c r="A8" s="209" t="s">
        <v>887</v>
      </c>
      <c r="B8" s="376">
        <v>500000</v>
      </c>
      <c r="C8" s="215"/>
      <c r="D8" s="203"/>
    </row>
    <row r="9" spans="1:4" ht="15.75">
      <c r="A9" s="209" t="s">
        <v>892</v>
      </c>
      <c r="B9" s="376">
        <v>270000</v>
      </c>
      <c r="C9" s="215"/>
      <c r="D9" s="203"/>
    </row>
    <row r="10" spans="1:4" ht="15.75">
      <c r="A10" s="219" t="s">
        <v>843</v>
      </c>
      <c r="B10" s="377">
        <v>61218788</v>
      </c>
      <c r="C10" s="215"/>
      <c r="D10" s="203"/>
    </row>
    <row r="11" spans="1:4" ht="21" customHeight="1">
      <c r="A11" s="199" t="s">
        <v>714</v>
      </c>
      <c r="B11" s="426">
        <f>SUM(B5:B10)</f>
        <v>65262793</v>
      </c>
      <c r="C11" s="218"/>
      <c r="D11" s="203"/>
    </row>
    <row r="12" spans="1:4" ht="18" customHeight="1">
      <c r="A12" s="209" t="s">
        <v>837</v>
      </c>
      <c r="B12" s="376">
        <v>100000</v>
      </c>
      <c r="C12" s="214"/>
      <c r="D12" s="203"/>
    </row>
    <row r="13" spans="1:4" ht="18" customHeight="1">
      <c r="A13" s="209" t="s">
        <v>839</v>
      </c>
      <c r="B13" s="376">
        <v>500000</v>
      </c>
      <c r="C13" s="214"/>
      <c r="D13" s="203"/>
    </row>
    <row r="14" spans="1:4" ht="15.75">
      <c r="A14" s="209" t="s">
        <v>888</v>
      </c>
      <c r="B14" s="376">
        <v>30000</v>
      </c>
      <c r="C14" s="214"/>
      <c r="D14" s="203"/>
    </row>
    <row r="15" spans="1:4" ht="15.75">
      <c r="A15" s="209" t="s">
        <v>891</v>
      </c>
      <c r="B15" s="377">
        <v>200000</v>
      </c>
      <c r="C15" s="214"/>
      <c r="D15" s="203"/>
    </row>
    <row r="16" spans="1:4" ht="15.75">
      <c r="A16" s="209" t="s">
        <v>889</v>
      </c>
      <c r="B16" s="377">
        <v>44015470</v>
      </c>
      <c r="C16" s="214"/>
      <c r="D16" s="203"/>
    </row>
    <row r="17" spans="1:4" ht="15.75">
      <c r="A17" s="209" t="s">
        <v>841</v>
      </c>
      <c r="B17" s="377"/>
      <c r="C17" s="214"/>
      <c r="D17" s="203"/>
    </row>
    <row r="18" spans="1:4" ht="15.75">
      <c r="A18" s="219" t="s">
        <v>842</v>
      </c>
      <c r="B18" s="377">
        <v>1218010</v>
      </c>
      <c r="C18" s="214"/>
      <c r="D18" s="203"/>
    </row>
    <row r="19" spans="1:4" ht="27" customHeight="1">
      <c r="A19" s="220" t="s">
        <v>715</v>
      </c>
      <c r="B19" s="426">
        <f>SUM(B12:B18)</f>
        <v>46063480</v>
      </c>
      <c r="C19" s="218"/>
      <c r="D19" s="203"/>
    </row>
    <row r="20" spans="1:2" ht="27" customHeight="1">
      <c r="A20" s="220" t="s">
        <v>716</v>
      </c>
      <c r="B20" s="369">
        <f>SUM(B11+B19)</f>
        <v>111326273</v>
      </c>
    </row>
    <row r="30" ht="15.75">
      <c r="A30" s="221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5" sqref="B5:E5"/>
    </sheetView>
  </sheetViews>
  <sheetFormatPr defaultColWidth="9.140625" defaultRowHeight="15"/>
  <cols>
    <col min="1" max="1" width="38.140625" style="56" customWidth="1"/>
    <col min="2" max="3" width="10.7109375" style="56" customWidth="1"/>
    <col min="4" max="4" width="11.00390625" style="56" customWidth="1"/>
    <col min="5" max="5" width="10.7109375" style="56" customWidth="1"/>
    <col min="6" max="7" width="9.140625" style="56" customWidth="1"/>
    <col min="8" max="16384" width="9.140625" style="8" customWidth="1"/>
  </cols>
  <sheetData>
    <row r="1" spans="4:5" ht="24" customHeight="1">
      <c r="D1" s="621" t="s">
        <v>809</v>
      </c>
      <c r="E1" s="621"/>
    </row>
    <row r="2" spans="1:5" ht="45" customHeight="1">
      <c r="A2" s="637" t="s">
        <v>575</v>
      </c>
      <c r="B2" s="637"/>
      <c r="C2" s="637"/>
      <c r="D2" s="637"/>
      <c r="E2" s="637"/>
    </row>
    <row r="3" ht="29.25" customHeight="1"/>
    <row r="4" spans="1:5" ht="57.75" customHeight="1">
      <c r="A4" s="57" t="s">
        <v>576</v>
      </c>
      <c r="B4" s="638" t="s">
        <v>1005</v>
      </c>
      <c r="C4" s="638"/>
      <c r="D4" s="638"/>
      <c r="E4" s="638"/>
    </row>
    <row r="5" spans="1:5" ht="30" customHeight="1">
      <c r="A5" s="57" t="s">
        <v>577</v>
      </c>
      <c r="B5" s="639" t="s">
        <v>1006</v>
      </c>
      <c r="C5" s="639"/>
      <c r="D5" s="639"/>
      <c r="E5" s="639"/>
    </row>
    <row r="6" ht="18" customHeight="1" thickBot="1">
      <c r="E6" s="56" t="s">
        <v>552</v>
      </c>
    </row>
    <row r="7" spans="1:5" ht="18" customHeight="1" thickBot="1">
      <c r="A7" s="58" t="s">
        <v>578</v>
      </c>
      <c r="B7" s="59" t="s">
        <v>858</v>
      </c>
      <c r="C7" s="60" t="s">
        <v>857</v>
      </c>
      <c r="D7" s="59" t="s">
        <v>875</v>
      </c>
      <c r="E7" s="61" t="s">
        <v>556</v>
      </c>
    </row>
    <row r="8" spans="1:5" ht="18" customHeight="1">
      <c r="A8" s="62" t="s">
        <v>579</v>
      </c>
      <c r="B8" s="63"/>
      <c r="C8" s="64"/>
      <c r="D8" s="63"/>
      <c r="E8" s="65">
        <f aca="true" t="shared" si="0" ref="E8:E14">SUM(B8:D8)</f>
        <v>0</v>
      </c>
    </row>
    <row r="9" spans="1:5" ht="18" customHeight="1">
      <c r="A9" s="66" t="s">
        <v>580</v>
      </c>
      <c r="B9" s="67"/>
      <c r="C9" s="68"/>
      <c r="D9" s="67"/>
      <c r="E9" s="65">
        <f t="shared" si="0"/>
        <v>0</v>
      </c>
    </row>
    <row r="10" spans="1:5" ht="18" customHeight="1">
      <c r="A10" s="69" t="s">
        <v>581</v>
      </c>
      <c r="B10" s="67">
        <v>3001232</v>
      </c>
      <c r="C10" s="68"/>
      <c r="D10" s="67"/>
      <c r="E10" s="65">
        <f t="shared" si="0"/>
        <v>3001232</v>
      </c>
    </row>
    <row r="11" spans="1:5" ht="18" customHeight="1">
      <c r="A11" s="69" t="s">
        <v>582</v>
      </c>
      <c r="B11" s="67"/>
      <c r="C11" s="68"/>
      <c r="D11" s="67"/>
      <c r="E11" s="65">
        <f t="shared" si="0"/>
        <v>0</v>
      </c>
    </row>
    <row r="12" spans="1:5" ht="18" customHeight="1">
      <c r="A12" s="69" t="s">
        <v>583</v>
      </c>
      <c r="B12" s="67"/>
      <c r="C12" s="68"/>
      <c r="D12" s="67"/>
      <c r="E12" s="65">
        <f t="shared" si="0"/>
        <v>0</v>
      </c>
    </row>
    <row r="13" spans="1:5" ht="35.25" customHeight="1" thickBot="1">
      <c r="A13" s="70" t="s">
        <v>894</v>
      </c>
      <c r="B13" s="71">
        <v>67821500</v>
      </c>
      <c r="C13" s="72"/>
      <c r="D13" s="71"/>
      <c r="E13" s="73">
        <f t="shared" si="0"/>
        <v>67821500</v>
      </c>
    </row>
    <row r="14" spans="1:5" ht="18" customHeight="1" thickBot="1">
      <c r="A14" s="58" t="s">
        <v>584</v>
      </c>
      <c r="B14" s="74">
        <f>SUM(B8:B13)</f>
        <v>70822732</v>
      </c>
      <c r="C14" s="75">
        <f>SUM(C8:C13)</f>
        <v>0</v>
      </c>
      <c r="D14" s="74">
        <f>SUM(D8:D13)</f>
        <v>0</v>
      </c>
      <c r="E14" s="76">
        <f t="shared" si="0"/>
        <v>70822732</v>
      </c>
    </row>
    <row r="15" spans="1:5" ht="18" customHeight="1" thickBot="1">
      <c r="A15" s="77"/>
      <c r="B15" s="77"/>
      <c r="C15" s="77"/>
      <c r="D15" s="77"/>
      <c r="E15" s="77"/>
    </row>
    <row r="16" spans="1:5" ht="18" customHeight="1" thickBot="1">
      <c r="A16" s="58" t="s">
        <v>585</v>
      </c>
      <c r="B16" s="59" t="s">
        <v>858</v>
      </c>
      <c r="C16" s="60" t="s">
        <v>857</v>
      </c>
      <c r="D16" s="59" t="s">
        <v>875</v>
      </c>
      <c r="E16" s="61" t="s">
        <v>556</v>
      </c>
    </row>
    <row r="17" spans="1:5" ht="18" customHeight="1">
      <c r="A17" s="62" t="s">
        <v>586</v>
      </c>
      <c r="B17" s="63"/>
      <c r="C17" s="64"/>
      <c r="D17" s="63"/>
      <c r="E17" s="65">
        <f>SUM(B17:D17)</f>
        <v>0</v>
      </c>
    </row>
    <row r="18" spans="1:5" ht="18" customHeight="1">
      <c r="A18" s="69" t="s">
        <v>587</v>
      </c>
      <c r="B18" s="67">
        <v>61218788</v>
      </c>
      <c r="C18" s="68"/>
      <c r="D18" s="67"/>
      <c r="E18" s="65">
        <f>SUM(B18:D18)</f>
        <v>61218788</v>
      </c>
    </row>
    <row r="19" spans="1:5" ht="18" customHeight="1">
      <c r="A19" s="69" t="s">
        <v>588</v>
      </c>
      <c r="B19" s="67">
        <v>6602712</v>
      </c>
      <c r="C19" s="68"/>
      <c r="D19" s="67"/>
      <c r="E19" s="65">
        <f>SUM(B19:D19)</f>
        <v>6602712</v>
      </c>
    </row>
    <row r="20" spans="1:5" ht="18" customHeight="1" thickBot="1">
      <c r="A20" s="70" t="s">
        <v>885</v>
      </c>
      <c r="B20" s="71">
        <v>3001232</v>
      </c>
      <c r="C20" s="72"/>
      <c r="D20" s="71"/>
      <c r="E20" s="73">
        <f>SUM(B20:D20)</f>
        <v>3001232</v>
      </c>
    </row>
    <row r="21" spans="1:5" ht="18" customHeight="1" thickBot="1">
      <c r="A21" s="58" t="s">
        <v>556</v>
      </c>
      <c r="B21" s="74">
        <f>SUM(B17:B20)</f>
        <v>70822732</v>
      </c>
      <c r="C21" s="75">
        <f>SUM(C17:C20)</f>
        <v>0</v>
      </c>
      <c r="D21" s="74">
        <f>SUM(D17:D20)</f>
        <v>0</v>
      </c>
      <c r="E21" s="76">
        <f>SUM(B21:D21)</f>
        <v>70822732</v>
      </c>
    </row>
    <row r="22" ht="18" customHeight="1"/>
  </sheetData>
  <sheetProtection/>
  <mergeCells count="4">
    <mergeCell ref="A2:E2"/>
    <mergeCell ref="B4:E4"/>
    <mergeCell ref="B5:E5"/>
    <mergeCell ref="D1:E1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4" sqref="H14"/>
    </sheetView>
  </sheetViews>
  <sheetFormatPr defaultColWidth="8.00390625" defaultRowHeight="15"/>
  <cols>
    <col min="1" max="1" width="5.00390625" style="93" customWidth="1"/>
    <col min="2" max="2" width="47.00390625" style="88" customWidth="1"/>
    <col min="3" max="3" width="12.7109375" style="88" bestFit="1" customWidth="1"/>
    <col min="4" max="4" width="12.421875" style="88" bestFit="1" customWidth="1"/>
    <col min="5" max="5" width="12.8515625" style="88" customWidth="1"/>
    <col min="6" max="6" width="8.00390625" style="88" customWidth="1"/>
    <col min="7" max="15" width="8.00390625" style="397" customWidth="1"/>
    <col min="16" max="16384" width="8.00390625" style="88" customWidth="1"/>
  </cols>
  <sheetData>
    <row r="1" spans="1:4" ht="15">
      <c r="A1" s="642"/>
      <c r="B1" s="643"/>
      <c r="C1" s="643"/>
      <c r="D1" s="643"/>
    </row>
    <row r="2" spans="1:15" s="79" customFormat="1" ht="15.75" thickBot="1">
      <c r="A2" s="78"/>
      <c r="D2" s="80" t="s">
        <v>848</v>
      </c>
      <c r="G2" s="398"/>
      <c r="H2" s="398"/>
      <c r="I2" s="398"/>
      <c r="J2" s="398"/>
      <c r="K2" s="398"/>
      <c r="L2" s="398"/>
      <c r="M2" s="398"/>
      <c r="N2" s="398"/>
      <c r="O2" s="398"/>
    </row>
    <row r="3" spans="1:15" s="83" customFormat="1" ht="48" customHeight="1" thickBot="1">
      <c r="A3" s="81" t="s">
        <v>589</v>
      </c>
      <c r="B3" s="82" t="s">
        <v>590</v>
      </c>
      <c r="C3" s="82" t="s">
        <v>591</v>
      </c>
      <c r="D3" s="463" t="s">
        <v>592</v>
      </c>
      <c r="E3" s="467" t="s">
        <v>1009</v>
      </c>
      <c r="G3" s="399"/>
      <c r="H3" s="399"/>
      <c r="I3" s="399"/>
      <c r="J3" s="399"/>
      <c r="K3" s="399"/>
      <c r="L3" s="399"/>
      <c r="M3" s="399"/>
      <c r="N3" s="399"/>
      <c r="O3" s="399"/>
    </row>
    <row r="4" spans="1:15" s="83" customFormat="1" ht="13.5" customHeight="1" thickBot="1">
      <c r="A4" s="84">
        <v>1</v>
      </c>
      <c r="B4" s="85">
        <v>2</v>
      </c>
      <c r="C4" s="85">
        <v>3</v>
      </c>
      <c r="D4" s="464">
        <v>4</v>
      </c>
      <c r="E4" s="469">
        <v>5</v>
      </c>
      <c r="G4" s="399"/>
      <c r="H4" s="399"/>
      <c r="I4" s="399"/>
      <c r="J4" s="399"/>
      <c r="K4" s="399"/>
      <c r="L4" s="399"/>
      <c r="M4" s="399"/>
      <c r="N4" s="399"/>
      <c r="O4" s="399"/>
    </row>
    <row r="5" spans="1:5" ht="18" customHeight="1">
      <c r="A5" s="86" t="s">
        <v>6</v>
      </c>
      <c r="B5" s="87" t="s">
        <v>593</v>
      </c>
      <c r="C5" s="401"/>
      <c r="D5" s="465"/>
      <c r="E5" s="468"/>
    </row>
    <row r="6" spans="1:5" ht="18" customHeight="1">
      <c r="A6" s="89" t="s">
        <v>7</v>
      </c>
      <c r="B6" s="90" t="s">
        <v>594</v>
      </c>
      <c r="C6" s="400"/>
      <c r="D6" s="466"/>
      <c r="E6" s="468"/>
    </row>
    <row r="7" spans="1:11" ht="18" customHeight="1">
      <c r="A7" s="89" t="s">
        <v>8</v>
      </c>
      <c r="B7" s="90" t="s">
        <v>595</v>
      </c>
      <c r="C7" s="400"/>
      <c r="D7" s="466"/>
      <c r="E7" s="468"/>
      <c r="K7" s="420"/>
    </row>
    <row r="8" spans="1:5" ht="18" customHeight="1">
      <c r="A8" s="89" t="s">
        <v>9</v>
      </c>
      <c r="B8" s="90" t="s">
        <v>596</v>
      </c>
      <c r="C8" s="400"/>
      <c r="D8" s="466"/>
      <c r="E8" s="468"/>
    </row>
    <row r="9" spans="1:5" ht="18" customHeight="1">
      <c r="A9" s="89" t="s">
        <v>527</v>
      </c>
      <c r="B9" s="90" t="s">
        <v>597</v>
      </c>
      <c r="C9" s="400"/>
      <c r="D9" s="466"/>
      <c r="E9" s="468"/>
    </row>
    <row r="10" spans="1:5" ht="18" customHeight="1">
      <c r="A10" s="89" t="s">
        <v>528</v>
      </c>
      <c r="B10" s="90" t="s">
        <v>598</v>
      </c>
      <c r="C10" s="400"/>
      <c r="D10" s="466"/>
      <c r="E10" s="468"/>
    </row>
    <row r="11" spans="1:5" ht="18" customHeight="1">
      <c r="A11" s="89" t="s">
        <v>529</v>
      </c>
      <c r="B11" s="91" t="s">
        <v>599</v>
      </c>
      <c r="C11" s="400"/>
      <c r="D11" s="466"/>
      <c r="E11" s="468"/>
    </row>
    <row r="12" spans="1:5" ht="18" customHeight="1">
      <c r="A12" s="89" t="s">
        <v>530</v>
      </c>
      <c r="B12" s="91" t="s">
        <v>600</v>
      </c>
      <c r="C12" s="470">
        <v>7580000</v>
      </c>
      <c r="D12" s="471">
        <v>2480000</v>
      </c>
      <c r="E12" s="468">
        <f>C12-D12</f>
        <v>5100000</v>
      </c>
    </row>
    <row r="13" spans="1:5" ht="18" customHeight="1">
      <c r="A13" s="89" t="s">
        <v>531</v>
      </c>
      <c r="B13" s="91" t="s">
        <v>601</v>
      </c>
      <c r="C13" s="472"/>
      <c r="D13" s="473"/>
      <c r="E13" s="468"/>
    </row>
    <row r="14" spans="1:5" ht="18" customHeight="1">
      <c r="A14" s="89" t="s">
        <v>532</v>
      </c>
      <c r="B14" s="91" t="s">
        <v>602</v>
      </c>
      <c r="C14" s="472"/>
      <c r="D14" s="473"/>
      <c r="E14" s="468"/>
    </row>
    <row r="15" spans="1:5" ht="22.5" customHeight="1">
      <c r="A15" s="89" t="s">
        <v>533</v>
      </c>
      <c r="B15" s="91" t="s">
        <v>603</v>
      </c>
      <c r="C15" s="472"/>
      <c r="D15" s="473"/>
      <c r="E15" s="468"/>
    </row>
    <row r="16" spans="1:5" ht="18" customHeight="1">
      <c r="A16" s="89" t="s">
        <v>536</v>
      </c>
      <c r="B16" s="90" t="s">
        <v>604</v>
      </c>
      <c r="C16" s="472"/>
      <c r="D16" s="473"/>
      <c r="E16" s="468"/>
    </row>
    <row r="17" spans="1:5" ht="18" customHeight="1">
      <c r="A17" s="89" t="s">
        <v>538</v>
      </c>
      <c r="B17" s="90" t="s">
        <v>605</v>
      </c>
      <c r="C17" s="472"/>
      <c r="D17" s="473"/>
      <c r="E17" s="468"/>
    </row>
    <row r="18" spans="1:5" ht="18" customHeight="1">
      <c r="A18" s="89" t="s">
        <v>539</v>
      </c>
      <c r="B18" s="90" t="s">
        <v>606</v>
      </c>
      <c r="C18" s="472"/>
      <c r="D18" s="473"/>
      <c r="E18" s="468"/>
    </row>
    <row r="19" spans="1:5" ht="18" customHeight="1">
      <c r="A19" s="89" t="s">
        <v>540</v>
      </c>
      <c r="B19" s="90" t="s">
        <v>607</v>
      </c>
      <c r="C19" s="472"/>
      <c r="D19" s="473"/>
      <c r="E19" s="468"/>
    </row>
    <row r="20" spans="1:5" ht="18" customHeight="1" thickBot="1">
      <c r="A20" s="89" t="s">
        <v>541</v>
      </c>
      <c r="B20" s="403" t="s">
        <v>608</v>
      </c>
      <c r="C20" s="474"/>
      <c r="D20" s="475"/>
      <c r="E20" s="468"/>
    </row>
    <row r="21" spans="1:5" ht="18" customHeight="1" thickBot="1">
      <c r="A21" s="402" t="s">
        <v>542</v>
      </c>
      <c r="B21" s="404" t="s">
        <v>574</v>
      </c>
      <c r="C21" s="476">
        <f>SUM(C5:C20)</f>
        <v>7580000</v>
      </c>
      <c r="D21" s="476">
        <f>SUM(D5:D20)</f>
        <v>2480000</v>
      </c>
      <c r="E21" s="477">
        <f>SUM(E5:E20)</f>
        <v>5100000</v>
      </c>
    </row>
    <row r="22" spans="1:4" ht="8.25" customHeight="1">
      <c r="A22" s="92"/>
      <c r="B22" s="640"/>
      <c r="C22" s="641"/>
      <c r="D22" s="641"/>
    </row>
  </sheetData>
  <sheetProtection/>
  <mergeCells count="2">
    <mergeCell ref="B22:D22"/>
    <mergeCell ref="A1:D1"/>
  </mergeCells>
  <printOptions horizontalCentered="1"/>
  <pageMargins left="0.1968503937007874" right="0.1968503937007874" top="2.204724409448819" bottom="0.1968503937007874" header="0.7874015748031497" footer="0.7874015748031497"/>
  <pageSetup horizontalDpi="300" verticalDpi="300" orientation="portrait" paperSize="9" scale="95" r:id="rId1"/>
  <headerFooter alignWithMargins="0">
    <oddHeader>&amp;C
Az önkormányzat által adott közvetett támogatások (kedvezmények)&amp;R&amp;"Times New Roman CE,Dőlt"&amp;12 11. melléklet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Q30"/>
  <sheetViews>
    <sheetView zoomScalePageLayoutView="0" workbookViewId="0" topLeftCell="B1">
      <selection activeCell="BQ7" sqref="BQ7:BQ24"/>
    </sheetView>
  </sheetViews>
  <sheetFormatPr defaultColWidth="2.7109375" defaultRowHeight="15"/>
  <cols>
    <col min="1" max="21" width="2.7109375" style="1" customWidth="1"/>
    <col min="22" max="22" width="0.85546875" style="1" customWidth="1"/>
    <col min="23" max="25" width="2.7109375" style="1" hidden="1" customWidth="1"/>
    <col min="26" max="26" width="0.5625" style="1" customWidth="1"/>
    <col min="27" max="29" width="2.7109375" style="1" customWidth="1"/>
    <col min="30" max="30" width="4.28125" style="1" customWidth="1"/>
    <col min="31" max="33" width="2.7109375" style="1" customWidth="1"/>
    <col min="34" max="34" width="4.28125" style="1" customWidth="1"/>
    <col min="35" max="36" width="12.421875" style="1" bestFit="1" customWidth="1"/>
    <col min="37" max="38" width="2.7109375" style="1" customWidth="1"/>
    <col min="39" max="39" width="4.28125" style="1" customWidth="1"/>
    <col min="40" max="58" width="2.7109375" style="1" customWidth="1"/>
    <col min="59" max="59" width="1.57421875" style="1" customWidth="1"/>
    <col min="60" max="62" width="2.7109375" style="1" hidden="1" customWidth="1"/>
    <col min="63" max="65" width="2.7109375" style="1" customWidth="1"/>
    <col min="66" max="66" width="4.7109375" style="1" customWidth="1"/>
    <col min="67" max="69" width="12.421875" style="1" bestFit="1" customWidth="1"/>
    <col min="70" max="215" width="9.140625" style="1" customWidth="1"/>
    <col min="216" max="16384" width="2.7109375" style="1" customWidth="1"/>
  </cols>
  <sheetData>
    <row r="1" spans="67:69" ht="12.75">
      <c r="BO1" s="675" t="s">
        <v>748</v>
      </c>
      <c r="BP1" s="675"/>
      <c r="BQ1" s="675"/>
    </row>
    <row r="2" spans="1:69" ht="35.25" customHeight="1">
      <c r="A2" s="676" t="s">
        <v>821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  <c r="O2" s="676"/>
      <c r="P2" s="676"/>
      <c r="Q2" s="676"/>
      <c r="R2" s="676"/>
      <c r="S2" s="676"/>
      <c r="T2" s="676"/>
      <c r="U2" s="676"/>
      <c r="V2" s="676"/>
      <c r="W2" s="676"/>
      <c r="X2" s="676"/>
      <c r="Y2" s="676"/>
      <c r="Z2" s="676"/>
      <c r="AA2" s="676"/>
      <c r="AB2" s="676"/>
      <c r="AC2" s="676"/>
      <c r="AD2" s="676"/>
      <c r="AE2" s="676"/>
      <c r="AF2" s="676"/>
      <c r="AG2" s="676"/>
      <c r="AH2" s="676"/>
      <c r="AI2" s="676"/>
      <c r="AJ2" s="676"/>
      <c r="AK2" s="676"/>
      <c r="AL2" s="676"/>
      <c r="AM2" s="676"/>
      <c r="AN2" s="676"/>
      <c r="AO2" s="676"/>
      <c r="AP2" s="676"/>
      <c r="AQ2" s="676"/>
      <c r="AR2" s="676"/>
      <c r="AS2" s="676"/>
      <c r="AT2" s="676"/>
      <c r="AU2" s="676"/>
      <c r="AV2" s="676"/>
      <c r="AW2" s="676"/>
      <c r="AX2" s="676"/>
      <c r="AY2" s="676"/>
      <c r="AZ2" s="676"/>
      <c r="BA2" s="676"/>
      <c r="BB2" s="676"/>
      <c r="BC2" s="676"/>
      <c r="BD2" s="676"/>
      <c r="BE2" s="676"/>
      <c r="BF2" s="676"/>
      <c r="BG2" s="676"/>
      <c r="BH2" s="676"/>
      <c r="BI2" s="676"/>
      <c r="BJ2" s="676"/>
      <c r="BK2" s="676"/>
      <c r="BL2" s="676"/>
      <c r="BM2" s="676"/>
      <c r="BN2" s="676"/>
      <c r="BO2" s="676"/>
      <c r="BP2" s="676"/>
      <c r="BQ2" s="676"/>
    </row>
    <row r="3" spans="1:69" ht="35.25" customHeight="1">
      <c r="A3" s="676" t="s">
        <v>865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676"/>
      <c r="U3" s="676"/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676"/>
      <c r="AJ3" s="676"/>
      <c r="AK3" s="676"/>
      <c r="AL3" s="676"/>
      <c r="AM3" s="676"/>
      <c r="AN3" s="676"/>
      <c r="AO3" s="676"/>
      <c r="AP3" s="676"/>
      <c r="AQ3" s="676"/>
      <c r="AR3" s="676"/>
      <c r="AS3" s="676"/>
      <c r="AT3" s="676"/>
      <c r="AU3" s="676"/>
      <c r="AV3" s="676"/>
      <c r="AW3" s="676"/>
      <c r="AX3" s="676"/>
      <c r="AY3" s="676"/>
      <c r="AZ3" s="676"/>
      <c r="BA3" s="676"/>
      <c r="BB3" s="676"/>
      <c r="BC3" s="676"/>
      <c r="BD3" s="676"/>
      <c r="BE3" s="676"/>
      <c r="BF3" s="676"/>
      <c r="BG3" s="676"/>
      <c r="BH3" s="676"/>
      <c r="BI3" s="676"/>
      <c r="BJ3" s="676"/>
      <c r="BK3" s="676"/>
      <c r="BL3" s="676"/>
      <c r="BM3" s="676"/>
      <c r="BN3" s="676"/>
      <c r="BO3" s="676"/>
      <c r="BP3" s="676"/>
      <c r="BQ3" s="676"/>
    </row>
    <row r="4" spans="1:69" ht="33" customHeight="1">
      <c r="A4" s="676" t="s">
        <v>779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V4" s="676"/>
      <c r="W4" s="676"/>
      <c r="X4" s="676"/>
      <c r="Y4" s="676"/>
      <c r="Z4" s="676"/>
      <c r="AA4" s="676"/>
      <c r="AB4" s="676"/>
      <c r="AC4" s="676"/>
      <c r="AD4" s="676"/>
      <c r="AE4" s="676"/>
      <c r="AF4" s="676"/>
      <c r="AG4" s="676"/>
      <c r="AH4" s="676"/>
      <c r="AI4" s="676"/>
      <c r="AJ4" s="676"/>
      <c r="AK4" s="676"/>
      <c r="AL4" s="676"/>
      <c r="AM4" s="676"/>
      <c r="AN4" s="676"/>
      <c r="AO4" s="676"/>
      <c r="AP4" s="676"/>
      <c r="AQ4" s="676"/>
      <c r="AR4" s="676"/>
      <c r="AS4" s="676"/>
      <c r="AT4" s="676"/>
      <c r="AU4" s="676"/>
      <c r="AV4" s="676"/>
      <c r="AW4" s="676"/>
      <c r="AX4" s="676"/>
      <c r="AY4" s="676"/>
      <c r="AZ4" s="676"/>
      <c r="BA4" s="676"/>
      <c r="BB4" s="676"/>
      <c r="BC4" s="676"/>
      <c r="BD4" s="676"/>
      <c r="BE4" s="676"/>
      <c r="BF4" s="676"/>
      <c r="BG4" s="676"/>
      <c r="BH4" s="676"/>
      <c r="BI4" s="676"/>
      <c r="BJ4" s="676"/>
      <c r="BK4" s="676"/>
      <c r="BL4" s="676"/>
      <c r="BM4" s="676"/>
      <c r="BN4" s="676"/>
      <c r="BO4" s="676"/>
      <c r="BP4" s="676"/>
      <c r="BQ4" s="676"/>
    </row>
    <row r="5" spans="1:67" ht="15.75" customHeight="1">
      <c r="A5" s="677"/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223"/>
      <c r="AF5" s="223"/>
      <c r="AG5" s="678"/>
      <c r="AH5" s="677"/>
      <c r="AI5" s="677"/>
      <c r="AJ5" s="677"/>
      <c r="AK5" s="677"/>
      <c r="AL5" s="677"/>
      <c r="AM5" s="677"/>
      <c r="AN5" s="677"/>
      <c r="AO5" s="677"/>
      <c r="AP5" s="677"/>
      <c r="AQ5" s="677"/>
      <c r="AR5" s="677"/>
      <c r="AS5" s="677"/>
      <c r="AT5" s="677"/>
      <c r="AU5" s="677"/>
      <c r="AV5" s="677"/>
      <c r="AW5" s="677"/>
      <c r="AX5" s="677"/>
      <c r="AY5" s="677"/>
      <c r="AZ5" s="677"/>
      <c r="BA5" s="677"/>
      <c r="BB5" s="677"/>
      <c r="BC5" s="677"/>
      <c r="BD5" s="677"/>
      <c r="BE5" s="677"/>
      <c r="BF5" s="677"/>
      <c r="BG5" s="677"/>
      <c r="BH5" s="677"/>
      <c r="BI5" s="677"/>
      <c r="BJ5" s="677"/>
      <c r="BK5" s="677"/>
      <c r="BL5" s="677"/>
      <c r="BM5" s="677"/>
      <c r="BN5" s="677"/>
      <c r="BO5" s="1" t="s">
        <v>832</v>
      </c>
    </row>
    <row r="6" spans="1:69" ht="49.5" customHeight="1">
      <c r="A6" s="672" t="s">
        <v>3</v>
      </c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4" t="s">
        <v>810</v>
      </c>
      <c r="AB6" s="673"/>
      <c r="AC6" s="673"/>
      <c r="AD6" s="673"/>
      <c r="AE6" s="674" t="s">
        <v>828</v>
      </c>
      <c r="AF6" s="673"/>
      <c r="AG6" s="673"/>
      <c r="AH6" s="673"/>
      <c r="AI6" s="94" t="s">
        <v>845</v>
      </c>
      <c r="AJ6" s="94" t="s">
        <v>876</v>
      </c>
      <c r="AK6" s="672" t="s">
        <v>3</v>
      </c>
      <c r="AL6" s="673"/>
      <c r="AM6" s="673"/>
      <c r="AN6" s="673"/>
      <c r="AO6" s="673"/>
      <c r="AP6" s="673"/>
      <c r="AQ6" s="673"/>
      <c r="AR6" s="673"/>
      <c r="AS6" s="673"/>
      <c r="AT6" s="673"/>
      <c r="AU6" s="673"/>
      <c r="AV6" s="673"/>
      <c r="AW6" s="673"/>
      <c r="AX6" s="673"/>
      <c r="AY6" s="673"/>
      <c r="AZ6" s="673"/>
      <c r="BA6" s="673"/>
      <c r="BB6" s="673"/>
      <c r="BC6" s="673"/>
      <c r="BD6" s="673"/>
      <c r="BE6" s="673"/>
      <c r="BF6" s="673"/>
      <c r="BG6" s="673"/>
      <c r="BH6" s="673"/>
      <c r="BI6" s="673"/>
      <c r="BJ6" s="673"/>
      <c r="BK6" s="666" t="s">
        <v>810</v>
      </c>
      <c r="BL6" s="667"/>
      <c r="BM6" s="667"/>
      <c r="BN6" s="668"/>
      <c r="BO6" s="94" t="s">
        <v>828</v>
      </c>
      <c r="BP6" s="94" t="s">
        <v>845</v>
      </c>
      <c r="BQ6" s="94" t="s">
        <v>876</v>
      </c>
    </row>
    <row r="7" spans="1:69" s="2" customFormat="1" ht="19.5" customHeight="1">
      <c r="A7" s="664" t="s">
        <v>396</v>
      </c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5"/>
      <c r="R7" s="665"/>
      <c r="S7" s="665"/>
      <c r="T7" s="665"/>
      <c r="U7" s="665"/>
      <c r="V7" s="665"/>
      <c r="W7" s="665"/>
      <c r="X7" s="665"/>
      <c r="Y7" s="665"/>
      <c r="Z7" s="665"/>
      <c r="AA7" s="669">
        <v>13039623</v>
      </c>
      <c r="AB7" s="670"/>
      <c r="AC7" s="670"/>
      <c r="AD7" s="671"/>
      <c r="AE7" s="645">
        <f>AA7*1.03</f>
        <v>13430811.69</v>
      </c>
      <c r="AF7" s="646"/>
      <c r="AG7" s="646"/>
      <c r="AH7" s="647"/>
      <c r="AI7" s="224">
        <f>AE7*1.03</f>
        <v>13833736.0407</v>
      </c>
      <c r="AJ7" s="224">
        <f>AI7*1.03</f>
        <v>14248748.121921001</v>
      </c>
      <c r="AK7" s="656" t="s">
        <v>405</v>
      </c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7"/>
      <c r="BF7" s="657"/>
      <c r="BG7" s="657"/>
      <c r="BH7" s="657"/>
      <c r="BI7" s="657"/>
      <c r="BJ7" s="658"/>
      <c r="BK7" s="645">
        <v>33704107</v>
      </c>
      <c r="BL7" s="646"/>
      <c r="BM7" s="646"/>
      <c r="BN7" s="646"/>
      <c r="BO7" s="222">
        <f>BK7*1.03</f>
        <v>34715230.21</v>
      </c>
      <c r="BP7" s="222">
        <f>BO7*1.03</f>
        <v>35756687.1163</v>
      </c>
      <c r="BQ7" s="222">
        <f>BP7*1.03</f>
        <v>36829387.729789004</v>
      </c>
    </row>
    <row r="8" spans="1:69" ht="19.5" customHeight="1">
      <c r="A8" s="656" t="s">
        <v>397</v>
      </c>
      <c r="B8" s="657"/>
      <c r="C8" s="657"/>
      <c r="D8" s="657"/>
      <c r="E8" s="657"/>
      <c r="F8" s="657"/>
      <c r="G8" s="657"/>
      <c r="H8" s="657"/>
      <c r="I8" s="657"/>
      <c r="J8" s="657"/>
      <c r="K8" s="657"/>
      <c r="L8" s="657"/>
      <c r="M8" s="657"/>
      <c r="N8" s="657"/>
      <c r="O8" s="657"/>
      <c r="P8" s="657"/>
      <c r="Q8" s="657"/>
      <c r="R8" s="657"/>
      <c r="S8" s="657"/>
      <c r="T8" s="657"/>
      <c r="U8" s="657"/>
      <c r="V8" s="657"/>
      <c r="W8" s="657"/>
      <c r="X8" s="657"/>
      <c r="Y8" s="657"/>
      <c r="Z8" s="657"/>
      <c r="AA8" s="645">
        <v>160000</v>
      </c>
      <c r="AB8" s="646"/>
      <c r="AC8" s="646"/>
      <c r="AD8" s="647"/>
      <c r="AE8" s="645">
        <f aca="true" t="shared" si="0" ref="AE8:AE16">AA8*1.03</f>
        <v>164800</v>
      </c>
      <c r="AF8" s="646"/>
      <c r="AG8" s="646"/>
      <c r="AH8" s="647"/>
      <c r="AI8" s="224">
        <f aca="true" t="shared" si="1" ref="AI8:AI15">AE8*1.03</f>
        <v>169744</v>
      </c>
      <c r="AJ8" s="224">
        <f aca="true" t="shared" si="2" ref="AJ8:AJ21">AI8*1.03</f>
        <v>174836.32</v>
      </c>
      <c r="AK8" s="656" t="s">
        <v>406</v>
      </c>
      <c r="AL8" s="657"/>
      <c r="AM8" s="657"/>
      <c r="AN8" s="657"/>
      <c r="AO8" s="657"/>
      <c r="AP8" s="657"/>
      <c r="AQ8" s="657"/>
      <c r="AR8" s="657"/>
      <c r="AS8" s="657"/>
      <c r="AT8" s="657"/>
      <c r="AU8" s="657"/>
      <c r="AV8" s="657"/>
      <c r="AW8" s="657"/>
      <c r="AX8" s="657"/>
      <c r="AY8" s="657"/>
      <c r="AZ8" s="657"/>
      <c r="BA8" s="657"/>
      <c r="BB8" s="657"/>
      <c r="BC8" s="657"/>
      <c r="BD8" s="657"/>
      <c r="BE8" s="657"/>
      <c r="BF8" s="657"/>
      <c r="BG8" s="657"/>
      <c r="BH8" s="657"/>
      <c r="BI8" s="657"/>
      <c r="BJ8" s="658"/>
      <c r="BK8" s="645">
        <v>26806341</v>
      </c>
      <c r="BL8" s="646"/>
      <c r="BM8" s="646"/>
      <c r="BN8" s="646"/>
      <c r="BO8" s="222">
        <f aca="true" t="shared" si="3" ref="BO8:BO24">BK8*1.03</f>
        <v>27610531.23</v>
      </c>
      <c r="BP8" s="222">
        <f aca="true" t="shared" si="4" ref="BP8:BQ24">BO8*1.03</f>
        <v>28438847.1669</v>
      </c>
      <c r="BQ8" s="222">
        <f t="shared" si="4"/>
        <v>29292012.581907004</v>
      </c>
    </row>
    <row r="9" spans="1:69" ht="19.5" customHeight="1">
      <c r="A9" s="664" t="s">
        <v>398</v>
      </c>
      <c r="B9" s="665"/>
      <c r="C9" s="665"/>
      <c r="D9" s="665"/>
      <c r="E9" s="665"/>
      <c r="F9" s="665"/>
      <c r="G9" s="665"/>
      <c r="H9" s="665"/>
      <c r="I9" s="665"/>
      <c r="J9" s="665"/>
      <c r="K9" s="665"/>
      <c r="L9" s="665"/>
      <c r="M9" s="665"/>
      <c r="N9" s="665"/>
      <c r="O9" s="665"/>
      <c r="P9" s="665"/>
      <c r="Q9" s="665"/>
      <c r="R9" s="665"/>
      <c r="S9" s="665"/>
      <c r="T9" s="665"/>
      <c r="U9" s="665"/>
      <c r="V9" s="665"/>
      <c r="W9" s="665"/>
      <c r="X9" s="665"/>
      <c r="Y9" s="665"/>
      <c r="Z9" s="665"/>
      <c r="AA9" s="645">
        <f>SUM(AA7:AD8)</f>
        <v>13199623</v>
      </c>
      <c r="AB9" s="646"/>
      <c r="AC9" s="646"/>
      <c r="AD9" s="647"/>
      <c r="AE9" s="645">
        <f t="shared" si="0"/>
        <v>13595611.69</v>
      </c>
      <c r="AF9" s="646"/>
      <c r="AG9" s="646"/>
      <c r="AH9" s="647"/>
      <c r="AI9" s="224">
        <f t="shared" si="1"/>
        <v>14003480.0407</v>
      </c>
      <c r="AJ9" s="224">
        <f t="shared" si="2"/>
        <v>14423584.441921</v>
      </c>
      <c r="AK9" s="656" t="s">
        <v>407</v>
      </c>
      <c r="AL9" s="657"/>
      <c r="AM9" s="657"/>
      <c r="AN9" s="657"/>
      <c r="AO9" s="657"/>
      <c r="AP9" s="657"/>
      <c r="AQ9" s="657"/>
      <c r="AR9" s="657"/>
      <c r="AS9" s="657"/>
      <c r="AT9" s="657"/>
      <c r="AU9" s="657"/>
      <c r="AV9" s="657"/>
      <c r="AW9" s="657"/>
      <c r="AX9" s="657"/>
      <c r="AY9" s="657"/>
      <c r="AZ9" s="657"/>
      <c r="BA9" s="657"/>
      <c r="BB9" s="657"/>
      <c r="BC9" s="657"/>
      <c r="BD9" s="657"/>
      <c r="BE9" s="657"/>
      <c r="BF9" s="657"/>
      <c r="BG9" s="657"/>
      <c r="BH9" s="657"/>
      <c r="BI9" s="657"/>
      <c r="BJ9" s="658"/>
      <c r="BK9" s="645">
        <v>10380000</v>
      </c>
      <c r="BL9" s="646"/>
      <c r="BM9" s="646"/>
      <c r="BN9" s="646"/>
      <c r="BO9" s="222">
        <f t="shared" si="3"/>
        <v>10691400</v>
      </c>
      <c r="BP9" s="222">
        <f t="shared" si="4"/>
        <v>11012142</v>
      </c>
      <c r="BQ9" s="222">
        <f t="shared" si="4"/>
        <v>11342506.26</v>
      </c>
    </row>
    <row r="10" spans="1:69" s="3" customFormat="1" ht="33" customHeight="1">
      <c r="A10" s="656" t="s">
        <v>68</v>
      </c>
      <c r="B10" s="657"/>
      <c r="C10" s="657"/>
      <c r="D10" s="657"/>
      <c r="E10" s="657"/>
      <c r="F10" s="657"/>
      <c r="G10" s="657"/>
      <c r="H10" s="657"/>
      <c r="I10" s="657"/>
      <c r="J10" s="657"/>
      <c r="K10" s="657"/>
      <c r="L10" s="657"/>
      <c r="M10" s="657"/>
      <c r="N10" s="657"/>
      <c r="O10" s="657"/>
      <c r="P10" s="657"/>
      <c r="Q10" s="657"/>
      <c r="R10" s="657"/>
      <c r="S10" s="657"/>
      <c r="T10" s="657"/>
      <c r="U10" s="657"/>
      <c r="V10" s="657"/>
      <c r="W10" s="657"/>
      <c r="X10" s="657"/>
      <c r="Y10" s="657"/>
      <c r="Z10" s="657"/>
      <c r="AA10" s="645">
        <v>1769722</v>
      </c>
      <c r="AB10" s="646"/>
      <c r="AC10" s="646"/>
      <c r="AD10" s="647"/>
      <c r="AE10" s="645">
        <f t="shared" si="0"/>
        <v>1822813.6600000001</v>
      </c>
      <c r="AF10" s="646"/>
      <c r="AG10" s="646"/>
      <c r="AH10" s="647"/>
      <c r="AI10" s="224">
        <f t="shared" si="1"/>
        <v>1877498.0698000002</v>
      </c>
      <c r="AJ10" s="224">
        <f t="shared" si="2"/>
        <v>1933823.0118940002</v>
      </c>
      <c r="AK10" s="653" t="s">
        <v>408</v>
      </c>
      <c r="AL10" s="654"/>
      <c r="AM10" s="654"/>
      <c r="AN10" s="654"/>
      <c r="AO10" s="654"/>
      <c r="AP10" s="654"/>
      <c r="AQ10" s="654"/>
      <c r="AR10" s="654"/>
      <c r="AS10" s="654"/>
      <c r="AT10" s="654"/>
      <c r="AU10" s="654"/>
      <c r="AV10" s="654"/>
      <c r="AW10" s="654"/>
      <c r="AX10" s="654"/>
      <c r="AY10" s="654"/>
      <c r="AZ10" s="654"/>
      <c r="BA10" s="654"/>
      <c r="BB10" s="654"/>
      <c r="BC10" s="654"/>
      <c r="BD10" s="654"/>
      <c r="BE10" s="654"/>
      <c r="BF10" s="654"/>
      <c r="BG10" s="654"/>
      <c r="BH10" s="654"/>
      <c r="BI10" s="654"/>
      <c r="BJ10" s="655"/>
      <c r="BK10" s="645">
        <v>3889160</v>
      </c>
      <c r="BL10" s="646"/>
      <c r="BM10" s="646"/>
      <c r="BN10" s="646"/>
      <c r="BO10" s="222">
        <f t="shared" si="3"/>
        <v>4005834.8000000003</v>
      </c>
      <c r="BP10" s="222">
        <f t="shared" si="4"/>
        <v>4126009.8440000005</v>
      </c>
      <c r="BQ10" s="222">
        <f t="shared" si="4"/>
        <v>4249790.139320001</v>
      </c>
    </row>
    <row r="11" spans="1:69" ht="27.75" customHeight="1">
      <c r="A11" s="656" t="s">
        <v>399</v>
      </c>
      <c r="B11" s="657"/>
      <c r="C11" s="657"/>
      <c r="D11" s="657"/>
      <c r="E11" s="657"/>
      <c r="F11" s="657"/>
      <c r="G11" s="657"/>
      <c r="H11" s="657"/>
      <c r="I11" s="657"/>
      <c r="J11" s="657"/>
      <c r="K11" s="657"/>
      <c r="L11" s="657"/>
      <c r="M11" s="657"/>
      <c r="N11" s="657"/>
      <c r="O11" s="657"/>
      <c r="P11" s="657"/>
      <c r="Q11" s="657"/>
      <c r="R11" s="657"/>
      <c r="S11" s="657"/>
      <c r="T11" s="657"/>
      <c r="U11" s="657"/>
      <c r="V11" s="657"/>
      <c r="W11" s="657"/>
      <c r="X11" s="657"/>
      <c r="Y11" s="657"/>
      <c r="Z11" s="657"/>
      <c r="AA11" s="645">
        <v>33800378</v>
      </c>
      <c r="AB11" s="646"/>
      <c r="AC11" s="646"/>
      <c r="AD11" s="647"/>
      <c r="AE11" s="645">
        <f t="shared" si="0"/>
        <v>34814389.34</v>
      </c>
      <c r="AF11" s="646"/>
      <c r="AG11" s="646"/>
      <c r="AH11" s="647"/>
      <c r="AI11" s="224">
        <f t="shared" si="1"/>
        <v>35858821.02020001</v>
      </c>
      <c r="AJ11" s="224">
        <f t="shared" si="2"/>
        <v>36934585.65080601</v>
      </c>
      <c r="AK11" s="656" t="s">
        <v>409</v>
      </c>
      <c r="AL11" s="657"/>
      <c r="AM11" s="657"/>
      <c r="AN11" s="657"/>
      <c r="AO11" s="657"/>
      <c r="AP11" s="657"/>
      <c r="AQ11" s="657"/>
      <c r="AR11" s="657"/>
      <c r="AS11" s="657"/>
      <c r="AT11" s="657"/>
      <c r="AU11" s="657"/>
      <c r="AV11" s="657"/>
      <c r="AW11" s="657"/>
      <c r="AX11" s="657"/>
      <c r="AY11" s="657"/>
      <c r="AZ11" s="657"/>
      <c r="BA11" s="657"/>
      <c r="BB11" s="657"/>
      <c r="BC11" s="657"/>
      <c r="BD11" s="657"/>
      <c r="BE11" s="657"/>
      <c r="BF11" s="657"/>
      <c r="BG11" s="657"/>
      <c r="BH11" s="657"/>
      <c r="BI11" s="657"/>
      <c r="BJ11" s="658"/>
      <c r="BK11" s="645"/>
      <c r="BL11" s="646"/>
      <c r="BM11" s="646"/>
      <c r="BN11" s="646"/>
      <c r="BO11" s="222">
        <f t="shared" si="3"/>
        <v>0</v>
      </c>
      <c r="BP11" s="222">
        <f t="shared" si="4"/>
        <v>0</v>
      </c>
      <c r="BQ11" s="222">
        <f t="shared" si="4"/>
        <v>0</v>
      </c>
    </row>
    <row r="12" spans="1:69" ht="19.5" customHeight="1">
      <c r="A12" s="653" t="s">
        <v>400</v>
      </c>
      <c r="B12" s="654"/>
      <c r="C12" s="654"/>
      <c r="D12" s="654"/>
      <c r="E12" s="654"/>
      <c r="F12" s="654"/>
      <c r="G12" s="654"/>
      <c r="H12" s="654"/>
      <c r="I12" s="654"/>
      <c r="J12" s="654"/>
      <c r="K12" s="654"/>
      <c r="L12" s="654"/>
      <c r="M12" s="654"/>
      <c r="N12" s="654"/>
      <c r="O12" s="654"/>
      <c r="P12" s="654"/>
      <c r="Q12" s="654"/>
      <c r="R12" s="654"/>
      <c r="S12" s="654"/>
      <c r="T12" s="654"/>
      <c r="U12" s="654"/>
      <c r="V12" s="654"/>
      <c r="W12" s="654"/>
      <c r="X12" s="654"/>
      <c r="Y12" s="654"/>
      <c r="Z12" s="654"/>
      <c r="AA12" s="645">
        <v>2775000</v>
      </c>
      <c r="AB12" s="646"/>
      <c r="AC12" s="646"/>
      <c r="AD12" s="647"/>
      <c r="AE12" s="645">
        <f t="shared" si="0"/>
        <v>2858250</v>
      </c>
      <c r="AF12" s="646"/>
      <c r="AG12" s="646"/>
      <c r="AH12" s="647"/>
      <c r="AI12" s="224">
        <f t="shared" si="1"/>
        <v>2943997.5</v>
      </c>
      <c r="AJ12" s="224">
        <f t="shared" si="2"/>
        <v>3032317.4250000003</v>
      </c>
      <c r="AK12" s="656" t="s">
        <v>410</v>
      </c>
      <c r="AL12" s="657"/>
      <c r="AM12" s="657"/>
      <c r="AN12" s="657"/>
      <c r="AO12" s="657"/>
      <c r="AP12" s="657"/>
      <c r="AQ12" s="657"/>
      <c r="AR12" s="657"/>
      <c r="AS12" s="657"/>
      <c r="AT12" s="657"/>
      <c r="AU12" s="657"/>
      <c r="AV12" s="657"/>
      <c r="AW12" s="657"/>
      <c r="AX12" s="657"/>
      <c r="AY12" s="657"/>
      <c r="AZ12" s="657"/>
      <c r="BA12" s="657"/>
      <c r="BB12" s="657"/>
      <c r="BC12" s="657"/>
      <c r="BD12" s="657"/>
      <c r="BE12" s="657"/>
      <c r="BF12" s="657"/>
      <c r="BG12" s="657"/>
      <c r="BH12" s="657"/>
      <c r="BI12" s="657"/>
      <c r="BJ12" s="658"/>
      <c r="BK12" s="645"/>
      <c r="BL12" s="646"/>
      <c r="BM12" s="646"/>
      <c r="BN12" s="646"/>
      <c r="BO12" s="222">
        <f t="shared" si="3"/>
        <v>0</v>
      </c>
      <c r="BP12" s="222">
        <f t="shared" si="4"/>
        <v>0</v>
      </c>
      <c r="BQ12" s="222">
        <f t="shared" si="4"/>
        <v>0</v>
      </c>
    </row>
    <row r="13" spans="1:69" ht="19.5" customHeight="1">
      <c r="A13" s="653" t="s">
        <v>401</v>
      </c>
      <c r="B13" s="654"/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54"/>
      <c r="T13" s="654"/>
      <c r="U13" s="654"/>
      <c r="V13" s="654"/>
      <c r="W13" s="654"/>
      <c r="X13" s="654"/>
      <c r="Y13" s="654"/>
      <c r="Z13" s="654"/>
      <c r="AA13" s="645">
        <v>5856177</v>
      </c>
      <c r="AB13" s="646"/>
      <c r="AC13" s="646"/>
      <c r="AD13" s="647"/>
      <c r="AE13" s="645">
        <f t="shared" si="0"/>
        <v>6031862.3100000005</v>
      </c>
      <c r="AF13" s="646"/>
      <c r="AG13" s="646"/>
      <c r="AH13" s="647"/>
      <c r="AI13" s="224">
        <f t="shared" si="1"/>
        <v>6212818.179300001</v>
      </c>
      <c r="AJ13" s="224">
        <f t="shared" si="2"/>
        <v>6399202.724679001</v>
      </c>
      <c r="AK13" s="656" t="s">
        <v>647</v>
      </c>
      <c r="AL13" s="657"/>
      <c r="AM13" s="657"/>
      <c r="AN13" s="657"/>
      <c r="AO13" s="657"/>
      <c r="AP13" s="657"/>
      <c r="AQ13" s="657"/>
      <c r="AR13" s="657"/>
      <c r="AS13" s="657"/>
      <c r="AT13" s="657"/>
      <c r="AU13" s="657"/>
      <c r="AV13" s="657"/>
      <c r="AW13" s="657"/>
      <c r="AX13" s="657"/>
      <c r="AY13" s="657"/>
      <c r="AZ13" s="657"/>
      <c r="BA13" s="657"/>
      <c r="BB13" s="657"/>
      <c r="BC13" s="657"/>
      <c r="BD13" s="657"/>
      <c r="BE13" s="657"/>
      <c r="BF13" s="657"/>
      <c r="BG13" s="657"/>
      <c r="BH13" s="657"/>
      <c r="BI13" s="657"/>
      <c r="BJ13" s="658"/>
      <c r="BK13" s="645"/>
      <c r="BL13" s="646"/>
      <c r="BM13" s="646"/>
      <c r="BN13" s="646"/>
      <c r="BO13" s="222">
        <f t="shared" si="3"/>
        <v>0</v>
      </c>
      <c r="BP13" s="222">
        <f t="shared" si="4"/>
        <v>0</v>
      </c>
      <c r="BQ13" s="222">
        <f t="shared" si="4"/>
        <v>0</v>
      </c>
    </row>
    <row r="14" spans="1:69" s="3" customFormat="1" ht="19.5" customHeight="1">
      <c r="A14" s="659" t="s">
        <v>402</v>
      </c>
      <c r="B14" s="660"/>
      <c r="C14" s="660"/>
      <c r="D14" s="660"/>
      <c r="E14" s="660"/>
      <c r="F14" s="660"/>
      <c r="G14" s="660"/>
      <c r="H14" s="660"/>
      <c r="I14" s="660"/>
      <c r="J14" s="660"/>
      <c r="K14" s="660"/>
      <c r="L14" s="660"/>
      <c r="M14" s="660"/>
      <c r="N14" s="660"/>
      <c r="O14" s="660"/>
      <c r="P14" s="660"/>
      <c r="Q14" s="660"/>
      <c r="R14" s="660"/>
      <c r="S14" s="660"/>
      <c r="T14" s="660"/>
      <c r="U14" s="660"/>
      <c r="V14" s="660"/>
      <c r="W14" s="660"/>
      <c r="X14" s="660"/>
      <c r="Y14" s="660"/>
      <c r="Z14" s="660"/>
      <c r="AA14" s="645">
        <v>65262793</v>
      </c>
      <c r="AB14" s="646"/>
      <c r="AC14" s="646"/>
      <c r="AD14" s="647"/>
      <c r="AE14" s="645">
        <f t="shared" si="0"/>
        <v>67220676.79</v>
      </c>
      <c r="AF14" s="646"/>
      <c r="AG14" s="646"/>
      <c r="AH14" s="647"/>
      <c r="AI14" s="224">
        <f t="shared" si="1"/>
        <v>69237297.0937</v>
      </c>
      <c r="AJ14" s="224">
        <f t="shared" si="2"/>
        <v>71314416.006511</v>
      </c>
      <c r="AK14" s="662"/>
      <c r="AL14" s="662"/>
      <c r="AM14" s="662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6"/>
      <c r="BL14" s="226"/>
      <c r="BM14" s="226"/>
      <c r="BN14" s="226"/>
      <c r="BO14" s="222">
        <f t="shared" si="3"/>
        <v>0</v>
      </c>
      <c r="BP14" s="222">
        <f t="shared" si="4"/>
        <v>0</v>
      </c>
      <c r="BQ14" s="222">
        <f t="shared" si="4"/>
        <v>0</v>
      </c>
    </row>
    <row r="15" spans="1:69" s="3" customFormat="1" ht="19.5" customHeight="1">
      <c r="A15" s="653" t="s">
        <v>403</v>
      </c>
      <c r="B15" s="654"/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54"/>
      <c r="T15" s="654"/>
      <c r="U15" s="654"/>
      <c r="V15" s="654"/>
      <c r="W15" s="654"/>
      <c r="X15" s="654"/>
      <c r="Y15" s="654"/>
      <c r="Z15" s="654"/>
      <c r="AA15" s="645">
        <v>46063480</v>
      </c>
      <c r="AB15" s="646"/>
      <c r="AC15" s="646"/>
      <c r="AD15" s="647"/>
      <c r="AE15" s="645">
        <f t="shared" si="0"/>
        <v>47445384.4</v>
      </c>
      <c r="AF15" s="646"/>
      <c r="AG15" s="646"/>
      <c r="AH15" s="647"/>
      <c r="AI15" s="224">
        <f t="shared" si="1"/>
        <v>48868745.932</v>
      </c>
      <c r="AJ15" s="224">
        <f t="shared" si="2"/>
        <v>50334808.30996</v>
      </c>
      <c r="AK15" s="663"/>
      <c r="AL15" s="663"/>
      <c r="AM15" s="663"/>
      <c r="AN15" s="227"/>
      <c r="AO15" s="227"/>
      <c r="AP15" s="227"/>
      <c r="AQ15" s="227"/>
      <c r="AR15" s="227"/>
      <c r="AS15" s="227"/>
      <c r="AT15" s="227"/>
      <c r="AU15" s="227"/>
      <c r="AV15" s="227"/>
      <c r="AW15" s="227"/>
      <c r="AX15" s="227"/>
      <c r="AY15" s="227"/>
      <c r="AZ15" s="227"/>
      <c r="BA15" s="227"/>
      <c r="BB15" s="227"/>
      <c r="BC15" s="227"/>
      <c r="BD15" s="227"/>
      <c r="BE15" s="227"/>
      <c r="BF15" s="227"/>
      <c r="BG15" s="227"/>
      <c r="BH15" s="227"/>
      <c r="BI15" s="227"/>
      <c r="BJ15" s="227"/>
      <c r="BK15" s="226"/>
      <c r="BL15" s="226"/>
      <c r="BM15" s="226"/>
      <c r="BN15" s="226"/>
      <c r="BO15" s="222">
        <f t="shared" si="3"/>
        <v>0</v>
      </c>
      <c r="BP15" s="222">
        <f t="shared" si="4"/>
        <v>0</v>
      </c>
      <c r="BQ15" s="222">
        <f t="shared" si="4"/>
        <v>0</v>
      </c>
    </row>
    <row r="16" spans="1:69" ht="19.5" customHeight="1">
      <c r="A16" s="653" t="s">
        <v>404</v>
      </c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654"/>
      <c r="S16" s="654"/>
      <c r="T16" s="654"/>
      <c r="U16" s="654"/>
      <c r="V16" s="654"/>
      <c r="W16" s="654"/>
      <c r="X16" s="654"/>
      <c r="Y16" s="654"/>
      <c r="Z16" s="654"/>
      <c r="AA16" s="645"/>
      <c r="AB16" s="646"/>
      <c r="AC16" s="646"/>
      <c r="AD16" s="647"/>
      <c r="AE16" s="645">
        <f t="shared" si="0"/>
        <v>0</v>
      </c>
      <c r="AF16" s="646"/>
      <c r="AG16" s="646"/>
      <c r="AH16" s="647"/>
      <c r="AI16" s="224">
        <f aca="true" t="shared" si="5" ref="AI16:AI21">AE16*1.03</f>
        <v>0</v>
      </c>
      <c r="AJ16" s="224">
        <f t="shared" si="2"/>
        <v>0</v>
      </c>
      <c r="AK16" s="661"/>
      <c r="AL16" s="661"/>
      <c r="AM16" s="661"/>
      <c r="AN16" s="227"/>
      <c r="AO16" s="227"/>
      <c r="AP16" s="227"/>
      <c r="AQ16" s="227"/>
      <c r="AR16" s="227"/>
      <c r="AS16" s="227"/>
      <c r="AT16" s="227"/>
      <c r="AU16" s="227"/>
      <c r="AV16" s="227"/>
      <c r="AW16" s="227"/>
      <c r="AX16" s="227"/>
      <c r="AY16" s="227"/>
      <c r="AZ16" s="227"/>
      <c r="BA16" s="227"/>
      <c r="BB16" s="227"/>
      <c r="BC16" s="227"/>
      <c r="BD16" s="227"/>
      <c r="BE16" s="227"/>
      <c r="BF16" s="227"/>
      <c r="BG16" s="227"/>
      <c r="BH16" s="227"/>
      <c r="BI16" s="227"/>
      <c r="BJ16" s="227"/>
      <c r="BK16" s="226"/>
      <c r="BL16" s="226"/>
      <c r="BM16" s="226"/>
      <c r="BN16" s="226"/>
      <c r="BO16" s="222">
        <f t="shared" si="3"/>
        <v>0</v>
      </c>
      <c r="BP16" s="222">
        <f t="shared" si="4"/>
        <v>0</v>
      </c>
      <c r="BQ16" s="222">
        <f t="shared" si="4"/>
        <v>0</v>
      </c>
    </row>
    <row r="17" spans="1:69" s="3" customFormat="1" ht="19.5" customHeight="1">
      <c r="A17" s="659" t="s">
        <v>717</v>
      </c>
      <c r="B17" s="660"/>
      <c r="C17" s="660"/>
      <c r="D17" s="660"/>
      <c r="E17" s="660"/>
      <c r="F17" s="660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0"/>
      <c r="X17" s="660"/>
      <c r="Y17" s="660"/>
      <c r="Z17" s="660"/>
      <c r="AA17" s="645">
        <f>SUM(AA9:AD16)</f>
        <v>168727173</v>
      </c>
      <c r="AB17" s="646"/>
      <c r="AC17" s="646"/>
      <c r="AD17" s="647"/>
      <c r="AE17" s="645">
        <f>AA17*1.03</f>
        <v>173788988.19</v>
      </c>
      <c r="AF17" s="646"/>
      <c r="AG17" s="646"/>
      <c r="AH17" s="647"/>
      <c r="AI17" s="224">
        <f t="shared" si="5"/>
        <v>179002657.8357</v>
      </c>
      <c r="AJ17" s="224">
        <f t="shared" si="2"/>
        <v>184372737.570771</v>
      </c>
      <c r="AK17" s="653" t="s">
        <v>718</v>
      </c>
      <c r="AL17" s="654"/>
      <c r="AM17" s="654"/>
      <c r="AN17" s="654"/>
      <c r="AO17" s="654"/>
      <c r="AP17" s="654"/>
      <c r="AQ17" s="654"/>
      <c r="AR17" s="654"/>
      <c r="AS17" s="654"/>
      <c r="AT17" s="654"/>
      <c r="AU17" s="654"/>
      <c r="AV17" s="654"/>
      <c r="AW17" s="654"/>
      <c r="AX17" s="654"/>
      <c r="AY17" s="654"/>
      <c r="AZ17" s="654"/>
      <c r="BA17" s="654"/>
      <c r="BB17" s="654"/>
      <c r="BC17" s="654"/>
      <c r="BD17" s="654"/>
      <c r="BE17" s="654"/>
      <c r="BF17" s="654"/>
      <c r="BG17" s="654"/>
      <c r="BH17" s="654"/>
      <c r="BI17" s="654"/>
      <c r="BJ17" s="655"/>
      <c r="BK17" s="645">
        <f>SUM(BK7:BN16)</f>
        <v>74779608</v>
      </c>
      <c r="BL17" s="646"/>
      <c r="BM17" s="646"/>
      <c r="BN17" s="646"/>
      <c r="BO17" s="222">
        <f t="shared" si="3"/>
        <v>77022996.24</v>
      </c>
      <c r="BP17" s="222">
        <f t="shared" si="4"/>
        <v>79333686.12719999</v>
      </c>
      <c r="BQ17" s="222">
        <f t="shared" si="4"/>
        <v>81713696.711016</v>
      </c>
    </row>
    <row r="18" spans="1:69" s="7" customFormat="1" ht="19.5" customHeight="1">
      <c r="A18" s="653" t="s">
        <v>509</v>
      </c>
      <c r="B18" s="654"/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654"/>
      <c r="P18" s="654"/>
      <c r="Q18" s="654"/>
      <c r="R18" s="654"/>
      <c r="S18" s="654"/>
      <c r="T18" s="654"/>
      <c r="U18" s="654"/>
      <c r="V18" s="654"/>
      <c r="W18" s="654"/>
      <c r="X18" s="654"/>
      <c r="Y18" s="654"/>
      <c r="Z18" s="655"/>
      <c r="AA18" s="652"/>
      <c r="AB18" s="652"/>
      <c r="AC18" s="652"/>
      <c r="AD18" s="652"/>
      <c r="AE18" s="645">
        <f>AA18*1.03</f>
        <v>0</v>
      </c>
      <c r="AF18" s="646"/>
      <c r="AG18" s="646"/>
      <c r="AH18" s="647"/>
      <c r="AI18" s="224">
        <f t="shared" si="5"/>
        <v>0</v>
      </c>
      <c r="AJ18" s="224">
        <f t="shared" si="2"/>
        <v>0</v>
      </c>
      <c r="AK18" s="653" t="s">
        <v>514</v>
      </c>
      <c r="AL18" s="654"/>
      <c r="AM18" s="654"/>
      <c r="AN18" s="654"/>
      <c r="AO18" s="654"/>
      <c r="AP18" s="654"/>
      <c r="AQ18" s="654"/>
      <c r="AR18" s="654"/>
      <c r="AS18" s="654"/>
      <c r="AT18" s="654"/>
      <c r="AU18" s="654"/>
      <c r="AV18" s="654"/>
      <c r="AW18" s="654"/>
      <c r="AX18" s="654"/>
      <c r="AY18" s="654"/>
      <c r="AZ18" s="654"/>
      <c r="BA18" s="654"/>
      <c r="BB18" s="654"/>
      <c r="BC18" s="654"/>
      <c r="BD18" s="654"/>
      <c r="BE18" s="654"/>
      <c r="BF18" s="654"/>
      <c r="BG18" s="654"/>
      <c r="BH18" s="654"/>
      <c r="BI18" s="654"/>
      <c r="BJ18" s="655"/>
      <c r="BK18" s="645"/>
      <c r="BL18" s="646"/>
      <c r="BM18" s="646"/>
      <c r="BN18" s="646"/>
      <c r="BO18" s="222">
        <f t="shared" si="3"/>
        <v>0</v>
      </c>
      <c r="BP18" s="222">
        <f t="shared" si="4"/>
        <v>0</v>
      </c>
      <c r="BQ18" s="222">
        <f t="shared" si="4"/>
        <v>0</v>
      </c>
    </row>
    <row r="19" spans="1:69" s="7" customFormat="1" ht="19.5" customHeight="1">
      <c r="A19" s="649" t="s">
        <v>510</v>
      </c>
      <c r="B19" s="650"/>
      <c r="C19" s="650"/>
      <c r="D19" s="650"/>
      <c r="E19" s="650"/>
      <c r="F19" s="650"/>
      <c r="G19" s="650"/>
      <c r="H19" s="650"/>
      <c r="I19" s="650"/>
      <c r="J19" s="650"/>
      <c r="K19" s="650"/>
      <c r="L19" s="650"/>
      <c r="M19" s="650"/>
      <c r="N19" s="650"/>
      <c r="O19" s="650"/>
      <c r="P19" s="650"/>
      <c r="Q19" s="650"/>
      <c r="R19" s="650"/>
      <c r="S19" s="650"/>
      <c r="T19" s="650"/>
      <c r="U19" s="650"/>
      <c r="V19" s="650"/>
      <c r="W19" s="650"/>
      <c r="X19" s="650"/>
      <c r="Y19" s="650"/>
      <c r="Z19" s="651"/>
      <c r="AA19" s="652"/>
      <c r="AB19" s="652"/>
      <c r="AC19" s="652"/>
      <c r="AD19" s="652"/>
      <c r="AE19" s="645">
        <f>AA19*1.03</f>
        <v>0</v>
      </c>
      <c r="AF19" s="646"/>
      <c r="AG19" s="646"/>
      <c r="AH19" s="647"/>
      <c r="AI19" s="224">
        <f t="shared" si="5"/>
        <v>0</v>
      </c>
      <c r="AJ19" s="224">
        <f t="shared" si="2"/>
        <v>0</v>
      </c>
      <c r="AK19" s="649" t="s">
        <v>515</v>
      </c>
      <c r="AL19" s="650"/>
      <c r="AM19" s="650"/>
      <c r="AN19" s="650"/>
      <c r="AO19" s="650"/>
      <c r="AP19" s="650"/>
      <c r="AQ19" s="650"/>
      <c r="AR19" s="650"/>
      <c r="AS19" s="650"/>
      <c r="AT19" s="650"/>
      <c r="AU19" s="650"/>
      <c r="AV19" s="650"/>
      <c r="AW19" s="650"/>
      <c r="AX19" s="650"/>
      <c r="AY19" s="650"/>
      <c r="AZ19" s="650"/>
      <c r="BA19" s="650"/>
      <c r="BB19" s="650"/>
      <c r="BC19" s="650"/>
      <c r="BD19" s="650"/>
      <c r="BE19" s="650"/>
      <c r="BF19" s="650"/>
      <c r="BG19" s="650"/>
      <c r="BH19" s="650"/>
      <c r="BI19" s="650"/>
      <c r="BJ19" s="651"/>
      <c r="BK19" s="645"/>
      <c r="BL19" s="646"/>
      <c r="BM19" s="646"/>
      <c r="BN19" s="646"/>
      <c r="BO19" s="222">
        <f t="shared" si="3"/>
        <v>0</v>
      </c>
      <c r="BP19" s="222">
        <f t="shared" si="4"/>
        <v>0</v>
      </c>
      <c r="BQ19" s="222">
        <f t="shared" si="4"/>
        <v>0</v>
      </c>
    </row>
    <row r="20" spans="1:69" s="7" customFormat="1" ht="19.5" customHeight="1">
      <c r="A20" s="649" t="s">
        <v>511</v>
      </c>
      <c r="B20" s="650"/>
      <c r="C20" s="650"/>
      <c r="D20" s="650"/>
      <c r="E20" s="650"/>
      <c r="F20" s="650"/>
      <c r="G20" s="650"/>
      <c r="H20" s="650"/>
      <c r="I20" s="650"/>
      <c r="J20" s="650"/>
      <c r="K20" s="650"/>
      <c r="L20" s="650"/>
      <c r="M20" s="650"/>
      <c r="N20" s="650"/>
      <c r="O20" s="650"/>
      <c r="P20" s="650"/>
      <c r="Q20" s="650"/>
      <c r="R20" s="650"/>
      <c r="S20" s="650"/>
      <c r="T20" s="650"/>
      <c r="U20" s="650"/>
      <c r="V20" s="650"/>
      <c r="W20" s="650"/>
      <c r="X20" s="650"/>
      <c r="Y20" s="650"/>
      <c r="Z20" s="651"/>
      <c r="AA20" s="652"/>
      <c r="AB20" s="652"/>
      <c r="AC20" s="652"/>
      <c r="AD20" s="652"/>
      <c r="AE20" s="645">
        <f>AA20*1.03</f>
        <v>0</v>
      </c>
      <c r="AF20" s="646"/>
      <c r="AG20" s="646"/>
      <c r="AH20" s="647"/>
      <c r="AI20" s="224">
        <f t="shared" si="5"/>
        <v>0</v>
      </c>
      <c r="AJ20" s="224">
        <f t="shared" si="2"/>
        <v>0</v>
      </c>
      <c r="AK20" s="656" t="s">
        <v>516</v>
      </c>
      <c r="AL20" s="657"/>
      <c r="AM20" s="657"/>
      <c r="AN20" s="657"/>
      <c r="AO20" s="657"/>
      <c r="AP20" s="657"/>
      <c r="AQ20" s="657"/>
      <c r="AR20" s="657"/>
      <c r="AS20" s="657"/>
      <c r="AT20" s="657"/>
      <c r="AU20" s="657"/>
      <c r="AV20" s="657"/>
      <c r="AW20" s="657"/>
      <c r="AX20" s="657"/>
      <c r="AY20" s="657"/>
      <c r="AZ20" s="657"/>
      <c r="BA20" s="657"/>
      <c r="BB20" s="657"/>
      <c r="BC20" s="657"/>
      <c r="BD20" s="657"/>
      <c r="BE20" s="657"/>
      <c r="BF20" s="657"/>
      <c r="BG20" s="657"/>
      <c r="BH20" s="657"/>
      <c r="BI20" s="657"/>
      <c r="BJ20" s="658"/>
      <c r="BK20" s="645">
        <v>94864995</v>
      </c>
      <c r="BL20" s="646"/>
      <c r="BM20" s="646"/>
      <c r="BN20" s="646"/>
      <c r="BO20" s="222">
        <f t="shared" si="3"/>
        <v>97710944.85000001</v>
      </c>
      <c r="BP20" s="222">
        <f t="shared" si="4"/>
        <v>100642273.19550002</v>
      </c>
      <c r="BQ20" s="222">
        <f t="shared" si="4"/>
        <v>103661541.39136502</v>
      </c>
    </row>
    <row r="21" spans="1:69" s="7" customFormat="1" ht="19.5" customHeight="1">
      <c r="A21" s="649" t="s">
        <v>512</v>
      </c>
      <c r="B21" s="650"/>
      <c r="C21" s="650"/>
      <c r="D21" s="650"/>
      <c r="E21" s="650"/>
      <c r="F21" s="650"/>
      <c r="G21" s="650"/>
      <c r="H21" s="650"/>
      <c r="I21" s="650"/>
      <c r="J21" s="650"/>
      <c r="K21" s="650"/>
      <c r="L21" s="650"/>
      <c r="M21" s="650"/>
      <c r="N21" s="650"/>
      <c r="O21" s="650"/>
      <c r="P21" s="650"/>
      <c r="Q21" s="650"/>
      <c r="R21" s="650"/>
      <c r="S21" s="650"/>
      <c r="T21" s="650"/>
      <c r="U21" s="650"/>
      <c r="V21" s="650"/>
      <c r="W21" s="650"/>
      <c r="X21" s="650"/>
      <c r="Y21" s="650"/>
      <c r="Z21" s="651"/>
      <c r="AA21" s="652"/>
      <c r="AB21" s="652"/>
      <c r="AC21" s="652"/>
      <c r="AD21" s="652"/>
      <c r="AE21" s="645">
        <f>AA21*1.03</f>
        <v>0</v>
      </c>
      <c r="AF21" s="646"/>
      <c r="AG21" s="646"/>
      <c r="AH21" s="647"/>
      <c r="AI21" s="224">
        <f t="shared" si="5"/>
        <v>0</v>
      </c>
      <c r="AJ21" s="224">
        <f t="shared" si="2"/>
        <v>0</v>
      </c>
      <c r="AK21" s="653" t="s">
        <v>517</v>
      </c>
      <c r="AL21" s="654"/>
      <c r="AM21" s="654"/>
      <c r="AN21" s="654"/>
      <c r="AO21" s="654"/>
      <c r="AP21" s="654"/>
      <c r="AQ21" s="654"/>
      <c r="AR21" s="654"/>
      <c r="AS21" s="654"/>
      <c r="AT21" s="654"/>
      <c r="AU21" s="654"/>
      <c r="AV21" s="654"/>
      <c r="AW21" s="654"/>
      <c r="AX21" s="654"/>
      <c r="AY21" s="654"/>
      <c r="AZ21" s="654"/>
      <c r="BA21" s="654"/>
      <c r="BB21" s="654"/>
      <c r="BC21" s="654"/>
      <c r="BD21" s="654"/>
      <c r="BE21" s="654"/>
      <c r="BF21" s="654"/>
      <c r="BG21" s="654"/>
      <c r="BH21" s="654"/>
      <c r="BI21" s="654"/>
      <c r="BJ21" s="655"/>
      <c r="BK21" s="645"/>
      <c r="BL21" s="646"/>
      <c r="BM21" s="646"/>
      <c r="BN21" s="646"/>
      <c r="BO21" s="222">
        <f t="shared" si="3"/>
        <v>0</v>
      </c>
      <c r="BP21" s="222">
        <f t="shared" si="4"/>
        <v>0</v>
      </c>
      <c r="BQ21" s="222">
        <f t="shared" si="4"/>
        <v>0</v>
      </c>
    </row>
    <row r="22" spans="1:69" s="7" customFormat="1" ht="19.5" customHeight="1">
      <c r="A22" s="227"/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649" t="s">
        <v>518</v>
      </c>
      <c r="AL22" s="650"/>
      <c r="AM22" s="650"/>
      <c r="AN22" s="650"/>
      <c r="AO22" s="650"/>
      <c r="AP22" s="650"/>
      <c r="AQ22" s="650"/>
      <c r="AR22" s="650"/>
      <c r="AS22" s="650"/>
      <c r="AT22" s="650"/>
      <c r="AU22" s="650"/>
      <c r="AV22" s="650"/>
      <c r="AW22" s="650"/>
      <c r="AX22" s="650"/>
      <c r="AY22" s="650"/>
      <c r="AZ22" s="650"/>
      <c r="BA22" s="650"/>
      <c r="BB22" s="650"/>
      <c r="BC22" s="650"/>
      <c r="BD22" s="650"/>
      <c r="BE22" s="650"/>
      <c r="BF22" s="650"/>
      <c r="BG22" s="650"/>
      <c r="BH22" s="650"/>
      <c r="BI22" s="650"/>
      <c r="BJ22" s="651"/>
      <c r="BK22" s="645"/>
      <c r="BL22" s="646"/>
      <c r="BM22" s="646"/>
      <c r="BN22" s="647"/>
      <c r="BO22" s="222">
        <f t="shared" si="3"/>
        <v>0</v>
      </c>
      <c r="BP22" s="222">
        <f t="shared" si="4"/>
        <v>0</v>
      </c>
      <c r="BQ22" s="222">
        <f t="shared" si="4"/>
        <v>0</v>
      </c>
    </row>
    <row r="23" spans="1:69" s="7" customFormat="1" ht="19.5" customHeight="1">
      <c r="A23" s="649" t="s">
        <v>719</v>
      </c>
      <c r="B23" s="650"/>
      <c r="C23" s="650"/>
      <c r="D23" s="650"/>
      <c r="E23" s="650"/>
      <c r="F23" s="650"/>
      <c r="G23" s="650"/>
      <c r="H23" s="650"/>
      <c r="I23" s="650"/>
      <c r="J23" s="650"/>
      <c r="K23" s="650"/>
      <c r="L23" s="650"/>
      <c r="M23" s="650"/>
      <c r="N23" s="650"/>
      <c r="O23" s="650"/>
      <c r="P23" s="650"/>
      <c r="Q23" s="650"/>
      <c r="R23" s="650"/>
      <c r="S23" s="650"/>
      <c r="T23" s="650"/>
      <c r="U23" s="650"/>
      <c r="V23" s="650"/>
      <c r="W23" s="650"/>
      <c r="X23" s="650"/>
      <c r="Y23" s="650"/>
      <c r="Z23" s="651"/>
      <c r="AA23" s="652">
        <v>917430</v>
      </c>
      <c r="AB23" s="652"/>
      <c r="AC23" s="652"/>
      <c r="AD23" s="652"/>
      <c r="AE23" s="652">
        <f>AE16+AE22</f>
        <v>0</v>
      </c>
      <c r="AF23" s="652"/>
      <c r="AG23" s="652"/>
      <c r="AH23" s="652"/>
      <c r="AI23" s="228">
        <f>AE23*1.03</f>
        <v>0</v>
      </c>
      <c r="AJ23" s="228"/>
      <c r="AK23" s="649" t="s">
        <v>720</v>
      </c>
      <c r="AL23" s="650"/>
      <c r="AM23" s="650"/>
      <c r="AN23" s="650"/>
      <c r="AO23" s="650"/>
      <c r="AP23" s="650"/>
      <c r="AQ23" s="650"/>
      <c r="AR23" s="650"/>
      <c r="AS23" s="650"/>
      <c r="AT23" s="650"/>
      <c r="AU23" s="650"/>
      <c r="AV23" s="650"/>
      <c r="AW23" s="650"/>
      <c r="AX23" s="650"/>
      <c r="AY23" s="650"/>
      <c r="AZ23" s="650"/>
      <c r="BA23" s="650"/>
      <c r="BB23" s="650"/>
      <c r="BC23" s="650"/>
      <c r="BD23" s="650"/>
      <c r="BE23" s="650"/>
      <c r="BF23" s="650"/>
      <c r="BG23" s="650"/>
      <c r="BH23" s="650"/>
      <c r="BI23" s="650"/>
      <c r="BJ23" s="651"/>
      <c r="BK23" s="645">
        <f>SUM(BK18:BN22)</f>
        <v>94864995</v>
      </c>
      <c r="BL23" s="646"/>
      <c r="BM23" s="646"/>
      <c r="BN23" s="647"/>
      <c r="BO23" s="222">
        <f t="shared" si="3"/>
        <v>97710944.85000001</v>
      </c>
      <c r="BP23" s="222">
        <f t="shared" si="4"/>
        <v>100642273.19550002</v>
      </c>
      <c r="BQ23" s="222">
        <f t="shared" si="4"/>
        <v>103661541.39136502</v>
      </c>
    </row>
    <row r="24" spans="1:69" s="7" customFormat="1" ht="19.5" customHeight="1">
      <c r="A24" s="649" t="s">
        <v>627</v>
      </c>
      <c r="B24" s="650"/>
      <c r="C24" s="650"/>
      <c r="D24" s="650"/>
      <c r="E24" s="650"/>
      <c r="F24" s="650"/>
      <c r="G24" s="650"/>
      <c r="H24" s="650"/>
      <c r="I24" s="650"/>
      <c r="J24" s="650"/>
      <c r="K24" s="650"/>
      <c r="L24" s="650"/>
      <c r="M24" s="650"/>
      <c r="N24" s="650"/>
      <c r="O24" s="650"/>
      <c r="P24" s="650"/>
      <c r="Q24" s="650"/>
      <c r="R24" s="650"/>
      <c r="S24" s="650"/>
      <c r="T24" s="650"/>
      <c r="U24" s="650"/>
      <c r="V24" s="650"/>
      <c r="W24" s="650"/>
      <c r="X24" s="650"/>
      <c r="Y24" s="650"/>
      <c r="Z24" s="651"/>
      <c r="AA24" s="652">
        <f>AA17+AA23</f>
        <v>169644603</v>
      </c>
      <c r="AB24" s="652"/>
      <c r="AC24" s="652"/>
      <c r="AD24" s="652"/>
      <c r="AE24" s="645">
        <f>AA24*1.03</f>
        <v>174733941.09</v>
      </c>
      <c r="AF24" s="646"/>
      <c r="AG24" s="646"/>
      <c r="AH24" s="647"/>
      <c r="AI24" s="228">
        <f>AE24*1.03</f>
        <v>179975959.3227</v>
      </c>
      <c r="AJ24" s="228">
        <f>AI24*1.03</f>
        <v>185375238.102381</v>
      </c>
      <c r="AK24" s="649" t="s">
        <v>628</v>
      </c>
      <c r="AL24" s="650"/>
      <c r="AM24" s="650"/>
      <c r="AN24" s="650"/>
      <c r="AO24" s="650"/>
      <c r="AP24" s="650"/>
      <c r="AQ24" s="650"/>
      <c r="AR24" s="650"/>
      <c r="AS24" s="650"/>
      <c r="AT24" s="650"/>
      <c r="AU24" s="650"/>
      <c r="AV24" s="650"/>
      <c r="AW24" s="650"/>
      <c r="AX24" s="650"/>
      <c r="AY24" s="650"/>
      <c r="AZ24" s="650"/>
      <c r="BA24" s="650"/>
      <c r="BB24" s="650"/>
      <c r="BC24" s="650"/>
      <c r="BD24" s="650"/>
      <c r="BE24" s="650"/>
      <c r="BF24" s="650"/>
      <c r="BG24" s="650"/>
      <c r="BH24" s="650"/>
      <c r="BI24" s="650"/>
      <c r="BJ24" s="651"/>
      <c r="BK24" s="645">
        <f>BK17+BK23</f>
        <v>169644603</v>
      </c>
      <c r="BL24" s="646"/>
      <c r="BM24" s="646"/>
      <c r="BN24" s="647"/>
      <c r="BO24" s="222">
        <f t="shared" si="3"/>
        <v>174733941.09</v>
      </c>
      <c r="BP24" s="222">
        <f t="shared" si="4"/>
        <v>179975959.3227</v>
      </c>
      <c r="BQ24" s="222">
        <f t="shared" si="4"/>
        <v>185375238.102381</v>
      </c>
    </row>
    <row r="25" spans="1:69" s="7" customFormat="1" ht="19.5" customHeight="1">
      <c r="A25" s="230"/>
      <c r="B25" s="230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1"/>
      <c r="BL25" s="231"/>
      <c r="BM25" s="231"/>
      <c r="BN25" s="231"/>
      <c r="BO25" s="231"/>
      <c r="BP25" s="231"/>
      <c r="BQ25" s="231"/>
    </row>
    <row r="26" ht="19.5" customHeight="1"/>
    <row r="27" spans="44:53" ht="12.75">
      <c r="AR27" s="648"/>
      <c r="AS27" s="648"/>
      <c r="AT27" s="648"/>
      <c r="AU27" s="648"/>
      <c r="AV27" s="648"/>
      <c r="AW27" s="648"/>
      <c r="AX27" s="648"/>
      <c r="AY27" s="648"/>
      <c r="AZ27" s="648"/>
      <c r="BA27" s="648"/>
    </row>
    <row r="28" spans="44:53" ht="12.75">
      <c r="AR28" s="648"/>
      <c r="AS28" s="648"/>
      <c r="AT28" s="648"/>
      <c r="AU28" s="648"/>
      <c r="AV28" s="648"/>
      <c r="AW28" s="648"/>
      <c r="AX28" s="648"/>
      <c r="AY28" s="648"/>
      <c r="AZ28" s="648"/>
      <c r="BA28" s="648"/>
    </row>
    <row r="29" spans="44:53" ht="12.75">
      <c r="AR29" s="648"/>
      <c r="AS29" s="648"/>
      <c r="AT29" s="648"/>
      <c r="AU29" s="648"/>
      <c r="AV29" s="648"/>
      <c r="AW29" s="648"/>
      <c r="AX29" s="648"/>
      <c r="AY29" s="648"/>
      <c r="AZ29" s="648"/>
      <c r="BA29" s="648"/>
    </row>
    <row r="30" spans="44:53" ht="12.75">
      <c r="AR30" s="644"/>
      <c r="AS30" s="644"/>
      <c r="AT30" s="644"/>
      <c r="AU30" s="644"/>
      <c r="AV30" s="644"/>
      <c r="AW30" s="644"/>
      <c r="AX30" s="644"/>
      <c r="AY30" s="644"/>
      <c r="AZ30" s="644"/>
      <c r="BA30" s="644"/>
    </row>
  </sheetData>
  <sheetProtection/>
  <mergeCells count="99">
    <mergeCell ref="BO1:BQ1"/>
    <mergeCell ref="A3:BQ3"/>
    <mergeCell ref="A4:BQ4"/>
    <mergeCell ref="A5:AD5"/>
    <mergeCell ref="AG5:BN5"/>
    <mergeCell ref="A2:BQ2"/>
    <mergeCell ref="BK6:BN6"/>
    <mergeCell ref="A7:Z7"/>
    <mergeCell ref="AA7:AD7"/>
    <mergeCell ref="AE7:AH7"/>
    <mergeCell ref="AK7:BJ7"/>
    <mergeCell ref="BK7:BN7"/>
    <mergeCell ref="A6:Z6"/>
    <mergeCell ref="AA6:AD6"/>
    <mergeCell ref="AE6:AH6"/>
    <mergeCell ref="AK6:BJ6"/>
    <mergeCell ref="BK8:BN8"/>
    <mergeCell ref="A9:Z9"/>
    <mergeCell ref="AA9:AD9"/>
    <mergeCell ref="AE9:AH9"/>
    <mergeCell ref="AK9:BJ9"/>
    <mergeCell ref="BK9:BN9"/>
    <mergeCell ref="A8:Z8"/>
    <mergeCell ref="AA8:AD8"/>
    <mergeCell ref="AE8:AH8"/>
    <mergeCell ref="AK8:BJ8"/>
    <mergeCell ref="BK10:BN10"/>
    <mergeCell ref="A11:Z11"/>
    <mergeCell ref="AA11:AD11"/>
    <mergeCell ref="AE11:AH11"/>
    <mergeCell ref="AK11:BJ11"/>
    <mergeCell ref="BK11:BN11"/>
    <mergeCell ref="A10:Z10"/>
    <mergeCell ref="AA10:AD10"/>
    <mergeCell ref="AE10:AH10"/>
    <mergeCell ref="AK10:BJ10"/>
    <mergeCell ref="BK12:BN12"/>
    <mergeCell ref="A13:Z13"/>
    <mergeCell ref="AA13:AD13"/>
    <mergeCell ref="AE13:AH13"/>
    <mergeCell ref="AK13:BJ13"/>
    <mergeCell ref="BK13:BN13"/>
    <mergeCell ref="A12:Z12"/>
    <mergeCell ref="AA12:AD12"/>
    <mergeCell ref="AE12:AH12"/>
    <mergeCell ref="AK12:BJ12"/>
    <mergeCell ref="A14:Z14"/>
    <mergeCell ref="AA14:AD14"/>
    <mergeCell ref="AE14:AH14"/>
    <mergeCell ref="AK14:AM14"/>
    <mergeCell ref="A15:Z15"/>
    <mergeCell ref="AA15:AD15"/>
    <mergeCell ref="AE15:AH15"/>
    <mergeCell ref="AK15:AM15"/>
    <mergeCell ref="AE17:AH17"/>
    <mergeCell ref="AK17:BJ17"/>
    <mergeCell ref="A16:Z16"/>
    <mergeCell ref="AA16:AD16"/>
    <mergeCell ref="AE16:AH16"/>
    <mergeCell ref="AK16:AM16"/>
    <mergeCell ref="AE19:AH19"/>
    <mergeCell ref="AK19:BJ19"/>
    <mergeCell ref="BK17:BN17"/>
    <mergeCell ref="A18:Z18"/>
    <mergeCell ref="AA18:AD18"/>
    <mergeCell ref="AE18:AH18"/>
    <mergeCell ref="AK18:BJ18"/>
    <mergeCell ref="BK18:BN18"/>
    <mergeCell ref="A17:Z17"/>
    <mergeCell ref="AA17:AD17"/>
    <mergeCell ref="AE21:AH21"/>
    <mergeCell ref="AK21:BJ21"/>
    <mergeCell ref="BK19:BN19"/>
    <mergeCell ref="A20:Z20"/>
    <mergeCell ref="AA20:AD20"/>
    <mergeCell ref="AE20:AH20"/>
    <mergeCell ref="AK20:BJ20"/>
    <mergeCell ref="BK20:BN20"/>
    <mergeCell ref="A19:Z19"/>
    <mergeCell ref="AA19:AD19"/>
    <mergeCell ref="BK21:BN21"/>
    <mergeCell ref="AK22:BJ22"/>
    <mergeCell ref="BK22:BN22"/>
    <mergeCell ref="A23:Z23"/>
    <mergeCell ref="AA23:AD23"/>
    <mergeCell ref="AE23:AH23"/>
    <mergeCell ref="AK23:BJ23"/>
    <mergeCell ref="BK23:BN23"/>
    <mergeCell ref="A21:Z21"/>
    <mergeCell ref="AA21:AD21"/>
    <mergeCell ref="AR30:BA30"/>
    <mergeCell ref="BK24:BN24"/>
    <mergeCell ref="AR27:BA27"/>
    <mergeCell ref="AR28:BA28"/>
    <mergeCell ref="AR29:BA29"/>
    <mergeCell ref="A24:Z24"/>
    <mergeCell ref="AA24:AD24"/>
    <mergeCell ref="AE24:AH24"/>
    <mergeCell ref="AK24:BJ24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10" sqref="C10:F10"/>
    </sheetView>
  </sheetViews>
  <sheetFormatPr defaultColWidth="9.140625" defaultRowHeight="15"/>
  <cols>
    <col min="1" max="1" width="16.28125" style="56" customWidth="1"/>
    <col min="2" max="2" width="37.7109375" style="56" customWidth="1"/>
    <col min="3" max="3" width="6.140625" style="56" customWidth="1"/>
    <col min="4" max="4" width="4.7109375" style="56" customWidth="1"/>
    <col min="5" max="5" width="4.140625" style="56" customWidth="1"/>
    <col min="6" max="6" width="4.57421875" style="56" customWidth="1"/>
    <col min="7" max="7" width="14.140625" style="358" customWidth="1"/>
    <col min="8" max="8" width="13.8515625" style="358" customWidth="1"/>
    <col min="9" max="16384" width="9.140625" style="8" customWidth="1"/>
  </cols>
  <sheetData>
    <row r="1" ht="12.75">
      <c r="F1" s="315" t="s">
        <v>749</v>
      </c>
    </row>
    <row r="2" spans="1:8" ht="24.75" customHeight="1">
      <c r="A2" s="682" t="s">
        <v>877</v>
      </c>
      <c r="B2" s="682"/>
      <c r="C2" s="682"/>
      <c r="D2" s="682"/>
      <c r="E2" s="682"/>
      <c r="F2" s="682"/>
      <c r="G2" s="330"/>
      <c r="H2" s="330"/>
    </row>
    <row r="3" spans="1:8" ht="21" customHeight="1">
      <c r="A3" s="682" t="s">
        <v>821</v>
      </c>
      <c r="B3" s="682"/>
      <c r="C3" s="682"/>
      <c r="D3" s="682"/>
      <c r="E3" s="682"/>
      <c r="F3" s="682"/>
      <c r="G3" s="330"/>
      <c r="H3" s="330"/>
    </row>
    <row r="4" spans="1:6" ht="21" customHeight="1">
      <c r="A4" s="685"/>
      <c r="B4" s="685"/>
      <c r="C4" s="685"/>
      <c r="D4" s="685"/>
      <c r="E4" s="685"/>
      <c r="F4" s="685"/>
    </row>
    <row r="5" spans="1:8" ht="21" customHeight="1">
      <c r="A5" s="682" t="s">
        <v>609</v>
      </c>
      <c r="B5" s="682"/>
      <c r="C5" s="682"/>
      <c r="D5" s="682"/>
      <c r="E5" s="682"/>
      <c r="F5" s="682"/>
      <c r="G5" s="330"/>
      <c r="H5" s="330"/>
    </row>
    <row r="6" ht="21" customHeight="1"/>
    <row r="7" spans="1:8" ht="32.25" customHeight="1">
      <c r="A7" s="94" t="s">
        <v>633</v>
      </c>
      <c r="B7" s="138" t="s">
        <v>1</v>
      </c>
      <c r="C7" s="674" t="s">
        <v>788</v>
      </c>
      <c r="D7" s="674"/>
      <c r="E7" s="674"/>
      <c r="F7" s="674"/>
      <c r="G7" s="362"/>
      <c r="H7" s="359"/>
    </row>
    <row r="8" spans="1:8" ht="36" customHeight="1">
      <c r="A8" s="95">
        <v>11130</v>
      </c>
      <c r="B8" s="361" t="s">
        <v>610</v>
      </c>
      <c r="C8" s="683"/>
      <c r="D8" s="683"/>
      <c r="E8" s="683"/>
      <c r="F8" s="683"/>
      <c r="G8" s="363"/>
      <c r="H8" s="360"/>
    </row>
    <row r="9" spans="1:8" ht="36" customHeight="1">
      <c r="A9" s="95" t="s">
        <v>847</v>
      </c>
      <c r="B9" s="361" t="s">
        <v>689</v>
      </c>
      <c r="C9" s="683">
        <v>8</v>
      </c>
      <c r="D9" s="684"/>
      <c r="E9" s="684"/>
      <c r="F9" s="684"/>
      <c r="G9" s="365"/>
      <c r="H9" s="360"/>
    </row>
    <row r="10" spans="1:8" ht="32.25" customHeight="1">
      <c r="A10" s="95" t="s">
        <v>846</v>
      </c>
      <c r="B10" s="361" t="s">
        <v>826</v>
      </c>
      <c r="C10" s="680">
        <v>1</v>
      </c>
      <c r="D10" s="680"/>
      <c r="E10" s="680"/>
      <c r="F10" s="680"/>
      <c r="G10" s="364"/>
      <c r="H10" s="360"/>
    </row>
    <row r="11" spans="1:8" ht="33" customHeight="1">
      <c r="A11" s="674" t="s">
        <v>611</v>
      </c>
      <c r="B11" s="666"/>
      <c r="C11" s="681">
        <f>SUM(C8:F10)</f>
        <v>9</v>
      </c>
      <c r="D11" s="681"/>
      <c r="E11" s="681"/>
      <c r="F11" s="681"/>
      <c r="G11" s="365"/>
      <c r="H11" s="360"/>
    </row>
    <row r="12" spans="1:8" ht="29.25" customHeight="1">
      <c r="A12" s="378"/>
      <c r="B12" s="379"/>
      <c r="C12" s="679"/>
      <c r="D12" s="679"/>
      <c r="E12" s="679"/>
      <c r="F12" s="679"/>
      <c r="H12" s="360"/>
    </row>
    <row r="15" spans="1:2" ht="21" customHeight="1">
      <c r="A15" s="96"/>
      <c r="B15" s="96"/>
    </row>
    <row r="16" ht="21" customHeight="1"/>
    <row r="17" ht="21" customHeight="1"/>
  </sheetData>
  <sheetProtection/>
  <mergeCells count="11">
    <mergeCell ref="A4:F4"/>
    <mergeCell ref="C7:F7"/>
    <mergeCell ref="C12:F12"/>
    <mergeCell ref="C10:F10"/>
    <mergeCell ref="A11:B11"/>
    <mergeCell ref="C11:F11"/>
    <mergeCell ref="A2:F2"/>
    <mergeCell ref="A3:F3"/>
    <mergeCell ref="A5:F5"/>
    <mergeCell ref="C9:F9"/>
    <mergeCell ref="C8:F8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PageLayoutView="0" workbookViewId="0" topLeftCell="A1">
      <selection activeCell="N18" sqref="N18:N19"/>
    </sheetView>
  </sheetViews>
  <sheetFormatPr defaultColWidth="9.140625" defaultRowHeight="15"/>
  <cols>
    <col min="1" max="1" width="37.28125" style="108" bestFit="1" customWidth="1"/>
    <col min="2" max="2" width="10.7109375" style="108" bestFit="1" customWidth="1"/>
    <col min="3" max="3" width="10.8515625" style="108" bestFit="1" customWidth="1"/>
    <col min="4" max="7" width="9.8515625" style="108" bestFit="1" customWidth="1"/>
    <col min="8" max="8" width="10.7109375" style="108" bestFit="1" customWidth="1"/>
    <col min="9" max="10" width="9.8515625" style="108" bestFit="1" customWidth="1"/>
    <col min="11" max="11" width="10.7109375" style="108" bestFit="1" customWidth="1"/>
    <col min="12" max="12" width="9.8515625" style="108" bestFit="1" customWidth="1"/>
    <col min="13" max="13" width="10.7109375" style="108" bestFit="1" customWidth="1"/>
    <col min="14" max="14" width="12.8515625" style="438" bestFit="1" customWidth="1"/>
    <col min="15" max="16384" width="9.140625" style="97" customWidth="1"/>
  </cols>
  <sheetData>
    <row r="1" spans="1:14" ht="24" customHeight="1">
      <c r="A1" s="686" t="s">
        <v>822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ht="23.25" customHeight="1">
      <c r="A2" s="686" t="s">
        <v>878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</row>
    <row r="3" spans="1:14" ht="12.75" customHeight="1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</row>
    <row r="4" spans="1:14" ht="11.25" customHeight="1">
      <c r="A4" s="686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</row>
    <row r="5" spans="1:14" ht="11.2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687" t="s">
        <v>1007</v>
      </c>
      <c r="N5" s="687"/>
    </row>
    <row r="6" spans="1:14" ht="18" customHeight="1">
      <c r="A6" s="99" t="s">
        <v>1</v>
      </c>
      <c r="B6" s="100" t="s">
        <v>612</v>
      </c>
      <c r="C6" s="100" t="s">
        <v>613</v>
      </c>
      <c r="D6" s="100" t="s">
        <v>614</v>
      </c>
      <c r="E6" s="100" t="s">
        <v>615</v>
      </c>
      <c r="F6" s="100" t="s">
        <v>616</v>
      </c>
      <c r="G6" s="100" t="s">
        <v>617</v>
      </c>
      <c r="H6" s="100" t="s">
        <v>618</v>
      </c>
      <c r="I6" s="100" t="s">
        <v>619</v>
      </c>
      <c r="J6" s="100" t="s">
        <v>620</v>
      </c>
      <c r="K6" s="100" t="s">
        <v>621</v>
      </c>
      <c r="L6" s="100" t="s">
        <v>622</v>
      </c>
      <c r="M6" s="100" t="s">
        <v>623</v>
      </c>
      <c r="N6" s="436" t="s">
        <v>624</v>
      </c>
    </row>
    <row r="7" spans="1:14" ht="18" customHeight="1">
      <c r="A7" s="101" t="s">
        <v>398</v>
      </c>
      <c r="B7" s="460">
        <v>1099968</v>
      </c>
      <c r="C7" s="460">
        <v>1099968</v>
      </c>
      <c r="D7" s="460">
        <v>1099968</v>
      </c>
      <c r="E7" s="460">
        <v>1099968</v>
      </c>
      <c r="F7" s="460">
        <v>1099968</v>
      </c>
      <c r="G7" s="460">
        <v>1099968</v>
      </c>
      <c r="H7" s="460">
        <v>1099968</v>
      </c>
      <c r="I7" s="460">
        <v>1099968</v>
      </c>
      <c r="J7" s="460">
        <v>1099968</v>
      </c>
      <c r="K7" s="460">
        <v>1099968</v>
      </c>
      <c r="L7" s="460">
        <v>1099968</v>
      </c>
      <c r="M7" s="460">
        <v>1099975</v>
      </c>
      <c r="N7" s="461">
        <f aca="true" t="shared" si="0" ref="N7:N13">SUM(B7:M7)</f>
        <v>13199623</v>
      </c>
    </row>
    <row r="8" spans="1:14" ht="18" customHeight="1">
      <c r="A8" s="101" t="s">
        <v>625</v>
      </c>
      <c r="B8" s="102">
        <v>147476</v>
      </c>
      <c r="C8" s="102">
        <v>147476</v>
      </c>
      <c r="D8" s="102">
        <v>147476</v>
      </c>
      <c r="E8" s="102">
        <v>147476</v>
      </c>
      <c r="F8" s="102">
        <v>147476</v>
      </c>
      <c r="G8" s="102">
        <v>147476</v>
      </c>
      <c r="H8" s="102">
        <v>147476</v>
      </c>
      <c r="I8" s="102">
        <v>147476</v>
      </c>
      <c r="J8" s="102">
        <v>147476</v>
      </c>
      <c r="K8" s="102">
        <v>147476</v>
      </c>
      <c r="L8" s="102">
        <v>147476</v>
      </c>
      <c r="M8" s="102">
        <v>147486</v>
      </c>
      <c r="N8" s="437">
        <f t="shared" si="0"/>
        <v>1769722</v>
      </c>
    </row>
    <row r="9" spans="1:14" ht="18" customHeight="1">
      <c r="A9" s="101" t="s">
        <v>635</v>
      </c>
      <c r="B9" s="102">
        <v>12694304</v>
      </c>
      <c r="C9" s="102">
        <v>1918734</v>
      </c>
      <c r="D9" s="102">
        <v>1918734</v>
      </c>
      <c r="E9" s="102">
        <v>1918734</v>
      </c>
      <c r="F9" s="102">
        <v>1918734</v>
      </c>
      <c r="G9" s="102">
        <v>1918734</v>
      </c>
      <c r="H9" s="102">
        <v>1918734</v>
      </c>
      <c r="I9" s="102">
        <v>1918734</v>
      </c>
      <c r="J9" s="102">
        <v>1918734</v>
      </c>
      <c r="K9" s="102">
        <v>1918734</v>
      </c>
      <c r="L9" s="102">
        <v>1918734</v>
      </c>
      <c r="M9" s="102">
        <v>1918734</v>
      </c>
      <c r="N9" s="437">
        <f t="shared" si="0"/>
        <v>33800378</v>
      </c>
    </row>
    <row r="10" spans="1:14" ht="18" customHeight="1">
      <c r="A10" s="101" t="s">
        <v>629</v>
      </c>
      <c r="B10" s="102">
        <v>77500</v>
      </c>
      <c r="C10" s="102">
        <v>77500</v>
      </c>
      <c r="D10" s="102">
        <v>77500</v>
      </c>
      <c r="E10" s="102">
        <v>77500</v>
      </c>
      <c r="F10" s="102">
        <v>77500</v>
      </c>
      <c r="G10" s="102">
        <v>77500</v>
      </c>
      <c r="H10" s="102">
        <v>77500</v>
      </c>
      <c r="I10" s="102">
        <v>1000000</v>
      </c>
      <c r="J10" s="102">
        <v>77500</v>
      </c>
      <c r="K10" s="102">
        <v>77500</v>
      </c>
      <c r="L10" s="102">
        <v>77500</v>
      </c>
      <c r="M10" s="102">
        <v>1000000</v>
      </c>
      <c r="N10" s="437">
        <f t="shared" si="0"/>
        <v>2775000</v>
      </c>
    </row>
    <row r="11" spans="1:14" ht="18" customHeight="1">
      <c r="A11" s="101" t="s">
        <v>401</v>
      </c>
      <c r="B11" s="102">
        <v>305000</v>
      </c>
      <c r="C11" s="102"/>
      <c r="D11" s="102">
        <v>407500</v>
      </c>
      <c r="E11" s="443">
        <v>605000</v>
      </c>
      <c r="F11" s="102">
        <v>284972</v>
      </c>
      <c r="G11" s="102"/>
      <c r="H11" s="102">
        <v>305000</v>
      </c>
      <c r="I11" s="102"/>
      <c r="J11" s="102">
        <v>507500</v>
      </c>
      <c r="K11" s="102">
        <v>3441205</v>
      </c>
      <c r="L11" s="102"/>
      <c r="M11" s="102"/>
      <c r="N11" s="437">
        <f t="shared" si="0"/>
        <v>5856177</v>
      </c>
    </row>
    <row r="12" spans="1:14" ht="18" customHeight="1">
      <c r="A12" s="101" t="s">
        <v>626</v>
      </c>
      <c r="B12" s="102"/>
      <c r="C12" s="102"/>
      <c r="D12" s="102">
        <v>200000</v>
      </c>
      <c r="E12" s="102"/>
      <c r="F12" s="102">
        <v>270000</v>
      </c>
      <c r="G12" s="102">
        <v>2693005</v>
      </c>
      <c r="H12" s="102">
        <v>45233480</v>
      </c>
      <c r="I12" s="102">
        <v>1611000</v>
      </c>
      <c r="J12" s="102">
        <v>100000</v>
      </c>
      <c r="K12" s="102">
        <v>61218788</v>
      </c>
      <c r="L12" s="102"/>
      <c r="M12" s="102"/>
      <c r="N12" s="437">
        <f t="shared" si="0"/>
        <v>111326273</v>
      </c>
    </row>
    <row r="13" spans="1:14" ht="18" customHeight="1">
      <c r="A13" s="101" t="s">
        <v>513</v>
      </c>
      <c r="B13" s="102">
        <v>917430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437">
        <f t="shared" si="0"/>
        <v>917430</v>
      </c>
    </row>
    <row r="14" spans="1:14" ht="18" customHeight="1">
      <c r="A14" s="103" t="s">
        <v>627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437">
        <f>SUM(N7:N13)</f>
        <v>169644603</v>
      </c>
    </row>
    <row r="15" spans="1:14" ht="18" customHeight="1">
      <c r="A15" s="104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437"/>
    </row>
    <row r="16" spans="1:14" ht="18" customHeight="1">
      <c r="A16" s="101" t="s">
        <v>630</v>
      </c>
      <c r="B16" s="460">
        <v>2808675</v>
      </c>
      <c r="C16" s="460">
        <v>2808675</v>
      </c>
      <c r="D16" s="460">
        <v>2808675</v>
      </c>
      <c r="E16" s="460">
        <v>2808675</v>
      </c>
      <c r="F16" s="460">
        <v>2808675</v>
      </c>
      <c r="G16" s="460">
        <v>2808675</v>
      </c>
      <c r="H16" s="460">
        <v>2808675</v>
      </c>
      <c r="I16" s="460">
        <v>2808675</v>
      </c>
      <c r="J16" s="460">
        <v>2808675</v>
      </c>
      <c r="K16" s="460">
        <v>2808675</v>
      </c>
      <c r="L16" s="460">
        <v>2808675</v>
      </c>
      <c r="M16" s="460">
        <v>2808682</v>
      </c>
      <c r="N16" s="461">
        <f aca="true" t="shared" si="1" ref="N16:N22">SUM(B16:M16)</f>
        <v>33704107</v>
      </c>
    </row>
    <row r="17" spans="1:14" ht="24" customHeight="1">
      <c r="A17" s="106" t="s">
        <v>631</v>
      </c>
      <c r="B17" s="460"/>
      <c r="C17" s="460"/>
      <c r="D17" s="460"/>
      <c r="E17" s="460"/>
      <c r="F17" s="460"/>
      <c r="G17" s="460">
        <v>2371959</v>
      </c>
      <c r="H17" s="460">
        <v>21433150</v>
      </c>
      <c r="I17" s="460"/>
      <c r="J17" s="460"/>
      <c r="K17" s="460">
        <v>3001232</v>
      </c>
      <c r="L17" s="460"/>
      <c r="M17" s="460"/>
      <c r="N17" s="461">
        <f t="shared" si="1"/>
        <v>26806341</v>
      </c>
    </row>
    <row r="18" spans="1:14" ht="18" customHeight="1">
      <c r="A18" s="101" t="s">
        <v>407</v>
      </c>
      <c r="B18" s="460"/>
      <c r="C18" s="460"/>
      <c r="D18" s="460">
        <v>3885000</v>
      </c>
      <c r="E18" s="460">
        <v>5000</v>
      </c>
      <c r="F18" s="460">
        <v>2600000</v>
      </c>
      <c r="G18" s="460"/>
      <c r="H18" s="460"/>
      <c r="I18" s="460"/>
      <c r="J18" s="460">
        <v>3885000</v>
      </c>
      <c r="K18" s="460">
        <v>5000</v>
      </c>
      <c r="L18" s="460"/>
      <c r="M18" s="460"/>
      <c r="N18" s="461">
        <f t="shared" si="1"/>
        <v>10380000</v>
      </c>
    </row>
    <row r="19" spans="1:14" ht="18" customHeight="1">
      <c r="A19" s="101" t="s">
        <v>751</v>
      </c>
      <c r="B19" s="460">
        <v>324096</v>
      </c>
      <c r="C19" s="460">
        <v>324096</v>
      </c>
      <c r="D19" s="460">
        <v>324096</v>
      </c>
      <c r="E19" s="460">
        <v>324096</v>
      </c>
      <c r="F19" s="460">
        <v>324096</v>
      </c>
      <c r="G19" s="460">
        <v>324096</v>
      </c>
      <c r="H19" s="460">
        <v>324096</v>
      </c>
      <c r="I19" s="460">
        <v>324096</v>
      </c>
      <c r="J19" s="460">
        <v>324096</v>
      </c>
      <c r="K19" s="460">
        <v>324096</v>
      </c>
      <c r="L19" s="460">
        <v>324096</v>
      </c>
      <c r="M19" s="460">
        <v>324104</v>
      </c>
      <c r="N19" s="461">
        <f t="shared" si="1"/>
        <v>3889160</v>
      </c>
    </row>
    <row r="20" spans="1:14" ht="18" customHeight="1">
      <c r="A20" s="101" t="s">
        <v>409</v>
      </c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1">
        <f t="shared" si="1"/>
        <v>0</v>
      </c>
    </row>
    <row r="21" spans="1:14" ht="18" customHeight="1">
      <c r="A21" s="101" t="s">
        <v>632</v>
      </c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1">
        <f t="shared" si="1"/>
        <v>0</v>
      </c>
    </row>
    <row r="22" spans="1:14" ht="18" customHeight="1">
      <c r="A22" s="101" t="s">
        <v>519</v>
      </c>
      <c r="B22" s="460">
        <v>10775562</v>
      </c>
      <c r="C22" s="460"/>
      <c r="D22" s="460"/>
      <c r="E22" s="460">
        <v>300000</v>
      </c>
      <c r="F22" s="460"/>
      <c r="G22" s="460"/>
      <c r="H22" s="460">
        <v>3782321</v>
      </c>
      <c r="I22" s="460"/>
      <c r="J22" s="460"/>
      <c r="K22" s="460">
        <v>67821500</v>
      </c>
      <c r="L22" s="460"/>
      <c r="M22" s="460">
        <v>12185612</v>
      </c>
      <c r="N22" s="461">
        <f t="shared" si="1"/>
        <v>94864995</v>
      </c>
    </row>
    <row r="23" spans="1:14" ht="18" customHeight="1">
      <c r="A23" s="107" t="s">
        <v>628</v>
      </c>
      <c r="B23" s="462">
        <f>SUM(B16:B22)</f>
        <v>13908333</v>
      </c>
      <c r="C23" s="462">
        <f>SUM(C16:C22)</f>
        <v>3132771</v>
      </c>
      <c r="D23" s="462">
        <f>SUM(D16:D22)</f>
        <v>7017771</v>
      </c>
      <c r="E23" s="462">
        <f>SUM(E16:E22)</f>
        <v>3437771</v>
      </c>
      <c r="F23" s="462">
        <f>SUM(F16:F22)</f>
        <v>5732771</v>
      </c>
      <c r="G23" s="462">
        <f aca="true" t="shared" si="2" ref="G23:N23">SUM(G16:G22)</f>
        <v>5504730</v>
      </c>
      <c r="H23" s="462">
        <f t="shared" si="2"/>
        <v>28348242</v>
      </c>
      <c r="I23" s="462">
        <f t="shared" si="2"/>
        <v>3132771</v>
      </c>
      <c r="J23" s="462">
        <f t="shared" si="2"/>
        <v>7017771</v>
      </c>
      <c r="K23" s="462">
        <f t="shared" si="2"/>
        <v>73960503</v>
      </c>
      <c r="L23" s="462">
        <f t="shared" si="2"/>
        <v>3132771</v>
      </c>
      <c r="M23" s="462">
        <f t="shared" si="2"/>
        <v>15318398</v>
      </c>
      <c r="N23" s="461">
        <f t="shared" si="2"/>
        <v>169644603</v>
      </c>
    </row>
    <row r="24" spans="2:13" ht="15.75">
      <c r="B24" s="433"/>
      <c r="C24" s="433"/>
      <c r="D24" s="382"/>
      <c r="E24" s="433"/>
      <c r="F24" s="433"/>
      <c r="G24" s="433"/>
      <c r="H24" s="433"/>
      <c r="I24" s="433"/>
      <c r="J24" s="433"/>
      <c r="K24" s="433"/>
      <c r="L24" s="433"/>
      <c r="M24" s="382"/>
    </row>
    <row r="25" spans="2:14" ht="15.75"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439"/>
    </row>
  </sheetData>
  <sheetProtection/>
  <mergeCells count="4">
    <mergeCell ref="A1:N1"/>
    <mergeCell ref="A2:N2"/>
    <mergeCell ref="A3:N4"/>
    <mergeCell ref="M5:N5"/>
  </mergeCells>
  <printOptions horizontalCentered="1"/>
  <pageMargins left="0.1968503937007874" right="0.1968503937007874" top="0.984251968503937" bottom="0.6692913385826772" header="0.5118110236220472" footer="0.5118110236220472"/>
  <pageSetup fitToHeight="0" fitToWidth="1" horizontalDpi="600" verticalDpi="600" orientation="landscape" paperSize="9" scale="83" r:id="rId1"/>
  <headerFooter alignWithMargins="0">
    <oddHeader xml:space="preserve">&amp;R14.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54"/>
  <sheetViews>
    <sheetView zoomScaleSheetLayoutView="100" zoomScalePageLayoutView="0" workbookViewId="0" topLeftCell="A74">
      <selection activeCell="AG87" sqref="AG87:AJ87"/>
    </sheetView>
  </sheetViews>
  <sheetFormatPr defaultColWidth="9.140625" defaultRowHeight="15"/>
  <cols>
    <col min="1" max="1" width="2.7109375" style="4" customWidth="1"/>
    <col min="2" max="2" width="3.8515625" style="4" customWidth="1"/>
    <col min="3" max="35" width="2.7109375" style="1" customWidth="1"/>
    <col min="36" max="36" width="6.8515625" style="1" customWidth="1"/>
    <col min="37" max="37" width="11.140625" style="334" customWidth="1"/>
    <col min="38" max="38" width="12.140625" style="335" customWidth="1"/>
    <col min="39" max="45" width="2.7109375" style="1" customWidth="1"/>
    <col min="46" max="16384" width="9.140625" style="1" customWidth="1"/>
  </cols>
  <sheetData>
    <row r="1" spans="36:38" ht="23.25" customHeight="1">
      <c r="AJ1" s="312" t="s">
        <v>801</v>
      </c>
      <c r="AK1" s="384"/>
      <c r="AL1" s="330"/>
    </row>
    <row r="2" spans="1:72" ht="31.5" customHeight="1">
      <c r="A2" s="537" t="s">
        <v>821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330"/>
      <c r="AL2" s="330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</row>
    <row r="3" spans="1:72" ht="33" customHeight="1">
      <c r="A3" s="537" t="s">
        <v>865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330"/>
      <c r="AL3" s="330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</row>
    <row r="4" spans="1:38" ht="25.5" customHeight="1">
      <c r="A4" s="539" t="s">
        <v>0</v>
      </c>
      <c r="B4" s="540"/>
      <c r="C4" s="540"/>
      <c r="D4" s="540"/>
      <c r="E4" s="540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330"/>
      <c r="AL4" s="330"/>
    </row>
    <row r="5" spans="1:38" ht="27.75" customHeight="1">
      <c r="A5" s="541" t="s">
        <v>830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542"/>
      <c r="AA5" s="542"/>
      <c r="AB5" s="542"/>
      <c r="AC5" s="542"/>
      <c r="AD5" s="542"/>
      <c r="AE5" s="542"/>
      <c r="AF5" s="542"/>
      <c r="AG5" s="542"/>
      <c r="AH5" s="542"/>
      <c r="AI5" s="542"/>
      <c r="AJ5" s="542"/>
      <c r="AK5" s="331"/>
      <c r="AL5" s="137"/>
    </row>
    <row r="6" spans="1:40" ht="34.5" customHeight="1">
      <c r="A6" s="530" t="s">
        <v>2</v>
      </c>
      <c r="B6" s="531"/>
      <c r="C6" s="532" t="s">
        <v>3</v>
      </c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  <c r="AA6" s="533"/>
      <c r="AB6" s="533"/>
      <c r="AC6" s="534" t="s">
        <v>4</v>
      </c>
      <c r="AD6" s="533"/>
      <c r="AE6" s="533"/>
      <c r="AF6" s="533"/>
      <c r="AG6" s="535" t="s">
        <v>5</v>
      </c>
      <c r="AH6" s="536"/>
      <c r="AI6" s="536"/>
      <c r="AJ6" s="536"/>
      <c r="AK6" s="332"/>
      <c r="AL6" s="333"/>
      <c r="AM6" s="135"/>
      <c r="AN6" s="135"/>
    </row>
    <row r="7" spans="1:36" ht="12.75">
      <c r="A7" s="544" t="s">
        <v>6</v>
      </c>
      <c r="B7" s="544"/>
      <c r="C7" s="529" t="s">
        <v>7</v>
      </c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29"/>
      <c r="U7" s="529"/>
      <c r="V7" s="529"/>
      <c r="W7" s="529"/>
      <c r="X7" s="529"/>
      <c r="Y7" s="529"/>
      <c r="Z7" s="529"/>
      <c r="AA7" s="529"/>
      <c r="AB7" s="529"/>
      <c r="AC7" s="529" t="s">
        <v>8</v>
      </c>
      <c r="AD7" s="529"/>
      <c r="AE7" s="529"/>
      <c r="AF7" s="529"/>
      <c r="AG7" s="529" t="s">
        <v>9</v>
      </c>
      <c r="AH7" s="529"/>
      <c r="AI7" s="529"/>
      <c r="AJ7" s="529"/>
    </row>
    <row r="8" spans="1:38" ht="19.5" customHeight="1">
      <c r="A8" s="509" t="s">
        <v>10</v>
      </c>
      <c r="B8" s="509"/>
      <c r="C8" s="528" t="s">
        <v>11</v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528"/>
      <c r="O8" s="528"/>
      <c r="P8" s="528"/>
      <c r="Q8" s="528"/>
      <c r="R8" s="528"/>
      <c r="S8" s="528"/>
      <c r="T8" s="528"/>
      <c r="U8" s="528"/>
      <c r="V8" s="528"/>
      <c r="W8" s="528"/>
      <c r="X8" s="528"/>
      <c r="Y8" s="528"/>
      <c r="Z8" s="528"/>
      <c r="AA8" s="528"/>
      <c r="AB8" s="528"/>
      <c r="AC8" s="543" t="s">
        <v>12</v>
      </c>
      <c r="AD8" s="543"/>
      <c r="AE8" s="543"/>
      <c r="AF8" s="543"/>
      <c r="AG8" s="512">
        <v>10153994</v>
      </c>
      <c r="AH8" s="512"/>
      <c r="AI8" s="512"/>
      <c r="AJ8" s="512"/>
      <c r="AK8" s="336"/>
      <c r="AL8" s="336"/>
    </row>
    <row r="9" spans="1:38" ht="19.5" customHeight="1">
      <c r="A9" s="509" t="s">
        <v>13</v>
      </c>
      <c r="B9" s="509"/>
      <c r="C9" s="528" t="s">
        <v>14</v>
      </c>
      <c r="D9" s="528"/>
      <c r="E9" s="528"/>
      <c r="F9" s="528"/>
      <c r="G9" s="528"/>
      <c r="H9" s="528"/>
      <c r="I9" s="528"/>
      <c r="J9" s="528"/>
      <c r="K9" s="528"/>
      <c r="L9" s="528"/>
      <c r="M9" s="528"/>
      <c r="N9" s="528"/>
      <c r="O9" s="528"/>
      <c r="P9" s="528"/>
      <c r="Q9" s="528"/>
      <c r="R9" s="528"/>
      <c r="S9" s="528"/>
      <c r="T9" s="528"/>
      <c r="U9" s="528"/>
      <c r="V9" s="528"/>
      <c r="W9" s="528"/>
      <c r="X9" s="528"/>
      <c r="Y9" s="528"/>
      <c r="Z9" s="528"/>
      <c r="AA9" s="528"/>
      <c r="AB9" s="528"/>
      <c r="AC9" s="511" t="s">
        <v>15</v>
      </c>
      <c r="AD9" s="511"/>
      <c r="AE9" s="511"/>
      <c r="AF9" s="511"/>
      <c r="AG9" s="512"/>
      <c r="AH9" s="512"/>
      <c r="AI9" s="512"/>
      <c r="AJ9" s="512"/>
      <c r="AK9" s="336"/>
      <c r="AL9" s="336"/>
    </row>
    <row r="10" spans="1:38" ht="19.5" customHeight="1">
      <c r="A10" s="509" t="s">
        <v>16</v>
      </c>
      <c r="B10" s="509"/>
      <c r="C10" s="528" t="s">
        <v>17</v>
      </c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8"/>
      <c r="P10" s="528"/>
      <c r="Q10" s="528"/>
      <c r="R10" s="528"/>
      <c r="S10" s="528"/>
      <c r="T10" s="528"/>
      <c r="U10" s="528"/>
      <c r="V10" s="528"/>
      <c r="W10" s="528"/>
      <c r="X10" s="528"/>
      <c r="Y10" s="528"/>
      <c r="Z10" s="528"/>
      <c r="AA10" s="528"/>
      <c r="AB10" s="528"/>
      <c r="AC10" s="511" t="s">
        <v>18</v>
      </c>
      <c r="AD10" s="511"/>
      <c r="AE10" s="511"/>
      <c r="AF10" s="511"/>
      <c r="AG10" s="512"/>
      <c r="AH10" s="512"/>
      <c r="AI10" s="512"/>
      <c r="AJ10" s="512"/>
      <c r="AK10" s="336"/>
      <c r="AL10" s="336"/>
    </row>
    <row r="11" spans="1:38" ht="19.5" customHeight="1">
      <c r="A11" s="509" t="s">
        <v>19</v>
      </c>
      <c r="B11" s="509"/>
      <c r="C11" s="527" t="s">
        <v>20</v>
      </c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11" t="s">
        <v>21</v>
      </c>
      <c r="AD11" s="511"/>
      <c r="AE11" s="511"/>
      <c r="AF11" s="511"/>
      <c r="AG11" s="512"/>
      <c r="AH11" s="512"/>
      <c r="AI11" s="512"/>
      <c r="AJ11" s="512"/>
      <c r="AK11" s="336"/>
      <c r="AL11" s="336"/>
    </row>
    <row r="12" spans="1:38" ht="19.5" customHeight="1">
      <c r="A12" s="509" t="s">
        <v>22</v>
      </c>
      <c r="B12" s="509"/>
      <c r="C12" s="527" t="s">
        <v>23</v>
      </c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7"/>
      <c r="W12" s="527"/>
      <c r="X12" s="527"/>
      <c r="Y12" s="527"/>
      <c r="Z12" s="527"/>
      <c r="AA12" s="527"/>
      <c r="AB12" s="527"/>
      <c r="AC12" s="511" t="s">
        <v>24</v>
      </c>
      <c r="AD12" s="511"/>
      <c r="AE12" s="511"/>
      <c r="AF12" s="511"/>
      <c r="AG12" s="512"/>
      <c r="AH12" s="512"/>
      <c r="AI12" s="512"/>
      <c r="AJ12" s="512"/>
      <c r="AK12" s="336"/>
      <c r="AL12" s="336"/>
    </row>
    <row r="13" spans="1:38" ht="19.5" customHeight="1">
      <c r="A13" s="509" t="s">
        <v>25</v>
      </c>
      <c r="B13" s="509"/>
      <c r="C13" s="527" t="s">
        <v>26</v>
      </c>
      <c r="D13" s="527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7"/>
      <c r="R13" s="527"/>
      <c r="S13" s="527"/>
      <c r="T13" s="527"/>
      <c r="U13" s="527"/>
      <c r="V13" s="527"/>
      <c r="W13" s="527"/>
      <c r="X13" s="527"/>
      <c r="Y13" s="527"/>
      <c r="Z13" s="527"/>
      <c r="AA13" s="527"/>
      <c r="AB13" s="527"/>
      <c r="AC13" s="511" t="s">
        <v>27</v>
      </c>
      <c r="AD13" s="511"/>
      <c r="AE13" s="511"/>
      <c r="AF13" s="511"/>
      <c r="AG13" s="512"/>
      <c r="AH13" s="512"/>
      <c r="AI13" s="512"/>
      <c r="AJ13" s="512"/>
      <c r="AK13" s="336"/>
      <c r="AL13" s="336"/>
    </row>
    <row r="14" spans="1:38" ht="19.5" customHeight="1">
      <c r="A14" s="509" t="s">
        <v>28</v>
      </c>
      <c r="B14" s="509"/>
      <c r="C14" s="527" t="s">
        <v>29</v>
      </c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11" t="s">
        <v>30</v>
      </c>
      <c r="AD14" s="511"/>
      <c r="AE14" s="511"/>
      <c r="AF14" s="511"/>
      <c r="AG14" s="512"/>
      <c r="AH14" s="512"/>
      <c r="AI14" s="512"/>
      <c r="AJ14" s="512"/>
      <c r="AK14" s="336"/>
      <c r="AL14" s="336"/>
    </row>
    <row r="15" spans="1:38" ht="19.5" customHeight="1">
      <c r="A15" s="509" t="s">
        <v>31</v>
      </c>
      <c r="B15" s="509"/>
      <c r="C15" s="527" t="s">
        <v>32</v>
      </c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11" t="s">
        <v>33</v>
      </c>
      <c r="AD15" s="511"/>
      <c r="AE15" s="511"/>
      <c r="AF15" s="511"/>
      <c r="AG15" s="512"/>
      <c r="AH15" s="512"/>
      <c r="AI15" s="512"/>
      <c r="AJ15" s="512"/>
      <c r="AK15" s="336"/>
      <c r="AL15" s="336"/>
    </row>
    <row r="16" spans="1:38" ht="19.5" customHeight="1">
      <c r="A16" s="509" t="s">
        <v>34</v>
      </c>
      <c r="B16" s="509"/>
      <c r="C16" s="524" t="s">
        <v>35</v>
      </c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11" t="s">
        <v>36</v>
      </c>
      <c r="AD16" s="511"/>
      <c r="AE16" s="511"/>
      <c r="AF16" s="511"/>
      <c r="AG16" s="512">
        <v>91943</v>
      </c>
      <c r="AH16" s="512"/>
      <c r="AI16" s="512"/>
      <c r="AJ16" s="512"/>
      <c r="AK16" s="336"/>
      <c r="AL16" s="336"/>
    </row>
    <row r="17" spans="1:38" ht="19.5" customHeight="1">
      <c r="A17" s="509" t="s">
        <v>37</v>
      </c>
      <c r="B17" s="509"/>
      <c r="C17" s="524" t="s">
        <v>38</v>
      </c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11" t="s">
        <v>39</v>
      </c>
      <c r="AD17" s="511"/>
      <c r="AE17" s="511"/>
      <c r="AF17" s="511"/>
      <c r="AG17" s="512"/>
      <c r="AH17" s="512"/>
      <c r="AI17" s="512"/>
      <c r="AJ17" s="512"/>
      <c r="AK17" s="336"/>
      <c r="AL17" s="336"/>
    </row>
    <row r="18" spans="1:38" ht="19.5" customHeight="1">
      <c r="A18" s="509" t="s">
        <v>40</v>
      </c>
      <c r="B18" s="509"/>
      <c r="C18" s="524" t="s">
        <v>41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11" t="s">
        <v>42</v>
      </c>
      <c r="AD18" s="511"/>
      <c r="AE18" s="511"/>
      <c r="AF18" s="511"/>
      <c r="AG18" s="512"/>
      <c r="AH18" s="512"/>
      <c r="AI18" s="512"/>
      <c r="AJ18" s="512"/>
      <c r="AK18" s="336"/>
      <c r="AL18" s="336"/>
    </row>
    <row r="19" spans="1:38" s="2" customFormat="1" ht="19.5" customHeight="1">
      <c r="A19" s="509" t="s">
        <v>43</v>
      </c>
      <c r="B19" s="509"/>
      <c r="C19" s="524" t="s">
        <v>44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11" t="s">
        <v>45</v>
      </c>
      <c r="AD19" s="511"/>
      <c r="AE19" s="511"/>
      <c r="AF19" s="511"/>
      <c r="AG19" s="512"/>
      <c r="AH19" s="512"/>
      <c r="AI19" s="512"/>
      <c r="AJ19" s="512"/>
      <c r="AK19" s="336"/>
      <c r="AL19" s="336"/>
    </row>
    <row r="20" spans="1:38" s="2" customFormat="1" ht="19.5" customHeight="1">
      <c r="A20" s="509" t="s">
        <v>46</v>
      </c>
      <c r="B20" s="509"/>
      <c r="C20" s="524" t="s">
        <v>47</v>
      </c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11" t="s">
        <v>48</v>
      </c>
      <c r="AD20" s="511"/>
      <c r="AE20" s="511"/>
      <c r="AF20" s="511"/>
      <c r="AG20" s="512">
        <v>41966</v>
      </c>
      <c r="AH20" s="512"/>
      <c r="AI20" s="512"/>
      <c r="AJ20" s="512"/>
      <c r="AK20" s="336"/>
      <c r="AL20" s="336"/>
    </row>
    <row r="21" spans="1:38" s="2" customFormat="1" ht="19.5" customHeight="1">
      <c r="A21" s="513" t="s">
        <v>49</v>
      </c>
      <c r="B21" s="513"/>
      <c r="C21" s="526" t="s">
        <v>50</v>
      </c>
      <c r="D21" s="526"/>
      <c r="E21" s="526"/>
      <c r="F21" s="526"/>
      <c r="G21" s="526"/>
      <c r="H21" s="526"/>
      <c r="I21" s="526"/>
      <c r="J21" s="526"/>
      <c r="K21" s="526"/>
      <c r="L21" s="526"/>
      <c r="M21" s="526"/>
      <c r="N21" s="526"/>
      <c r="O21" s="526"/>
      <c r="P21" s="526"/>
      <c r="Q21" s="526"/>
      <c r="R21" s="526"/>
      <c r="S21" s="526"/>
      <c r="T21" s="526"/>
      <c r="U21" s="526"/>
      <c r="V21" s="526"/>
      <c r="W21" s="526"/>
      <c r="X21" s="526"/>
      <c r="Y21" s="526"/>
      <c r="Z21" s="526"/>
      <c r="AA21" s="526"/>
      <c r="AB21" s="526"/>
      <c r="AC21" s="515" t="s">
        <v>51</v>
      </c>
      <c r="AD21" s="515"/>
      <c r="AE21" s="515"/>
      <c r="AF21" s="515"/>
      <c r="AG21" s="516">
        <f>SUM(AG8:AJ20)</f>
        <v>10287903</v>
      </c>
      <c r="AH21" s="516"/>
      <c r="AI21" s="516"/>
      <c r="AJ21" s="516"/>
      <c r="AK21" s="337"/>
      <c r="AL21" s="337"/>
    </row>
    <row r="22" spans="1:38" ht="19.5" customHeight="1">
      <c r="A22" s="509" t="s">
        <v>52</v>
      </c>
      <c r="B22" s="509"/>
      <c r="C22" s="524" t="s">
        <v>53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11" t="s">
        <v>54</v>
      </c>
      <c r="AD22" s="511"/>
      <c r="AE22" s="511"/>
      <c r="AF22" s="511"/>
      <c r="AG22" s="512">
        <v>2751720</v>
      </c>
      <c r="AH22" s="512"/>
      <c r="AI22" s="512"/>
      <c r="AJ22" s="512"/>
      <c r="AK22" s="336"/>
      <c r="AL22" s="336"/>
    </row>
    <row r="23" spans="1:38" ht="29.25" customHeight="1">
      <c r="A23" s="509" t="s">
        <v>55</v>
      </c>
      <c r="B23" s="509"/>
      <c r="C23" s="524" t="s">
        <v>56</v>
      </c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11" t="s">
        <v>57</v>
      </c>
      <c r="AD23" s="511"/>
      <c r="AE23" s="511"/>
      <c r="AF23" s="511"/>
      <c r="AG23" s="512"/>
      <c r="AH23" s="512"/>
      <c r="AI23" s="512"/>
      <c r="AJ23" s="512"/>
      <c r="AK23" s="336"/>
      <c r="AL23" s="336"/>
    </row>
    <row r="24" spans="1:38" ht="19.5" customHeight="1">
      <c r="A24" s="509" t="s">
        <v>58</v>
      </c>
      <c r="B24" s="509"/>
      <c r="C24" s="518" t="s">
        <v>59</v>
      </c>
      <c r="D24" s="518"/>
      <c r="E24" s="518"/>
      <c r="F24" s="518"/>
      <c r="G24" s="518"/>
      <c r="H24" s="518"/>
      <c r="I24" s="518"/>
      <c r="J24" s="518"/>
      <c r="K24" s="518"/>
      <c r="L24" s="518"/>
      <c r="M24" s="518"/>
      <c r="N24" s="518"/>
      <c r="O24" s="518"/>
      <c r="P24" s="518"/>
      <c r="Q24" s="518"/>
      <c r="R24" s="518"/>
      <c r="S24" s="518"/>
      <c r="T24" s="518"/>
      <c r="U24" s="518"/>
      <c r="V24" s="518"/>
      <c r="W24" s="518"/>
      <c r="X24" s="518"/>
      <c r="Y24" s="518"/>
      <c r="Z24" s="518"/>
      <c r="AA24" s="518"/>
      <c r="AB24" s="518"/>
      <c r="AC24" s="511" t="s">
        <v>60</v>
      </c>
      <c r="AD24" s="511"/>
      <c r="AE24" s="511"/>
      <c r="AF24" s="511"/>
      <c r="AG24" s="512">
        <v>160000</v>
      </c>
      <c r="AH24" s="512"/>
      <c r="AI24" s="512"/>
      <c r="AJ24" s="512"/>
      <c r="AK24" s="336"/>
      <c r="AL24" s="336"/>
    </row>
    <row r="25" spans="1:38" ht="19.5" customHeight="1">
      <c r="A25" s="513" t="s">
        <v>61</v>
      </c>
      <c r="B25" s="513"/>
      <c r="C25" s="523" t="s">
        <v>62</v>
      </c>
      <c r="D25" s="523"/>
      <c r="E25" s="523"/>
      <c r="F25" s="523"/>
      <c r="G25" s="523"/>
      <c r="H25" s="523"/>
      <c r="I25" s="523"/>
      <c r="J25" s="523"/>
      <c r="K25" s="523"/>
      <c r="L25" s="523"/>
      <c r="M25" s="523"/>
      <c r="N25" s="523"/>
      <c r="O25" s="523"/>
      <c r="P25" s="523"/>
      <c r="Q25" s="523"/>
      <c r="R25" s="523"/>
      <c r="S25" s="523"/>
      <c r="T25" s="523"/>
      <c r="U25" s="523"/>
      <c r="V25" s="523"/>
      <c r="W25" s="523"/>
      <c r="X25" s="523"/>
      <c r="Y25" s="523"/>
      <c r="Z25" s="523"/>
      <c r="AA25" s="523"/>
      <c r="AB25" s="523"/>
      <c r="AC25" s="515" t="s">
        <v>63</v>
      </c>
      <c r="AD25" s="515"/>
      <c r="AE25" s="515"/>
      <c r="AF25" s="515"/>
      <c r="AG25" s="516">
        <f>SUM(AG22:AJ24)</f>
        <v>2911720</v>
      </c>
      <c r="AH25" s="516"/>
      <c r="AI25" s="516"/>
      <c r="AJ25" s="516"/>
      <c r="AK25" s="336"/>
      <c r="AL25" s="336"/>
    </row>
    <row r="26" spans="1:38" ht="19.5" customHeight="1">
      <c r="A26" s="513" t="s">
        <v>64</v>
      </c>
      <c r="B26" s="513"/>
      <c r="C26" s="526" t="s">
        <v>65</v>
      </c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15" t="s">
        <v>66</v>
      </c>
      <c r="AD26" s="515"/>
      <c r="AE26" s="515"/>
      <c r="AF26" s="515"/>
      <c r="AG26" s="516">
        <f>AG21+AG25</f>
        <v>13199623</v>
      </c>
      <c r="AH26" s="516"/>
      <c r="AI26" s="516"/>
      <c r="AJ26" s="516"/>
      <c r="AK26" s="337"/>
      <c r="AL26" s="337"/>
    </row>
    <row r="27" spans="1:46" s="3" customFormat="1" ht="19.5" customHeight="1">
      <c r="A27" s="513" t="s">
        <v>67</v>
      </c>
      <c r="B27" s="513"/>
      <c r="C27" s="523" t="s">
        <v>68</v>
      </c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15" t="s">
        <v>69</v>
      </c>
      <c r="AD27" s="515"/>
      <c r="AE27" s="515"/>
      <c r="AF27" s="515"/>
      <c r="AG27" s="516">
        <v>1769722</v>
      </c>
      <c r="AH27" s="516"/>
      <c r="AI27" s="516"/>
      <c r="AJ27" s="516"/>
      <c r="AK27" s="337"/>
      <c r="AL27" s="337"/>
      <c r="AT27" s="1"/>
    </row>
    <row r="28" spans="1:38" ht="19.5" customHeight="1">
      <c r="A28" s="509" t="s">
        <v>70</v>
      </c>
      <c r="B28" s="509"/>
      <c r="C28" s="524" t="s">
        <v>71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11" t="s">
        <v>72</v>
      </c>
      <c r="AD28" s="511"/>
      <c r="AE28" s="511"/>
      <c r="AF28" s="511"/>
      <c r="AG28" s="512">
        <v>0</v>
      </c>
      <c r="AH28" s="512"/>
      <c r="AI28" s="512"/>
      <c r="AJ28" s="512"/>
      <c r="AK28" s="336"/>
      <c r="AL28" s="336"/>
    </row>
    <row r="29" spans="1:38" ht="19.5" customHeight="1">
      <c r="A29" s="509" t="s">
        <v>73</v>
      </c>
      <c r="B29" s="509"/>
      <c r="C29" s="524" t="s">
        <v>74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11" t="s">
        <v>75</v>
      </c>
      <c r="AD29" s="511"/>
      <c r="AE29" s="511"/>
      <c r="AF29" s="511"/>
      <c r="AG29" s="512">
        <v>1888955</v>
      </c>
      <c r="AH29" s="512"/>
      <c r="AI29" s="512"/>
      <c r="AJ29" s="512"/>
      <c r="AK29" s="336"/>
      <c r="AL29" s="336"/>
    </row>
    <row r="30" spans="1:38" ht="19.5" customHeight="1">
      <c r="A30" s="509" t="s">
        <v>76</v>
      </c>
      <c r="B30" s="509"/>
      <c r="C30" s="524" t="s">
        <v>77</v>
      </c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11" t="s">
        <v>78</v>
      </c>
      <c r="AD30" s="511"/>
      <c r="AE30" s="511"/>
      <c r="AF30" s="511"/>
      <c r="AG30" s="512"/>
      <c r="AH30" s="512"/>
      <c r="AI30" s="512"/>
      <c r="AJ30" s="512"/>
      <c r="AK30" s="336"/>
      <c r="AL30" s="336"/>
    </row>
    <row r="31" spans="1:38" ht="19.5" customHeight="1">
      <c r="A31" s="513" t="s">
        <v>79</v>
      </c>
      <c r="B31" s="513"/>
      <c r="C31" s="523" t="s">
        <v>80</v>
      </c>
      <c r="D31" s="523"/>
      <c r="E31" s="523"/>
      <c r="F31" s="523"/>
      <c r="G31" s="523"/>
      <c r="H31" s="523"/>
      <c r="I31" s="523"/>
      <c r="J31" s="523"/>
      <c r="K31" s="523"/>
      <c r="L31" s="523"/>
      <c r="M31" s="523"/>
      <c r="N31" s="523"/>
      <c r="O31" s="523"/>
      <c r="P31" s="523"/>
      <c r="Q31" s="523"/>
      <c r="R31" s="523"/>
      <c r="S31" s="523"/>
      <c r="T31" s="523"/>
      <c r="U31" s="523"/>
      <c r="V31" s="523"/>
      <c r="W31" s="523"/>
      <c r="X31" s="523"/>
      <c r="Y31" s="523"/>
      <c r="Z31" s="523"/>
      <c r="AA31" s="523"/>
      <c r="AB31" s="523"/>
      <c r="AC31" s="515" t="s">
        <v>81</v>
      </c>
      <c r="AD31" s="515"/>
      <c r="AE31" s="515"/>
      <c r="AF31" s="515"/>
      <c r="AG31" s="516">
        <f>SUM(AG28:AJ30)</f>
        <v>1888955</v>
      </c>
      <c r="AH31" s="516"/>
      <c r="AI31" s="516"/>
      <c r="AJ31" s="516"/>
      <c r="AK31" s="336"/>
      <c r="AL31" s="336"/>
    </row>
    <row r="32" spans="1:38" ht="19.5" customHeight="1">
      <c r="A32" s="509" t="s">
        <v>82</v>
      </c>
      <c r="B32" s="509"/>
      <c r="C32" s="524" t="s">
        <v>83</v>
      </c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11" t="s">
        <v>84</v>
      </c>
      <c r="AD32" s="511"/>
      <c r="AE32" s="511"/>
      <c r="AF32" s="511"/>
      <c r="AG32" s="512">
        <v>120000</v>
      </c>
      <c r="AH32" s="512"/>
      <c r="AI32" s="512"/>
      <c r="AJ32" s="512"/>
      <c r="AK32" s="336"/>
      <c r="AL32" s="336"/>
    </row>
    <row r="33" spans="1:46" ht="19.5" customHeight="1">
      <c r="A33" s="509" t="s">
        <v>85</v>
      </c>
      <c r="B33" s="509"/>
      <c r="C33" s="524" t="s">
        <v>86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11" t="s">
        <v>87</v>
      </c>
      <c r="AD33" s="511"/>
      <c r="AE33" s="511"/>
      <c r="AF33" s="511"/>
      <c r="AG33" s="512">
        <v>105000</v>
      </c>
      <c r="AH33" s="512"/>
      <c r="AI33" s="512"/>
      <c r="AJ33" s="512"/>
      <c r="AK33" s="336"/>
      <c r="AL33" s="336"/>
      <c r="AT33" s="3"/>
    </row>
    <row r="34" spans="1:38" ht="19.5" customHeight="1">
      <c r="A34" s="513" t="s">
        <v>88</v>
      </c>
      <c r="B34" s="513"/>
      <c r="C34" s="523" t="s">
        <v>89</v>
      </c>
      <c r="D34" s="523"/>
      <c r="E34" s="523"/>
      <c r="F34" s="523"/>
      <c r="G34" s="523"/>
      <c r="H34" s="523"/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15" t="s">
        <v>90</v>
      </c>
      <c r="AD34" s="515"/>
      <c r="AE34" s="515"/>
      <c r="AF34" s="515"/>
      <c r="AG34" s="516">
        <f>SUM(AG32:AJ33)</f>
        <v>225000</v>
      </c>
      <c r="AH34" s="516"/>
      <c r="AI34" s="516"/>
      <c r="AJ34" s="516"/>
      <c r="AK34" s="337"/>
      <c r="AL34" s="337"/>
    </row>
    <row r="35" spans="1:38" ht="19.5" customHeight="1">
      <c r="A35" s="509" t="s">
        <v>91</v>
      </c>
      <c r="B35" s="509"/>
      <c r="C35" s="524" t="s">
        <v>92</v>
      </c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11" t="s">
        <v>93</v>
      </c>
      <c r="AD35" s="511"/>
      <c r="AE35" s="511"/>
      <c r="AF35" s="511"/>
      <c r="AG35" s="512">
        <v>2129614</v>
      </c>
      <c r="AH35" s="512"/>
      <c r="AI35" s="512"/>
      <c r="AJ35" s="512"/>
      <c r="AK35" s="336"/>
      <c r="AL35" s="336"/>
    </row>
    <row r="36" spans="1:38" ht="19.5" customHeight="1">
      <c r="A36" s="509" t="s">
        <v>94</v>
      </c>
      <c r="B36" s="509"/>
      <c r="C36" s="524" t="s">
        <v>95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11" t="s">
        <v>96</v>
      </c>
      <c r="AD36" s="511"/>
      <c r="AE36" s="511"/>
      <c r="AF36" s="511"/>
      <c r="AG36" s="512">
        <v>2378677</v>
      </c>
      <c r="AH36" s="512"/>
      <c r="AI36" s="512"/>
      <c r="AJ36" s="512"/>
      <c r="AK36" s="336"/>
      <c r="AL36" s="336"/>
    </row>
    <row r="37" spans="1:38" ht="19.5" customHeight="1">
      <c r="A37" s="509" t="s">
        <v>97</v>
      </c>
      <c r="B37" s="509"/>
      <c r="C37" s="524" t="s">
        <v>98</v>
      </c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11" t="s">
        <v>99</v>
      </c>
      <c r="AD37" s="511"/>
      <c r="AE37" s="511"/>
      <c r="AF37" s="511"/>
      <c r="AG37" s="512">
        <v>0</v>
      </c>
      <c r="AH37" s="512"/>
      <c r="AI37" s="512"/>
      <c r="AJ37" s="512"/>
      <c r="AK37" s="336"/>
      <c r="AL37" s="336"/>
    </row>
    <row r="38" spans="1:38" ht="19.5" customHeight="1">
      <c r="A38" s="509" t="s">
        <v>100</v>
      </c>
      <c r="B38" s="509"/>
      <c r="C38" s="524" t="s">
        <v>101</v>
      </c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11" t="s">
        <v>102</v>
      </c>
      <c r="AD38" s="511"/>
      <c r="AE38" s="511"/>
      <c r="AF38" s="511"/>
      <c r="AG38" s="512">
        <v>565000</v>
      </c>
      <c r="AH38" s="512"/>
      <c r="AI38" s="512"/>
      <c r="AJ38" s="512"/>
      <c r="AK38" s="336"/>
      <c r="AL38" s="336"/>
    </row>
    <row r="39" spans="1:38" ht="19.5" customHeight="1">
      <c r="A39" s="509" t="s">
        <v>103</v>
      </c>
      <c r="B39" s="509"/>
      <c r="C39" s="525" t="s">
        <v>104</v>
      </c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  <c r="O39" s="525"/>
      <c r="P39" s="525"/>
      <c r="Q39" s="525"/>
      <c r="R39" s="525"/>
      <c r="S39" s="525"/>
      <c r="T39" s="525"/>
      <c r="U39" s="525"/>
      <c r="V39" s="525"/>
      <c r="W39" s="525"/>
      <c r="X39" s="525"/>
      <c r="Y39" s="525"/>
      <c r="Z39" s="525"/>
      <c r="AA39" s="525"/>
      <c r="AB39" s="525"/>
      <c r="AC39" s="511" t="s">
        <v>105</v>
      </c>
      <c r="AD39" s="511"/>
      <c r="AE39" s="511"/>
      <c r="AF39" s="511"/>
      <c r="AG39" s="512"/>
      <c r="AH39" s="512"/>
      <c r="AI39" s="512"/>
      <c r="AJ39" s="512"/>
      <c r="AK39" s="336"/>
      <c r="AL39" s="336"/>
    </row>
    <row r="40" spans="1:46" ht="19.5" customHeight="1">
      <c r="A40" s="509" t="s">
        <v>106</v>
      </c>
      <c r="B40" s="509"/>
      <c r="C40" s="518" t="s">
        <v>107</v>
      </c>
      <c r="D40" s="518"/>
      <c r="E40" s="518"/>
      <c r="F40" s="518"/>
      <c r="G40" s="518"/>
      <c r="H40" s="518"/>
      <c r="I40" s="518"/>
      <c r="J40" s="518"/>
      <c r="K40" s="518"/>
      <c r="L40" s="518"/>
      <c r="M40" s="518"/>
      <c r="N40" s="518"/>
      <c r="O40" s="518"/>
      <c r="P40" s="518"/>
      <c r="Q40" s="518"/>
      <c r="R40" s="518"/>
      <c r="S40" s="518"/>
      <c r="T40" s="518"/>
      <c r="U40" s="518"/>
      <c r="V40" s="518"/>
      <c r="W40" s="518"/>
      <c r="X40" s="518"/>
      <c r="Y40" s="518"/>
      <c r="Z40" s="518"/>
      <c r="AA40" s="518"/>
      <c r="AB40" s="518"/>
      <c r="AC40" s="511" t="s">
        <v>108</v>
      </c>
      <c r="AD40" s="511"/>
      <c r="AE40" s="511"/>
      <c r="AF40" s="511"/>
      <c r="AG40" s="512">
        <v>5786759</v>
      </c>
      <c r="AH40" s="512"/>
      <c r="AI40" s="512"/>
      <c r="AJ40" s="512"/>
      <c r="AK40" s="336"/>
      <c r="AL40" s="336"/>
      <c r="AT40" s="3"/>
    </row>
    <row r="41" spans="1:38" ht="19.5" customHeight="1">
      <c r="A41" s="509" t="s">
        <v>109</v>
      </c>
      <c r="B41" s="509"/>
      <c r="C41" s="524" t="s">
        <v>110</v>
      </c>
      <c r="D41" s="524"/>
      <c r="E41" s="524"/>
      <c r="F41" s="524"/>
      <c r="G41" s="524"/>
      <c r="H41" s="524"/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511" t="s">
        <v>111</v>
      </c>
      <c r="AD41" s="511"/>
      <c r="AE41" s="511"/>
      <c r="AF41" s="511"/>
      <c r="AG41" s="512">
        <v>15494827</v>
      </c>
      <c r="AH41" s="512"/>
      <c r="AI41" s="512"/>
      <c r="AJ41" s="512"/>
      <c r="AK41" s="336"/>
      <c r="AL41" s="336"/>
    </row>
    <row r="42" spans="1:38" ht="19.5" customHeight="1">
      <c r="A42" s="513" t="s">
        <v>112</v>
      </c>
      <c r="B42" s="513"/>
      <c r="C42" s="523" t="s">
        <v>113</v>
      </c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15" t="s">
        <v>114</v>
      </c>
      <c r="AD42" s="515"/>
      <c r="AE42" s="515"/>
      <c r="AF42" s="515"/>
      <c r="AG42" s="516">
        <f>SUM(AG35:AJ41)</f>
        <v>26354877</v>
      </c>
      <c r="AH42" s="516"/>
      <c r="AI42" s="516"/>
      <c r="AJ42" s="516"/>
      <c r="AK42" s="337"/>
      <c r="AL42" s="336"/>
    </row>
    <row r="43" spans="1:38" ht="19.5" customHeight="1">
      <c r="A43" s="509" t="s">
        <v>115</v>
      </c>
      <c r="B43" s="509"/>
      <c r="C43" s="524" t="s">
        <v>116</v>
      </c>
      <c r="D43" s="524"/>
      <c r="E43" s="524"/>
      <c r="F43" s="524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  <c r="U43" s="524"/>
      <c r="V43" s="524"/>
      <c r="W43" s="524"/>
      <c r="X43" s="524"/>
      <c r="Y43" s="524"/>
      <c r="Z43" s="524"/>
      <c r="AA43" s="524"/>
      <c r="AB43" s="524"/>
      <c r="AC43" s="511" t="s">
        <v>117</v>
      </c>
      <c r="AD43" s="511"/>
      <c r="AE43" s="511"/>
      <c r="AF43" s="511"/>
      <c r="AG43" s="512"/>
      <c r="AH43" s="512"/>
      <c r="AI43" s="512"/>
      <c r="AJ43" s="512"/>
      <c r="AK43" s="336"/>
      <c r="AL43" s="336"/>
    </row>
    <row r="44" spans="1:38" ht="19.5" customHeight="1">
      <c r="A44" s="509" t="s">
        <v>118</v>
      </c>
      <c r="B44" s="509"/>
      <c r="C44" s="524" t="s">
        <v>119</v>
      </c>
      <c r="D44" s="524"/>
      <c r="E44" s="524"/>
      <c r="F44" s="524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  <c r="U44" s="524"/>
      <c r="V44" s="524"/>
      <c r="W44" s="524"/>
      <c r="X44" s="524"/>
      <c r="Y44" s="524"/>
      <c r="Z44" s="524"/>
      <c r="AA44" s="524"/>
      <c r="AB44" s="524"/>
      <c r="AC44" s="511" t="s">
        <v>120</v>
      </c>
      <c r="AD44" s="511"/>
      <c r="AE44" s="511"/>
      <c r="AF44" s="511"/>
      <c r="AG44" s="512"/>
      <c r="AH44" s="512"/>
      <c r="AI44" s="512"/>
      <c r="AJ44" s="512"/>
      <c r="AK44" s="336"/>
      <c r="AL44" s="336"/>
    </row>
    <row r="45" spans="1:38" ht="19.5" customHeight="1">
      <c r="A45" s="513" t="s">
        <v>121</v>
      </c>
      <c r="B45" s="513"/>
      <c r="C45" s="523" t="s">
        <v>122</v>
      </c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15" t="s">
        <v>123</v>
      </c>
      <c r="AD45" s="515"/>
      <c r="AE45" s="515"/>
      <c r="AF45" s="515"/>
      <c r="AG45" s="516">
        <f>SUM(AG43:AJ44)</f>
        <v>0</v>
      </c>
      <c r="AH45" s="516"/>
      <c r="AI45" s="516"/>
      <c r="AJ45" s="516"/>
      <c r="AK45" s="337"/>
      <c r="AL45" s="336"/>
    </row>
    <row r="46" spans="1:38" ht="19.5" customHeight="1">
      <c r="A46" s="509" t="s">
        <v>124</v>
      </c>
      <c r="B46" s="509"/>
      <c r="C46" s="524" t="s">
        <v>125</v>
      </c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11" t="s">
        <v>126</v>
      </c>
      <c r="AD46" s="511"/>
      <c r="AE46" s="511"/>
      <c r="AF46" s="511"/>
      <c r="AG46" s="512">
        <v>5231546</v>
      </c>
      <c r="AH46" s="512"/>
      <c r="AI46" s="512"/>
      <c r="AJ46" s="512"/>
      <c r="AK46" s="336"/>
      <c r="AL46" s="336"/>
    </row>
    <row r="47" spans="1:38" ht="19.5" customHeight="1">
      <c r="A47" s="509" t="s">
        <v>127</v>
      </c>
      <c r="B47" s="509"/>
      <c r="C47" s="524" t="s">
        <v>128</v>
      </c>
      <c r="D47" s="524"/>
      <c r="E47" s="524"/>
      <c r="F47" s="524"/>
      <c r="G47" s="524"/>
      <c r="H47" s="524"/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  <c r="U47" s="524"/>
      <c r="V47" s="524"/>
      <c r="W47" s="524"/>
      <c r="X47" s="524"/>
      <c r="Y47" s="524"/>
      <c r="Z47" s="524"/>
      <c r="AA47" s="524"/>
      <c r="AB47" s="524"/>
      <c r="AC47" s="511" t="s">
        <v>129</v>
      </c>
      <c r="AD47" s="511"/>
      <c r="AE47" s="511"/>
      <c r="AF47" s="511"/>
      <c r="AG47" s="512"/>
      <c r="AH47" s="512"/>
      <c r="AI47" s="512"/>
      <c r="AJ47" s="512"/>
      <c r="AK47" s="336"/>
      <c r="AL47" s="337"/>
    </row>
    <row r="48" spans="1:46" ht="19.5" customHeight="1">
      <c r="A48" s="509" t="s">
        <v>130</v>
      </c>
      <c r="B48" s="509"/>
      <c r="C48" s="524" t="s">
        <v>131</v>
      </c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4"/>
      <c r="AC48" s="511" t="s">
        <v>132</v>
      </c>
      <c r="AD48" s="511"/>
      <c r="AE48" s="511"/>
      <c r="AF48" s="511"/>
      <c r="AG48" s="512"/>
      <c r="AH48" s="512"/>
      <c r="AI48" s="512"/>
      <c r="AJ48" s="512"/>
      <c r="AK48" s="336"/>
      <c r="AL48" s="336"/>
      <c r="AT48" s="3"/>
    </row>
    <row r="49" spans="1:38" ht="19.5" customHeight="1">
      <c r="A49" s="509" t="s">
        <v>133</v>
      </c>
      <c r="B49" s="509"/>
      <c r="C49" s="524" t="s">
        <v>134</v>
      </c>
      <c r="D49" s="524"/>
      <c r="E49" s="524"/>
      <c r="F49" s="524"/>
      <c r="G49" s="524"/>
      <c r="H49" s="524"/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  <c r="U49" s="524"/>
      <c r="V49" s="524"/>
      <c r="W49" s="524"/>
      <c r="X49" s="524"/>
      <c r="Y49" s="524"/>
      <c r="Z49" s="524"/>
      <c r="AA49" s="524"/>
      <c r="AB49" s="524"/>
      <c r="AC49" s="511" t="s">
        <v>135</v>
      </c>
      <c r="AD49" s="511"/>
      <c r="AE49" s="511"/>
      <c r="AF49" s="511"/>
      <c r="AG49" s="512"/>
      <c r="AH49" s="512"/>
      <c r="AI49" s="512"/>
      <c r="AJ49" s="512"/>
      <c r="AK49" s="336"/>
      <c r="AL49" s="336"/>
    </row>
    <row r="50" spans="1:38" ht="19.5" customHeight="1">
      <c r="A50" s="509" t="s">
        <v>136</v>
      </c>
      <c r="B50" s="509"/>
      <c r="C50" s="524" t="s">
        <v>137</v>
      </c>
      <c r="D50" s="524"/>
      <c r="E50" s="524"/>
      <c r="F50" s="524"/>
      <c r="G50" s="524"/>
      <c r="H50" s="524"/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  <c r="U50" s="524"/>
      <c r="V50" s="524"/>
      <c r="W50" s="524"/>
      <c r="X50" s="524"/>
      <c r="Y50" s="524"/>
      <c r="Z50" s="524"/>
      <c r="AA50" s="524"/>
      <c r="AB50" s="524"/>
      <c r="AC50" s="511" t="s">
        <v>138</v>
      </c>
      <c r="AD50" s="511"/>
      <c r="AE50" s="511"/>
      <c r="AF50" s="511"/>
      <c r="AG50" s="512">
        <v>100000</v>
      </c>
      <c r="AH50" s="512"/>
      <c r="AI50" s="512"/>
      <c r="AJ50" s="512"/>
      <c r="AK50" s="336"/>
      <c r="AL50" s="336"/>
    </row>
    <row r="51" spans="1:38" ht="19.5" customHeight="1">
      <c r="A51" s="513" t="s">
        <v>139</v>
      </c>
      <c r="B51" s="513"/>
      <c r="C51" s="523" t="s">
        <v>140</v>
      </c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15" t="s">
        <v>141</v>
      </c>
      <c r="AD51" s="515"/>
      <c r="AE51" s="515"/>
      <c r="AF51" s="515"/>
      <c r="AG51" s="516">
        <f>SUM(AG46:AJ50)</f>
        <v>5331546</v>
      </c>
      <c r="AH51" s="516"/>
      <c r="AI51" s="516"/>
      <c r="AJ51" s="516"/>
      <c r="AK51" s="337"/>
      <c r="AL51" s="337"/>
    </row>
    <row r="52" spans="1:38" ht="19.5" customHeight="1">
      <c r="A52" s="513" t="s">
        <v>142</v>
      </c>
      <c r="B52" s="513"/>
      <c r="C52" s="523" t="s">
        <v>143</v>
      </c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15" t="s">
        <v>144</v>
      </c>
      <c r="AD52" s="515"/>
      <c r="AE52" s="515"/>
      <c r="AF52" s="515"/>
      <c r="AG52" s="516">
        <f>AG31+AG34+AG42+AG45+AG51</f>
        <v>33800378</v>
      </c>
      <c r="AH52" s="516"/>
      <c r="AI52" s="516"/>
      <c r="AJ52" s="516"/>
      <c r="AK52" s="337"/>
      <c r="AL52" s="337"/>
    </row>
    <row r="53" spans="1:38" ht="19.5" customHeight="1">
      <c r="A53" s="509" t="s">
        <v>145</v>
      </c>
      <c r="B53" s="509"/>
      <c r="C53" s="510" t="s">
        <v>146</v>
      </c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1" t="s">
        <v>147</v>
      </c>
      <c r="AD53" s="511"/>
      <c r="AE53" s="511"/>
      <c r="AF53" s="511"/>
      <c r="AG53" s="512"/>
      <c r="AH53" s="512"/>
      <c r="AI53" s="512"/>
      <c r="AJ53" s="512"/>
      <c r="AK53" s="336"/>
      <c r="AL53" s="336"/>
    </row>
    <row r="54" spans="1:38" ht="19.5" customHeight="1">
      <c r="A54" s="509" t="s">
        <v>148</v>
      </c>
      <c r="B54" s="509"/>
      <c r="C54" s="510" t="s">
        <v>149</v>
      </c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1" t="s">
        <v>150</v>
      </c>
      <c r="AD54" s="511"/>
      <c r="AE54" s="511"/>
      <c r="AF54" s="511"/>
      <c r="AG54" s="512"/>
      <c r="AH54" s="512"/>
      <c r="AI54" s="512"/>
      <c r="AJ54" s="512"/>
      <c r="AK54" s="336"/>
      <c r="AL54" s="336"/>
    </row>
    <row r="55" spans="1:38" ht="19.5" customHeight="1">
      <c r="A55" s="509" t="s">
        <v>151</v>
      </c>
      <c r="B55" s="509"/>
      <c r="C55" s="522" t="s">
        <v>152</v>
      </c>
      <c r="D55" s="522"/>
      <c r="E55" s="522"/>
      <c r="F55" s="522"/>
      <c r="G55" s="522"/>
      <c r="H55" s="522"/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11" t="s">
        <v>153</v>
      </c>
      <c r="AD55" s="511"/>
      <c r="AE55" s="511"/>
      <c r="AF55" s="511"/>
      <c r="AG55" s="512"/>
      <c r="AH55" s="512"/>
      <c r="AI55" s="512"/>
      <c r="AJ55" s="512"/>
      <c r="AK55" s="336"/>
      <c r="AL55" s="336"/>
    </row>
    <row r="56" spans="1:38" ht="19.5" customHeight="1">
      <c r="A56" s="509" t="s">
        <v>154</v>
      </c>
      <c r="B56" s="509"/>
      <c r="C56" s="522" t="s">
        <v>155</v>
      </c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11" t="s">
        <v>156</v>
      </c>
      <c r="AD56" s="511"/>
      <c r="AE56" s="511"/>
      <c r="AF56" s="511"/>
      <c r="AG56" s="512"/>
      <c r="AH56" s="512"/>
      <c r="AI56" s="512"/>
      <c r="AJ56" s="512"/>
      <c r="AK56" s="336"/>
      <c r="AL56" s="336"/>
    </row>
    <row r="57" spans="1:38" ht="19.5" customHeight="1">
      <c r="A57" s="509" t="s">
        <v>157</v>
      </c>
      <c r="B57" s="509"/>
      <c r="C57" s="522" t="s">
        <v>158</v>
      </c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11" t="s">
        <v>159</v>
      </c>
      <c r="AD57" s="511"/>
      <c r="AE57" s="511"/>
      <c r="AF57" s="511"/>
      <c r="AG57" s="512"/>
      <c r="AH57" s="512"/>
      <c r="AI57" s="512"/>
      <c r="AJ57" s="512"/>
      <c r="AK57" s="336"/>
      <c r="AL57" s="336"/>
    </row>
    <row r="58" spans="1:38" ht="19.5" customHeight="1">
      <c r="A58" s="509" t="s">
        <v>160</v>
      </c>
      <c r="B58" s="509"/>
      <c r="C58" s="510" t="s">
        <v>161</v>
      </c>
      <c r="D58" s="510"/>
      <c r="E58" s="510"/>
      <c r="F58" s="510"/>
      <c r="G58" s="510"/>
      <c r="H58" s="510"/>
      <c r="I58" s="510"/>
      <c r="J58" s="510"/>
      <c r="K58" s="510"/>
      <c r="L58" s="510"/>
      <c r="M58" s="510"/>
      <c r="N58" s="510"/>
      <c r="O58" s="510"/>
      <c r="P58" s="510"/>
      <c r="Q58" s="510"/>
      <c r="R58" s="510"/>
      <c r="S58" s="510"/>
      <c r="T58" s="510"/>
      <c r="U58" s="510"/>
      <c r="V58" s="510"/>
      <c r="W58" s="510"/>
      <c r="X58" s="510"/>
      <c r="Y58" s="510"/>
      <c r="Z58" s="510"/>
      <c r="AA58" s="510"/>
      <c r="AB58" s="510"/>
      <c r="AC58" s="511" t="s">
        <v>162</v>
      </c>
      <c r="AD58" s="511"/>
      <c r="AE58" s="511"/>
      <c r="AF58" s="511"/>
      <c r="AG58" s="512"/>
      <c r="AH58" s="512"/>
      <c r="AI58" s="512"/>
      <c r="AJ58" s="512"/>
      <c r="AK58" s="336"/>
      <c r="AL58" s="336"/>
    </row>
    <row r="59" spans="1:38" ht="19.5" customHeight="1">
      <c r="A59" s="509" t="s">
        <v>163</v>
      </c>
      <c r="B59" s="509"/>
      <c r="C59" s="510" t="s">
        <v>164</v>
      </c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1" t="s">
        <v>165</v>
      </c>
      <c r="AD59" s="511"/>
      <c r="AE59" s="511"/>
      <c r="AF59" s="511"/>
      <c r="AG59" s="512"/>
      <c r="AH59" s="512"/>
      <c r="AI59" s="512"/>
      <c r="AJ59" s="512"/>
      <c r="AK59" s="336"/>
      <c r="AL59" s="336"/>
    </row>
    <row r="60" spans="1:38" ht="19.5" customHeight="1">
      <c r="A60" s="509" t="s">
        <v>166</v>
      </c>
      <c r="B60" s="509"/>
      <c r="C60" s="510" t="s">
        <v>167</v>
      </c>
      <c r="D60" s="510"/>
      <c r="E60" s="510"/>
      <c r="F60" s="510"/>
      <c r="G60" s="510"/>
      <c r="H60" s="510"/>
      <c r="I60" s="510"/>
      <c r="J60" s="510"/>
      <c r="K60" s="510"/>
      <c r="L60" s="510"/>
      <c r="M60" s="510"/>
      <c r="N60" s="510"/>
      <c r="O60" s="510"/>
      <c r="P60" s="510"/>
      <c r="Q60" s="510"/>
      <c r="R60" s="510"/>
      <c r="S60" s="510"/>
      <c r="T60" s="510"/>
      <c r="U60" s="510"/>
      <c r="V60" s="510"/>
      <c r="W60" s="510"/>
      <c r="X60" s="510"/>
      <c r="Y60" s="510"/>
      <c r="Z60" s="510"/>
      <c r="AA60" s="510"/>
      <c r="AB60" s="510"/>
      <c r="AC60" s="511" t="s">
        <v>168</v>
      </c>
      <c r="AD60" s="511"/>
      <c r="AE60" s="511"/>
      <c r="AF60" s="511"/>
      <c r="AG60" s="512">
        <v>2775000</v>
      </c>
      <c r="AH60" s="512"/>
      <c r="AI60" s="512"/>
      <c r="AJ60" s="512"/>
      <c r="AK60" s="336"/>
      <c r="AL60" s="336"/>
    </row>
    <row r="61" spans="1:38" ht="19.5" customHeight="1">
      <c r="A61" s="513" t="s">
        <v>169</v>
      </c>
      <c r="B61" s="513"/>
      <c r="C61" s="514" t="s">
        <v>170</v>
      </c>
      <c r="D61" s="514"/>
      <c r="E61" s="514"/>
      <c r="F61" s="514"/>
      <c r="G61" s="514"/>
      <c r="H61" s="514"/>
      <c r="I61" s="514"/>
      <c r="J61" s="514"/>
      <c r="K61" s="514"/>
      <c r="L61" s="514"/>
      <c r="M61" s="514"/>
      <c r="N61" s="514"/>
      <c r="O61" s="514"/>
      <c r="P61" s="514"/>
      <c r="Q61" s="514"/>
      <c r="R61" s="514"/>
      <c r="S61" s="514"/>
      <c r="T61" s="514"/>
      <c r="U61" s="514"/>
      <c r="V61" s="514"/>
      <c r="W61" s="514"/>
      <c r="X61" s="514"/>
      <c r="Y61" s="514"/>
      <c r="Z61" s="514"/>
      <c r="AA61" s="514"/>
      <c r="AB61" s="514"/>
      <c r="AC61" s="515" t="s">
        <v>171</v>
      </c>
      <c r="AD61" s="515"/>
      <c r="AE61" s="515"/>
      <c r="AF61" s="515"/>
      <c r="AG61" s="516">
        <f>SUM(AG53:AJ60)</f>
        <v>2775000</v>
      </c>
      <c r="AH61" s="516"/>
      <c r="AI61" s="516"/>
      <c r="AJ61" s="516"/>
      <c r="AK61" s="337"/>
      <c r="AL61" s="337"/>
    </row>
    <row r="62" spans="1:38" ht="19.5" customHeight="1">
      <c r="A62" s="509" t="s">
        <v>172</v>
      </c>
      <c r="B62" s="509"/>
      <c r="C62" s="521" t="s">
        <v>173</v>
      </c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21"/>
      <c r="T62" s="521"/>
      <c r="U62" s="521"/>
      <c r="V62" s="521"/>
      <c r="W62" s="521"/>
      <c r="X62" s="521"/>
      <c r="Y62" s="521"/>
      <c r="Z62" s="521"/>
      <c r="AA62" s="521"/>
      <c r="AB62" s="521"/>
      <c r="AC62" s="511" t="s">
        <v>174</v>
      </c>
      <c r="AD62" s="511"/>
      <c r="AE62" s="511"/>
      <c r="AF62" s="511"/>
      <c r="AG62" s="512"/>
      <c r="AH62" s="512"/>
      <c r="AI62" s="512"/>
      <c r="AJ62" s="512"/>
      <c r="AK62" s="336"/>
      <c r="AL62" s="336"/>
    </row>
    <row r="63" spans="1:38" ht="19.5" customHeight="1">
      <c r="A63" s="509" t="s">
        <v>175</v>
      </c>
      <c r="B63" s="509"/>
      <c r="C63" s="521" t="s">
        <v>176</v>
      </c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21"/>
      <c r="T63" s="521"/>
      <c r="U63" s="521"/>
      <c r="V63" s="521"/>
      <c r="W63" s="521"/>
      <c r="X63" s="521"/>
      <c r="Y63" s="521"/>
      <c r="Z63" s="521"/>
      <c r="AA63" s="521"/>
      <c r="AB63" s="521"/>
      <c r="AC63" s="511" t="s">
        <v>177</v>
      </c>
      <c r="AD63" s="511"/>
      <c r="AE63" s="511"/>
      <c r="AF63" s="511"/>
      <c r="AG63" s="512"/>
      <c r="AH63" s="512"/>
      <c r="AI63" s="512"/>
      <c r="AJ63" s="512"/>
      <c r="AK63" s="336"/>
      <c r="AL63" s="336"/>
    </row>
    <row r="64" spans="1:38" ht="29.25" customHeight="1">
      <c r="A64" s="509" t="s">
        <v>178</v>
      </c>
      <c r="B64" s="509"/>
      <c r="C64" s="521" t="s">
        <v>179</v>
      </c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21"/>
      <c r="U64" s="521"/>
      <c r="V64" s="521"/>
      <c r="W64" s="521"/>
      <c r="X64" s="521"/>
      <c r="Y64" s="521"/>
      <c r="Z64" s="521"/>
      <c r="AA64" s="521"/>
      <c r="AB64" s="521"/>
      <c r="AC64" s="511" t="s">
        <v>180</v>
      </c>
      <c r="AD64" s="511"/>
      <c r="AE64" s="511"/>
      <c r="AF64" s="511"/>
      <c r="AG64" s="512"/>
      <c r="AH64" s="512"/>
      <c r="AI64" s="512"/>
      <c r="AJ64" s="512"/>
      <c r="AK64" s="336"/>
      <c r="AL64" s="336"/>
    </row>
    <row r="65" spans="1:38" ht="29.25" customHeight="1">
      <c r="A65" s="509" t="s">
        <v>181</v>
      </c>
      <c r="B65" s="509"/>
      <c r="C65" s="521" t="s">
        <v>182</v>
      </c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11" t="s">
        <v>183</v>
      </c>
      <c r="AD65" s="511"/>
      <c r="AE65" s="511"/>
      <c r="AF65" s="511"/>
      <c r="AG65" s="512"/>
      <c r="AH65" s="512"/>
      <c r="AI65" s="512"/>
      <c r="AJ65" s="512"/>
      <c r="AK65" s="336"/>
      <c r="AL65" s="336"/>
    </row>
    <row r="66" spans="1:38" ht="29.25" customHeight="1">
      <c r="A66" s="509" t="s">
        <v>184</v>
      </c>
      <c r="B66" s="509"/>
      <c r="C66" s="521" t="s">
        <v>185</v>
      </c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11" t="s">
        <v>186</v>
      </c>
      <c r="AD66" s="511"/>
      <c r="AE66" s="511"/>
      <c r="AF66" s="511"/>
      <c r="AG66" s="512"/>
      <c r="AH66" s="512"/>
      <c r="AI66" s="512"/>
      <c r="AJ66" s="512"/>
      <c r="AK66" s="336"/>
      <c r="AL66" s="336"/>
    </row>
    <row r="67" spans="1:38" ht="19.5" customHeight="1">
      <c r="A67" s="509" t="s">
        <v>187</v>
      </c>
      <c r="B67" s="509"/>
      <c r="C67" s="521" t="s">
        <v>188</v>
      </c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11" t="s">
        <v>189</v>
      </c>
      <c r="AD67" s="511"/>
      <c r="AE67" s="511"/>
      <c r="AF67" s="511"/>
      <c r="AG67" s="512">
        <v>2454945</v>
      </c>
      <c r="AH67" s="512"/>
      <c r="AI67" s="512"/>
      <c r="AJ67" s="512"/>
      <c r="AK67" s="336"/>
      <c r="AL67" s="336"/>
    </row>
    <row r="68" spans="1:38" ht="29.25" customHeight="1">
      <c r="A68" s="509" t="s">
        <v>190</v>
      </c>
      <c r="B68" s="509"/>
      <c r="C68" s="521" t="s">
        <v>191</v>
      </c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11" t="s">
        <v>192</v>
      </c>
      <c r="AD68" s="511"/>
      <c r="AE68" s="511"/>
      <c r="AF68" s="511"/>
      <c r="AG68" s="512"/>
      <c r="AH68" s="512"/>
      <c r="AI68" s="512"/>
      <c r="AJ68" s="512"/>
      <c r="AK68" s="336"/>
      <c r="AL68" s="336"/>
    </row>
    <row r="69" spans="1:38" ht="29.25" customHeight="1">
      <c r="A69" s="509" t="s">
        <v>193</v>
      </c>
      <c r="B69" s="509"/>
      <c r="C69" s="521" t="s">
        <v>194</v>
      </c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11" t="s">
        <v>195</v>
      </c>
      <c r="AD69" s="511"/>
      <c r="AE69" s="511"/>
      <c r="AF69" s="511"/>
      <c r="AG69" s="512"/>
      <c r="AH69" s="512"/>
      <c r="AI69" s="512"/>
      <c r="AJ69" s="512"/>
      <c r="AK69" s="336"/>
      <c r="AL69" s="336"/>
    </row>
    <row r="70" spans="1:38" ht="19.5" customHeight="1">
      <c r="A70" s="509" t="s">
        <v>196</v>
      </c>
      <c r="B70" s="509"/>
      <c r="C70" s="521" t="s">
        <v>197</v>
      </c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11" t="s">
        <v>198</v>
      </c>
      <c r="AD70" s="511"/>
      <c r="AE70" s="511"/>
      <c r="AF70" s="511"/>
      <c r="AG70" s="512"/>
      <c r="AH70" s="512"/>
      <c r="AI70" s="512"/>
      <c r="AJ70" s="512"/>
      <c r="AK70" s="336"/>
      <c r="AL70" s="336"/>
    </row>
    <row r="71" spans="1:38" ht="19.5" customHeight="1">
      <c r="A71" s="509" t="s">
        <v>199</v>
      </c>
      <c r="B71" s="509"/>
      <c r="C71" s="520" t="s">
        <v>200</v>
      </c>
      <c r="D71" s="520"/>
      <c r="E71" s="520"/>
      <c r="F71" s="520"/>
      <c r="G71" s="520"/>
      <c r="H71" s="520"/>
      <c r="I71" s="520"/>
      <c r="J71" s="520"/>
      <c r="K71" s="520"/>
      <c r="L71" s="520"/>
      <c r="M71" s="520"/>
      <c r="N71" s="520"/>
      <c r="O71" s="520"/>
      <c r="P71" s="520"/>
      <c r="Q71" s="520"/>
      <c r="R71" s="520"/>
      <c r="S71" s="520"/>
      <c r="T71" s="520"/>
      <c r="U71" s="520"/>
      <c r="V71" s="520"/>
      <c r="W71" s="520"/>
      <c r="X71" s="520"/>
      <c r="Y71" s="520"/>
      <c r="Z71" s="520"/>
      <c r="AA71" s="520"/>
      <c r="AB71" s="520"/>
      <c r="AC71" s="511" t="s">
        <v>201</v>
      </c>
      <c r="AD71" s="511"/>
      <c r="AE71" s="511"/>
      <c r="AF71" s="511"/>
      <c r="AG71" s="512"/>
      <c r="AH71" s="512"/>
      <c r="AI71" s="512"/>
      <c r="AJ71" s="512"/>
      <c r="AK71" s="336"/>
      <c r="AL71" s="336"/>
    </row>
    <row r="72" spans="1:38" ht="19.5" customHeight="1">
      <c r="A72" s="509" t="s">
        <v>202</v>
      </c>
      <c r="B72" s="509"/>
      <c r="C72" s="521" t="s">
        <v>203</v>
      </c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11" t="s">
        <v>206</v>
      </c>
      <c r="AD72" s="511"/>
      <c r="AE72" s="511"/>
      <c r="AF72" s="511"/>
      <c r="AG72" s="512">
        <v>400000</v>
      </c>
      <c r="AH72" s="512"/>
      <c r="AI72" s="512"/>
      <c r="AJ72" s="512"/>
      <c r="AK72" s="336"/>
      <c r="AL72" s="336"/>
    </row>
    <row r="73" spans="1:38" ht="19.5" customHeight="1">
      <c r="A73" s="509" t="s">
        <v>204</v>
      </c>
      <c r="B73" s="509"/>
      <c r="C73" s="520" t="s">
        <v>205</v>
      </c>
      <c r="D73" s="520"/>
      <c r="E73" s="520"/>
      <c r="F73" s="520"/>
      <c r="G73" s="520"/>
      <c r="H73" s="520"/>
      <c r="I73" s="520"/>
      <c r="J73" s="520"/>
      <c r="K73" s="520"/>
      <c r="L73" s="520"/>
      <c r="M73" s="520"/>
      <c r="N73" s="520"/>
      <c r="O73" s="520"/>
      <c r="P73" s="520"/>
      <c r="Q73" s="520"/>
      <c r="R73" s="520"/>
      <c r="S73" s="520"/>
      <c r="T73" s="520"/>
      <c r="U73" s="520"/>
      <c r="V73" s="520"/>
      <c r="W73" s="520"/>
      <c r="X73" s="520"/>
      <c r="Y73" s="520"/>
      <c r="Z73" s="520"/>
      <c r="AA73" s="520"/>
      <c r="AB73" s="520"/>
      <c r="AC73" s="511" t="s">
        <v>859</v>
      </c>
      <c r="AD73" s="511"/>
      <c r="AE73" s="511"/>
      <c r="AF73" s="511"/>
      <c r="AG73" s="512">
        <v>3001232</v>
      </c>
      <c r="AH73" s="512"/>
      <c r="AI73" s="512"/>
      <c r="AJ73" s="512"/>
      <c r="AK73" s="336"/>
      <c r="AL73" s="336"/>
    </row>
    <row r="74" spans="1:38" ht="19.5" customHeight="1">
      <c r="A74" s="513" t="s">
        <v>207</v>
      </c>
      <c r="B74" s="513"/>
      <c r="C74" s="514" t="s">
        <v>208</v>
      </c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  <c r="P74" s="514"/>
      <c r="Q74" s="514"/>
      <c r="R74" s="514"/>
      <c r="S74" s="514"/>
      <c r="T74" s="514"/>
      <c r="U74" s="514"/>
      <c r="V74" s="514"/>
      <c r="W74" s="514"/>
      <c r="X74" s="514"/>
      <c r="Y74" s="514"/>
      <c r="Z74" s="514"/>
      <c r="AA74" s="514"/>
      <c r="AB74" s="514"/>
      <c r="AC74" s="515" t="s">
        <v>209</v>
      </c>
      <c r="AD74" s="515"/>
      <c r="AE74" s="515"/>
      <c r="AF74" s="515"/>
      <c r="AG74" s="516">
        <f>SUM(AG62:AJ73)</f>
        <v>5856177</v>
      </c>
      <c r="AH74" s="516"/>
      <c r="AI74" s="516"/>
      <c r="AJ74" s="516"/>
      <c r="AK74" s="336"/>
      <c r="AL74" s="336"/>
    </row>
    <row r="75" spans="1:38" ht="19.5" customHeight="1">
      <c r="A75" s="509" t="s">
        <v>210</v>
      </c>
      <c r="B75" s="509"/>
      <c r="C75" s="519" t="s">
        <v>211</v>
      </c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9"/>
      <c r="AB75" s="519"/>
      <c r="AC75" s="511" t="s">
        <v>212</v>
      </c>
      <c r="AD75" s="511"/>
      <c r="AE75" s="511"/>
      <c r="AF75" s="511"/>
      <c r="AG75" s="512">
        <v>48203770</v>
      </c>
      <c r="AH75" s="512"/>
      <c r="AI75" s="512"/>
      <c r="AJ75" s="512"/>
      <c r="AK75" s="336"/>
      <c r="AL75" s="336"/>
    </row>
    <row r="76" spans="1:38" ht="19.5" customHeight="1">
      <c r="A76" s="509" t="s">
        <v>213</v>
      </c>
      <c r="B76" s="509"/>
      <c r="C76" s="519" t="s">
        <v>214</v>
      </c>
      <c r="D76" s="519"/>
      <c r="E76" s="519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519"/>
      <c r="X76" s="519"/>
      <c r="Y76" s="519"/>
      <c r="Z76" s="519"/>
      <c r="AA76" s="519"/>
      <c r="AB76" s="519"/>
      <c r="AC76" s="511" t="s">
        <v>215</v>
      </c>
      <c r="AD76" s="511"/>
      <c r="AE76" s="511"/>
      <c r="AF76" s="511"/>
      <c r="AG76" s="512"/>
      <c r="AH76" s="512"/>
      <c r="AI76" s="512"/>
      <c r="AJ76" s="512"/>
      <c r="AK76" s="336"/>
      <c r="AL76" s="336"/>
    </row>
    <row r="77" spans="1:38" ht="19.5" customHeight="1">
      <c r="A77" s="509" t="s">
        <v>216</v>
      </c>
      <c r="B77" s="509"/>
      <c r="C77" s="519" t="s">
        <v>217</v>
      </c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9"/>
      <c r="AB77" s="519"/>
      <c r="AC77" s="511" t="s">
        <v>218</v>
      </c>
      <c r="AD77" s="511"/>
      <c r="AE77" s="511"/>
      <c r="AF77" s="511"/>
      <c r="AG77" s="512"/>
      <c r="AH77" s="512"/>
      <c r="AI77" s="512"/>
      <c r="AJ77" s="512"/>
      <c r="AK77" s="336"/>
      <c r="AL77" s="336"/>
    </row>
    <row r="78" spans="1:38" ht="19.5" customHeight="1">
      <c r="A78" s="509" t="s">
        <v>219</v>
      </c>
      <c r="B78" s="509"/>
      <c r="C78" s="519" t="s">
        <v>220</v>
      </c>
      <c r="D78" s="519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1" t="s">
        <v>221</v>
      </c>
      <c r="AD78" s="511"/>
      <c r="AE78" s="511"/>
      <c r="AF78" s="511"/>
      <c r="AG78" s="512">
        <v>3184257</v>
      </c>
      <c r="AH78" s="512"/>
      <c r="AI78" s="512"/>
      <c r="AJ78" s="512"/>
      <c r="AK78" s="336"/>
      <c r="AL78" s="336"/>
    </row>
    <row r="79" spans="1:38" ht="19.5" customHeight="1">
      <c r="A79" s="509" t="s">
        <v>222</v>
      </c>
      <c r="B79" s="509"/>
      <c r="C79" s="518" t="s">
        <v>223</v>
      </c>
      <c r="D79" s="518"/>
      <c r="E79" s="518"/>
      <c r="F79" s="518"/>
      <c r="G79" s="518"/>
      <c r="H79" s="518"/>
      <c r="I79" s="518"/>
      <c r="J79" s="518"/>
      <c r="K79" s="518"/>
      <c r="L79" s="518"/>
      <c r="M79" s="518"/>
      <c r="N79" s="518"/>
      <c r="O79" s="518"/>
      <c r="P79" s="518"/>
      <c r="Q79" s="518"/>
      <c r="R79" s="518"/>
      <c r="S79" s="518"/>
      <c r="T79" s="518"/>
      <c r="U79" s="518"/>
      <c r="V79" s="518"/>
      <c r="W79" s="518"/>
      <c r="X79" s="518"/>
      <c r="Y79" s="518"/>
      <c r="Z79" s="518"/>
      <c r="AA79" s="518"/>
      <c r="AB79" s="518"/>
      <c r="AC79" s="511" t="s">
        <v>224</v>
      </c>
      <c r="AD79" s="511"/>
      <c r="AE79" s="511"/>
      <c r="AF79" s="511"/>
      <c r="AG79" s="512"/>
      <c r="AH79" s="512"/>
      <c r="AI79" s="512"/>
      <c r="AJ79" s="512"/>
      <c r="AK79" s="336"/>
      <c r="AL79" s="336"/>
    </row>
    <row r="80" spans="1:38" ht="19.5" customHeight="1">
      <c r="A80" s="509" t="s">
        <v>225</v>
      </c>
      <c r="B80" s="509"/>
      <c r="C80" s="518" t="s">
        <v>226</v>
      </c>
      <c r="D80" s="518"/>
      <c r="E80" s="518"/>
      <c r="F80" s="518"/>
      <c r="G80" s="518"/>
      <c r="H80" s="518"/>
      <c r="I80" s="518"/>
      <c r="J80" s="518"/>
      <c r="K80" s="518"/>
      <c r="L80" s="518"/>
      <c r="M80" s="518"/>
      <c r="N80" s="518"/>
      <c r="O80" s="518"/>
      <c r="P80" s="518"/>
      <c r="Q80" s="518"/>
      <c r="R80" s="518"/>
      <c r="S80" s="518"/>
      <c r="T80" s="518"/>
      <c r="U80" s="518"/>
      <c r="V80" s="518"/>
      <c r="W80" s="518"/>
      <c r="X80" s="518"/>
      <c r="Y80" s="518"/>
      <c r="Z80" s="518"/>
      <c r="AA80" s="518"/>
      <c r="AB80" s="518"/>
      <c r="AC80" s="511" t="s">
        <v>227</v>
      </c>
      <c r="AD80" s="511"/>
      <c r="AE80" s="511"/>
      <c r="AF80" s="511"/>
      <c r="AG80" s="512"/>
      <c r="AH80" s="512"/>
      <c r="AI80" s="512"/>
      <c r="AJ80" s="512"/>
      <c r="AK80" s="336"/>
      <c r="AL80" s="336"/>
    </row>
    <row r="81" spans="1:38" ht="19.5" customHeight="1">
      <c r="A81" s="509" t="s">
        <v>228</v>
      </c>
      <c r="B81" s="509"/>
      <c r="C81" s="518" t="s">
        <v>229</v>
      </c>
      <c r="D81" s="518"/>
      <c r="E81" s="518"/>
      <c r="F81" s="518"/>
      <c r="G81" s="518"/>
      <c r="H81" s="518"/>
      <c r="I81" s="518"/>
      <c r="J81" s="518"/>
      <c r="K81" s="518"/>
      <c r="L81" s="518"/>
      <c r="M81" s="518"/>
      <c r="N81" s="518"/>
      <c r="O81" s="518"/>
      <c r="P81" s="518"/>
      <c r="Q81" s="518"/>
      <c r="R81" s="518"/>
      <c r="S81" s="518"/>
      <c r="T81" s="518"/>
      <c r="U81" s="518"/>
      <c r="V81" s="518"/>
      <c r="W81" s="518"/>
      <c r="X81" s="518"/>
      <c r="Y81" s="518"/>
      <c r="Z81" s="518"/>
      <c r="AA81" s="518"/>
      <c r="AB81" s="518"/>
      <c r="AC81" s="511" t="s">
        <v>230</v>
      </c>
      <c r="AD81" s="511"/>
      <c r="AE81" s="511"/>
      <c r="AF81" s="511"/>
      <c r="AG81" s="512">
        <v>13874766</v>
      </c>
      <c r="AH81" s="512"/>
      <c r="AI81" s="512"/>
      <c r="AJ81" s="512"/>
      <c r="AK81" s="336"/>
      <c r="AL81" s="336"/>
    </row>
    <row r="82" spans="1:38" s="3" customFormat="1" ht="19.5" customHeight="1">
      <c r="A82" s="513" t="s">
        <v>231</v>
      </c>
      <c r="B82" s="513"/>
      <c r="C82" s="517" t="s">
        <v>232</v>
      </c>
      <c r="D82" s="517"/>
      <c r="E82" s="517"/>
      <c r="F82" s="517"/>
      <c r="G82" s="517"/>
      <c r="H82" s="517"/>
      <c r="I82" s="517"/>
      <c r="J82" s="517"/>
      <c r="K82" s="517"/>
      <c r="L82" s="517"/>
      <c r="M82" s="517"/>
      <c r="N82" s="517"/>
      <c r="O82" s="517"/>
      <c r="P82" s="517"/>
      <c r="Q82" s="517"/>
      <c r="R82" s="517"/>
      <c r="S82" s="517"/>
      <c r="T82" s="517"/>
      <c r="U82" s="517"/>
      <c r="V82" s="517"/>
      <c r="W82" s="517"/>
      <c r="X82" s="517"/>
      <c r="Y82" s="517"/>
      <c r="Z82" s="517"/>
      <c r="AA82" s="517"/>
      <c r="AB82" s="517"/>
      <c r="AC82" s="515" t="s">
        <v>233</v>
      </c>
      <c r="AD82" s="515"/>
      <c r="AE82" s="515"/>
      <c r="AF82" s="515"/>
      <c r="AG82" s="516">
        <f>SUM(AG75:AJ81)</f>
        <v>65262793</v>
      </c>
      <c r="AH82" s="516"/>
      <c r="AI82" s="516"/>
      <c r="AJ82" s="516"/>
      <c r="AK82" s="337"/>
      <c r="AL82" s="337"/>
    </row>
    <row r="83" spans="1:38" ht="19.5" customHeight="1">
      <c r="A83" s="509" t="s">
        <v>234</v>
      </c>
      <c r="B83" s="509"/>
      <c r="C83" s="510" t="s">
        <v>235</v>
      </c>
      <c r="D83" s="510"/>
      <c r="E83" s="510"/>
      <c r="F83" s="510"/>
      <c r="G83" s="510"/>
      <c r="H83" s="510"/>
      <c r="I83" s="510"/>
      <c r="J83" s="510"/>
      <c r="K83" s="510"/>
      <c r="L83" s="510"/>
      <c r="M83" s="510"/>
      <c r="N83" s="510"/>
      <c r="O83" s="510"/>
      <c r="P83" s="510"/>
      <c r="Q83" s="510"/>
      <c r="R83" s="510"/>
      <c r="S83" s="510"/>
      <c r="T83" s="510"/>
      <c r="U83" s="510"/>
      <c r="V83" s="510"/>
      <c r="W83" s="510"/>
      <c r="X83" s="510"/>
      <c r="Y83" s="510"/>
      <c r="Z83" s="510"/>
      <c r="AA83" s="510"/>
      <c r="AB83" s="510"/>
      <c r="AC83" s="511" t="s">
        <v>236</v>
      </c>
      <c r="AD83" s="511"/>
      <c r="AE83" s="511"/>
      <c r="AF83" s="511"/>
      <c r="AG83" s="512">
        <v>36112975</v>
      </c>
      <c r="AH83" s="512"/>
      <c r="AI83" s="512"/>
      <c r="AJ83" s="512"/>
      <c r="AK83" s="336"/>
      <c r="AL83" s="336"/>
    </row>
    <row r="84" spans="1:38" ht="19.5" customHeight="1">
      <c r="A84" s="509" t="s">
        <v>237</v>
      </c>
      <c r="B84" s="509"/>
      <c r="C84" s="510" t="s">
        <v>238</v>
      </c>
      <c r="D84" s="510"/>
      <c r="E84" s="510"/>
      <c r="F84" s="510"/>
      <c r="G84" s="510"/>
      <c r="H84" s="510"/>
      <c r="I84" s="510"/>
      <c r="J84" s="510"/>
      <c r="K84" s="510"/>
      <c r="L84" s="510"/>
      <c r="M84" s="510"/>
      <c r="N84" s="510"/>
      <c r="O84" s="510"/>
      <c r="P84" s="510"/>
      <c r="Q84" s="510"/>
      <c r="R84" s="510"/>
      <c r="S84" s="510"/>
      <c r="T84" s="510"/>
      <c r="U84" s="510"/>
      <c r="V84" s="510"/>
      <c r="W84" s="510"/>
      <c r="X84" s="510"/>
      <c r="Y84" s="510"/>
      <c r="Z84" s="510"/>
      <c r="AA84" s="510"/>
      <c r="AB84" s="510"/>
      <c r="AC84" s="511" t="s">
        <v>239</v>
      </c>
      <c r="AD84" s="511"/>
      <c r="AE84" s="511"/>
      <c r="AF84" s="511"/>
      <c r="AG84" s="512"/>
      <c r="AH84" s="512"/>
      <c r="AI84" s="512"/>
      <c r="AJ84" s="512"/>
      <c r="AK84" s="336"/>
      <c r="AL84" s="336"/>
    </row>
    <row r="85" spans="1:38" ht="19.5" customHeight="1">
      <c r="A85" s="509" t="s">
        <v>240</v>
      </c>
      <c r="B85" s="509"/>
      <c r="C85" s="510" t="s">
        <v>241</v>
      </c>
      <c r="D85" s="510"/>
      <c r="E85" s="510"/>
      <c r="F85" s="510"/>
      <c r="G85" s="510"/>
      <c r="H85" s="510"/>
      <c r="I85" s="510"/>
      <c r="J85" s="510"/>
      <c r="K85" s="510"/>
      <c r="L85" s="510"/>
      <c r="M85" s="510"/>
      <c r="N85" s="510"/>
      <c r="O85" s="510"/>
      <c r="P85" s="510"/>
      <c r="Q85" s="510"/>
      <c r="R85" s="510"/>
      <c r="S85" s="510"/>
      <c r="T85" s="510"/>
      <c r="U85" s="510"/>
      <c r="V85" s="510"/>
      <c r="W85" s="510"/>
      <c r="X85" s="510"/>
      <c r="Y85" s="510"/>
      <c r="Z85" s="510"/>
      <c r="AA85" s="510"/>
      <c r="AB85" s="510"/>
      <c r="AC85" s="511" t="s">
        <v>242</v>
      </c>
      <c r="AD85" s="511"/>
      <c r="AE85" s="511"/>
      <c r="AF85" s="511"/>
      <c r="AG85" s="512">
        <v>157480</v>
      </c>
      <c r="AH85" s="512"/>
      <c r="AI85" s="512"/>
      <c r="AJ85" s="512"/>
      <c r="AK85" s="336"/>
      <c r="AL85" s="336"/>
    </row>
    <row r="86" spans="1:38" ht="19.5" customHeight="1">
      <c r="A86" s="509" t="s">
        <v>243</v>
      </c>
      <c r="B86" s="509"/>
      <c r="C86" s="510" t="s">
        <v>244</v>
      </c>
      <c r="D86" s="510"/>
      <c r="E86" s="510"/>
      <c r="F86" s="510"/>
      <c r="G86" s="510"/>
      <c r="H86" s="510"/>
      <c r="I86" s="510"/>
      <c r="J86" s="510"/>
      <c r="K86" s="510"/>
      <c r="L86" s="510"/>
      <c r="M86" s="510"/>
      <c r="N86" s="510"/>
      <c r="O86" s="510"/>
      <c r="P86" s="510"/>
      <c r="Q86" s="510"/>
      <c r="R86" s="510"/>
      <c r="S86" s="510"/>
      <c r="T86" s="510"/>
      <c r="U86" s="510"/>
      <c r="V86" s="510"/>
      <c r="W86" s="510"/>
      <c r="X86" s="510"/>
      <c r="Y86" s="510"/>
      <c r="Z86" s="510"/>
      <c r="AA86" s="510"/>
      <c r="AB86" s="510"/>
      <c r="AC86" s="511" t="s">
        <v>245</v>
      </c>
      <c r="AD86" s="511"/>
      <c r="AE86" s="511"/>
      <c r="AF86" s="511"/>
      <c r="AG86" s="512">
        <v>9793025</v>
      </c>
      <c r="AH86" s="512"/>
      <c r="AI86" s="512"/>
      <c r="AJ86" s="512"/>
      <c r="AK86" s="336"/>
      <c r="AL86" s="336"/>
    </row>
    <row r="87" spans="1:38" s="3" customFormat="1" ht="19.5" customHeight="1">
      <c r="A87" s="513" t="s">
        <v>246</v>
      </c>
      <c r="B87" s="513"/>
      <c r="C87" s="514" t="s">
        <v>247</v>
      </c>
      <c r="D87" s="514"/>
      <c r="E87" s="514"/>
      <c r="F87" s="514"/>
      <c r="G87" s="514"/>
      <c r="H87" s="514"/>
      <c r="I87" s="514"/>
      <c r="J87" s="514"/>
      <c r="K87" s="514"/>
      <c r="L87" s="514"/>
      <c r="M87" s="514"/>
      <c r="N87" s="514"/>
      <c r="O87" s="514"/>
      <c r="P87" s="514"/>
      <c r="Q87" s="514"/>
      <c r="R87" s="514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5" t="s">
        <v>248</v>
      </c>
      <c r="AD87" s="515"/>
      <c r="AE87" s="515"/>
      <c r="AF87" s="515"/>
      <c r="AG87" s="516">
        <f>SUM(AG83:AJ86)</f>
        <v>46063480</v>
      </c>
      <c r="AH87" s="516"/>
      <c r="AI87" s="516"/>
      <c r="AJ87" s="516"/>
      <c r="AK87" s="337"/>
      <c r="AL87" s="337"/>
    </row>
    <row r="88" spans="1:38" ht="29.25" customHeight="1">
      <c r="A88" s="509" t="s">
        <v>249</v>
      </c>
      <c r="B88" s="509"/>
      <c r="C88" s="510" t="s">
        <v>250</v>
      </c>
      <c r="D88" s="510"/>
      <c r="E88" s="510"/>
      <c r="F88" s="510"/>
      <c r="G88" s="510"/>
      <c r="H88" s="510"/>
      <c r="I88" s="510"/>
      <c r="J88" s="510"/>
      <c r="K88" s="510"/>
      <c r="L88" s="510"/>
      <c r="M88" s="510"/>
      <c r="N88" s="510"/>
      <c r="O88" s="510"/>
      <c r="P88" s="510"/>
      <c r="Q88" s="510"/>
      <c r="R88" s="510"/>
      <c r="S88" s="510"/>
      <c r="T88" s="510"/>
      <c r="U88" s="510"/>
      <c r="V88" s="510"/>
      <c r="W88" s="510"/>
      <c r="X88" s="510"/>
      <c r="Y88" s="510"/>
      <c r="Z88" s="510"/>
      <c r="AA88" s="510"/>
      <c r="AB88" s="510"/>
      <c r="AC88" s="511" t="s">
        <v>251</v>
      </c>
      <c r="AD88" s="511"/>
      <c r="AE88" s="511"/>
      <c r="AF88" s="511"/>
      <c r="AG88" s="512"/>
      <c r="AH88" s="512"/>
      <c r="AI88" s="512"/>
      <c r="AJ88" s="512"/>
      <c r="AK88" s="336"/>
      <c r="AL88" s="336"/>
    </row>
    <row r="89" spans="1:38" ht="29.25" customHeight="1">
      <c r="A89" s="509" t="s">
        <v>252</v>
      </c>
      <c r="B89" s="509"/>
      <c r="C89" s="510" t="s">
        <v>253</v>
      </c>
      <c r="D89" s="510"/>
      <c r="E89" s="510"/>
      <c r="F89" s="510"/>
      <c r="G89" s="510"/>
      <c r="H89" s="510"/>
      <c r="I89" s="510"/>
      <c r="J89" s="510"/>
      <c r="K89" s="510"/>
      <c r="L89" s="510"/>
      <c r="M89" s="510"/>
      <c r="N89" s="510"/>
      <c r="O89" s="510"/>
      <c r="P89" s="510"/>
      <c r="Q89" s="510"/>
      <c r="R89" s="510"/>
      <c r="S89" s="510"/>
      <c r="T89" s="510"/>
      <c r="U89" s="510"/>
      <c r="V89" s="510"/>
      <c r="W89" s="510"/>
      <c r="X89" s="510"/>
      <c r="Y89" s="510"/>
      <c r="Z89" s="510"/>
      <c r="AA89" s="510"/>
      <c r="AB89" s="510"/>
      <c r="AC89" s="511" t="s">
        <v>254</v>
      </c>
      <c r="AD89" s="511"/>
      <c r="AE89" s="511"/>
      <c r="AF89" s="511"/>
      <c r="AG89" s="512"/>
      <c r="AH89" s="512"/>
      <c r="AI89" s="512"/>
      <c r="AJ89" s="512"/>
      <c r="AK89" s="336"/>
      <c r="AL89" s="336"/>
    </row>
    <row r="90" spans="1:38" ht="29.25" customHeight="1">
      <c r="A90" s="509" t="s">
        <v>255</v>
      </c>
      <c r="B90" s="509"/>
      <c r="C90" s="510" t="s">
        <v>256</v>
      </c>
      <c r="D90" s="510"/>
      <c r="E90" s="510"/>
      <c r="F90" s="510"/>
      <c r="G90" s="510"/>
      <c r="H90" s="510"/>
      <c r="I90" s="510"/>
      <c r="J90" s="510"/>
      <c r="K90" s="510"/>
      <c r="L90" s="510"/>
      <c r="M90" s="510"/>
      <c r="N90" s="510"/>
      <c r="O90" s="510"/>
      <c r="P90" s="510"/>
      <c r="Q90" s="510"/>
      <c r="R90" s="510"/>
      <c r="S90" s="510"/>
      <c r="T90" s="510"/>
      <c r="U90" s="510"/>
      <c r="V90" s="510"/>
      <c r="W90" s="510"/>
      <c r="X90" s="510"/>
      <c r="Y90" s="510"/>
      <c r="Z90" s="510"/>
      <c r="AA90" s="510"/>
      <c r="AB90" s="510"/>
      <c r="AC90" s="511" t="s">
        <v>257</v>
      </c>
      <c r="AD90" s="511"/>
      <c r="AE90" s="511"/>
      <c r="AF90" s="511"/>
      <c r="AG90" s="512"/>
      <c r="AH90" s="512"/>
      <c r="AI90" s="512"/>
      <c r="AJ90" s="512"/>
      <c r="AK90" s="336"/>
      <c r="AL90" s="336"/>
    </row>
    <row r="91" spans="1:38" ht="19.5" customHeight="1">
      <c r="A91" s="509" t="s">
        <v>258</v>
      </c>
      <c r="B91" s="509"/>
      <c r="C91" s="510" t="s">
        <v>259</v>
      </c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  <c r="O91" s="510"/>
      <c r="P91" s="510"/>
      <c r="Q91" s="510"/>
      <c r="R91" s="510"/>
      <c r="S91" s="510"/>
      <c r="T91" s="510"/>
      <c r="U91" s="510"/>
      <c r="V91" s="510"/>
      <c r="W91" s="510"/>
      <c r="X91" s="510"/>
      <c r="Y91" s="510"/>
      <c r="Z91" s="510"/>
      <c r="AA91" s="510"/>
      <c r="AB91" s="510"/>
      <c r="AC91" s="511" t="s">
        <v>260</v>
      </c>
      <c r="AD91" s="511"/>
      <c r="AE91" s="511"/>
      <c r="AF91" s="511"/>
      <c r="AG91" s="512"/>
      <c r="AH91" s="512"/>
      <c r="AI91" s="512"/>
      <c r="AJ91" s="512"/>
      <c r="AK91" s="336"/>
      <c r="AL91" s="336"/>
    </row>
    <row r="92" spans="1:38" ht="29.25" customHeight="1">
      <c r="A92" s="509" t="s">
        <v>261</v>
      </c>
      <c r="B92" s="509"/>
      <c r="C92" s="510" t="s">
        <v>262</v>
      </c>
      <c r="D92" s="510"/>
      <c r="E92" s="510"/>
      <c r="F92" s="510"/>
      <c r="G92" s="510"/>
      <c r="H92" s="510"/>
      <c r="I92" s="510"/>
      <c r="J92" s="510"/>
      <c r="K92" s="510"/>
      <c r="L92" s="510"/>
      <c r="M92" s="510"/>
      <c r="N92" s="510"/>
      <c r="O92" s="510"/>
      <c r="P92" s="510"/>
      <c r="Q92" s="510"/>
      <c r="R92" s="510"/>
      <c r="S92" s="510"/>
      <c r="T92" s="510"/>
      <c r="U92" s="510"/>
      <c r="V92" s="510"/>
      <c r="W92" s="510"/>
      <c r="X92" s="510"/>
      <c r="Y92" s="510"/>
      <c r="Z92" s="510"/>
      <c r="AA92" s="510"/>
      <c r="AB92" s="510"/>
      <c r="AC92" s="511" t="s">
        <v>263</v>
      </c>
      <c r="AD92" s="511"/>
      <c r="AE92" s="511"/>
      <c r="AF92" s="511"/>
      <c r="AG92" s="512"/>
      <c r="AH92" s="512"/>
      <c r="AI92" s="512"/>
      <c r="AJ92" s="512"/>
      <c r="AK92" s="336"/>
      <c r="AL92" s="336"/>
    </row>
    <row r="93" spans="1:38" ht="29.25" customHeight="1">
      <c r="A93" s="509" t="s">
        <v>264</v>
      </c>
      <c r="B93" s="509"/>
      <c r="C93" s="510" t="s">
        <v>265</v>
      </c>
      <c r="D93" s="510"/>
      <c r="E93" s="510"/>
      <c r="F93" s="510"/>
      <c r="G93" s="510"/>
      <c r="H93" s="510"/>
      <c r="I93" s="510"/>
      <c r="J93" s="510"/>
      <c r="K93" s="510"/>
      <c r="L93" s="510"/>
      <c r="M93" s="510"/>
      <c r="N93" s="510"/>
      <c r="O93" s="510"/>
      <c r="P93" s="510"/>
      <c r="Q93" s="510"/>
      <c r="R93" s="510"/>
      <c r="S93" s="510"/>
      <c r="T93" s="510"/>
      <c r="U93" s="510"/>
      <c r="V93" s="510"/>
      <c r="W93" s="510"/>
      <c r="X93" s="510"/>
      <c r="Y93" s="510"/>
      <c r="Z93" s="510"/>
      <c r="AA93" s="510"/>
      <c r="AB93" s="510"/>
      <c r="AC93" s="511" t="s">
        <v>266</v>
      </c>
      <c r="AD93" s="511"/>
      <c r="AE93" s="511"/>
      <c r="AF93" s="511"/>
      <c r="AG93" s="512"/>
      <c r="AH93" s="512"/>
      <c r="AI93" s="512"/>
      <c r="AJ93" s="512"/>
      <c r="AK93" s="336"/>
      <c r="AL93" s="336"/>
    </row>
    <row r="94" spans="1:38" ht="19.5" customHeight="1">
      <c r="A94" s="509" t="s">
        <v>267</v>
      </c>
      <c r="B94" s="509"/>
      <c r="C94" s="510" t="s">
        <v>268</v>
      </c>
      <c r="D94" s="510"/>
      <c r="E94" s="510"/>
      <c r="F94" s="510"/>
      <c r="G94" s="510"/>
      <c r="H94" s="510"/>
      <c r="I94" s="510"/>
      <c r="J94" s="510"/>
      <c r="K94" s="510"/>
      <c r="L94" s="510"/>
      <c r="M94" s="510"/>
      <c r="N94" s="510"/>
      <c r="O94" s="510"/>
      <c r="P94" s="510"/>
      <c r="Q94" s="510"/>
      <c r="R94" s="510"/>
      <c r="S94" s="510"/>
      <c r="T94" s="510"/>
      <c r="U94" s="510"/>
      <c r="V94" s="510"/>
      <c r="W94" s="510"/>
      <c r="X94" s="510"/>
      <c r="Y94" s="510"/>
      <c r="Z94" s="510"/>
      <c r="AA94" s="510"/>
      <c r="AB94" s="510"/>
      <c r="AC94" s="511" t="s">
        <v>269</v>
      </c>
      <c r="AD94" s="511"/>
      <c r="AE94" s="511"/>
      <c r="AF94" s="511"/>
      <c r="AG94" s="512"/>
      <c r="AH94" s="512"/>
      <c r="AI94" s="512"/>
      <c r="AJ94" s="512"/>
      <c r="AK94" s="336"/>
      <c r="AL94" s="336"/>
    </row>
    <row r="95" spans="1:38" ht="19.5" customHeight="1">
      <c r="A95" s="509" t="s">
        <v>270</v>
      </c>
      <c r="B95" s="509"/>
      <c r="C95" s="510" t="s">
        <v>271</v>
      </c>
      <c r="D95" s="510"/>
      <c r="E95" s="510"/>
      <c r="F95" s="510"/>
      <c r="G95" s="510"/>
      <c r="H95" s="510"/>
      <c r="I95" s="510"/>
      <c r="J95" s="510"/>
      <c r="K95" s="510"/>
      <c r="L95" s="510"/>
      <c r="M95" s="510"/>
      <c r="N95" s="510"/>
      <c r="O95" s="510"/>
      <c r="P95" s="510"/>
      <c r="Q95" s="510"/>
      <c r="R95" s="510"/>
      <c r="S95" s="510"/>
      <c r="T95" s="510"/>
      <c r="U95" s="510"/>
      <c r="V95" s="510"/>
      <c r="W95" s="510"/>
      <c r="X95" s="510"/>
      <c r="Y95" s="510"/>
      <c r="Z95" s="510"/>
      <c r="AA95" s="510"/>
      <c r="AB95" s="510"/>
      <c r="AC95" s="511" t="s">
        <v>272</v>
      </c>
      <c r="AD95" s="511"/>
      <c r="AE95" s="511"/>
      <c r="AF95" s="511"/>
      <c r="AG95" s="512"/>
      <c r="AH95" s="512"/>
      <c r="AI95" s="512"/>
      <c r="AJ95" s="512"/>
      <c r="AK95" s="336"/>
      <c r="AL95" s="336"/>
    </row>
    <row r="96" spans="1:38" ht="19.5" customHeight="1">
      <c r="A96" s="513" t="s">
        <v>273</v>
      </c>
      <c r="B96" s="513"/>
      <c r="C96" s="514" t="s">
        <v>274</v>
      </c>
      <c r="D96" s="514"/>
      <c r="E96" s="514"/>
      <c r="F96" s="514"/>
      <c r="G96" s="514"/>
      <c r="H96" s="514"/>
      <c r="I96" s="514"/>
      <c r="J96" s="514"/>
      <c r="K96" s="514"/>
      <c r="L96" s="514"/>
      <c r="M96" s="514"/>
      <c r="N96" s="514"/>
      <c r="O96" s="514"/>
      <c r="P96" s="514"/>
      <c r="Q96" s="514"/>
      <c r="R96" s="514"/>
      <c r="S96" s="514"/>
      <c r="T96" s="514"/>
      <c r="U96" s="514"/>
      <c r="V96" s="514"/>
      <c r="W96" s="514"/>
      <c r="X96" s="514"/>
      <c r="Y96" s="514"/>
      <c r="Z96" s="514"/>
      <c r="AA96" s="514"/>
      <c r="AB96" s="514"/>
      <c r="AC96" s="515" t="s">
        <v>275</v>
      </c>
      <c r="AD96" s="515"/>
      <c r="AE96" s="515"/>
      <c r="AF96" s="515"/>
      <c r="AG96" s="516">
        <f>SUM(AG88:AJ95)</f>
        <v>0</v>
      </c>
      <c r="AH96" s="516"/>
      <c r="AI96" s="516"/>
      <c r="AJ96" s="516"/>
      <c r="AK96" s="336"/>
      <c r="AL96" s="336"/>
    </row>
    <row r="97" spans="1:38" s="3" customFormat="1" ht="19.5" customHeight="1">
      <c r="A97" s="513" t="s">
        <v>276</v>
      </c>
      <c r="B97" s="513"/>
      <c r="C97" s="517" t="s">
        <v>277</v>
      </c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5" t="s">
        <v>278</v>
      </c>
      <c r="AD97" s="515"/>
      <c r="AE97" s="515"/>
      <c r="AF97" s="515"/>
      <c r="AG97" s="516">
        <f>AG26+AG27+AG52+AG61+AG74+AG82+AG87+AG96</f>
        <v>168727173</v>
      </c>
      <c r="AH97" s="516"/>
      <c r="AI97" s="516"/>
      <c r="AJ97" s="516"/>
      <c r="AK97" s="337"/>
      <c r="AL97" s="337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3:32" ht="12.7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3:32" ht="12.7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29:32" ht="12.75">
      <c r="AC104" s="5"/>
      <c r="AD104" s="5"/>
      <c r="AE104" s="5"/>
      <c r="AF104" s="5"/>
    </row>
    <row r="105" spans="29:32" ht="12.75">
      <c r="AC105" s="5"/>
      <c r="AD105" s="5"/>
      <c r="AE105" s="5"/>
      <c r="AF105" s="5"/>
    </row>
    <row r="151" ht="12.75">
      <c r="AL151" s="336"/>
    </row>
    <row r="154" ht="12.75">
      <c r="AL154" s="336"/>
    </row>
  </sheetData>
  <sheetProtection/>
  <mergeCells count="372">
    <mergeCell ref="A2:AJ2"/>
    <mergeCell ref="A3:AJ3"/>
    <mergeCell ref="A4:AJ4"/>
    <mergeCell ref="A5:AJ5"/>
    <mergeCell ref="A8:B8"/>
    <mergeCell ref="C8:AB8"/>
    <mergeCell ref="AC8:AF8"/>
    <mergeCell ref="AG8:AJ8"/>
    <mergeCell ref="A7:B7"/>
    <mergeCell ref="C7:AB7"/>
    <mergeCell ref="AC7:AF7"/>
    <mergeCell ref="AG7:AJ7"/>
    <mergeCell ref="A6:B6"/>
    <mergeCell ref="C6:AB6"/>
    <mergeCell ref="AC6:AF6"/>
    <mergeCell ref="AG6:AJ6"/>
    <mergeCell ref="A10:B10"/>
    <mergeCell ref="C10:AB10"/>
    <mergeCell ref="AC10:AF10"/>
    <mergeCell ref="AG10:AJ10"/>
    <mergeCell ref="A9:B9"/>
    <mergeCell ref="C9:AB9"/>
    <mergeCell ref="AC9:AF9"/>
    <mergeCell ref="AG9:AJ9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6:B86"/>
    <mergeCell ref="C86:AB86"/>
    <mergeCell ref="AC86:AF86"/>
    <mergeCell ref="AG86:AJ86"/>
    <mergeCell ref="A85:B85"/>
    <mergeCell ref="C85:AB85"/>
    <mergeCell ref="AC85:AF85"/>
    <mergeCell ref="AG85:AJ85"/>
    <mergeCell ref="A88:B88"/>
    <mergeCell ref="C88:AB88"/>
    <mergeCell ref="AC88:AF88"/>
    <mergeCell ref="AG88:AJ88"/>
    <mergeCell ref="A87:B87"/>
    <mergeCell ref="C87:AB87"/>
    <mergeCell ref="AC87:AF87"/>
    <mergeCell ref="AG87:AJ87"/>
    <mergeCell ref="A90:B90"/>
    <mergeCell ref="C90:AB90"/>
    <mergeCell ref="AC90:AF90"/>
    <mergeCell ref="AG90:AJ90"/>
    <mergeCell ref="A89:B89"/>
    <mergeCell ref="C89:AB89"/>
    <mergeCell ref="AC89:AF89"/>
    <mergeCell ref="AG89:AJ89"/>
    <mergeCell ref="A92:B92"/>
    <mergeCell ref="C92:AB92"/>
    <mergeCell ref="AC92:AF92"/>
    <mergeCell ref="AG92:AJ92"/>
    <mergeCell ref="A91:B91"/>
    <mergeCell ref="C91:AB91"/>
    <mergeCell ref="AC91:AF91"/>
    <mergeCell ref="AG91:AJ91"/>
    <mergeCell ref="A97:B97"/>
    <mergeCell ref="C97:AB97"/>
    <mergeCell ref="AC97:AF97"/>
    <mergeCell ref="AG97:AJ97"/>
    <mergeCell ref="A94:B94"/>
    <mergeCell ref="C94:AB94"/>
    <mergeCell ref="AC94:AF94"/>
    <mergeCell ref="AG94:AJ94"/>
    <mergeCell ref="C95:AB95"/>
    <mergeCell ref="AC95:AF95"/>
    <mergeCell ref="A93:B93"/>
    <mergeCell ref="C93:AB93"/>
    <mergeCell ref="AC93:AF93"/>
    <mergeCell ref="AG93:AJ93"/>
    <mergeCell ref="A96:B96"/>
    <mergeCell ref="C96:AB96"/>
    <mergeCell ref="AC96:AF96"/>
    <mergeCell ref="AG96:AJ96"/>
    <mergeCell ref="A95:B95"/>
    <mergeCell ref="AG95:AJ9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96" r:id="rId1"/>
  <colBreaks count="1" manualBreakCount="1">
    <brk id="36" max="96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22" sqref="C22"/>
    </sheetView>
  </sheetViews>
  <sheetFormatPr defaultColWidth="8.00390625" defaultRowHeight="15"/>
  <cols>
    <col min="1" max="1" width="5.8515625" style="248" customWidth="1"/>
    <col min="2" max="2" width="26.421875" style="247" customWidth="1"/>
    <col min="3" max="3" width="9.57421875" style="247" customWidth="1"/>
    <col min="4" max="4" width="10.00390625" style="247" customWidth="1"/>
    <col min="5" max="5" width="8.7109375" style="247" customWidth="1"/>
    <col min="6" max="6" width="8.140625" style="247" customWidth="1"/>
    <col min="7" max="7" width="8.00390625" style="247" customWidth="1"/>
    <col min="8" max="8" width="9.00390625" style="247" customWidth="1"/>
    <col min="9" max="9" width="12.00390625" style="247" customWidth="1"/>
    <col min="10" max="16384" width="8.00390625" style="247" customWidth="1"/>
  </cols>
  <sheetData>
    <row r="1" spans="1:9" ht="25.5" customHeight="1">
      <c r="A1" s="694" t="s">
        <v>821</v>
      </c>
      <c r="B1" s="694"/>
      <c r="C1" s="694"/>
      <c r="D1" s="694"/>
      <c r="E1" s="694"/>
      <c r="F1" s="694"/>
      <c r="G1" s="694"/>
      <c r="H1" s="694"/>
      <c r="I1" s="694"/>
    </row>
    <row r="2" spans="1:9" ht="25.5" customHeight="1">
      <c r="A2" s="694" t="s">
        <v>865</v>
      </c>
      <c r="B2" s="694"/>
      <c r="C2" s="694"/>
      <c r="D2" s="694"/>
      <c r="E2" s="694"/>
      <c r="F2" s="694"/>
      <c r="G2" s="694"/>
      <c r="H2" s="694"/>
      <c r="I2" s="694"/>
    </row>
    <row r="3" spans="1:9" ht="36" customHeight="1">
      <c r="A3" s="694" t="s">
        <v>730</v>
      </c>
      <c r="B3" s="694"/>
      <c r="C3" s="694"/>
      <c r="D3" s="694"/>
      <c r="E3" s="694"/>
      <c r="F3" s="694"/>
      <c r="G3" s="694"/>
      <c r="H3" s="694"/>
      <c r="I3" s="694"/>
    </row>
    <row r="4" ht="33.75" customHeight="1" thickBot="1">
      <c r="I4" s="249" t="s">
        <v>849</v>
      </c>
    </row>
    <row r="5" spans="1:9" s="250" customFormat="1" ht="26.25" customHeight="1">
      <c r="A5" s="690" t="s">
        <v>2</v>
      </c>
      <c r="B5" s="692" t="s">
        <v>731</v>
      </c>
      <c r="C5" s="690" t="s">
        <v>732</v>
      </c>
      <c r="D5" s="690" t="s">
        <v>879</v>
      </c>
      <c r="E5" s="695" t="s">
        <v>733</v>
      </c>
      <c r="F5" s="696"/>
      <c r="G5" s="696"/>
      <c r="H5" s="697"/>
      <c r="I5" s="692" t="s">
        <v>556</v>
      </c>
    </row>
    <row r="6" spans="1:9" s="254" customFormat="1" ht="32.25" customHeight="1" thickBot="1">
      <c r="A6" s="691"/>
      <c r="B6" s="693"/>
      <c r="C6" s="693"/>
      <c r="D6" s="691"/>
      <c r="E6" s="251">
        <v>2018</v>
      </c>
      <c r="F6" s="252">
        <v>2019</v>
      </c>
      <c r="G6" s="252">
        <v>2020</v>
      </c>
      <c r="H6" s="253" t="s">
        <v>850</v>
      </c>
      <c r="I6" s="693"/>
    </row>
    <row r="7" spans="1:9" s="260" customFormat="1" ht="12.75" customHeight="1" thickBot="1">
      <c r="A7" s="255">
        <v>1</v>
      </c>
      <c r="B7" s="256">
        <v>2</v>
      </c>
      <c r="C7" s="257">
        <v>3</v>
      </c>
      <c r="D7" s="256">
        <v>4</v>
      </c>
      <c r="E7" s="255">
        <v>5</v>
      </c>
      <c r="F7" s="257">
        <v>6</v>
      </c>
      <c r="G7" s="257">
        <v>7</v>
      </c>
      <c r="H7" s="258">
        <v>8</v>
      </c>
      <c r="I7" s="259" t="s">
        <v>734</v>
      </c>
    </row>
    <row r="8" spans="1:9" ht="19.5" customHeight="1" thickBot="1">
      <c r="A8" s="261" t="s">
        <v>6</v>
      </c>
      <c r="B8" s="262" t="s">
        <v>735</v>
      </c>
      <c r="C8" s="263"/>
      <c r="D8" s="264">
        <f>SUM(D9:D10)</f>
        <v>0</v>
      </c>
      <c r="E8" s="265">
        <f>SUM(E9:E10)</f>
        <v>0</v>
      </c>
      <c r="F8" s="266">
        <f>SUM(F9:F10)</f>
        <v>0</v>
      </c>
      <c r="G8" s="266">
        <f>SUM(G9:G10)</f>
        <v>0</v>
      </c>
      <c r="H8" s="40">
        <f>SUM(H9:H10)</f>
        <v>0</v>
      </c>
      <c r="I8" s="267">
        <f>SUM(D8:H8)</f>
        <v>0</v>
      </c>
    </row>
    <row r="9" spans="1:9" ht="19.5" customHeight="1">
      <c r="A9" s="268" t="s">
        <v>7</v>
      </c>
      <c r="B9" s="269"/>
      <c r="C9" s="270"/>
      <c r="D9" s="271"/>
      <c r="E9" s="272"/>
      <c r="F9" s="25"/>
      <c r="G9" s="25"/>
      <c r="H9" s="26"/>
      <c r="I9" s="273">
        <f>SUM(D9:H9)</f>
        <v>0</v>
      </c>
    </row>
    <row r="10" spans="1:9" ht="19.5" customHeight="1" thickBot="1">
      <c r="A10" s="268" t="s">
        <v>8</v>
      </c>
      <c r="B10" s="269"/>
      <c r="C10" s="270"/>
      <c r="D10" s="271"/>
      <c r="E10" s="272"/>
      <c r="F10" s="25"/>
      <c r="G10" s="25"/>
      <c r="H10" s="26"/>
      <c r="I10" s="273">
        <f>SUM(D10:H10)</f>
        <v>0</v>
      </c>
    </row>
    <row r="11" spans="1:9" ht="25.5" customHeight="1" thickBot="1">
      <c r="A11" s="261" t="s">
        <v>9</v>
      </c>
      <c r="B11" s="274" t="s">
        <v>736</v>
      </c>
      <c r="C11" s="275"/>
      <c r="D11" s="264">
        <f aca="true" t="shared" si="0" ref="D11:I11">SUM(D12:D14)</f>
        <v>0</v>
      </c>
      <c r="E11" s="264">
        <f t="shared" si="0"/>
        <v>0</v>
      </c>
      <c r="F11" s="264">
        <f t="shared" si="0"/>
        <v>0</v>
      </c>
      <c r="G11" s="264">
        <f t="shared" si="0"/>
        <v>0</v>
      </c>
      <c r="H11" s="264">
        <f t="shared" si="0"/>
        <v>0</v>
      </c>
      <c r="I11" s="264">
        <f t="shared" si="0"/>
        <v>0</v>
      </c>
    </row>
    <row r="12" spans="1:9" ht="19.5" customHeight="1">
      <c r="A12" s="268" t="s">
        <v>527</v>
      </c>
      <c r="B12" s="269"/>
      <c r="C12" s="270"/>
      <c r="D12" s="271"/>
      <c r="E12" s="272"/>
      <c r="F12" s="25"/>
      <c r="G12" s="25"/>
      <c r="H12" s="26"/>
      <c r="I12" s="273">
        <f aca="true" t="shared" si="1" ref="I12:I22">SUM(D12:H12)</f>
        <v>0</v>
      </c>
    </row>
    <row r="13" spans="1:9" ht="19.5" customHeight="1">
      <c r="A13" s="268" t="s">
        <v>528</v>
      </c>
      <c r="B13" s="269"/>
      <c r="C13" s="270"/>
      <c r="D13" s="271"/>
      <c r="E13" s="272"/>
      <c r="F13" s="25"/>
      <c r="G13" s="25"/>
      <c r="H13" s="26"/>
      <c r="I13" s="273">
        <f t="shared" si="1"/>
        <v>0</v>
      </c>
    </row>
    <row r="14" spans="1:9" ht="19.5" customHeight="1" thickBot="1">
      <c r="A14" s="276">
        <v>7</v>
      </c>
      <c r="B14" s="277"/>
      <c r="C14" s="278"/>
      <c r="D14" s="279">
        <v>0</v>
      </c>
      <c r="E14" s="280"/>
      <c r="F14" s="281"/>
      <c r="G14" s="281"/>
      <c r="H14" s="282"/>
      <c r="I14" s="273">
        <f t="shared" si="1"/>
        <v>0</v>
      </c>
    </row>
    <row r="15" spans="1:9" ht="19.5" customHeight="1" thickBot="1">
      <c r="A15" s="261" t="s">
        <v>530</v>
      </c>
      <c r="B15" s="274" t="s">
        <v>737</v>
      </c>
      <c r="C15" s="275"/>
      <c r="D15" s="264">
        <f>SUM(D16:D16)</f>
        <v>0</v>
      </c>
      <c r="E15" s="267">
        <f>SUM(E16:E17)</f>
        <v>0</v>
      </c>
      <c r="F15" s="267">
        <f>SUM(F16:F17)</f>
        <v>0</v>
      </c>
      <c r="G15" s="267">
        <f>SUM(G16:G17)</f>
        <v>0</v>
      </c>
      <c r="H15" s="267">
        <f>SUM(H16:H17)</f>
        <v>0</v>
      </c>
      <c r="I15" s="267">
        <f>SUM(I16:I17)</f>
        <v>0</v>
      </c>
    </row>
    <row r="16" spans="1:9" ht="19.5" customHeight="1">
      <c r="A16" s="268" t="s">
        <v>531</v>
      </c>
      <c r="B16" s="269"/>
      <c r="C16" s="270">
        <v>2018</v>
      </c>
      <c r="D16" s="271">
        <v>0</v>
      </c>
      <c r="E16" s="272"/>
      <c r="F16" s="25"/>
      <c r="G16" s="25"/>
      <c r="H16" s="26"/>
      <c r="I16" s="273">
        <f t="shared" si="1"/>
        <v>0</v>
      </c>
    </row>
    <row r="17" spans="1:9" ht="19.5" customHeight="1" thickBot="1">
      <c r="A17" s="276" t="s">
        <v>532</v>
      </c>
      <c r="B17" s="277"/>
      <c r="C17" s="278"/>
      <c r="D17" s="279"/>
      <c r="E17" s="280"/>
      <c r="F17" s="281"/>
      <c r="G17" s="281"/>
      <c r="H17" s="282"/>
      <c r="I17" s="283">
        <f t="shared" si="1"/>
        <v>0</v>
      </c>
    </row>
    <row r="18" spans="1:10" ht="19.5" customHeight="1" thickBot="1">
      <c r="A18" s="276" t="s">
        <v>541</v>
      </c>
      <c r="B18" s="274" t="s">
        <v>738</v>
      </c>
      <c r="C18" s="275"/>
      <c r="D18" s="264">
        <f aca="true" t="shared" si="2" ref="D18:I18">SUM(D19:D19)</f>
        <v>0</v>
      </c>
      <c r="E18" s="267">
        <f t="shared" si="2"/>
        <v>0</v>
      </c>
      <c r="F18" s="267">
        <f t="shared" si="2"/>
        <v>0</v>
      </c>
      <c r="G18" s="267">
        <f t="shared" si="2"/>
        <v>0</v>
      </c>
      <c r="H18" s="267">
        <f t="shared" si="2"/>
        <v>0</v>
      </c>
      <c r="I18" s="267">
        <f t="shared" si="2"/>
        <v>0</v>
      </c>
      <c r="J18" s="284"/>
    </row>
    <row r="19" spans="1:9" ht="19.5" customHeight="1" thickBot="1">
      <c r="A19" s="276" t="s">
        <v>542</v>
      </c>
      <c r="B19" s="285"/>
      <c r="C19" s="286">
        <v>2018</v>
      </c>
      <c r="D19" s="287"/>
      <c r="E19" s="288"/>
      <c r="F19" s="289"/>
      <c r="G19" s="289"/>
      <c r="H19" s="290"/>
      <c r="I19" s="291">
        <f t="shared" si="1"/>
        <v>0</v>
      </c>
    </row>
    <row r="20" spans="1:9" ht="19.5" customHeight="1" thickBot="1">
      <c r="A20" s="276" t="s">
        <v>752</v>
      </c>
      <c r="B20" s="292" t="s">
        <v>740</v>
      </c>
      <c r="C20" s="275"/>
      <c r="D20" s="409">
        <f>SUM(D21:D21)</f>
        <v>0</v>
      </c>
      <c r="E20" s="410">
        <f>SUM(E21:E21)</f>
        <v>0</v>
      </c>
      <c r="F20" s="411">
        <f>SUM(F21:F21)</f>
        <v>0</v>
      </c>
      <c r="G20" s="411">
        <f>SUM(G21:G21)</f>
        <v>0</v>
      </c>
      <c r="H20" s="412">
        <f>SUM(H21:H21)</f>
        <v>0</v>
      </c>
      <c r="I20" s="413">
        <f t="shared" si="1"/>
        <v>0</v>
      </c>
    </row>
    <row r="21" spans="1:9" ht="19.5" customHeight="1" thickBot="1">
      <c r="A21" s="276" t="s">
        <v>753</v>
      </c>
      <c r="B21" s="296"/>
      <c r="C21" s="407">
        <v>2018</v>
      </c>
      <c r="D21" s="293"/>
      <c r="E21" s="294"/>
      <c r="F21" s="294"/>
      <c r="G21" s="294"/>
      <c r="H21" s="295"/>
      <c r="I21" s="414">
        <f t="shared" si="1"/>
        <v>0</v>
      </c>
    </row>
    <row r="22" spans="1:9" ht="19.5" customHeight="1" thickBot="1">
      <c r="A22" s="688" t="s">
        <v>739</v>
      </c>
      <c r="B22" s="689"/>
      <c r="C22" s="408"/>
      <c r="D22" s="405">
        <v>0</v>
      </c>
      <c r="E22" s="405">
        <f>E8+E11+E15+E18+E20</f>
        <v>0</v>
      </c>
      <c r="F22" s="405">
        <f>F8+F11+F15+F18+F20</f>
        <v>0</v>
      </c>
      <c r="G22" s="405">
        <f>G8+G11+G15+G18+G20</f>
        <v>0</v>
      </c>
      <c r="H22" s="406">
        <f>H8+H11+H15+H18+H20</f>
        <v>0</v>
      </c>
      <c r="I22" s="415">
        <f t="shared" si="1"/>
        <v>0</v>
      </c>
    </row>
  </sheetData>
  <sheetProtection/>
  <mergeCells count="10">
    <mergeCell ref="A22:B22"/>
    <mergeCell ref="A5:A6"/>
    <mergeCell ref="B5:B6"/>
    <mergeCell ref="C5:C6"/>
    <mergeCell ref="A3:I3"/>
    <mergeCell ref="A1:I1"/>
    <mergeCell ref="A2:I2"/>
    <mergeCell ref="E5:H5"/>
    <mergeCell ref="I5:I6"/>
    <mergeCell ref="D5:D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portrait" paperSize="9" scale="87" r:id="rId1"/>
  <headerFooter alignWithMargins="0">
    <oddHeader>&amp;R&amp;"Times New Roman CE,Normál" 15. melléklet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4.8515625" style="232" customWidth="1"/>
    <col min="2" max="2" width="58.8515625" style="232" customWidth="1"/>
    <col min="3" max="3" width="16.7109375" style="232" customWidth="1"/>
    <col min="4" max="16384" width="9.140625" style="232" customWidth="1"/>
  </cols>
  <sheetData>
    <row r="1" spans="1:3" ht="33.75" customHeight="1">
      <c r="A1" s="698" t="s">
        <v>820</v>
      </c>
      <c r="B1" s="698"/>
      <c r="C1" s="698"/>
    </row>
    <row r="2" spans="1:4" ht="15.75" customHeight="1" thickBot="1">
      <c r="A2" s="233"/>
      <c r="B2" s="233"/>
      <c r="C2" s="234" t="s">
        <v>848</v>
      </c>
      <c r="D2" s="235"/>
    </row>
    <row r="3" spans="1:3" ht="26.25" customHeight="1" thickBot="1">
      <c r="A3" s="236" t="s">
        <v>589</v>
      </c>
      <c r="B3" s="237" t="s">
        <v>721</v>
      </c>
      <c r="C3" s="297" t="s">
        <v>880</v>
      </c>
    </row>
    <row r="4" spans="1:3" ht="15.75" thickBot="1">
      <c r="A4" s="238">
        <v>1</v>
      </c>
      <c r="B4" s="239">
        <v>2</v>
      </c>
      <c r="C4" s="298">
        <v>3</v>
      </c>
    </row>
    <row r="5" spans="1:3" ht="15">
      <c r="A5" s="240" t="s">
        <v>6</v>
      </c>
      <c r="B5" s="241" t="s">
        <v>722</v>
      </c>
      <c r="C5" s="299">
        <v>12080000</v>
      </c>
    </row>
    <row r="6" spans="1:3" ht="24.75">
      <c r="A6" s="242" t="s">
        <v>7</v>
      </c>
      <c r="B6" s="243" t="s">
        <v>723</v>
      </c>
      <c r="C6" s="300"/>
    </row>
    <row r="7" spans="1:3" ht="15">
      <c r="A7" s="242" t="s">
        <v>8</v>
      </c>
      <c r="B7" s="244" t="s">
        <v>724</v>
      </c>
      <c r="C7" s="299"/>
    </row>
    <row r="8" spans="1:3" ht="24.75">
      <c r="A8" s="242" t="s">
        <v>9</v>
      </c>
      <c r="B8" s="244" t="s">
        <v>725</v>
      </c>
      <c r="C8" s="299"/>
    </row>
    <row r="9" spans="1:3" ht="15">
      <c r="A9" s="245" t="s">
        <v>527</v>
      </c>
      <c r="B9" s="244" t="s">
        <v>726</v>
      </c>
      <c r="C9" s="299"/>
    </row>
    <row r="10" spans="1:3" ht="15.75" thickBot="1">
      <c r="A10" s="242" t="s">
        <v>528</v>
      </c>
      <c r="B10" s="246" t="s">
        <v>727</v>
      </c>
      <c r="C10" s="299"/>
    </row>
    <row r="11" spans="1:3" ht="24.75" customHeight="1" thickBot="1">
      <c r="A11" s="699" t="s">
        <v>728</v>
      </c>
      <c r="B11" s="700"/>
      <c r="C11" s="301">
        <f>SUM(C5:C10)</f>
        <v>12080000</v>
      </c>
    </row>
    <row r="12" spans="1:3" ht="23.25" customHeight="1">
      <c r="A12" s="701" t="s">
        <v>729</v>
      </c>
      <c r="B12" s="701"/>
      <c r="C12" s="702"/>
    </row>
  </sheetData>
  <sheetProtection/>
  <mergeCells count="3">
    <mergeCell ref="A1:C1"/>
    <mergeCell ref="A11:B11"/>
    <mergeCell ref="A12:C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&amp;R16.melléklet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.421875" style="309" customWidth="1"/>
    <col min="2" max="2" width="59.421875" style="302" customWidth="1"/>
    <col min="3" max="3" width="18.57421875" style="310" customWidth="1"/>
    <col min="4" max="16384" width="9.140625" style="302" customWidth="1"/>
  </cols>
  <sheetData>
    <row r="1" ht="12.75">
      <c r="C1" s="311" t="s">
        <v>765</v>
      </c>
    </row>
    <row r="2" spans="1:3" ht="28.5" customHeight="1">
      <c r="A2" s="703" t="s">
        <v>881</v>
      </c>
      <c r="B2" s="703"/>
      <c r="C2" s="703"/>
    </row>
    <row r="3" spans="1:3" ht="21.75" customHeight="1">
      <c r="A3" s="303"/>
      <c r="B3" s="304" t="s">
        <v>692</v>
      </c>
      <c r="C3" s="305" t="s">
        <v>754</v>
      </c>
    </row>
    <row r="4" spans="1:3" ht="15.75">
      <c r="A4" s="303" t="s">
        <v>6</v>
      </c>
      <c r="B4" s="416" t="s">
        <v>780</v>
      </c>
      <c r="C4" s="370"/>
    </row>
    <row r="5" spans="1:3" ht="15.75">
      <c r="A5" s="303" t="s">
        <v>7</v>
      </c>
      <c r="B5" s="416" t="s">
        <v>781</v>
      </c>
      <c r="C5" s="370">
        <f>SUM(C6:C9)</f>
        <v>5699040</v>
      </c>
    </row>
    <row r="6" spans="1:3" ht="15">
      <c r="A6" s="303" t="s">
        <v>755</v>
      </c>
      <c r="B6" s="417" t="s">
        <v>782</v>
      </c>
      <c r="C6" s="371">
        <v>1697030</v>
      </c>
    </row>
    <row r="7" spans="1:3" ht="15">
      <c r="A7" s="303" t="s">
        <v>756</v>
      </c>
      <c r="B7" s="417" t="s">
        <v>757</v>
      </c>
      <c r="C7" s="371">
        <v>2624000</v>
      </c>
    </row>
    <row r="8" spans="1:3" ht="15">
      <c r="A8" s="303" t="s">
        <v>758</v>
      </c>
      <c r="B8" s="417" t="s">
        <v>783</v>
      </c>
      <c r="C8" s="371">
        <v>100000</v>
      </c>
    </row>
    <row r="9" spans="1:3" ht="15">
      <c r="A9" s="303" t="s">
        <v>759</v>
      </c>
      <c r="B9" s="417" t="s">
        <v>760</v>
      </c>
      <c r="C9" s="371">
        <v>1278010</v>
      </c>
    </row>
    <row r="10" spans="1:3" ht="15.75">
      <c r="A10" s="306" t="s">
        <v>8</v>
      </c>
      <c r="B10" s="418" t="s">
        <v>784</v>
      </c>
      <c r="C10" s="370">
        <v>5000000</v>
      </c>
    </row>
    <row r="11" spans="1:3" s="307" customFormat="1" ht="15.75">
      <c r="A11" s="306" t="s">
        <v>9</v>
      </c>
      <c r="B11" s="418" t="s">
        <v>816</v>
      </c>
      <c r="C11" s="370">
        <v>4827134</v>
      </c>
    </row>
    <row r="12" spans="1:3" s="307" customFormat="1" ht="15.75">
      <c r="A12" s="306" t="s">
        <v>528</v>
      </c>
      <c r="B12" s="418" t="s">
        <v>882</v>
      </c>
      <c r="C12" s="370">
        <v>585200</v>
      </c>
    </row>
    <row r="13" spans="1:3" ht="31.5">
      <c r="A13" s="303" t="s">
        <v>852</v>
      </c>
      <c r="B13" s="419" t="s">
        <v>761</v>
      </c>
      <c r="C13" s="370">
        <f>SUM(C4+C5+C10+C11+C12)</f>
        <v>16111374</v>
      </c>
    </row>
    <row r="14" spans="1:3" ht="15">
      <c r="A14" s="303" t="s">
        <v>9</v>
      </c>
      <c r="B14" s="416" t="s">
        <v>789</v>
      </c>
      <c r="C14" s="371">
        <v>4145000</v>
      </c>
    </row>
    <row r="15" spans="1:3" ht="15">
      <c r="A15" s="303" t="s">
        <v>527</v>
      </c>
      <c r="B15" s="416" t="s">
        <v>829</v>
      </c>
      <c r="C15" s="371">
        <v>830400</v>
      </c>
    </row>
    <row r="16" spans="1:3" ht="30">
      <c r="A16" s="303" t="s">
        <v>528</v>
      </c>
      <c r="B16" s="416" t="s">
        <v>851</v>
      </c>
      <c r="C16" s="371">
        <v>61560</v>
      </c>
    </row>
    <row r="17" spans="1:3" ht="15.75">
      <c r="A17" s="303" t="s">
        <v>853</v>
      </c>
      <c r="B17" s="419" t="s">
        <v>762</v>
      </c>
      <c r="C17" s="370">
        <f>SUM(C14:C16)</f>
        <v>5036960</v>
      </c>
    </row>
    <row r="18" spans="1:3" ht="31.5">
      <c r="A18" s="303" t="s">
        <v>854</v>
      </c>
      <c r="B18" s="419" t="s">
        <v>817</v>
      </c>
      <c r="C18" s="370">
        <v>1800000</v>
      </c>
    </row>
    <row r="19" spans="1:3" ht="15.75">
      <c r="A19" s="383" t="s">
        <v>530</v>
      </c>
      <c r="B19" s="419" t="s">
        <v>796</v>
      </c>
      <c r="C19" s="370">
        <f>SUM(C20:C21)</f>
        <v>0</v>
      </c>
    </row>
    <row r="20" spans="1:3" ht="15">
      <c r="A20" s="303" t="s">
        <v>799</v>
      </c>
      <c r="B20" s="417" t="s">
        <v>797</v>
      </c>
      <c r="C20" s="371"/>
    </row>
    <row r="21" spans="1:3" ht="15">
      <c r="A21" s="303" t="s">
        <v>800</v>
      </c>
      <c r="B21" s="417" t="s">
        <v>798</v>
      </c>
      <c r="C21" s="371"/>
    </row>
    <row r="22" spans="1:3" ht="15.75">
      <c r="A22" s="303" t="s">
        <v>531</v>
      </c>
      <c r="B22" s="419" t="s">
        <v>763</v>
      </c>
      <c r="C22" s="370"/>
    </row>
    <row r="23" spans="1:3" ht="23.25" customHeight="1">
      <c r="A23" s="308"/>
      <c r="B23" s="419" t="s">
        <v>764</v>
      </c>
      <c r="C23" s="370">
        <f>C13+C17+C19+C18+C22</f>
        <v>22948334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C130"/>
  <sheetViews>
    <sheetView tabSelected="1" zoomScalePageLayoutView="0" workbookViewId="0" topLeftCell="J1">
      <selection activeCell="B97" sqref="B97"/>
    </sheetView>
  </sheetViews>
  <sheetFormatPr defaultColWidth="9.140625" defaultRowHeight="15"/>
  <cols>
    <col min="1" max="1" width="4.00390625" style="0" bestFit="1" customWidth="1"/>
    <col min="2" max="2" width="66.28125" style="0" customWidth="1"/>
    <col min="8" max="12" width="9.8515625" style="0" bestFit="1" customWidth="1"/>
    <col min="26" max="26" width="9.8515625" style="0" bestFit="1" customWidth="1"/>
    <col min="27" max="27" width="10.8515625" style="0" bestFit="1" customWidth="1"/>
    <col min="28" max="28" width="100.28125" style="0" bestFit="1" customWidth="1"/>
  </cols>
  <sheetData>
    <row r="1" ht="15">
      <c r="B1" t="s">
        <v>895</v>
      </c>
    </row>
    <row r="2" ht="15">
      <c r="D2" t="s">
        <v>896</v>
      </c>
    </row>
    <row r="3" spans="1:29" ht="15">
      <c r="A3" s="400" t="s">
        <v>6</v>
      </c>
      <c r="B3" s="400" t="s">
        <v>7</v>
      </c>
      <c r="C3" s="400" t="s">
        <v>8</v>
      </c>
      <c r="D3" s="458" t="s">
        <v>984</v>
      </c>
      <c r="E3" s="458" t="s">
        <v>985</v>
      </c>
      <c r="F3" s="458" t="s">
        <v>986</v>
      </c>
      <c r="G3" s="458" t="s">
        <v>987</v>
      </c>
      <c r="H3" s="458" t="s">
        <v>988</v>
      </c>
      <c r="I3" s="458" t="s">
        <v>989</v>
      </c>
      <c r="J3" s="458" t="s">
        <v>990</v>
      </c>
      <c r="K3" s="458" t="s">
        <v>991</v>
      </c>
      <c r="L3" s="458" t="s">
        <v>992</v>
      </c>
      <c r="M3" s="458" t="s">
        <v>993</v>
      </c>
      <c r="N3" s="458" t="s">
        <v>994</v>
      </c>
      <c r="O3" s="458" t="s">
        <v>995</v>
      </c>
      <c r="P3" s="458" t="s">
        <v>996</v>
      </c>
      <c r="Q3" s="458" t="s">
        <v>997</v>
      </c>
      <c r="R3" s="458" t="s">
        <v>998</v>
      </c>
      <c r="S3" s="458" t="s">
        <v>999</v>
      </c>
      <c r="T3" s="458" t="s">
        <v>1000</v>
      </c>
      <c r="U3" s="458" t="s">
        <v>1001</v>
      </c>
      <c r="V3" s="458" t="s">
        <v>1002</v>
      </c>
      <c r="W3" s="458" t="s">
        <v>1003</v>
      </c>
      <c r="X3" s="458" t="s">
        <v>1004</v>
      </c>
      <c r="Y3" s="458">
        <v>107060</v>
      </c>
      <c r="Z3" s="458">
        <v>900020</v>
      </c>
      <c r="AA3" s="400" t="s">
        <v>897</v>
      </c>
      <c r="AB3" s="400"/>
      <c r="AC3" s="400"/>
    </row>
    <row r="4" spans="1:29" ht="15">
      <c r="A4" s="400">
        <v>1</v>
      </c>
      <c r="B4" s="400" t="s">
        <v>11</v>
      </c>
      <c r="C4" s="400" t="s">
        <v>12</v>
      </c>
      <c r="D4" s="400"/>
      <c r="E4" s="400"/>
      <c r="F4" s="400"/>
      <c r="G4" s="400"/>
      <c r="H4" s="400"/>
      <c r="I4" s="457">
        <v>7996244</v>
      </c>
      <c r="J4" s="400"/>
      <c r="K4" s="400"/>
      <c r="L4" s="400"/>
      <c r="M4" s="400"/>
      <c r="N4" s="400"/>
      <c r="O4" s="457">
        <v>2157750</v>
      </c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57">
        <v>10153994</v>
      </c>
      <c r="AB4" s="400" t="s">
        <v>11</v>
      </c>
      <c r="AC4" s="400" t="s">
        <v>12</v>
      </c>
    </row>
    <row r="5" spans="1:29" ht="15">
      <c r="A5" s="400">
        <v>9</v>
      </c>
      <c r="B5" s="400" t="s">
        <v>35</v>
      </c>
      <c r="C5" s="400" t="s">
        <v>36</v>
      </c>
      <c r="D5" s="400"/>
      <c r="E5" s="400"/>
      <c r="F5" s="400"/>
      <c r="G5" s="400"/>
      <c r="H5" s="400"/>
      <c r="I5" s="457">
        <v>91943</v>
      </c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57">
        <v>91943</v>
      </c>
      <c r="AB5" s="400" t="s">
        <v>898</v>
      </c>
      <c r="AC5" s="400"/>
    </row>
    <row r="6" spans="1:29" ht="15">
      <c r="A6" s="400">
        <v>13</v>
      </c>
      <c r="B6" s="400" t="s">
        <v>899</v>
      </c>
      <c r="C6" s="400" t="s">
        <v>48</v>
      </c>
      <c r="D6" s="400"/>
      <c r="E6" s="400"/>
      <c r="F6" s="400"/>
      <c r="G6" s="400"/>
      <c r="H6" s="400"/>
      <c r="I6" s="457">
        <v>31666</v>
      </c>
      <c r="J6" s="400"/>
      <c r="K6" s="400"/>
      <c r="L6" s="400"/>
      <c r="M6" s="400"/>
      <c r="N6" s="400"/>
      <c r="O6" s="457">
        <v>10300</v>
      </c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57">
        <v>41966</v>
      </c>
      <c r="AB6" s="400" t="s">
        <v>899</v>
      </c>
      <c r="AC6" s="400" t="s">
        <v>48</v>
      </c>
    </row>
    <row r="7" spans="1:29" ht="15">
      <c r="A7" s="400">
        <v>15</v>
      </c>
      <c r="B7" s="400" t="s">
        <v>50</v>
      </c>
      <c r="C7" s="400" t="s">
        <v>51</v>
      </c>
      <c r="D7" s="400"/>
      <c r="E7" s="400"/>
      <c r="F7" s="400"/>
      <c r="G7" s="400"/>
      <c r="H7" s="400"/>
      <c r="I7" s="400"/>
      <c r="J7" s="400"/>
      <c r="K7" s="400"/>
      <c r="L7" s="400"/>
      <c r="M7" s="400"/>
      <c r="N7" s="400"/>
      <c r="O7" s="400"/>
      <c r="P7" s="400"/>
      <c r="Q7" s="400"/>
      <c r="R7" s="400"/>
      <c r="S7" s="400"/>
      <c r="T7" s="400"/>
      <c r="U7" s="400"/>
      <c r="V7" s="400"/>
      <c r="W7" s="400"/>
      <c r="X7" s="400"/>
      <c r="Y7" s="400"/>
      <c r="Z7" s="400"/>
      <c r="AA7" s="400">
        <v>0</v>
      </c>
      <c r="AB7" s="400" t="s">
        <v>50</v>
      </c>
      <c r="AC7" s="400" t="s">
        <v>51</v>
      </c>
    </row>
    <row r="8" spans="1:29" ht="15">
      <c r="A8" s="400">
        <v>16</v>
      </c>
      <c r="B8" s="400" t="s">
        <v>53</v>
      </c>
      <c r="C8" s="400" t="s">
        <v>54</v>
      </c>
      <c r="D8" s="457">
        <v>2751720</v>
      </c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57">
        <v>2751720</v>
      </c>
      <c r="AB8" s="400" t="s">
        <v>53</v>
      </c>
      <c r="AC8" s="400" t="s">
        <v>54</v>
      </c>
    </row>
    <row r="9" spans="1:29" ht="15">
      <c r="A9" s="400">
        <v>18</v>
      </c>
      <c r="B9" s="400" t="s">
        <v>59</v>
      </c>
      <c r="C9" s="400" t="s">
        <v>60</v>
      </c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57">
        <v>160000</v>
      </c>
      <c r="U9" s="400"/>
      <c r="V9" s="400"/>
      <c r="W9" s="400"/>
      <c r="X9" s="400"/>
      <c r="Y9" s="400"/>
      <c r="Z9" s="400"/>
      <c r="AA9" s="457">
        <v>160000</v>
      </c>
      <c r="AB9" s="400" t="s">
        <v>59</v>
      </c>
      <c r="AC9" s="400" t="s">
        <v>60</v>
      </c>
    </row>
    <row r="10" spans="1:29" ht="15">
      <c r="A10" s="400">
        <v>19</v>
      </c>
      <c r="B10" s="400" t="s">
        <v>900</v>
      </c>
      <c r="C10" s="400" t="s">
        <v>63</v>
      </c>
      <c r="D10" s="400"/>
      <c r="E10" s="400"/>
      <c r="F10" s="400"/>
      <c r="G10" s="400"/>
      <c r="H10" s="400"/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>
        <v>0</v>
      </c>
      <c r="AB10" s="400" t="s">
        <v>900</v>
      </c>
      <c r="AC10" s="400" t="s">
        <v>63</v>
      </c>
    </row>
    <row r="11" spans="1:29" ht="15">
      <c r="A11" s="400">
        <v>20</v>
      </c>
      <c r="B11" s="400" t="s">
        <v>901</v>
      </c>
      <c r="C11" s="400" t="s">
        <v>66</v>
      </c>
      <c r="D11" s="457">
        <v>2751720</v>
      </c>
      <c r="E11" s="400">
        <v>0</v>
      </c>
      <c r="F11" s="400">
        <v>0</v>
      </c>
      <c r="G11" s="400">
        <v>0</v>
      </c>
      <c r="H11" s="400">
        <v>0</v>
      </c>
      <c r="I11" s="457">
        <v>8119853</v>
      </c>
      <c r="J11" s="400">
        <v>0</v>
      </c>
      <c r="K11" s="400">
        <v>0</v>
      </c>
      <c r="L11" s="400">
        <v>0</v>
      </c>
      <c r="M11" s="400">
        <v>0</v>
      </c>
      <c r="N11" s="400">
        <v>0</v>
      </c>
      <c r="O11" s="457">
        <v>2168050</v>
      </c>
      <c r="P11" s="400">
        <v>0</v>
      </c>
      <c r="Q11" s="400">
        <v>0</v>
      </c>
      <c r="R11" s="400">
        <v>0</v>
      </c>
      <c r="S11" s="400">
        <v>0</v>
      </c>
      <c r="T11" s="457">
        <v>160000</v>
      </c>
      <c r="U11" s="400">
        <v>0</v>
      </c>
      <c r="V11" s="400">
        <v>0</v>
      </c>
      <c r="W11" s="400">
        <v>0</v>
      </c>
      <c r="X11" s="400">
        <v>0</v>
      </c>
      <c r="Y11" s="400">
        <v>0</v>
      </c>
      <c r="Z11" s="400">
        <v>0</v>
      </c>
      <c r="AA11" s="457">
        <v>13199623</v>
      </c>
      <c r="AB11" s="400" t="s">
        <v>901</v>
      </c>
      <c r="AC11" s="400" t="s">
        <v>66</v>
      </c>
    </row>
    <row r="12" spans="1:29" ht="15">
      <c r="A12" s="400">
        <v>21</v>
      </c>
      <c r="B12" s="400" t="s">
        <v>902</v>
      </c>
      <c r="C12" s="400" t="s">
        <v>69</v>
      </c>
      <c r="D12" s="457">
        <v>471581</v>
      </c>
      <c r="E12" s="400"/>
      <c r="F12" s="400"/>
      <c r="G12" s="400"/>
      <c r="H12" s="400"/>
      <c r="I12" s="457">
        <v>805941</v>
      </c>
      <c r="J12" s="400"/>
      <c r="K12" s="400"/>
      <c r="L12" s="400"/>
      <c r="M12" s="400"/>
      <c r="N12" s="400"/>
      <c r="O12" s="457">
        <v>427064</v>
      </c>
      <c r="P12" s="400"/>
      <c r="Q12" s="400"/>
      <c r="R12" s="400"/>
      <c r="S12" s="400"/>
      <c r="T12" s="457">
        <v>65136</v>
      </c>
      <c r="U12" s="400"/>
      <c r="V12" s="400"/>
      <c r="W12" s="400"/>
      <c r="X12" s="400"/>
      <c r="Y12" s="400"/>
      <c r="Z12" s="400"/>
      <c r="AA12" s="457">
        <v>1769722</v>
      </c>
      <c r="AB12" s="400" t="s">
        <v>902</v>
      </c>
      <c r="AC12" s="400" t="s">
        <v>69</v>
      </c>
    </row>
    <row r="13" spans="1:29" ht="15">
      <c r="A13" s="400">
        <v>29</v>
      </c>
      <c r="B13" s="400" t="s">
        <v>71</v>
      </c>
      <c r="C13" s="400" t="s">
        <v>72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>
        <v>0</v>
      </c>
      <c r="AB13" s="400" t="s">
        <v>71</v>
      </c>
      <c r="AC13" s="400" t="s">
        <v>72</v>
      </c>
    </row>
    <row r="14" spans="1:29" ht="15">
      <c r="A14" s="400">
        <v>30</v>
      </c>
      <c r="B14" s="400" t="s">
        <v>74</v>
      </c>
      <c r="C14" s="400" t="s">
        <v>75</v>
      </c>
      <c r="D14" s="457">
        <v>188000</v>
      </c>
      <c r="E14" s="400"/>
      <c r="F14" s="400"/>
      <c r="G14" s="400"/>
      <c r="H14" s="400"/>
      <c r="I14" s="457">
        <v>1306861</v>
      </c>
      <c r="J14" s="457">
        <v>47244</v>
      </c>
      <c r="K14" s="400"/>
      <c r="L14" s="457">
        <v>39370</v>
      </c>
      <c r="M14" s="400"/>
      <c r="N14" s="457">
        <v>157480</v>
      </c>
      <c r="O14" s="457">
        <v>150000</v>
      </c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57">
        <v>1888955</v>
      </c>
      <c r="AB14" s="400" t="s">
        <v>74</v>
      </c>
      <c r="AC14" s="400" t="s">
        <v>75</v>
      </c>
    </row>
    <row r="15" spans="1:29" ht="15">
      <c r="A15" s="400">
        <v>32</v>
      </c>
      <c r="B15" s="400" t="s">
        <v>903</v>
      </c>
      <c r="C15" s="400" t="s">
        <v>81</v>
      </c>
      <c r="D15" s="400"/>
      <c r="E15" s="400"/>
      <c r="F15" s="400"/>
      <c r="G15" s="400"/>
      <c r="H15" s="400"/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>
        <v>0</v>
      </c>
      <c r="AB15" s="400" t="s">
        <v>903</v>
      </c>
      <c r="AC15" s="400" t="s">
        <v>81</v>
      </c>
    </row>
    <row r="16" spans="1:29" ht="15">
      <c r="A16" s="400">
        <v>33</v>
      </c>
      <c r="B16" s="400" t="s">
        <v>83</v>
      </c>
      <c r="C16" s="400" t="s">
        <v>84</v>
      </c>
      <c r="D16" s="457">
        <v>120000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57">
        <v>120000</v>
      </c>
      <c r="AB16" s="400" t="s">
        <v>83</v>
      </c>
      <c r="AC16" s="400" t="s">
        <v>84</v>
      </c>
    </row>
    <row r="17" spans="1:29" ht="15">
      <c r="A17" s="400">
        <v>34</v>
      </c>
      <c r="B17" s="400" t="s">
        <v>86</v>
      </c>
      <c r="C17" s="400" t="s">
        <v>87</v>
      </c>
      <c r="D17" s="457">
        <v>105000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57">
        <v>105000</v>
      </c>
      <c r="AB17" s="400" t="s">
        <v>86</v>
      </c>
      <c r="AC17" s="400" t="s">
        <v>87</v>
      </c>
    </row>
    <row r="18" spans="1:29" ht="15">
      <c r="A18" s="400">
        <v>35</v>
      </c>
      <c r="B18" s="400" t="s">
        <v>904</v>
      </c>
      <c r="C18" s="400" t="s">
        <v>90</v>
      </c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>
        <v>0</v>
      </c>
      <c r="AB18" s="400" t="s">
        <v>904</v>
      </c>
      <c r="AC18" s="400" t="s">
        <v>90</v>
      </c>
    </row>
    <row r="19" spans="1:29" ht="15">
      <c r="A19" s="400">
        <v>36</v>
      </c>
      <c r="B19" s="400" t="s">
        <v>92</v>
      </c>
      <c r="C19" s="400" t="s">
        <v>93</v>
      </c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>
        <v>0</v>
      </c>
      <c r="AB19" s="400" t="s">
        <v>92</v>
      </c>
      <c r="AC19" s="400" t="s">
        <v>93</v>
      </c>
    </row>
    <row r="20" spans="1:29" ht="15">
      <c r="A20" s="400"/>
      <c r="B20" s="400" t="s">
        <v>905</v>
      </c>
      <c r="C20" s="400"/>
      <c r="D20" s="400"/>
      <c r="E20" s="400"/>
      <c r="F20" s="400"/>
      <c r="G20" s="400"/>
      <c r="H20" s="400"/>
      <c r="I20" s="400"/>
      <c r="J20" s="400"/>
      <c r="K20" s="400"/>
      <c r="L20" s="400"/>
      <c r="M20" s="457">
        <v>1447614</v>
      </c>
      <c r="N20" s="400"/>
      <c r="O20" s="457">
        <v>387000</v>
      </c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57">
        <v>1834614</v>
      </c>
      <c r="AB20" s="400" t="s">
        <v>906</v>
      </c>
      <c r="AC20" s="400"/>
    </row>
    <row r="21" spans="1:29" ht="15">
      <c r="A21" s="400"/>
      <c r="B21" s="400" t="s">
        <v>907</v>
      </c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57">
        <v>35500</v>
      </c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57">
        <v>35500</v>
      </c>
      <c r="AB21" s="400" t="s">
        <v>908</v>
      </c>
      <c r="AC21" s="400"/>
    </row>
    <row r="22" spans="1:29" ht="15">
      <c r="A22" s="400"/>
      <c r="B22" s="400" t="s">
        <v>909</v>
      </c>
      <c r="C22" s="400"/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57">
        <v>148500</v>
      </c>
      <c r="P22" s="400"/>
      <c r="Q22" s="400"/>
      <c r="R22" s="400"/>
      <c r="S22" s="400"/>
      <c r="T22" s="457">
        <v>111000</v>
      </c>
      <c r="U22" s="400"/>
      <c r="V22" s="400"/>
      <c r="W22" s="400"/>
      <c r="X22" s="400"/>
      <c r="Y22" s="400"/>
      <c r="Z22" s="400"/>
      <c r="AA22" s="457">
        <v>259500</v>
      </c>
      <c r="AB22" s="400" t="s">
        <v>909</v>
      </c>
      <c r="AC22" s="400"/>
    </row>
    <row r="23" spans="1:29" ht="15">
      <c r="A23" s="400">
        <v>37</v>
      </c>
      <c r="B23" s="400" t="s">
        <v>95</v>
      </c>
      <c r="C23" s="400" t="s">
        <v>96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57">
        <v>48472</v>
      </c>
      <c r="W23" s="457">
        <v>2330205</v>
      </c>
      <c r="X23" s="400"/>
      <c r="Y23" s="400"/>
      <c r="Z23" s="400"/>
      <c r="AA23" s="457">
        <v>2378677</v>
      </c>
      <c r="AB23" s="400" t="s">
        <v>95</v>
      </c>
      <c r="AC23" s="400" t="s">
        <v>96</v>
      </c>
    </row>
    <row r="24" spans="1:29" ht="15">
      <c r="A24" s="400">
        <v>38</v>
      </c>
      <c r="B24" s="400" t="s">
        <v>910</v>
      </c>
      <c r="C24" s="400" t="s">
        <v>99</v>
      </c>
      <c r="D24" s="400"/>
      <c r="E24" s="400"/>
      <c r="F24" s="400"/>
      <c r="G24" s="400"/>
      <c r="H24" s="400"/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>
        <v>0</v>
      </c>
      <c r="AB24" s="400" t="s">
        <v>910</v>
      </c>
      <c r="AC24" s="400" t="s">
        <v>99</v>
      </c>
    </row>
    <row r="25" spans="1:29" ht="15">
      <c r="A25" s="400">
        <v>40</v>
      </c>
      <c r="B25" s="400" t="s">
        <v>101</v>
      </c>
      <c r="C25" s="400" t="s">
        <v>102</v>
      </c>
      <c r="D25" s="457">
        <v>15000</v>
      </c>
      <c r="E25" s="400"/>
      <c r="F25" s="400"/>
      <c r="G25" s="400"/>
      <c r="H25" s="400"/>
      <c r="I25" s="400"/>
      <c r="J25" s="400"/>
      <c r="K25" s="400"/>
      <c r="L25" s="400"/>
      <c r="M25" s="400"/>
      <c r="N25" s="400"/>
      <c r="O25" s="457">
        <v>50000</v>
      </c>
      <c r="P25" s="400"/>
      <c r="Q25" s="400"/>
      <c r="R25" s="400"/>
      <c r="S25" s="400"/>
      <c r="T25" s="457">
        <v>500000</v>
      </c>
      <c r="U25" s="400"/>
      <c r="V25" s="400"/>
      <c r="W25" s="400"/>
      <c r="X25" s="400"/>
      <c r="Y25" s="400"/>
      <c r="Z25" s="400"/>
      <c r="AA25" s="457">
        <v>565000</v>
      </c>
      <c r="AB25" s="400" t="s">
        <v>101</v>
      </c>
      <c r="AC25" s="400" t="s">
        <v>102</v>
      </c>
    </row>
    <row r="26" spans="1:29" ht="15">
      <c r="A26" s="400">
        <v>41</v>
      </c>
      <c r="B26" s="400" t="s">
        <v>911</v>
      </c>
      <c r="C26" s="400" t="s">
        <v>105</v>
      </c>
      <c r="D26" s="400"/>
      <c r="E26" s="400"/>
      <c r="F26" s="400"/>
      <c r="G26" s="400"/>
      <c r="H26" s="400"/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>
        <v>0</v>
      </c>
      <c r="AB26" s="400" t="s">
        <v>911</v>
      </c>
      <c r="AC26" s="400" t="s">
        <v>105</v>
      </c>
    </row>
    <row r="27" spans="1:29" ht="15">
      <c r="A27" s="400">
        <v>42</v>
      </c>
      <c r="B27" s="400" t="s">
        <v>912</v>
      </c>
      <c r="C27" s="400" t="s">
        <v>105</v>
      </c>
      <c r="D27" s="400"/>
      <c r="E27" s="400"/>
      <c r="F27" s="400"/>
      <c r="G27" s="400"/>
      <c r="H27" s="400"/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>
        <v>0</v>
      </c>
      <c r="AB27" s="400" t="s">
        <v>912</v>
      </c>
      <c r="AC27" s="400" t="s">
        <v>105</v>
      </c>
    </row>
    <row r="28" spans="1:29" ht="15">
      <c r="A28" s="400">
        <v>43</v>
      </c>
      <c r="B28" s="400" t="s">
        <v>107</v>
      </c>
      <c r="C28" s="400" t="s">
        <v>108</v>
      </c>
      <c r="D28" s="457">
        <v>200000</v>
      </c>
      <c r="E28" s="400"/>
      <c r="F28" s="400"/>
      <c r="G28" s="400"/>
      <c r="H28" s="400"/>
      <c r="I28" s="400"/>
      <c r="J28" s="457">
        <v>484665</v>
      </c>
      <c r="K28" s="457">
        <v>5102094</v>
      </c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57">
        <v>5786759</v>
      </c>
      <c r="AB28" s="400" t="s">
        <v>107</v>
      </c>
      <c r="AC28" s="400" t="s">
        <v>108</v>
      </c>
    </row>
    <row r="29" spans="1:29" ht="15">
      <c r="A29" s="400">
        <v>44</v>
      </c>
      <c r="B29" s="400" t="s">
        <v>913</v>
      </c>
      <c r="C29" s="400" t="s">
        <v>111</v>
      </c>
      <c r="D29" s="457">
        <v>51000</v>
      </c>
      <c r="E29" s="457">
        <v>70000</v>
      </c>
      <c r="F29" s="457">
        <v>677160</v>
      </c>
      <c r="G29" s="400"/>
      <c r="H29" s="400"/>
      <c r="I29" s="457">
        <v>168000</v>
      </c>
      <c r="J29" s="457">
        <v>238256</v>
      </c>
      <c r="K29" s="457">
        <v>1181590</v>
      </c>
      <c r="L29" s="457">
        <v>9738121</v>
      </c>
      <c r="M29" s="457">
        <v>318528</v>
      </c>
      <c r="N29" s="457">
        <v>1700000</v>
      </c>
      <c r="O29" s="457">
        <v>20000</v>
      </c>
      <c r="P29" s="400"/>
      <c r="Q29" s="457">
        <v>25250</v>
      </c>
      <c r="R29" s="400"/>
      <c r="S29" s="400"/>
      <c r="T29" s="457">
        <v>528894</v>
      </c>
      <c r="U29" s="400"/>
      <c r="V29" s="400"/>
      <c r="W29" s="457">
        <v>120000</v>
      </c>
      <c r="X29" s="400"/>
      <c r="Y29" s="400"/>
      <c r="Z29" s="400"/>
      <c r="AA29" s="457">
        <v>14836799</v>
      </c>
      <c r="AB29" s="400" t="s">
        <v>913</v>
      </c>
      <c r="AC29" s="400" t="s">
        <v>111</v>
      </c>
    </row>
    <row r="30" spans="1:29" ht="15">
      <c r="A30" s="400">
        <v>45</v>
      </c>
      <c r="B30" s="400" t="s">
        <v>914</v>
      </c>
      <c r="C30" s="400" t="s">
        <v>111</v>
      </c>
      <c r="D30" s="457">
        <v>212628</v>
      </c>
      <c r="E30" s="400"/>
      <c r="F30" s="400"/>
      <c r="G30" s="400"/>
      <c r="H30" s="400"/>
      <c r="I30" s="400"/>
      <c r="J30" s="400"/>
      <c r="K30" s="400"/>
      <c r="L30" s="400"/>
      <c r="M30" s="400"/>
      <c r="N30" s="457">
        <v>35400</v>
      </c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57">
        <v>248028</v>
      </c>
      <c r="AB30" s="400" t="s">
        <v>915</v>
      </c>
      <c r="AC30" s="400" t="s">
        <v>111</v>
      </c>
    </row>
    <row r="31" spans="1:29" ht="15">
      <c r="A31" s="400"/>
      <c r="B31" s="400" t="s">
        <v>916</v>
      </c>
      <c r="C31" s="400" t="s">
        <v>111</v>
      </c>
      <c r="D31" s="457">
        <v>410000</v>
      </c>
      <c r="E31" s="400"/>
      <c r="F31" s="400"/>
      <c r="G31" s="400"/>
      <c r="H31" s="400"/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57">
        <v>410000</v>
      </c>
      <c r="AB31" s="400" t="s">
        <v>916</v>
      </c>
      <c r="AC31" s="400" t="s">
        <v>111</v>
      </c>
    </row>
    <row r="32" spans="1:29" ht="15">
      <c r="A32" s="400">
        <v>46</v>
      </c>
      <c r="B32" s="400" t="s">
        <v>917</v>
      </c>
      <c r="C32" s="400" t="s">
        <v>114</v>
      </c>
      <c r="D32" s="400"/>
      <c r="E32" s="400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>
        <v>0</v>
      </c>
      <c r="AB32" s="400" t="s">
        <v>917</v>
      </c>
      <c r="AC32" s="400" t="s">
        <v>114</v>
      </c>
    </row>
    <row r="33" spans="1:29" ht="15">
      <c r="A33" s="400">
        <v>47</v>
      </c>
      <c r="B33" s="400" t="s">
        <v>116</v>
      </c>
      <c r="C33" s="400" t="s">
        <v>117</v>
      </c>
      <c r="D33" s="400"/>
      <c r="E33" s="400"/>
      <c r="F33" s="400"/>
      <c r="G33" s="400"/>
      <c r="H33" s="400"/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>
        <v>0</v>
      </c>
      <c r="AB33" s="400" t="s">
        <v>116</v>
      </c>
      <c r="AC33" s="400" t="s">
        <v>117</v>
      </c>
    </row>
    <row r="34" spans="1:29" ht="15">
      <c r="A34" s="400">
        <v>48</v>
      </c>
      <c r="B34" s="400" t="s">
        <v>119</v>
      </c>
      <c r="C34" s="400" t="s">
        <v>120</v>
      </c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>
        <v>0</v>
      </c>
      <c r="AB34" s="400" t="s">
        <v>119</v>
      </c>
      <c r="AC34" s="400" t="s">
        <v>120</v>
      </c>
    </row>
    <row r="35" spans="1:29" ht="15">
      <c r="A35" s="400">
        <v>49</v>
      </c>
      <c r="B35" s="400" t="s">
        <v>918</v>
      </c>
      <c r="C35" s="400" t="s">
        <v>123</v>
      </c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>
        <v>0</v>
      </c>
      <c r="AB35" s="400" t="s">
        <v>918</v>
      </c>
      <c r="AC35" s="400" t="s">
        <v>123</v>
      </c>
    </row>
    <row r="36" spans="1:29" ht="15">
      <c r="A36" s="400">
        <v>50</v>
      </c>
      <c r="B36" s="400" t="s">
        <v>125</v>
      </c>
      <c r="C36" s="400" t="s">
        <v>126</v>
      </c>
      <c r="D36" s="457">
        <v>120880</v>
      </c>
      <c r="E36" s="400"/>
      <c r="F36" s="457">
        <v>182830</v>
      </c>
      <c r="G36" s="400"/>
      <c r="H36" s="400"/>
      <c r="I36" s="457">
        <v>398212</v>
      </c>
      <c r="J36" s="457">
        <v>77085</v>
      </c>
      <c r="K36" s="457">
        <v>319028</v>
      </c>
      <c r="L36" s="457">
        <v>2639925</v>
      </c>
      <c r="M36" s="457">
        <v>476858</v>
      </c>
      <c r="N36" s="457">
        <v>42520</v>
      </c>
      <c r="O36" s="457">
        <v>166995</v>
      </c>
      <c r="P36" s="400"/>
      <c r="Q36" s="400"/>
      <c r="R36" s="400"/>
      <c r="S36" s="400"/>
      <c r="T36" s="457">
        <v>164970</v>
      </c>
      <c r="U36" s="400"/>
      <c r="V36" s="457">
        <v>13088</v>
      </c>
      <c r="W36" s="457">
        <v>629155</v>
      </c>
      <c r="X36" s="400"/>
      <c r="Y36" s="400"/>
      <c r="Z36" s="400"/>
      <c r="AA36" s="457">
        <v>5231546</v>
      </c>
      <c r="AB36" s="400" t="s">
        <v>125</v>
      </c>
      <c r="AC36" s="400" t="s">
        <v>126</v>
      </c>
    </row>
    <row r="37" spans="1:29" ht="15">
      <c r="A37" s="400">
        <v>59</v>
      </c>
      <c r="B37" s="400" t="s">
        <v>137</v>
      </c>
      <c r="C37" s="400" t="s">
        <v>138</v>
      </c>
      <c r="D37" s="457">
        <v>100000</v>
      </c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57">
        <v>100000</v>
      </c>
      <c r="AB37" s="400" t="s">
        <v>137</v>
      </c>
      <c r="AC37" s="400" t="s">
        <v>138</v>
      </c>
    </row>
    <row r="38" spans="1:29" ht="15">
      <c r="A38" s="400">
        <v>60</v>
      </c>
      <c r="B38" s="400" t="s">
        <v>919</v>
      </c>
      <c r="C38" s="400" t="s">
        <v>141</v>
      </c>
      <c r="D38" s="400"/>
      <c r="E38" s="400"/>
      <c r="F38" s="400"/>
      <c r="G38" s="400"/>
      <c r="H38" s="400"/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>
        <v>0</v>
      </c>
      <c r="AB38" s="400" t="s">
        <v>919</v>
      </c>
      <c r="AC38" s="400" t="s">
        <v>141</v>
      </c>
    </row>
    <row r="39" spans="1:29" ht="15">
      <c r="A39" s="400">
        <v>61</v>
      </c>
      <c r="B39" s="400" t="s">
        <v>920</v>
      </c>
      <c r="C39" s="400" t="s">
        <v>144</v>
      </c>
      <c r="D39" s="457">
        <v>1522508</v>
      </c>
      <c r="E39" s="457">
        <v>70000</v>
      </c>
      <c r="F39" s="457">
        <v>859990</v>
      </c>
      <c r="G39" s="400">
        <v>0</v>
      </c>
      <c r="H39" s="400">
        <v>0</v>
      </c>
      <c r="I39" s="457">
        <v>1873073</v>
      </c>
      <c r="J39" s="457">
        <v>847250</v>
      </c>
      <c r="K39" s="457">
        <v>6602712</v>
      </c>
      <c r="L39" s="457">
        <v>12417416</v>
      </c>
      <c r="M39" s="457">
        <v>2243000</v>
      </c>
      <c r="N39" s="457">
        <v>1935400</v>
      </c>
      <c r="O39" s="457">
        <v>957995</v>
      </c>
      <c r="P39" s="400">
        <v>0</v>
      </c>
      <c r="Q39" s="457">
        <v>25250</v>
      </c>
      <c r="R39" s="400">
        <v>0</v>
      </c>
      <c r="S39" s="400">
        <v>0</v>
      </c>
      <c r="T39" s="457">
        <v>1304864</v>
      </c>
      <c r="U39" s="400">
        <v>0</v>
      </c>
      <c r="V39" s="457">
        <v>61560</v>
      </c>
      <c r="W39" s="457">
        <v>3079360</v>
      </c>
      <c r="X39" s="400">
        <v>0</v>
      </c>
      <c r="Y39" s="400">
        <v>0</v>
      </c>
      <c r="Z39" s="400">
        <v>0</v>
      </c>
      <c r="AA39" s="457">
        <v>33800378</v>
      </c>
      <c r="AB39" s="400" t="s">
        <v>920</v>
      </c>
      <c r="AC39" s="400" t="s">
        <v>144</v>
      </c>
    </row>
    <row r="40" spans="1:29" ht="15">
      <c r="A40" s="400">
        <v>101</v>
      </c>
      <c r="B40" s="400" t="s">
        <v>921</v>
      </c>
      <c r="C40" s="400" t="s">
        <v>168</v>
      </c>
      <c r="D40" s="400"/>
      <c r="E40" s="400"/>
      <c r="F40" s="400"/>
      <c r="G40" s="400"/>
      <c r="H40" s="400"/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57">
        <v>2775000</v>
      </c>
      <c r="Z40" s="400"/>
      <c r="AA40" s="457">
        <v>2775000</v>
      </c>
      <c r="AB40" s="400" t="s">
        <v>921</v>
      </c>
      <c r="AC40" s="400" t="s">
        <v>168</v>
      </c>
    </row>
    <row r="41" spans="1:29" ht="15">
      <c r="A41" s="400">
        <v>121</v>
      </c>
      <c r="B41" s="400" t="s">
        <v>922</v>
      </c>
      <c r="C41" s="400" t="s">
        <v>171</v>
      </c>
      <c r="D41" s="400"/>
      <c r="E41" s="400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57">
        <v>2775000</v>
      </c>
      <c r="Z41" s="400"/>
      <c r="AA41" s="457">
        <v>2775000</v>
      </c>
      <c r="AB41" s="400" t="s">
        <v>922</v>
      </c>
      <c r="AC41" s="400" t="s">
        <v>171</v>
      </c>
    </row>
    <row r="42" spans="1:29" ht="30">
      <c r="A42" s="400">
        <v>140</v>
      </c>
      <c r="B42" s="459" t="s">
        <v>185</v>
      </c>
      <c r="C42" s="400" t="s">
        <v>186</v>
      </c>
      <c r="D42" s="400"/>
      <c r="E42" s="400"/>
      <c r="F42" s="400"/>
      <c r="G42" s="400"/>
      <c r="H42" s="400"/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>
        <v>0</v>
      </c>
      <c r="AB42" s="400" t="s">
        <v>923</v>
      </c>
      <c r="AC42" s="400" t="s">
        <v>186</v>
      </c>
    </row>
    <row r="43" spans="1:29" ht="15">
      <c r="A43" s="400">
        <v>151</v>
      </c>
      <c r="B43" s="400" t="s">
        <v>924</v>
      </c>
      <c r="C43" s="400" t="s">
        <v>189</v>
      </c>
      <c r="D43" s="400"/>
      <c r="E43" s="400"/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>
        <v>0</v>
      </c>
      <c r="AB43" s="400" t="s">
        <v>924</v>
      </c>
      <c r="AC43" s="400" t="s">
        <v>189</v>
      </c>
    </row>
    <row r="44" spans="1:29" ht="15">
      <c r="A44" s="400">
        <v>152</v>
      </c>
      <c r="B44" s="400" t="s">
        <v>925</v>
      </c>
      <c r="C44" s="400" t="s">
        <v>189</v>
      </c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57">
        <v>150000</v>
      </c>
      <c r="Z44" s="400"/>
      <c r="AA44" s="457">
        <v>150000</v>
      </c>
      <c r="AB44" s="400" t="s">
        <v>925</v>
      </c>
      <c r="AC44" s="400" t="s">
        <v>189</v>
      </c>
    </row>
    <row r="45" spans="1:29" ht="15">
      <c r="A45" s="400">
        <v>153</v>
      </c>
      <c r="B45" s="400" t="s">
        <v>926</v>
      </c>
      <c r="C45" s="400" t="s">
        <v>189</v>
      </c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>
        <v>0</v>
      </c>
      <c r="AB45" s="400" t="s">
        <v>926</v>
      </c>
      <c r="AC45" s="400" t="s">
        <v>189</v>
      </c>
    </row>
    <row r="46" spans="1:29" ht="15">
      <c r="A46" s="400">
        <v>159</v>
      </c>
      <c r="B46" s="400" t="s">
        <v>927</v>
      </c>
      <c r="C46" s="400" t="s">
        <v>189</v>
      </c>
      <c r="D46" s="400"/>
      <c r="E46" s="400"/>
      <c r="F46" s="400"/>
      <c r="G46" s="400"/>
      <c r="H46" s="400"/>
      <c r="I46" s="400"/>
      <c r="J46" s="400"/>
      <c r="K46" s="400"/>
      <c r="L46" s="400"/>
      <c r="M46" s="400"/>
      <c r="N46" s="400"/>
      <c r="O46" s="400"/>
      <c r="P46" s="457">
        <v>815000</v>
      </c>
      <c r="Q46" s="400"/>
      <c r="R46" s="400"/>
      <c r="S46" s="400"/>
      <c r="T46" s="400"/>
      <c r="U46" s="400"/>
      <c r="V46" s="400"/>
      <c r="W46" s="400"/>
      <c r="X46" s="457">
        <v>1220000</v>
      </c>
      <c r="Y46" s="400"/>
      <c r="Z46" s="400"/>
      <c r="AA46" s="457">
        <v>2035000</v>
      </c>
      <c r="AB46" s="400" t="s">
        <v>927</v>
      </c>
      <c r="AC46" s="400" t="s">
        <v>189</v>
      </c>
    </row>
    <row r="47" spans="1:29" ht="15">
      <c r="A47" s="400"/>
      <c r="B47" s="400" t="s">
        <v>928</v>
      </c>
      <c r="C47" s="400" t="s">
        <v>189</v>
      </c>
      <c r="D47" s="457">
        <v>269945</v>
      </c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57">
        <v>269945</v>
      </c>
      <c r="AB47" s="400" t="s">
        <v>928</v>
      </c>
      <c r="AC47" s="400"/>
    </row>
    <row r="48" spans="1:29" ht="15">
      <c r="A48" s="400">
        <v>168</v>
      </c>
      <c r="B48" s="400" t="s">
        <v>929</v>
      </c>
      <c r="C48" s="400" t="s">
        <v>195</v>
      </c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>
        <v>0</v>
      </c>
      <c r="AB48" s="400" t="s">
        <v>929</v>
      </c>
      <c r="AC48" s="400" t="s">
        <v>195</v>
      </c>
    </row>
    <row r="49" spans="1:29" ht="15">
      <c r="A49" s="400">
        <v>179</v>
      </c>
      <c r="B49" s="400" t="s">
        <v>930</v>
      </c>
      <c r="C49" s="400" t="s">
        <v>206</v>
      </c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>
        <v>0</v>
      </c>
      <c r="AB49" s="400" t="s">
        <v>930</v>
      </c>
      <c r="AC49" s="400" t="s">
        <v>206</v>
      </c>
    </row>
    <row r="50" spans="1:29" ht="15">
      <c r="A50" s="400">
        <v>180</v>
      </c>
      <c r="B50" s="400" t="s">
        <v>931</v>
      </c>
      <c r="C50" s="400" t="s">
        <v>206</v>
      </c>
      <c r="D50" s="400"/>
      <c r="E50" s="400"/>
      <c r="F50" s="400"/>
      <c r="G50" s="400"/>
      <c r="H50" s="400"/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>
        <v>0</v>
      </c>
      <c r="AB50" s="400" t="s">
        <v>931</v>
      </c>
      <c r="AC50" s="400" t="s">
        <v>206</v>
      </c>
    </row>
    <row r="51" spans="1:29" ht="15">
      <c r="A51" s="400">
        <v>181</v>
      </c>
      <c r="B51" s="400" t="s">
        <v>932</v>
      </c>
      <c r="C51" s="400" t="s">
        <v>206</v>
      </c>
      <c r="D51" s="400"/>
      <c r="E51" s="400"/>
      <c r="F51" s="400"/>
      <c r="G51" s="400"/>
      <c r="H51" s="400"/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>
        <v>0</v>
      </c>
      <c r="AB51" s="400" t="s">
        <v>932</v>
      </c>
      <c r="AC51" s="400" t="s">
        <v>206</v>
      </c>
    </row>
    <row r="52" spans="1:29" ht="15">
      <c r="A52" s="400">
        <v>182</v>
      </c>
      <c r="B52" s="400" t="s">
        <v>933</v>
      </c>
      <c r="C52" s="400" t="s">
        <v>206</v>
      </c>
      <c r="D52" s="400"/>
      <c r="E52" s="400"/>
      <c r="F52" s="400"/>
      <c r="G52" s="400"/>
      <c r="H52" s="400"/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57">
        <v>400000</v>
      </c>
      <c r="V52" s="400"/>
      <c r="W52" s="400"/>
      <c r="X52" s="400"/>
      <c r="Y52" s="400"/>
      <c r="Z52" s="400"/>
      <c r="AA52" s="457">
        <v>400000</v>
      </c>
      <c r="AB52" s="400" t="s">
        <v>933</v>
      </c>
      <c r="AC52" s="400" t="s">
        <v>206</v>
      </c>
    </row>
    <row r="53" spans="1:29" ht="15">
      <c r="A53" s="400">
        <v>183</v>
      </c>
      <c r="B53" s="400" t="s">
        <v>929</v>
      </c>
      <c r="C53" s="400" t="s">
        <v>206</v>
      </c>
      <c r="D53" s="400"/>
      <c r="E53" s="400"/>
      <c r="F53" s="400"/>
      <c r="G53" s="400"/>
      <c r="H53" s="400"/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>
        <v>0</v>
      </c>
      <c r="AB53" s="400" t="s">
        <v>929</v>
      </c>
      <c r="AC53" s="400" t="s">
        <v>206</v>
      </c>
    </row>
    <row r="54" spans="1:29" ht="15">
      <c r="A54" s="400">
        <v>190</v>
      </c>
      <c r="B54" s="400" t="s">
        <v>205</v>
      </c>
      <c r="C54" s="400" t="s">
        <v>859</v>
      </c>
      <c r="D54" s="400"/>
      <c r="E54" s="400"/>
      <c r="F54" s="400"/>
      <c r="G54" s="400"/>
      <c r="H54" s="400"/>
      <c r="I54" s="400"/>
      <c r="J54" s="400"/>
      <c r="K54" s="457">
        <v>3001232</v>
      </c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57">
        <v>3001232</v>
      </c>
      <c r="AB54" s="400" t="s">
        <v>205</v>
      </c>
      <c r="AC54" s="400" t="s">
        <v>859</v>
      </c>
    </row>
    <row r="55" spans="1:29" ht="30">
      <c r="A55" s="400">
        <v>191</v>
      </c>
      <c r="B55" s="459" t="s">
        <v>934</v>
      </c>
      <c r="C55" s="400" t="s">
        <v>209</v>
      </c>
      <c r="D55" s="457">
        <v>269945</v>
      </c>
      <c r="E55" s="400">
        <v>0</v>
      </c>
      <c r="F55" s="400">
        <v>0</v>
      </c>
      <c r="G55" s="400">
        <v>0</v>
      </c>
      <c r="H55" s="400">
        <v>0</v>
      </c>
      <c r="I55" s="400">
        <v>0</v>
      </c>
      <c r="J55" s="400">
        <v>0</v>
      </c>
      <c r="K55" s="457">
        <v>3001232</v>
      </c>
      <c r="L55" s="400">
        <v>0</v>
      </c>
      <c r="M55" s="400">
        <v>0</v>
      </c>
      <c r="N55" s="400">
        <v>0</v>
      </c>
      <c r="O55" s="400">
        <v>0</v>
      </c>
      <c r="P55" s="457">
        <v>815000</v>
      </c>
      <c r="Q55" s="400">
        <v>0</v>
      </c>
      <c r="R55" s="400">
        <v>0</v>
      </c>
      <c r="S55" s="400">
        <v>0</v>
      </c>
      <c r="T55" s="400">
        <v>0</v>
      </c>
      <c r="U55" s="457">
        <v>400000</v>
      </c>
      <c r="V55" s="400">
        <v>0</v>
      </c>
      <c r="W55" s="400">
        <v>0</v>
      </c>
      <c r="X55" s="457">
        <v>1220000</v>
      </c>
      <c r="Y55" s="457">
        <v>150000</v>
      </c>
      <c r="Z55" s="400">
        <v>0</v>
      </c>
      <c r="AA55" s="457">
        <v>5856177</v>
      </c>
      <c r="AB55" s="400" t="s">
        <v>934</v>
      </c>
      <c r="AC55" s="400" t="s">
        <v>209</v>
      </c>
    </row>
    <row r="56" spans="1:29" ht="15">
      <c r="A56" s="400">
        <v>192</v>
      </c>
      <c r="B56" s="400" t="s">
        <v>211</v>
      </c>
      <c r="C56" s="400" t="s">
        <v>212</v>
      </c>
      <c r="D56" s="400"/>
      <c r="E56" s="400"/>
      <c r="F56" s="400"/>
      <c r="G56" s="400"/>
      <c r="H56" s="400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>
        <v>0</v>
      </c>
      <c r="AB56" s="400" t="s">
        <v>211</v>
      </c>
      <c r="AC56" s="400" t="s">
        <v>212</v>
      </c>
    </row>
    <row r="57" spans="1:29" ht="15">
      <c r="A57" s="400">
        <v>193</v>
      </c>
      <c r="B57" s="400" t="s">
        <v>935</v>
      </c>
      <c r="C57" s="400" t="s">
        <v>215</v>
      </c>
      <c r="D57" s="400"/>
      <c r="E57" s="400"/>
      <c r="F57" s="400"/>
      <c r="G57" s="400"/>
      <c r="H57" s="400"/>
      <c r="I57" s="400"/>
      <c r="J57" s="400"/>
      <c r="K57" s="457">
        <v>48203770</v>
      </c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57">
        <v>48203770</v>
      </c>
      <c r="AB57" s="400" t="s">
        <v>935</v>
      </c>
      <c r="AC57" s="400" t="s">
        <v>215</v>
      </c>
    </row>
    <row r="58" spans="1:29" ht="15">
      <c r="A58" s="400">
        <v>194</v>
      </c>
      <c r="B58" s="400" t="s">
        <v>936</v>
      </c>
      <c r="C58" s="400" t="s">
        <v>215</v>
      </c>
      <c r="D58" s="400"/>
      <c r="E58" s="400"/>
      <c r="F58" s="400"/>
      <c r="G58" s="400"/>
      <c r="H58" s="400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>
        <v>0</v>
      </c>
      <c r="AB58" s="400" t="s">
        <v>936</v>
      </c>
      <c r="AC58" s="400" t="s">
        <v>215</v>
      </c>
    </row>
    <row r="59" spans="1:29" ht="15">
      <c r="A59" s="400">
        <v>195</v>
      </c>
      <c r="B59" s="400" t="s">
        <v>217</v>
      </c>
      <c r="C59" s="400" t="s">
        <v>218</v>
      </c>
      <c r="D59" s="400"/>
      <c r="E59" s="400"/>
      <c r="F59" s="400"/>
      <c r="G59" s="400"/>
      <c r="H59" s="400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>
        <v>0</v>
      </c>
      <c r="AB59" s="400" t="s">
        <v>217</v>
      </c>
      <c r="AC59" s="400" t="s">
        <v>218</v>
      </c>
    </row>
    <row r="60" spans="1:29" ht="15">
      <c r="A60" s="400">
        <v>196</v>
      </c>
      <c r="B60" s="400" t="s">
        <v>220</v>
      </c>
      <c r="C60" s="400" t="s">
        <v>221</v>
      </c>
      <c r="D60" s="400"/>
      <c r="E60" s="400"/>
      <c r="F60" s="400"/>
      <c r="G60" s="457">
        <v>393700</v>
      </c>
      <c r="H60" s="400"/>
      <c r="I60" s="457">
        <v>2120479</v>
      </c>
      <c r="J60" s="400"/>
      <c r="K60" s="400"/>
      <c r="L60" s="457">
        <v>157480</v>
      </c>
      <c r="M60" s="457">
        <v>300000</v>
      </c>
      <c r="N60" s="400"/>
      <c r="O60" s="400"/>
      <c r="P60" s="400"/>
      <c r="Q60" s="400"/>
      <c r="R60" s="400"/>
      <c r="S60" s="400"/>
      <c r="T60" s="457">
        <v>212598</v>
      </c>
      <c r="U60" s="400"/>
      <c r="V60" s="400"/>
      <c r="W60" s="400"/>
      <c r="X60" s="400"/>
      <c r="Y60" s="400"/>
      <c r="Z60" s="400"/>
      <c r="AA60" s="457">
        <v>3184257</v>
      </c>
      <c r="AB60" s="400" t="s">
        <v>220</v>
      </c>
      <c r="AC60" s="400" t="s">
        <v>221</v>
      </c>
    </row>
    <row r="61" spans="1:29" ht="15">
      <c r="A61" s="400">
        <v>199</v>
      </c>
      <c r="B61" s="400" t="s">
        <v>229</v>
      </c>
      <c r="C61" s="400" t="s">
        <v>230</v>
      </c>
      <c r="D61" s="400"/>
      <c r="E61" s="400"/>
      <c r="F61" s="400"/>
      <c r="G61" s="457">
        <v>106300</v>
      </c>
      <c r="H61" s="400"/>
      <c r="I61" s="457">
        <v>572526</v>
      </c>
      <c r="J61" s="400"/>
      <c r="K61" s="457">
        <v>13015018</v>
      </c>
      <c r="L61" s="457">
        <v>42520</v>
      </c>
      <c r="M61" s="457">
        <v>81000</v>
      </c>
      <c r="N61" s="400"/>
      <c r="O61" s="400"/>
      <c r="P61" s="400"/>
      <c r="Q61" s="400"/>
      <c r="R61" s="400"/>
      <c r="S61" s="400"/>
      <c r="T61" s="457">
        <v>57402</v>
      </c>
      <c r="U61" s="400"/>
      <c r="V61" s="400"/>
      <c r="W61" s="400"/>
      <c r="X61" s="400"/>
      <c r="Y61" s="400"/>
      <c r="Z61" s="400"/>
      <c r="AA61" s="457">
        <v>13874766</v>
      </c>
      <c r="AB61" s="400" t="s">
        <v>229</v>
      </c>
      <c r="AC61" s="400" t="s">
        <v>230</v>
      </c>
    </row>
    <row r="62" spans="1:29" ht="15">
      <c r="A62" s="400">
        <v>200</v>
      </c>
      <c r="B62" s="400" t="s">
        <v>937</v>
      </c>
      <c r="C62" s="400" t="s">
        <v>233</v>
      </c>
      <c r="D62" s="400">
        <v>0</v>
      </c>
      <c r="E62" s="400">
        <v>0</v>
      </c>
      <c r="F62" s="400">
        <v>0</v>
      </c>
      <c r="G62" s="457">
        <v>500000</v>
      </c>
      <c r="H62" s="400">
        <v>0</v>
      </c>
      <c r="I62" s="457">
        <v>2693005</v>
      </c>
      <c r="J62" s="400">
        <v>0</v>
      </c>
      <c r="K62" s="457">
        <v>61218788</v>
      </c>
      <c r="L62" s="457">
        <v>200000</v>
      </c>
      <c r="M62" s="457">
        <v>381000</v>
      </c>
      <c r="N62" s="400">
        <v>0</v>
      </c>
      <c r="O62" s="400">
        <v>0</v>
      </c>
      <c r="P62" s="400">
        <v>0</v>
      </c>
      <c r="Q62" s="400">
        <v>0</v>
      </c>
      <c r="R62" s="400">
        <v>0</v>
      </c>
      <c r="S62" s="400">
        <v>0</v>
      </c>
      <c r="T62" s="457">
        <v>270000</v>
      </c>
      <c r="U62" s="400"/>
      <c r="V62" s="400"/>
      <c r="W62" s="400"/>
      <c r="X62" s="400"/>
      <c r="Y62" s="400"/>
      <c r="Z62" s="400"/>
      <c r="AA62" s="457">
        <v>65262793</v>
      </c>
      <c r="AB62" s="400" t="s">
        <v>937</v>
      </c>
      <c r="AC62" s="400" t="s">
        <v>233</v>
      </c>
    </row>
    <row r="63" spans="1:29" ht="15">
      <c r="A63" s="400">
        <v>201</v>
      </c>
      <c r="B63" s="400" t="s">
        <v>235</v>
      </c>
      <c r="C63" s="400" t="s">
        <v>236</v>
      </c>
      <c r="D63" s="400"/>
      <c r="E63" s="400"/>
      <c r="F63" s="457">
        <v>78740</v>
      </c>
      <c r="G63" s="457">
        <v>417322</v>
      </c>
      <c r="H63" s="400"/>
      <c r="I63" s="400"/>
      <c r="J63" s="457">
        <v>35616913</v>
      </c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57">
        <v>36112975</v>
      </c>
      <c r="AB63" s="400" t="s">
        <v>235</v>
      </c>
      <c r="AC63" s="400" t="s">
        <v>236</v>
      </c>
    </row>
    <row r="64" spans="1:29" ht="15">
      <c r="A64" s="400">
        <v>202</v>
      </c>
      <c r="B64" s="400" t="s">
        <v>238</v>
      </c>
      <c r="C64" s="400" t="s">
        <v>239</v>
      </c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>
        <v>0</v>
      </c>
      <c r="AB64" s="400" t="s">
        <v>238</v>
      </c>
      <c r="AC64" s="400" t="s">
        <v>239</v>
      </c>
    </row>
    <row r="65" spans="1:29" ht="15">
      <c r="A65" s="400">
        <v>203</v>
      </c>
      <c r="B65" s="400" t="s">
        <v>241</v>
      </c>
      <c r="C65" s="400" t="s">
        <v>242</v>
      </c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57">
        <v>157480</v>
      </c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57">
        <v>157480</v>
      </c>
      <c r="AB65" s="400" t="s">
        <v>241</v>
      </c>
      <c r="AC65" s="400" t="s">
        <v>242</v>
      </c>
    </row>
    <row r="66" spans="1:29" ht="15">
      <c r="A66" s="400">
        <v>204</v>
      </c>
      <c r="B66" s="400" t="s">
        <v>244</v>
      </c>
      <c r="C66" s="400" t="s">
        <v>245</v>
      </c>
      <c r="D66" s="400"/>
      <c r="E66" s="400"/>
      <c r="F66" s="457">
        <v>21260</v>
      </c>
      <c r="G66" s="457">
        <v>112678</v>
      </c>
      <c r="H66" s="400"/>
      <c r="I66" s="400"/>
      <c r="J66" s="457">
        <v>9616567</v>
      </c>
      <c r="K66" s="400"/>
      <c r="L66" s="400"/>
      <c r="M66" s="400"/>
      <c r="N66" s="457">
        <v>42520</v>
      </c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57">
        <v>9793025</v>
      </c>
      <c r="AB66" s="400" t="s">
        <v>244</v>
      </c>
      <c r="AC66" s="400" t="s">
        <v>245</v>
      </c>
    </row>
    <row r="67" spans="1:29" ht="15">
      <c r="A67" s="400">
        <v>205</v>
      </c>
      <c r="B67" s="400" t="s">
        <v>938</v>
      </c>
      <c r="C67" s="400" t="s">
        <v>248</v>
      </c>
      <c r="D67" s="400"/>
      <c r="E67" s="400"/>
      <c r="F67" s="457">
        <v>100000</v>
      </c>
      <c r="G67" s="457">
        <v>530000</v>
      </c>
      <c r="H67" s="400">
        <v>0</v>
      </c>
      <c r="I67" s="400">
        <v>0</v>
      </c>
      <c r="J67" s="457">
        <v>45233480</v>
      </c>
      <c r="K67" s="400">
        <v>0</v>
      </c>
      <c r="L67" s="400">
        <v>0</v>
      </c>
      <c r="M67" s="400">
        <v>0</v>
      </c>
      <c r="N67" s="457">
        <v>200000</v>
      </c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57">
        <v>46063480</v>
      </c>
      <c r="AB67" s="400" t="s">
        <v>938</v>
      </c>
      <c r="AC67" s="400" t="s">
        <v>248</v>
      </c>
    </row>
    <row r="68" spans="1:29" ht="15">
      <c r="A68" s="400">
        <v>268</v>
      </c>
      <c r="B68" s="400" t="s">
        <v>939</v>
      </c>
      <c r="C68" s="400" t="s">
        <v>278</v>
      </c>
      <c r="D68" s="457">
        <v>5015754</v>
      </c>
      <c r="E68" s="457">
        <v>70000</v>
      </c>
      <c r="F68" s="457">
        <v>959990</v>
      </c>
      <c r="G68" s="457">
        <v>1030000</v>
      </c>
      <c r="H68" s="400">
        <v>0</v>
      </c>
      <c r="I68" s="457">
        <v>13491872</v>
      </c>
      <c r="J68" s="457">
        <v>46080730</v>
      </c>
      <c r="K68" s="457">
        <v>70822732</v>
      </c>
      <c r="L68" s="457">
        <v>12617416</v>
      </c>
      <c r="M68" s="457">
        <v>2624000</v>
      </c>
      <c r="N68" s="457">
        <v>2135400</v>
      </c>
      <c r="O68" s="457">
        <v>3553109</v>
      </c>
      <c r="P68" s="457">
        <v>815000</v>
      </c>
      <c r="Q68" s="457">
        <v>25250</v>
      </c>
      <c r="R68" s="400">
        <v>0</v>
      </c>
      <c r="S68" s="400">
        <v>0</v>
      </c>
      <c r="T68" s="457">
        <v>1800000</v>
      </c>
      <c r="U68" s="457">
        <v>400000</v>
      </c>
      <c r="V68" s="457">
        <v>61560</v>
      </c>
      <c r="W68" s="457">
        <v>3079360</v>
      </c>
      <c r="X68" s="457">
        <v>1220000</v>
      </c>
      <c r="Y68" s="457">
        <v>2925000</v>
      </c>
      <c r="Z68" s="400">
        <v>0</v>
      </c>
      <c r="AA68" s="457">
        <v>168727173</v>
      </c>
      <c r="AB68" s="400" t="s">
        <v>939</v>
      </c>
      <c r="AC68" s="400" t="s">
        <v>278</v>
      </c>
    </row>
    <row r="69" spans="1:29" ht="15">
      <c r="A69" s="400">
        <v>20</v>
      </c>
      <c r="B69" s="400" t="s">
        <v>430</v>
      </c>
      <c r="C69" s="400" t="s">
        <v>431</v>
      </c>
      <c r="D69" s="400"/>
      <c r="E69" s="400"/>
      <c r="F69" s="400"/>
      <c r="G69" s="400"/>
      <c r="H69" s="400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>
        <v>0</v>
      </c>
      <c r="AB69" s="400" t="s">
        <v>430</v>
      </c>
      <c r="AC69" s="400" t="s">
        <v>431</v>
      </c>
    </row>
    <row r="70" spans="1:29" ht="15">
      <c r="A70" s="400">
        <v>21</v>
      </c>
      <c r="B70" s="400" t="s">
        <v>432</v>
      </c>
      <c r="C70" s="400" t="s">
        <v>433</v>
      </c>
      <c r="D70" s="400"/>
      <c r="E70" s="400"/>
      <c r="F70" s="400"/>
      <c r="G70" s="400"/>
      <c r="H70" s="457">
        <v>917430</v>
      </c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57">
        <v>917430</v>
      </c>
      <c r="AB70" s="400" t="s">
        <v>432</v>
      </c>
      <c r="AC70" s="400" t="s">
        <v>433</v>
      </c>
    </row>
    <row r="71" spans="1:29" ht="15">
      <c r="A71" s="400">
        <v>29</v>
      </c>
      <c r="B71" s="400" t="s">
        <v>940</v>
      </c>
      <c r="C71" s="400" t="s">
        <v>443</v>
      </c>
      <c r="D71" s="400"/>
      <c r="E71" s="400"/>
      <c r="F71" s="400"/>
      <c r="G71" s="400"/>
      <c r="H71" s="400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>
        <v>0</v>
      </c>
      <c r="AB71" s="400" t="s">
        <v>940</v>
      </c>
      <c r="AC71" s="400" t="s">
        <v>443</v>
      </c>
    </row>
    <row r="72" spans="1:29" ht="15">
      <c r="A72" s="400">
        <v>40</v>
      </c>
      <c r="B72" s="400" t="s">
        <v>941</v>
      </c>
      <c r="C72" s="400" t="s">
        <v>457</v>
      </c>
      <c r="D72" s="400">
        <v>0</v>
      </c>
      <c r="E72" s="400">
        <v>0</v>
      </c>
      <c r="F72" s="400">
        <v>0</v>
      </c>
      <c r="G72" s="400">
        <v>0</v>
      </c>
      <c r="H72" s="457">
        <v>917430</v>
      </c>
      <c r="I72" s="400">
        <v>0</v>
      </c>
      <c r="J72" s="400">
        <v>0</v>
      </c>
      <c r="K72" s="400">
        <v>0</v>
      </c>
      <c r="L72" s="400">
        <v>0</v>
      </c>
      <c r="M72" s="400">
        <v>0</v>
      </c>
      <c r="N72" s="400">
        <v>0</v>
      </c>
      <c r="O72" s="400">
        <v>0</v>
      </c>
      <c r="P72" s="400">
        <v>0</v>
      </c>
      <c r="Q72" s="400">
        <v>0</v>
      </c>
      <c r="R72" s="400"/>
      <c r="S72" s="400">
        <v>0</v>
      </c>
      <c r="T72" s="400">
        <v>0</v>
      </c>
      <c r="U72" s="400">
        <v>0</v>
      </c>
      <c r="V72" s="400">
        <v>0</v>
      </c>
      <c r="W72" s="400">
        <v>0</v>
      </c>
      <c r="X72" s="400">
        <v>0</v>
      </c>
      <c r="Y72" s="400">
        <v>0</v>
      </c>
      <c r="Z72" s="400">
        <v>0</v>
      </c>
      <c r="AA72" s="457">
        <v>917430</v>
      </c>
      <c r="AB72" s="400" t="s">
        <v>941</v>
      </c>
      <c r="AC72" s="400" t="s">
        <v>457</v>
      </c>
    </row>
    <row r="73" spans="1:29" ht="15">
      <c r="A73" s="400" t="s">
        <v>942</v>
      </c>
      <c r="B73" s="400" t="s">
        <v>943</v>
      </c>
      <c r="C73" s="400"/>
      <c r="D73" s="457">
        <v>5015754</v>
      </c>
      <c r="E73" s="457">
        <v>70000</v>
      </c>
      <c r="F73" s="457">
        <v>959990</v>
      </c>
      <c r="G73" s="457">
        <v>1030000</v>
      </c>
      <c r="H73" s="457">
        <v>917430</v>
      </c>
      <c r="I73" s="457">
        <v>13491872</v>
      </c>
      <c r="J73" s="457">
        <v>46080730</v>
      </c>
      <c r="K73" s="457">
        <v>70822732</v>
      </c>
      <c r="L73" s="457">
        <v>12617416</v>
      </c>
      <c r="M73" s="457">
        <v>2624000</v>
      </c>
      <c r="N73" s="457">
        <v>2135400</v>
      </c>
      <c r="O73" s="457">
        <v>3553109</v>
      </c>
      <c r="P73" s="457">
        <v>815000</v>
      </c>
      <c r="Q73" s="457">
        <v>25250</v>
      </c>
      <c r="R73" s="400">
        <v>0</v>
      </c>
      <c r="S73" s="400">
        <v>0</v>
      </c>
      <c r="T73" s="457">
        <v>1800000</v>
      </c>
      <c r="U73" s="457">
        <v>400000</v>
      </c>
      <c r="V73" s="457">
        <v>61560</v>
      </c>
      <c r="W73" s="457">
        <v>3079360</v>
      </c>
      <c r="X73" s="457">
        <v>1220000</v>
      </c>
      <c r="Y73" s="457">
        <v>2925000</v>
      </c>
      <c r="Z73" s="400">
        <v>0</v>
      </c>
      <c r="AA73" s="457">
        <v>169644603</v>
      </c>
      <c r="AB73" s="400"/>
      <c r="AC73" s="400"/>
    </row>
    <row r="75" spans="1:29" ht="15">
      <c r="A75" s="400" t="s">
        <v>6</v>
      </c>
      <c r="B75" s="400" t="s">
        <v>7</v>
      </c>
      <c r="C75" s="400" t="s">
        <v>8</v>
      </c>
      <c r="D75" s="458" t="s">
        <v>984</v>
      </c>
      <c r="E75" s="458" t="s">
        <v>985</v>
      </c>
      <c r="F75" s="458" t="s">
        <v>986</v>
      </c>
      <c r="G75" s="458" t="s">
        <v>987</v>
      </c>
      <c r="H75" s="458" t="s">
        <v>1008</v>
      </c>
      <c r="I75" s="458" t="s">
        <v>944</v>
      </c>
      <c r="J75" s="458" t="s">
        <v>990</v>
      </c>
      <c r="K75" s="458" t="s">
        <v>991</v>
      </c>
      <c r="L75" s="458" t="s">
        <v>992</v>
      </c>
      <c r="M75" s="458" t="s">
        <v>993</v>
      </c>
      <c r="N75" s="458" t="s">
        <v>994</v>
      </c>
      <c r="O75" s="458" t="s">
        <v>995</v>
      </c>
      <c r="P75" s="458" t="s">
        <v>996</v>
      </c>
      <c r="Q75" s="458" t="s">
        <v>997</v>
      </c>
      <c r="R75" s="458" t="s">
        <v>998</v>
      </c>
      <c r="S75" s="458">
        <v>82091</v>
      </c>
      <c r="T75" s="458" t="s">
        <v>1000</v>
      </c>
      <c r="U75" s="458" t="s">
        <v>1001</v>
      </c>
      <c r="V75" s="458">
        <v>104037</v>
      </c>
      <c r="W75" s="458">
        <v>107051</v>
      </c>
      <c r="X75" s="458">
        <v>107052</v>
      </c>
      <c r="Y75" s="458">
        <v>107060</v>
      </c>
      <c r="Z75" s="458">
        <v>900020</v>
      </c>
      <c r="AA75" s="457"/>
      <c r="AB75" s="400" t="s">
        <v>7</v>
      </c>
      <c r="AC75" s="400" t="s">
        <v>8</v>
      </c>
    </row>
    <row r="76" spans="1:29" ht="15">
      <c r="A76" s="400">
        <v>1</v>
      </c>
      <c r="B76" s="400" t="s">
        <v>280</v>
      </c>
      <c r="C76" s="400" t="s">
        <v>281</v>
      </c>
      <c r="D76" s="457">
        <v>5000000</v>
      </c>
      <c r="E76" s="400"/>
      <c r="F76" s="457">
        <v>100000</v>
      </c>
      <c r="G76" s="400"/>
      <c r="H76" s="400"/>
      <c r="I76" s="400"/>
      <c r="J76" s="457">
        <v>1278010</v>
      </c>
      <c r="K76" s="400"/>
      <c r="L76" s="400"/>
      <c r="M76" s="457">
        <v>2624000</v>
      </c>
      <c r="N76" s="457">
        <v>1697030</v>
      </c>
      <c r="O76" s="457">
        <v>4827134</v>
      </c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57">
        <v>15526174</v>
      </c>
      <c r="AB76" s="400" t="s">
        <v>280</v>
      </c>
      <c r="AC76" s="400" t="s">
        <v>281</v>
      </c>
    </row>
    <row r="77" spans="1:29" ht="15">
      <c r="A77" s="400">
        <v>2</v>
      </c>
      <c r="B77" s="400" t="s">
        <v>282</v>
      </c>
      <c r="C77" s="400" t="s">
        <v>283</v>
      </c>
      <c r="D77" s="400"/>
      <c r="E77" s="400"/>
      <c r="F77" s="400"/>
      <c r="G77" s="400"/>
      <c r="H77" s="400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>
        <v>0</v>
      </c>
      <c r="AB77" s="400" t="s">
        <v>282</v>
      </c>
      <c r="AC77" s="400" t="s">
        <v>283</v>
      </c>
    </row>
    <row r="78" spans="1:29" ht="30">
      <c r="A78" s="400">
        <v>3</v>
      </c>
      <c r="B78" s="459" t="s">
        <v>945</v>
      </c>
      <c r="C78" s="400" t="s">
        <v>284</v>
      </c>
      <c r="D78" s="400"/>
      <c r="E78" s="400"/>
      <c r="F78" s="400"/>
      <c r="G78" s="400"/>
      <c r="H78" s="400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57">
        <v>61560</v>
      </c>
      <c r="W78" s="457">
        <v>830400</v>
      </c>
      <c r="X78" s="400"/>
      <c r="Y78" s="457">
        <v>4145000</v>
      </c>
      <c r="Z78" s="400"/>
      <c r="AA78" s="457">
        <v>5036960</v>
      </c>
      <c r="AB78" s="400" t="s">
        <v>945</v>
      </c>
      <c r="AC78" s="400" t="s">
        <v>284</v>
      </c>
    </row>
    <row r="79" spans="1:29" ht="15">
      <c r="A79" s="400">
        <v>4</v>
      </c>
      <c r="B79" s="400" t="s">
        <v>285</v>
      </c>
      <c r="C79" s="400" t="s">
        <v>286</v>
      </c>
      <c r="D79" s="400"/>
      <c r="E79" s="400"/>
      <c r="F79" s="400"/>
      <c r="G79" s="400"/>
      <c r="H79" s="400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57">
        <v>1800000</v>
      </c>
      <c r="U79" s="400"/>
      <c r="V79" s="400"/>
      <c r="W79" s="400"/>
      <c r="X79" s="400"/>
      <c r="Y79" s="400"/>
      <c r="Z79" s="400"/>
      <c r="AA79" s="457">
        <v>1800000</v>
      </c>
      <c r="AB79" s="400" t="s">
        <v>285</v>
      </c>
      <c r="AC79" s="400" t="s">
        <v>286</v>
      </c>
    </row>
    <row r="80" spans="1:29" ht="15">
      <c r="A80" s="400">
        <v>5</v>
      </c>
      <c r="B80" s="400" t="s">
        <v>946</v>
      </c>
      <c r="C80" s="400" t="s">
        <v>288</v>
      </c>
      <c r="D80" s="457">
        <v>585200</v>
      </c>
      <c r="E80" s="400"/>
      <c r="F80" s="400"/>
      <c r="G80" s="400"/>
      <c r="H80" s="400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57">
        <v>585200</v>
      </c>
      <c r="AB80" s="400" t="s">
        <v>946</v>
      </c>
      <c r="AC80" s="400" t="s">
        <v>288</v>
      </c>
    </row>
    <row r="81" spans="1:29" ht="15">
      <c r="A81" s="400">
        <v>6</v>
      </c>
      <c r="B81" s="400" t="s">
        <v>947</v>
      </c>
      <c r="C81" s="400" t="s">
        <v>290</v>
      </c>
      <c r="D81" s="400"/>
      <c r="E81" s="400"/>
      <c r="F81" s="400"/>
      <c r="G81" s="400"/>
      <c r="H81" s="400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>
        <v>0</v>
      </c>
      <c r="AB81" s="400" t="s">
        <v>947</v>
      </c>
      <c r="AC81" s="400" t="s">
        <v>290</v>
      </c>
    </row>
    <row r="82" spans="1:29" ht="15">
      <c r="A82" s="400">
        <v>7</v>
      </c>
      <c r="B82" s="400" t="s">
        <v>291</v>
      </c>
      <c r="C82" s="400" t="s">
        <v>292</v>
      </c>
      <c r="D82" s="457">
        <v>5585200</v>
      </c>
      <c r="E82" s="400">
        <v>0</v>
      </c>
      <c r="F82" s="457">
        <v>100000</v>
      </c>
      <c r="G82" s="400">
        <v>0</v>
      </c>
      <c r="H82" s="400">
        <v>0</v>
      </c>
      <c r="I82" s="400">
        <v>0</v>
      </c>
      <c r="J82" s="457">
        <v>1278010</v>
      </c>
      <c r="K82" s="400">
        <v>0</v>
      </c>
      <c r="L82" s="400">
        <v>0</v>
      </c>
      <c r="M82" s="457">
        <v>2624000</v>
      </c>
      <c r="N82" s="457">
        <v>1697030</v>
      </c>
      <c r="O82" s="457">
        <v>4827134</v>
      </c>
      <c r="P82" s="400">
        <v>0</v>
      </c>
      <c r="Q82" s="400">
        <v>0</v>
      </c>
      <c r="R82" s="400"/>
      <c r="S82" s="400">
        <v>0</v>
      </c>
      <c r="T82" s="457">
        <v>1800000</v>
      </c>
      <c r="U82" s="400">
        <v>0</v>
      </c>
      <c r="V82" s="457">
        <v>61560</v>
      </c>
      <c r="W82" s="457">
        <v>830400</v>
      </c>
      <c r="X82" s="400">
        <v>0</v>
      </c>
      <c r="Y82" s="457">
        <v>4145000</v>
      </c>
      <c r="Z82" s="400">
        <v>0</v>
      </c>
      <c r="AA82" s="457">
        <v>22948334</v>
      </c>
      <c r="AB82" s="400" t="s">
        <v>291</v>
      </c>
      <c r="AC82" s="400" t="s">
        <v>292</v>
      </c>
    </row>
    <row r="83" spans="1:29" ht="30">
      <c r="A83" s="400">
        <v>32</v>
      </c>
      <c r="B83" s="459" t="s">
        <v>948</v>
      </c>
      <c r="C83" s="400" t="s">
        <v>302</v>
      </c>
      <c r="D83" s="400"/>
      <c r="E83" s="400"/>
      <c r="F83" s="400"/>
      <c r="G83" s="400"/>
      <c r="H83" s="400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>
        <v>0</v>
      </c>
      <c r="AB83" s="400" t="s">
        <v>948</v>
      </c>
      <c r="AC83" s="400" t="s">
        <v>302</v>
      </c>
    </row>
    <row r="84" spans="1:29" ht="15">
      <c r="A84" s="400">
        <v>33</v>
      </c>
      <c r="B84" s="400" t="s">
        <v>925</v>
      </c>
      <c r="C84" s="400" t="s">
        <v>302</v>
      </c>
      <c r="D84" s="400"/>
      <c r="E84" s="400"/>
      <c r="F84" s="400"/>
      <c r="G84" s="400"/>
      <c r="H84" s="400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>
        <v>0</v>
      </c>
      <c r="AB84" s="400" t="s">
        <v>925</v>
      </c>
      <c r="AC84" s="400" t="s">
        <v>302</v>
      </c>
    </row>
    <row r="85" spans="1:29" ht="15">
      <c r="A85" s="400">
        <v>34</v>
      </c>
      <c r="B85" s="400" t="s">
        <v>926</v>
      </c>
      <c r="C85" s="400" t="s">
        <v>302</v>
      </c>
      <c r="D85" s="400"/>
      <c r="E85" s="400"/>
      <c r="F85" s="400"/>
      <c r="G85" s="400"/>
      <c r="H85" s="400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>
        <v>0</v>
      </c>
      <c r="AB85" s="400" t="s">
        <v>926</v>
      </c>
      <c r="AC85" s="400" t="s">
        <v>302</v>
      </c>
    </row>
    <row r="86" spans="1:29" ht="30">
      <c r="A86" s="400">
        <v>35</v>
      </c>
      <c r="B86" s="459" t="s">
        <v>949</v>
      </c>
      <c r="C86" s="400" t="s">
        <v>302</v>
      </c>
      <c r="D86" s="400"/>
      <c r="E86" s="400"/>
      <c r="F86" s="400"/>
      <c r="G86" s="400"/>
      <c r="H86" s="400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>
        <v>0</v>
      </c>
      <c r="AB86" s="400" t="s">
        <v>949</v>
      </c>
      <c r="AC86" s="400" t="s">
        <v>302</v>
      </c>
    </row>
    <row r="87" spans="1:29" ht="15">
      <c r="A87" s="400">
        <v>36</v>
      </c>
      <c r="B87" s="400" t="s">
        <v>950</v>
      </c>
      <c r="C87" s="400" t="s">
        <v>302</v>
      </c>
      <c r="D87" s="400"/>
      <c r="E87" s="400"/>
      <c r="F87" s="400"/>
      <c r="G87" s="400"/>
      <c r="H87" s="400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>
        <v>0</v>
      </c>
      <c r="AB87" s="400" t="s">
        <v>950</v>
      </c>
      <c r="AC87" s="400" t="s">
        <v>302</v>
      </c>
    </row>
    <row r="88" spans="1:29" ht="15">
      <c r="A88" s="400">
        <v>37</v>
      </c>
      <c r="B88" s="400" t="s">
        <v>951</v>
      </c>
      <c r="C88" s="400" t="s">
        <v>302</v>
      </c>
      <c r="D88" s="40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>
        <v>0</v>
      </c>
      <c r="AB88" s="400" t="s">
        <v>951</v>
      </c>
      <c r="AC88" s="400" t="s">
        <v>302</v>
      </c>
    </row>
    <row r="89" spans="1:29" ht="15">
      <c r="A89" s="400">
        <v>38</v>
      </c>
      <c r="B89" s="400" t="s">
        <v>952</v>
      </c>
      <c r="C89" s="400" t="s">
        <v>302</v>
      </c>
      <c r="D89" s="400"/>
      <c r="E89" s="400"/>
      <c r="F89" s="400"/>
      <c r="G89" s="400"/>
      <c r="H89" s="400"/>
      <c r="I89" s="457">
        <v>10755773</v>
      </c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57">
        <v>10755773</v>
      </c>
      <c r="AB89" s="400" t="s">
        <v>952</v>
      </c>
      <c r="AC89" s="400" t="s">
        <v>302</v>
      </c>
    </row>
    <row r="90" spans="1:29" ht="15">
      <c r="A90" s="400">
        <v>43</v>
      </c>
      <c r="B90" s="400" t="s">
        <v>953</v>
      </c>
      <c r="C90" s="400" t="s">
        <v>304</v>
      </c>
      <c r="D90" s="457">
        <v>5585200</v>
      </c>
      <c r="E90" s="400">
        <v>0</v>
      </c>
      <c r="F90" s="457">
        <v>100000</v>
      </c>
      <c r="G90" s="400">
        <v>0</v>
      </c>
      <c r="H90" s="400">
        <v>0</v>
      </c>
      <c r="I90" s="457">
        <v>10755773</v>
      </c>
      <c r="J90" s="457">
        <v>1278010</v>
      </c>
      <c r="K90" s="400">
        <v>0</v>
      </c>
      <c r="L90" s="400">
        <v>0</v>
      </c>
      <c r="M90" s="457">
        <v>2624000</v>
      </c>
      <c r="N90" s="457">
        <v>1697030</v>
      </c>
      <c r="O90" s="457">
        <v>4827134</v>
      </c>
      <c r="P90" s="400">
        <v>0</v>
      </c>
      <c r="Q90" s="400">
        <v>0</v>
      </c>
      <c r="R90" s="400"/>
      <c r="S90" s="400">
        <v>0</v>
      </c>
      <c r="T90" s="457">
        <v>1800000</v>
      </c>
      <c r="U90" s="400">
        <v>0</v>
      </c>
      <c r="V90" s="457">
        <v>61560</v>
      </c>
      <c r="W90" s="457">
        <v>830400</v>
      </c>
      <c r="X90" s="400">
        <v>0</v>
      </c>
      <c r="Y90" s="457">
        <v>4145000</v>
      </c>
      <c r="Z90" s="400">
        <v>0</v>
      </c>
      <c r="AA90" s="457">
        <v>33704107</v>
      </c>
      <c r="AB90" s="400" t="s">
        <v>953</v>
      </c>
      <c r="AC90" s="400" t="s">
        <v>304</v>
      </c>
    </row>
    <row r="91" spans="1:29" ht="15">
      <c r="A91" s="400">
        <v>44</v>
      </c>
      <c r="B91" s="400" t="s">
        <v>305</v>
      </c>
      <c r="C91" s="400" t="s">
        <v>306</v>
      </c>
      <c r="D91" s="400"/>
      <c r="E91" s="400"/>
      <c r="F91" s="400"/>
      <c r="G91" s="400"/>
      <c r="H91" s="400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>
        <v>0</v>
      </c>
      <c r="AB91" s="400" t="s">
        <v>305</v>
      </c>
      <c r="AC91" s="400" t="s">
        <v>306</v>
      </c>
    </row>
    <row r="92" spans="1:29" ht="30">
      <c r="A92" s="400">
        <v>68</v>
      </c>
      <c r="B92" s="459" t="s">
        <v>954</v>
      </c>
      <c r="C92" s="400" t="s">
        <v>314</v>
      </c>
      <c r="D92" s="400"/>
      <c r="E92" s="400"/>
      <c r="F92" s="400"/>
      <c r="G92" s="400"/>
      <c r="H92" s="400"/>
      <c r="I92" s="400"/>
      <c r="J92" s="457">
        <v>21433150</v>
      </c>
      <c r="K92" s="457">
        <v>3001232</v>
      </c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57">
        <v>24434382</v>
      </c>
      <c r="AB92" s="400" t="s">
        <v>954</v>
      </c>
      <c r="AC92" s="400" t="s">
        <v>314</v>
      </c>
    </row>
    <row r="93" spans="1:29" ht="15">
      <c r="A93" s="400">
        <v>69</v>
      </c>
      <c r="B93" s="400" t="s">
        <v>925</v>
      </c>
      <c r="C93" s="400" t="s">
        <v>314</v>
      </c>
      <c r="D93" s="400"/>
      <c r="E93" s="400"/>
      <c r="F93" s="400"/>
      <c r="G93" s="400"/>
      <c r="H93" s="400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>
        <v>0</v>
      </c>
      <c r="AB93" s="400" t="s">
        <v>925</v>
      </c>
      <c r="AC93" s="400" t="s">
        <v>314</v>
      </c>
    </row>
    <row r="94" spans="1:29" ht="15">
      <c r="A94" s="400">
        <v>70</v>
      </c>
      <c r="B94" s="400" t="s">
        <v>926</v>
      </c>
      <c r="C94" s="400" t="s">
        <v>314</v>
      </c>
      <c r="D94" s="400"/>
      <c r="E94" s="400"/>
      <c r="F94" s="400"/>
      <c r="G94" s="400"/>
      <c r="H94" s="400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>
        <v>0</v>
      </c>
      <c r="AB94" s="400" t="s">
        <v>926</v>
      </c>
      <c r="AC94" s="400" t="s">
        <v>314</v>
      </c>
    </row>
    <row r="95" spans="1:29" ht="30">
      <c r="A95" s="400">
        <v>71</v>
      </c>
      <c r="B95" s="459" t="s">
        <v>949</v>
      </c>
      <c r="C95" s="400" t="s">
        <v>314</v>
      </c>
      <c r="D95" s="400"/>
      <c r="E95" s="400"/>
      <c r="F95" s="400"/>
      <c r="G95" s="400"/>
      <c r="H95" s="400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>
        <v>0</v>
      </c>
      <c r="AB95" s="400" t="s">
        <v>949</v>
      </c>
      <c r="AC95" s="400" t="s">
        <v>314</v>
      </c>
    </row>
    <row r="96" spans="1:29" ht="15">
      <c r="A96" s="400">
        <v>72</v>
      </c>
      <c r="B96" s="400" t="s">
        <v>952</v>
      </c>
      <c r="C96" s="400" t="s">
        <v>314</v>
      </c>
      <c r="D96" s="400"/>
      <c r="E96" s="400"/>
      <c r="F96" s="400"/>
      <c r="G96" s="400"/>
      <c r="H96" s="400"/>
      <c r="I96" s="457">
        <v>2371959</v>
      </c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57">
        <v>2371959</v>
      </c>
      <c r="AB96" s="400" t="s">
        <v>950</v>
      </c>
      <c r="AC96" s="400" t="s">
        <v>314</v>
      </c>
    </row>
    <row r="97" spans="1:29" ht="30">
      <c r="A97" s="400">
        <v>79</v>
      </c>
      <c r="B97" s="459" t="s">
        <v>955</v>
      </c>
      <c r="C97" s="400" t="s">
        <v>316</v>
      </c>
      <c r="D97" s="400">
        <v>0</v>
      </c>
      <c r="E97" s="400">
        <v>0</v>
      </c>
      <c r="F97" s="400">
        <v>0</v>
      </c>
      <c r="G97" s="400">
        <v>0</v>
      </c>
      <c r="H97" s="400">
        <v>0</v>
      </c>
      <c r="I97" s="457">
        <v>2371959</v>
      </c>
      <c r="J97" s="457">
        <v>21433150</v>
      </c>
      <c r="K97" s="457">
        <v>3001232</v>
      </c>
      <c r="L97" s="400">
        <v>0</v>
      </c>
      <c r="M97" s="400">
        <v>0</v>
      </c>
      <c r="N97" s="400">
        <v>0</v>
      </c>
      <c r="O97" s="400">
        <v>0</v>
      </c>
      <c r="P97" s="400">
        <v>0</v>
      </c>
      <c r="Q97" s="400">
        <v>0</v>
      </c>
      <c r="R97" s="400"/>
      <c r="S97" s="400">
        <v>0</v>
      </c>
      <c r="T97" s="400">
        <v>0</v>
      </c>
      <c r="U97" s="400">
        <v>0</v>
      </c>
      <c r="V97" s="400">
        <v>0</v>
      </c>
      <c r="W97" s="400">
        <v>0</v>
      </c>
      <c r="X97" s="400">
        <v>0</v>
      </c>
      <c r="Y97" s="400">
        <v>0</v>
      </c>
      <c r="Z97" s="400">
        <v>0</v>
      </c>
      <c r="AA97" s="457">
        <v>26806341</v>
      </c>
      <c r="AB97" s="400" t="s">
        <v>955</v>
      </c>
      <c r="AC97" s="400" t="s">
        <v>316</v>
      </c>
    </row>
    <row r="98" spans="1:29" ht="15">
      <c r="A98" s="400">
        <v>109</v>
      </c>
      <c r="B98" s="400" t="s">
        <v>956</v>
      </c>
      <c r="C98" s="400" t="s">
        <v>328</v>
      </c>
      <c r="D98" s="400"/>
      <c r="E98" s="400"/>
      <c r="F98" s="400"/>
      <c r="G98" s="400"/>
      <c r="H98" s="400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>
        <v>0</v>
      </c>
      <c r="AB98" s="400" t="s">
        <v>956</v>
      </c>
      <c r="AC98" s="400" t="s">
        <v>328</v>
      </c>
    </row>
    <row r="99" spans="1:29" ht="15">
      <c r="A99" s="400">
        <v>110</v>
      </c>
      <c r="B99" s="400" t="s">
        <v>957</v>
      </c>
      <c r="C99" s="400" t="s">
        <v>328</v>
      </c>
      <c r="D99" s="400"/>
      <c r="E99" s="400"/>
      <c r="F99" s="400"/>
      <c r="G99" s="400"/>
      <c r="H99" s="400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57">
        <v>1500000</v>
      </c>
      <c r="AA99" s="457">
        <v>1500000</v>
      </c>
      <c r="AB99" s="400" t="s">
        <v>957</v>
      </c>
      <c r="AC99" s="400" t="s">
        <v>328</v>
      </c>
    </row>
    <row r="100" spans="1:29" ht="15">
      <c r="A100" s="400">
        <v>111</v>
      </c>
      <c r="B100" s="400" t="s">
        <v>958</v>
      </c>
      <c r="C100" s="400" t="s">
        <v>328</v>
      </c>
      <c r="D100" s="400"/>
      <c r="E100" s="400"/>
      <c r="F100" s="400"/>
      <c r="G100" s="400"/>
      <c r="H100" s="400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>
        <v>0</v>
      </c>
      <c r="AB100" s="400" t="s">
        <v>958</v>
      </c>
      <c r="AC100" s="400" t="s">
        <v>328</v>
      </c>
    </row>
    <row r="101" spans="1:29" ht="15">
      <c r="A101" s="400">
        <v>112</v>
      </c>
      <c r="B101" s="400" t="s">
        <v>959</v>
      </c>
      <c r="C101" s="400" t="s">
        <v>328</v>
      </c>
      <c r="D101" s="400"/>
      <c r="E101" s="400"/>
      <c r="F101" s="400"/>
      <c r="G101" s="400"/>
      <c r="H101" s="400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57">
        <v>5100000</v>
      </c>
      <c r="AA101" s="457">
        <v>5100000</v>
      </c>
      <c r="AB101" s="400" t="s">
        <v>959</v>
      </c>
      <c r="AC101" s="400" t="s">
        <v>328</v>
      </c>
    </row>
    <row r="102" spans="1:29" ht="15">
      <c r="A102" s="400">
        <v>113</v>
      </c>
      <c r="B102" s="400" t="s">
        <v>960</v>
      </c>
      <c r="C102" s="400" t="s">
        <v>328</v>
      </c>
      <c r="D102" s="400"/>
      <c r="E102" s="400"/>
      <c r="F102" s="400"/>
      <c r="G102" s="400"/>
      <c r="H102" s="400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>
        <v>0</v>
      </c>
      <c r="AB102" s="400" t="s">
        <v>960</v>
      </c>
      <c r="AC102" s="400" t="s">
        <v>328</v>
      </c>
    </row>
    <row r="103" spans="1:29" ht="15">
      <c r="A103" s="400">
        <v>117</v>
      </c>
      <c r="B103" s="400" t="s">
        <v>961</v>
      </c>
      <c r="C103" s="400" t="s">
        <v>330</v>
      </c>
      <c r="D103" s="400"/>
      <c r="E103" s="400"/>
      <c r="F103" s="400"/>
      <c r="G103" s="400"/>
      <c r="H103" s="400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>
        <v>0</v>
      </c>
      <c r="AB103" s="400" t="s">
        <v>961</v>
      </c>
      <c r="AC103" s="400" t="s">
        <v>330</v>
      </c>
    </row>
    <row r="104" spans="1:29" ht="30">
      <c r="A104" s="400">
        <v>124</v>
      </c>
      <c r="B104" s="459" t="s">
        <v>962</v>
      </c>
      <c r="C104" s="400" t="s">
        <v>330</v>
      </c>
      <c r="D104" s="400"/>
      <c r="E104" s="400"/>
      <c r="F104" s="400"/>
      <c r="G104" s="400"/>
      <c r="H104" s="400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57">
        <v>2600000</v>
      </c>
      <c r="AA104" s="457">
        <v>2600000</v>
      </c>
      <c r="AB104" s="400" t="s">
        <v>962</v>
      </c>
      <c r="AC104" s="400" t="s">
        <v>330</v>
      </c>
    </row>
    <row r="105" spans="1:29" ht="15">
      <c r="A105" s="400">
        <v>145</v>
      </c>
      <c r="B105" s="400" t="s">
        <v>963</v>
      </c>
      <c r="C105" s="400" t="s">
        <v>336</v>
      </c>
      <c r="D105" s="400"/>
      <c r="E105" s="400"/>
      <c r="F105" s="400"/>
      <c r="G105" s="400"/>
      <c r="H105" s="400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57">
        <v>1170000</v>
      </c>
      <c r="AA105" s="457">
        <v>1170000</v>
      </c>
      <c r="AB105" s="400" t="s">
        <v>963</v>
      </c>
      <c r="AC105" s="400" t="s">
        <v>336</v>
      </c>
    </row>
    <row r="106" spans="1:29" ht="15">
      <c r="A106" s="400">
        <v>184</v>
      </c>
      <c r="B106" s="400" t="s">
        <v>964</v>
      </c>
      <c r="C106" s="400" t="s">
        <v>342</v>
      </c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57">
        <v>10000</v>
      </c>
      <c r="AA106" s="457">
        <v>10000</v>
      </c>
      <c r="AB106" s="400" t="s">
        <v>965</v>
      </c>
      <c r="AC106" s="400" t="s">
        <v>342</v>
      </c>
    </row>
    <row r="107" spans="1:29" ht="15">
      <c r="A107" s="400">
        <v>185</v>
      </c>
      <c r="B107" s="400" t="s">
        <v>966</v>
      </c>
      <c r="C107" s="400" t="s">
        <v>344</v>
      </c>
      <c r="D107" s="400"/>
      <c r="E107" s="400"/>
      <c r="F107" s="400"/>
      <c r="G107" s="400"/>
      <c r="H107" s="400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57">
        <v>10380000</v>
      </c>
      <c r="AA107" s="457">
        <v>10380000</v>
      </c>
      <c r="AB107" s="400" t="s">
        <v>966</v>
      </c>
      <c r="AC107" s="400" t="s">
        <v>344</v>
      </c>
    </row>
    <row r="108" spans="1:29" ht="15">
      <c r="A108" s="400">
        <v>186</v>
      </c>
      <c r="B108" s="400" t="s">
        <v>345</v>
      </c>
      <c r="C108" s="400" t="s">
        <v>346</v>
      </c>
      <c r="D108" s="400"/>
      <c r="E108" s="400"/>
      <c r="F108" s="400"/>
      <c r="G108" s="400"/>
      <c r="H108" s="400"/>
      <c r="I108" s="457">
        <v>320000</v>
      </c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57">
        <v>320000</v>
      </c>
      <c r="AB108" s="400" t="s">
        <v>345</v>
      </c>
      <c r="AC108" s="400" t="s">
        <v>346</v>
      </c>
    </row>
    <row r="109" spans="1:29" ht="15">
      <c r="A109" s="400">
        <v>187</v>
      </c>
      <c r="B109" s="400" t="s">
        <v>967</v>
      </c>
      <c r="C109" s="400" t="s">
        <v>348</v>
      </c>
      <c r="D109" s="400"/>
      <c r="E109" s="400"/>
      <c r="F109" s="457">
        <v>79000</v>
      </c>
      <c r="G109" s="457">
        <v>530000</v>
      </c>
      <c r="H109" s="400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57">
        <v>609000</v>
      </c>
      <c r="AB109" s="400" t="s">
        <v>967</v>
      </c>
      <c r="AC109" s="400" t="s">
        <v>348</v>
      </c>
    </row>
    <row r="110" spans="1:29" ht="15">
      <c r="A110" s="400">
        <v>190</v>
      </c>
      <c r="B110" s="400" t="s">
        <v>968</v>
      </c>
      <c r="C110" s="400" t="s">
        <v>350</v>
      </c>
      <c r="D110" s="400"/>
      <c r="E110" s="400"/>
      <c r="F110" s="400"/>
      <c r="G110" s="400"/>
      <c r="H110" s="400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>
        <v>0</v>
      </c>
      <c r="AB110" s="400" t="s">
        <v>968</v>
      </c>
      <c r="AC110" s="400" t="s">
        <v>350</v>
      </c>
    </row>
    <row r="111" spans="1:29" ht="15">
      <c r="A111" s="400">
        <v>192</v>
      </c>
      <c r="B111" s="400" t="s">
        <v>969</v>
      </c>
      <c r="C111" s="400" t="s">
        <v>352</v>
      </c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>
        <v>0</v>
      </c>
      <c r="AB111" s="400" t="s">
        <v>969</v>
      </c>
      <c r="AC111" s="400" t="s">
        <v>352</v>
      </c>
    </row>
    <row r="112" spans="1:29" ht="15">
      <c r="A112" s="400">
        <v>199</v>
      </c>
      <c r="B112" s="400" t="s">
        <v>353</v>
      </c>
      <c r="C112" s="400" t="s">
        <v>354</v>
      </c>
      <c r="D112" s="400"/>
      <c r="E112" s="400"/>
      <c r="F112" s="400"/>
      <c r="G112" s="400"/>
      <c r="H112" s="400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57">
        <v>2248960</v>
      </c>
      <c r="X112" s="400"/>
      <c r="Y112" s="400"/>
      <c r="Z112" s="400"/>
      <c r="AA112" s="457">
        <v>2248960</v>
      </c>
      <c r="AB112" s="400" t="s">
        <v>353</v>
      </c>
      <c r="AC112" s="400" t="s">
        <v>354</v>
      </c>
    </row>
    <row r="113" spans="1:29" ht="15">
      <c r="A113" s="400">
        <v>208</v>
      </c>
      <c r="B113" s="400" t="s">
        <v>970</v>
      </c>
      <c r="C113" s="400" t="s">
        <v>360</v>
      </c>
      <c r="D113" s="457">
        <v>400000</v>
      </c>
      <c r="E113" s="400"/>
      <c r="F113" s="400"/>
      <c r="G113" s="400"/>
      <c r="H113" s="400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57">
        <v>400000</v>
      </c>
      <c r="AB113" s="400" t="s">
        <v>970</v>
      </c>
      <c r="AC113" s="400" t="s">
        <v>360</v>
      </c>
    </row>
    <row r="114" spans="1:29" ht="15">
      <c r="A114" s="400">
        <v>218</v>
      </c>
      <c r="B114" s="400" t="s">
        <v>971</v>
      </c>
      <c r="C114" s="400" t="s">
        <v>972</v>
      </c>
      <c r="D114" s="400"/>
      <c r="E114" s="400"/>
      <c r="F114" s="400"/>
      <c r="G114" s="400"/>
      <c r="H114" s="400"/>
      <c r="I114" s="400"/>
      <c r="J114" s="457">
        <v>261200</v>
      </c>
      <c r="K114" s="400"/>
      <c r="L114" s="457">
        <v>50000</v>
      </c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57">
        <v>311200</v>
      </c>
      <c r="AB114" s="400" t="s">
        <v>971</v>
      </c>
      <c r="AC114" s="400" t="s">
        <v>972</v>
      </c>
    </row>
    <row r="115" spans="1:29" ht="15">
      <c r="A115" s="400">
        <v>221</v>
      </c>
      <c r="B115" s="400" t="s">
        <v>973</v>
      </c>
      <c r="C115" s="400" t="s">
        <v>366</v>
      </c>
      <c r="D115" s="457">
        <v>400000</v>
      </c>
      <c r="E115" s="400">
        <v>0</v>
      </c>
      <c r="F115" s="457">
        <v>79000</v>
      </c>
      <c r="G115" s="457">
        <v>530000</v>
      </c>
      <c r="H115" s="400">
        <v>0</v>
      </c>
      <c r="I115" s="457">
        <v>320000</v>
      </c>
      <c r="J115" s="457">
        <v>261200</v>
      </c>
      <c r="K115" s="400">
        <v>0</v>
      </c>
      <c r="L115" s="457">
        <v>50000</v>
      </c>
      <c r="M115" s="400">
        <v>0</v>
      </c>
      <c r="N115" s="400">
        <v>0</v>
      </c>
      <c r="O115" s="400">
        <v>0</v>
      </c>
      <c r="P115" s="400">
        <v>0</v>
      </c>
      <c r="Q115" s="400">
        <v>0</v>
      </c>
      <c r="R115" s="400"/>
      <c r="S115" s="400">
        <v>0</v>
      </c>
      <c r="T115" s="400">
        <v>0</v>
      </c>
      <c r="U115" s="400">
        <v>0</v>
      </c>
      <c r="V115" s="400">
        <v>0</v>
      </c>
      <c r="W115" s="457">
        <v>2248960</v>
      </c>
      <c r="X115" s="400">
        <v>0</v>
      </c>
      <c r="Y115" s="400">
        <v>0</v>
      </c>
      <c r="Z115" s="400">
        <v>0</v>
      </c>
      <c r="AA115" s="457">
        <v>3889160</v>
      </c>
      <c r="AB115" s="400" t="s">
        <v>973</v>
      </c>
      <c r="AC115" s="400" t="s">
        <v>366</v>
      </c>
    </row>
    <row r="116" spans="1:29" ht="15">
      <c r="A116" s="400">
        <v>230</v>
      </c>
      <c r="B116" s="400" t="s">
        <v>974</v>
      </c>
      <c r="C116" s="400" t="s">
        <v>378</v>
      </c>
      <c r="D116" s="400"/>
      <c r="E116" s="400"/>
      <c r="F116" s="400"/>
      <c r="G116" s="400"/>
      <c r="H116" s="400"/>
      <c r="I116" s="400"/>
      <c r="J116" s="400"/>
      <c r="K116" s="400"/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>
        <v>0</v>
      </c>
      <c r="AB116" s="400" t="s">
        <v>974</v>
      </c>
      <c r="AC116" s="400" t="s">
        <v>378</v>
      </c>
    </row>
    <row r="117" spans="1:29" ht="30">
      <c r="A117" s="400">
        <v>234</v>
      </c>
      <c r="B117" s="459" t="s">
        <v>975</v>
      </c>
      <c r="C117" s="400" t="s">
        <v>833</v>
      </c>
      <c r="D117" s="400"/>
      <c r="E117" s="400"/>
      <c r="F117" s="400"/>
      <c r="G117" s="400"/>
      <c r="H117" s="400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>
        <v>0</v>
      </c>
      <c r="AB117" s="400" t="s">
        <v>975</v>
      </c>
      <c r="AC117" s="400" t="s">
        <v>833</v>
      </c>
    </row>
    <row r="118" spans="1:29" ht="15">
      <c r="A118" s="400">
        <v>238</v>
      </c>
      <c r="B118" s="400" t="s">
        <v>929</v>
      </c>
      <c r="C118" s="400" t="s">
        <v>833</v>
      </c>
      <c r="D118" s="400"/>
      <c r="E118" s="400"/>
      <c r="F118" s="400"/>
      <c r="G118" s="400"/>
      <c r="H118" s="400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>
        <v>0</v>
      </c>
      <c r="AB118" s="400" t="s">
        <v>929</v>
      </c>
      <c r="AC118" s="400" t="s">
        <v>833</v>
      </c>
    </row>
    <row r="119" spans="1:29" ht="15">
      <c r="A119" s="400">
        <v>256</v>
      </c>
      <c r="B119" s="400" t="s">
        <v>976</v>
      </c>
      <c r="C119" s="400" t="s">
        <v>385</v>
      </c>
      <c r="D119" s="400"/>
      <c r="E119" s="400"/>
      <c r="F119" s="400"/>
      <c r="G119" s="400"/>
      <c r="H119" s="400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>
        <v>0</v>
      </c>
      <c r="Z119" s="400"/>
      <c r="AA119" s="400">
        <v>0</v>
      </c>
      <c r="AB119" s="400" t="s">
        <v>976</v>
      </c>
      <c r="AC119" s="400" t="s">
        <v>385</v>
      </c>
    </row>
    <row r="120" spans="1:29" ht="15">
      <c r="A120" s="400">
        <v>270</v>
      </c>
      <c r="B120" s="400" t="s">
        <v>977</v>
      </c>
      <c r="C120" s="400" t="s">
        <v>978</v>
      </c>
      <c r="D120" s="400"/>
      <c r="E120" s="400"/>
      <c r="F120" s="400"/>
      <c r="G120" s="400"/>
      <c r="H120" s="400"/>
      <c r="I120" s="400"/>
      <c r="J120" s="400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>
        <v>0</v>
      </c>
      <c r="AB120" s="400" t="s">
        <v>977</v>
      </c>
      <c r="AC120" s="400" t="s">
        <v>978</v>
      </c>
    </row>
    <row r="121" spans="1:29" ht="15">
      <c r="A121" s="400">
        <v>282</v>
      </c>
      <c r="B121" s="400" t="s">
        <v>979</v>
      </c>
      <c r="C121" s="400" t="s">
        <v>393</v>
      </c>
      <c r="D121" s="400"/>
      <c r="E121" s="400"/>
      <c r="F121" s="400"/>
      <c r="G121" s="400"/>
      <c r="H121" s="400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>
        <v>0</v>
      </c>
      <c r="AB121" s="400" t="s">
        <v>979</v>
      </c>
      <c r="AC121" s="400" t="s">
        <v>393</v>
      </c>
    </row>
    <row r="122" spans="1:29" ht="15">
      <c r="A122" s="400">
        <v>283</v>
      </c>
      <c r="B122" s="400" t="s">
        <v>980</v>
      </c>
      <c r="C122" s="400" t="s">
        <v>395</v>
      </c>
      <c r="D122" s="457">
        <v>5985200</v>
      </c>
      <c r="E122" s="400">
        <v>0</v>
      </c>
      <c r="F122" s="457">
        <v>179000</v>
      </c>
      <c r="G122" s="457">
        <v>530000</v>
      </c>
      <c r="H122" s="400">
        <v>0</v>
      </c>
      <c r="I122" s="457">
        <v>13447732</v>
      </c>
      <c r="J122" s="457">
        <v>22972360</v>
      </c>
      <c r="K122" s="457">
        <v>3001232</v>
      </c>
      <c r="L122" s="457">
        <v>50000</v>
      </c>
      <c r="M122" s="457">
        <v>2624000</v>
      </c>
      <c r="N122" s="457">
        <v>1697030</v>
      </c>
      <c r="O122" s="457">
        <v>4827134</v>
      </c>
      <c r="P122" s="400">
        <v>0</v>
      </c>
      <c r="Q122" s="400">
        <v>0</v>
      </c>
      <c r="R122" s="400"/>
      <c r="S122" s="400">
        <v>0</v>
      </c>
      <c r="T122" s="457">
        <v>1800000</v>
      </c>
      <c r="U122" s="400">
        <v>0</v>
      </c>
      <c r="V122" s="457">
        <v>61560</v>
      </c>
      <c r="W122" s="457">
        <v>3079360</v>
      </c>
      <c r="X122" s="400">
        <v>0</v>
      </c>
      <c r="Y122" s="457">
        <v>4145000</v>
      </c>
      <c r="Z122" s="457">
        <v>10380000</v>
      </c>
      <c r="AA122" s="457">
        <v>74779608</v>
      </c>
      <c r="AB122" s="400" t="s">
        <v>980</v>
      </c>
      <c r="AC122" s="400" t="s">
        <v>395</v>
      </c>
    </row>
    <row r="123" spans="1:29" ht="15">
      <c r="A123" s="400" t="s">
        <v>6</v>
      </c>
      <c r="B123" s="400" t="s">
        <v>7</v>
      </c>
      <c r="C123" s="400" t="s">
        <v>8</v>
      </c>
      <c r="D123" s="400"/>
      <c r="E123" s="400"/>
      <c r="F123" s="400"/>
      <c r="G123" s="400"/>
      <c r="H123" s="400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>
        <v>0</v>
      </c>
      <c r="AB123" s="400" t="s">
        <v>7</v>
      </c>
      <c r="AC123" s="400" t="s">
        <v>8</v>
      </c>
    </row>
    <row r="124" spans="1:29" ht="15">
      <c r="A124" s="400">
        <v>12</v>
      </c>
      <c r="B124" s="400" t="s">
        <v>477</v>
      </c>
      <c r="C124" s="400" t="s">
        <v>478</v>
      </c>
      <c r="D124" s="400"/>
      <c r="E124" s="400"/>
      <c r="F124" s="400"/>
      <c r="G124" s="400"/>
      <c r="H124" s="457">
        <v>12185612</v>
      </c>
      <c r="I124" s="400"/>
      <c r="J124" s="457">
        <v>3782321</v>
      </c>
      <c r="K124" s="457">
        <v>67821500</v>
      </c>
      <c r="L124" s="457">
        <v>10775562</v>
      </c>
      <c r="M124" s="400"/>
      <c r="N124" s="400"/>
      <c r="O124" s="400"/>
      <c r="P124" s="400"/>
      <c r="Q124" s="400"/>
      <c r="R124" s="400"/>
      <c r="S124" s="400"/>
      <c r="T124" s="400"/>
      <c r="U124" s="457">
        <v>300000</v>
      </c>
      <c r="V124" s="400"/>
      <c r="W124" s="400"/>
      <c r="X124" s="400"/>
      <c r="Y124" s="400"/>
      <c r="Z124" s="400"/>
      <c r="AA124" s="457">
        <v>94864995</v>
      </c>
      <c r="AB124" s="400" t="s">
        <v>477</v>
      </c>
      <c r="AC124" s="400" t="s">
        <v>478</v>
      </c>
    </row>
    <row r="125" spans="1:29" ht="15">
      <c r="A125" s="400">
        <v>13</v>
      </c>
      <c r="B125" s="400" t="s">
        <v>479</v>
      </c>
      <c r="C125" s="400" t="s">
        <v>480</v>
      </c>
      <c r="D125" s="400"/>
      <c r="E125" s="400"/>
      <c r="F125" s="400"/>
      <c r="G125" s="400"/>
      <c r="H125" s="400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>
        <v>0</v>
      </c>
      <c r="AB125" s="400" t="s">
        <v>479</v>
      </c>
      <c r="AC125" s="400" t="s">
        <v>480</v>
      </c>
    </row>
    <row r="126" spans="1:29" ht="15">
      <c r="A126" s="400">
        <v>14</v>
      </c>
      <c r="B126" s="400" t="s">
        <v>981</v>
      </c>
      <c r="C126" s="400" t="s">
        <v>482</v>
      </c>
      <c r="D126" s="400"/>
      <c r="E126" s="400"/>
      <c r="F126" s="400"/>
      <c r="G126" s="400"/>
      <c r="H126" s="400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>
        <v>0</v>
      </c>
      <c r="AB126" s="400" t="s">
        <v>981</v>
      </c>
      <c r="AC126" s="400" t="s">
        <v>482</v>
      </c>
    </row>
    <row r="127" spans="1:29" ht="15">
      <c r="A127" s="400">
        <v>15</v>
      </c>
      <c r="B127" s="400" t="s">
        <v>483</v>
      </c>
      <c r="C127" s="400" t="s">
        <v>484</v>
      </c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>
        <v>0</v>
      </c>
      <c r="AB127" s="400" t="s">
        <v>483</v>
      </c>
      <c r="AC127" s="400" t="s">
        <v>484</v>
      </c>
    </row>
    <row r="128" spans="1:29" ht="15">
      <c r="A128" s="400">
        <v>16</v>
      </c>
      <c r="B128" s="400" t="s">
        <v>485</v>
      </c>
      <c r="C128" s="400" t="s">
        <v>486</v>
      </c>
      <c r="D128" s="400"/>
      <c r="E128" s="400"/>
      <c r="F128" s="400"/>
      <c r="G128" s="400"/>
      <c r="H128" s="400"/>
      <c r="I128" s="400"/>
      <c r="J128" s="400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>
        <v>0</v>
      </c>
      <c r="AB128" s="400" t="s">
        <v>485</v>
      </c>
      <c r="AC128" s="400" t="s">
        <v>486</v>
      </c>
    </row>
    <row r="129" spans="1:29" ht="15">
      <c r="A129" s="400">
        <v>32</v>
      </c>
      <c r="B129" s="400" t="s">
        <v>982</v>
      </c>
      <c r="C129" s="400" t="s">
        <v>508</v>
      </c>
      <c r="D129" s="400"/>
      <c r="E129" s="400"/>
      <c r="F129" s="400"/>
      <c r="G129" s="400">
        <v>0</v>
      </c>
      <c r="H129" s="457">
        <v>12185612</v>
      </c>
      <c r="I129" s="400">
        <v>0</v>
      </c>
      <c r="J129" s="457">
        <v>3782321</v>
      </c>
      <c r="K129" s="457">
        <v>67821500</v>
      </c>
      <c r="L129" s="457">
        <v>10775562</v>
      </c>
      <c r="M129" s="400">
        <v>0</v>
      </c>
      <c r="N129" s="400">
        <v>0</v>
      </c>
      <c r="O129" s="400">
        <v>0</v>
      </c>
      <c r="P129" s="400">
        <v>0</v>
      </c>
      <c r="Q129" s="400">
        <v>0</v>
      </c>
      <c r="R129" s="400">
        <v>0</v>
      </c>
      <c r="S129" s="400">
        <v>0</v>
      </c>
      <c r="T129" s="400">
        <v>0</v>
      </c>
      <c r="U129" s="457">
        <v>300000</v>
      </c>
      <c r="V129" s="400">
        <v>0</v>
      </c>
      <c r="W129" s="400"/>
      <c r="X129" s="400"/>
      <c r="Y129" s="400"/>
      <c r="Z129" s="400"/>
      <c r="AA129" s="457">
        <v>94864995</v>
      </c>
      <c r="AB129" s="400" t="s">
        <v>982</v>
      </c>
      <c r="AC129" s="400" t="s">
        <v>508</v>
      </c>
    </row>
    <row r="130" spans="1:29" ht="15">
      <c r="A130" s="400"/>
      <c r="B130" s="400" t="s">
        <v>983</v>
      </c>
      <c r="C130" s="400"/>
      <c r="D130" s="457">
        <v>5985200</v>
      </c>
      <c r="E130" s="400">
        <v>0</v>
      </c>
      <c r="F130" s="457">
        <v>179000</v>
      </c>
      <c r="G130" s="457">
        <v>530000</v>
      </c>
      <c r="H130" s="457">
        <v>12185612</v>
      </c>
      <c r="I130" s="457">
        <v>13447732</v>
      </c>
      <c r="J130" s="457">
        <v>26754681</v>
      </c>
      <c r="K130" s="457">
        <v>70822732</v>
      </c>
      <c r="L130" s="457">
        <v>10825562</v>
      </c>
      <c r="M130" s="457">
        <v>2624000</v>
      </c>
      <c r="N130" s="457">
        <v>1697030</v>
      </c>
      <c r="O130" s="457">
        <v>4827134</v>
      </c>
      <c r="P130" s="400">
        <v>0</v>
      </c>
      <c r="Q130" s="400">
        <v>0</v>
      </c>
      <c r="R130" s="400"/>
      <c r="S130" s="400">
        <v>0</v>
      </c>
      <c r="T130" s="457">
        <v>1800000</v>
      </c>
      <c r="U130" s="457">
        <v>300000</v>
      </c>
      <c r="V130" s="457">
        <v>61560</v>
      </c>
      <c r="W130" s="457">
        <v>3079360</v>
      </c>
      <c r="X130" s="400">
        <v>0</v>
      </c>
      <c r="Y130" s="457">
        <v>4145000</v>
      </c>
      <c r="Z130" s="457">
        <v>10380000</v>
      </c>
      <c r="AA130" s="457">
        <v>169644603</v>
      </c>
      <c r="AB130" s="400" t="s">
        <v>983</v>
      </c>
      <c r="AC130" s="40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63.140625" style="0" customWidth="1"/>
    <col min="2" max="2" width="17.421875" style="0" customWidth="1"/>
    <col min="3" max="3" width="18.00390625" style="0" customWidth="1"/>
  </cols>
  <sheetData>
    <row r="1" spans="1:2" ht="15">
      <c r="A1" s="545" t="s">
        <v>750</v>
      </c>
      <c r="B1" s="546"/>
    </row>
    <row r="2" spans="1:3" ht="41.25" customHeight="1">
      <c r="A2" s="547" t="s">
        <v>866</v>
      </c>
      <c r="B2" s="547"/>
      <c r="C2" s="169"/>
    </row>
    <row r="3" spans="1:3" ht="18">
      <c r="A3" s="172"/>
      <c r="B3" s="172"/>
      <c r="C3" s="172"/>
    </row>
    <row r="4" spans="1:3" ht="18">
      <c r="A4" s="172"/>
      <c r="B4" s="172"/>
      <c r="C4" s="172"/>
    </row>
    <row r="5" spans="1:3" ht="18">
      <c r="A5" s="172"/>
      <c r="B5" s="172"/>
      <c r="C5" s="172"/>
    </row>
    <row r="6" spans="1:2" ht="18">
      <c r="A6" s="173"/>
      <c r="B6" s="174" t="s">
        <v>831</v>
      </c>
    </row>
    <row r="7" spans="1:2" ht="45.75" customHeight="1">
      <c r="A7" s="175" t="s">
        <v>692</v>
      </c>
      <c r="B7" s="194" t="s">
        <v>693</v>
      </c>
    </row>
    <row r="8" spans="1:2" ht="18">
      <c r="A8" s="195"/>
      <c r="B8" s="196"/>
    </row>
    <row r="9" spans="1:4" ht="18">
      <c r="A9" s="195" t="s">
        <v>794</v>
      </c>
      <c r="B9" s="181">
        <f>SUM(B10)</f>
        <v>0</v>
      </c>
      <c r="D9" s="197"/>
    </row>
    <row r="10" spans="1:2" ht="17.25" customHeight="1">
      <c r="A10" s="198" t="s">
        <v>694</v>
      </c>
      <c r="B10" s="424"/>
    </row>
    <row r="11" spans="1:4" s="200" customFormat="1" ht="18">
      <c r="A11" s="199" t="s">
        <v>695</v>
      </c>
      <c r="B11" s="181">
        <f>SUM(B12:B15)</f>
        <v>0</v>
      </c>
      <c r="D11" s="201"/>
    </row>
    <row r="12" spans="1:2" ht="18" customHeight="1">
      <c r="A12" s="198" t="s">
        <v>815</v>
      </c>
      <c r="B12" s="424"/>
    </row>
    <row r="13" spans="1:2" ht="18">
      <c r="A13" s="198" t="s">
        <v>785</v>
      </c>
      <c r="B13" s="196"/>
    </row>
    <row r="14" spans="1:2" ht="18">
      <c r="A14" s="198" t="s">
        <v>786</v>
      </c>
      <c r="B14" s="196"/>
    </row>
    <row r="15" spans="1:2" ht="18">
      <c r="A15" s="198" t="s">
        <v>814</v>
      </c>
      <c r="B15" s="196"/>
    </row>
    <row r="16" spans="1:2" ht="18">
      <c r="A16" s="199" t="s">
        <v>696</v>
      </c>
      <c r="B16" s="181">
        <f>SUM(B17:B18)</f>
        <v>0</v>
      </c>
    </row>
    <row r="17" spans="1:2" ht="18" customHeight="1">
      <c r="A17" s="198" t="s">
        <v>813</v>
      </c>
      <c r="B17" s="423"/>
    </row>
    <row r="18" spans="1:2" ht="18">
      <c r="A18" s="198" t="s">
        <v>787</v>
      </c>
      <c r="B18" s="196">
        <v>0</v>
      </c>
    </row>
    <row r="19" spans="1:4" ht="18">
      <c r="A19" s="202" t="s">
        <v>161</v>
      </c>
      <c r="B19" s="181">
        <f>SUM(B20)</f>
        <v>0</v>
      </c>
      <c r="D19" s="197"/>
    </row>
    <row r="20" spans="1:2" ht="18" customHeight="1">
      <c r="A20" s="198" t="s">
        <v>697</v>
      </c>
      <c r="B20" s="423"/>
    </row>
    <row r="21" spans="1:2" ht="18">
      <c r="A21" s="195" t="s">
        <v>698</v>
      </c>
      <c r="B21" s="181">
        <v>0</v>
      </c>
    </row>
    <row r="22" spans="1:2" ht="18.75" customHeight="1">
      <c r="A22" s="198" t="s">
        <v>824</v>
      </c>
      <c r="B22" s="424">
        <v>2775000</v>
      </c>
    </row>
    <row r="23" spans="1:2" ht="18">
      <c r="A23" s="198"/>
      <c r="B23" s="176"/>
    </row>
    <row r="24" spans="1:2" ht="18">
      <c r="A24" s="195" t="s">
        <v>629</v>
      </c>
      <c r="B24" s="431">
        <f>B9+B11+B16+B18+B19+B21+B22</f>
        <v>2775000</v>
      </c>
    </row>
    <row r="30" spans="1:3" ht="15.75">
      <c r="A30" s="184"/>
      <c r="B30" s="184"/>
      <c r="C30" s="193"/>
    </row>
    <row r="31" spans="1:3" ht="15">
      <c r="A31" s="203"/>
      <c r="B31" s="203"/>
      <c r="C31" s="203"/>
    </row>
    <row r="32" spans="1:3" ht="15">
      <c r="A32" s="203"/>
      <c r="B32" s="203"/>
      <c r="C32" s="203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59.140625" style="0" customWidth="1"/>
    <col min="2" max="2" width="18.28125" style="0" customWidth="1"/>
    <col min="3" max="3" width="16.28125" style="0" customWidth="1"/>
  </cols>
  <sheetData>
    <row r="1" spans="2:4" ht="18">
      <c r="B1" s="421" t="s">
        <v>802</v>
      </c>
      <c r="C1" s="167"/>
      <c r="D1" s="168"/>
    </row>
    <row r="2" spans="1:4" ht="41.25" customHeight="1">
      <c r="A2" s="547" t="s">
        <v>867</v>
      </c>
      <c r="B2" s="547"/>
      <c r="C2" s="170"/>
      <c r="D2" s="171"/>
    </row>
    <row r="3" spans="1:4" ht="18">
      <c r="A3" s="172"/>
      <c r="B3" s="172"/>
      <c r="C3" s="172"/>
      <c r="D3" s="168"/>
    </row>
    <row r="4" spans="1:4" ht="18">
      <c r="A4" s="172"/>
      <c r="B4" s="172"/>
      <c r="C4" s="172"/>
      <c r="D4" s="168"/>
    </row>
    <row r="5" spans="1:4" ht="18">
      <c r="A5" s="173"/>
      <c r="B5" s="174" t="s">
        <v>831</v>
      </c>
      <c r="C5" s="172"/>
      <c r="D5" s="168"/>
    </row>
    <row r="6" spans="1:4" ht="36">
      <c r="A6" s="175" t="s">
        <v>690</v>
      </c>
      <c r="B6" s="338" t="s">
        <v>868</v>
      </c>
      <c r="D6" s="168"/>
    </row>
    <row r="7" spans="1:4" ht="18">
      <c r="A7" s="208" t="s">
        <v>860</v>
      </c>
      <c r="B7" s="434">
        <v>815000</v>
      </c>
      <c r="D7" s="168"/>
    </row>
    <row r="8" spans="1:4" ht="18">
      <c r="A8" s="208" t="s">
        <v>792</v>
      </c>
      <c r="B8" s="434">
        <v>150000</v>
      </c>
      <c r="D8" s="168"/>
    </row>
    <row r="9" spans="1:4" ht="18">
      <c r="A9" s="208" t="s">
        <v>793</v>
      </c>
      <c r="B9" s="434">
        <v>1220000</v>
      </c>
      <c r="D9" s="168"/>
    </row>
    <row r="10" spans="1:4" ht="18">
      <c r="A10" s="208" t="s">
        <v>825</v>
      </c>
      <c r="B10" s="434">
        <v>400000</v>
      </c>
      <c r="D10" s="168"/>
    </row>
    <row r="11" spans="1:5" ht="18" customHeight="1">
      <c r="A11" s="208" t="s">
        <v>883</v>
      </c>
      <c r="B11" s="434">
        <v>269945</v>
      </c>
      <c r="D11" s="177"/>
      <c r="E11" s="177"/>
    </row>
    <row r="12" spans="1:5" ht="29.25" customHeight="1">
      <c r="A12" s="199" t="s">
        <v>691</v>
      </c>
      <c r="B12" s="435">
        <f>SUM(B7:B11)</f>
        <v>2854945</v>
      </c>
      <c r="D12" s="178"/>
      <c r="E12" s="179"/>
    </row>
    <row r="16" spans="1:4" s="203" customFormat="1" ht="18">
      <c r="A16" s="185"/>
      <c r="B16" s="183"/>
      <c r="D16" s="192"/>
    </row>
    <row r="17" spans="1:5" s="203" customFormat="1" ht="18">
      <c r="A17" s="185"/>
      <c r="B17" s="183"/>
      <c r="D17" s="192"/>
      <c r="E17" s="192"/>
    </row>
    <row r="18" s="203" customFormat="1" ht="15"/>
    <row r="19" spans="1:5" s="203" customFormat="1" ht="18">
      <c r="A19" s="185"/>
      <c r="B19" s="183"/>
      <c r="D19" s="192"/>
      <c r="E19" s="192"/>
    </row>
    <row r="20" spans="1:3" ht="15">
      <c r="A20" s="203"/>
      <c r="B20" s="203"/>
      <c r="C20" s="203"/>
    </row>
    <row r="21" spans="3:5" s="203" customFormat="1" ht="15.75">
      <c r="C21" s="184"/>
      <c r="D21" s="184"/>
      <c r="E21" s="184"/>
    </row>
    <row r="22" spans="1:5" s="203" customFormat="1" ht="18">
      <c r="A22" s="339"/>
      <c r="B22" s="340"/>
      <c r="C22" s="182"/>
      <c r="D22" s="183"/>
      <c r="E22" s="184"/>
    </row>
    <row r="23" spans="1:5" ht="15.75">
      <c r="A23" s="184"/>
      <c r="B23" s="184"/>
      <c r="C23" s="184"/>
      <c r="D23" s="184"/>
      <c r="E23" s="184"/>
    </row>
    <row r="24" spans="1:5" ht="15.75">
      <c r="A24" s="184"/>
      <c r="B24" s="184"/>
      <c r="C24" s="184"/>
      <c r="D24" s="184"/>
      <c r="E24" s="184"/>
    </row>
    <row r="25" spans="1:5" ht="18">
      <c r="A25" s="185"/>
      <c r="B25" s="186"/>
      <c r="C25" s="182"/>
      <c r="D25" s="183"/>
      <c r="E25" s="184"/>
    </row>
    <row r="26" spans="1:5" ht="18">
      <c r="A26" s="185"/>
      <c r="B26" s="186"/>
      <c r="C26" s="182"/>
      <c r="D26" s="183"/>
      <c r="E26" s="184"/>
    </row>
    <row r="27" spans="1:5" ht="15.75">
      <c r="A27" s="184"/>
      <c r="B27" s="184"/>
      <c r="C27" s="184"/>
      <c r="D27" s="179"/>
      <c r="E27" s="179"/>
    </row>
    <row r="28" spans="1:5" ht="18">
      <c r="A28" s="184"/>
      <c r="B28" s="184"/>
      <c r="C28" s="184"/>
      <c r="D28" s="187"/>
      <c r="E28" s="179"/>
    </row>
    <row r="29" spans="1:5" ht="18">
      <c r="A29" s="184"/>
      <c r="B29" s="184"/>
      <c r="C29" s="184"/>
      <c r="D29" s="187"/>
      <c r="E29" s="179"/>
    </row>
    <row r="30" spans="1:5" ht="18">
      <c r="A30" s="184"/>
      <c r="B30" s="184"/>
      <c r="C30" s="184"/>
      <c r="D30" s="187"/>
      <c r="E30" s="179"/>
    </row>
    <row r="31" spans="1:5" ht="18">
      <c r="A31" s="184"/>
      <c r="B31" s="184"/>
      <c r="C31" s="184"/>
      <c r="D31" s="187"/>
      <c r="E31" s="179"/>
    </row>
    <row r="32" spans="1:5" ht="18">
      <c r="A32" s="184"/>
      <c r="B32" s="184"/>
      <c r="C32" s="184"/>
      <c r="D32" s="187"/>
      <c r="E32" s="179"/>
    </row>
    <row r="33" spans="1:3" ht="15">
      <c r="A33" s="203"/>
      <c r="B33" s="203"/>
      <c r="C33" s="203"/>
    </row>
    <row r="34" spans="1:3" ht="15">
      <c r="A34" s="203"/>
      <c r="B34" s="203"/>
      <c r="C34" s="203"/>
    </row>
    <row r="35" spans="1:3" ht="15">
      <c r="A35" s="203"/>
      <c r="B35" s="203"/>
      <c r="C35" s="203"/>
    </row>
    <row r="36" spans="1:3" ht="15">
      <c r="A36" s="203"/>
      <c r="B36" s="203"/>
      <c r="C36" s="203"/>
    </row>
    <row r="37" spans="1:3" ht="15">
      <c r="A37" s="203"/>
      <c r="B37" s="203"/>
      <c r="C37" s="203"/>
    </row>
    <row r="38" spans="1:3" ht="15">
      <c r="A38" s="203"/>
      <c r="B38" s="203"/>
      <c r="C38" s="203"/>
    </row>
    <row r="39" spans="1:3" ht="15">
      <c r="A39" s="203"/>
      <c r="B39" s="203"/>
      <c r="C39" s="203"/>
    </row>
    <row r="40" spans="1:3" ht="15">
      <c r="A40" s="203"/>
      <c r="B40" s="203"/>
      <c r="C40" s="203"/>
    </row>
    <row r="41" spans="1:3" ht="15">
      <c r="A41" s="203"/>
      <c r="B41" s="203"/>
      <c r="C41" s="203"/>
    </row>
    <row r="42" spans="1:3" ht="15">
      <c r="A42" s="203"/>
      <c r="B42" s="203"/>
      <c r="C42" s="203"/>
    </row>
    <row r="43" spans="1:3" ht="15">
      <c r="A43" s="203"/>
      <c r="B43" s="203"/>
      <c r="C43" s="203"/>
    </row>
    <row r="44" spans="1:3" ht="15">
      <c r="A44" s="203"/>
      <c r="B44" s="203"/>
      <c r="C44" s="203"/>
    </row>
    <row r="45" spans="1:3" ht="15">
      <c r="A45" s="203"/>
      <c r="B45" s="203"/>
      <c r="C45" s="203"/>
    </row>
    <row r="46" spans="1:3" ht="15">
      <c r="A46" s="203"/>
      <c r="B46" s="203"/>
      <c r="C46" s="203"/>
    </row>
    <row r="47" spans="1:3" ht="15">
      <c r="A47" s="203"/>
      <c r="B47" s="203"/>
      <c r="C47" s="203"/>
    </row>
    <row r="48" spans="1:3" ht="15">
      <c r="A48" s="203"/>
      <c r="B48" s="203"/>
      <c r="C48" s="203"/>
    </row>
    <row r="49" spans="1:3" ht="15">
      <c r="A49" s="203"/>
      <c r="B49" s="203"/>
      <c r="C49" s="210"/>
    </row>
    <row r="50" spans="1:3" ht="18">
      <c r="A50" s="203"/>
      <c r="B50" s="547"/>
      <c r="C50" s="547"/>
    </row>
    <row r="53" spans="2:3" ht="18">
      <c r="B53" s="173"/>
      <c r="C53" s="188"/>
    </row>
    <row r="54" spans="2:3" ht="15.75">
      <c r="B54" s="189"/>
      <c r="C54" s="189"/>
    </row>
    <row r="55" spans="2:3" ht="15.75">
      <c r="B55" s="190"/>
      <c r="C55" s="191"/>
    </row>
    <row r="56" spans="2:3" ht="15.75">
      <c r="B56" s="190"/>
      <c r="C56" s="191"/>
    </row>
    <row r="57" spans="2:3" ht="15.75">
      <c r="B57" s="190"/>
      <c r="C57" s="191"/>
    </row>
    <row r="58" spans="2:3" ht="15.75">
      <c r="B58" s="190"/>
      <c r="C58" s="191"/>
    </row>
    <row r="59" spans="2:3" ht="15.75">
      <c r="B59" s="190"/>
      <c r="C59" s="191"/>
    </row>
    <row r="60" spans="2:3" ht="15.75">
      <c r="B60" s="190"/>
      <c r="C60" s="191"/>
    </row>
    <row r="61" spans="2:3" ht="15.75">
      <c r="B61" s="190"/>
      <c r="C61" s="191"/>
    </row>
    <row r="62" spans="2:3" ht="15.75">
      <c r="B62" s="190"/>
      <c r="C62" s="191"/>
    </row>
    <row r="63" spans="2:3" ht="15.75">
      <c r="B63" s="190"/>
      <c r="C63" s="191"/>
    </row>
    <row r="64" spans="2:3" ht="15">
      <c r="B64" s="192"/>
      <c r="C64" s="192"/>
    </row>
    <row r="65" spans="2:3" ht="15">
      <c r="B65" s="192"/>
      <c r="C65" s="192"/>
    </row>
    <row r="66" spans="2:3" ht="15">
      <c r="B66" s="192"/>
      <c r="C66" s="192"/>
    </row>
    <row r="67" spans="2:3" ht="15">
      <c r="B67" s="192"/>
      <c r="C67" s="192"/>
    </row>
    <row r="68" spans="2:3" ht="15.75">
      <c r="B68" s="184"/>
      <c r="C68" s="193"/>
    </row>
  </sheetData>
  <sheetProtection/>
  <mergeCells count="2">
    <mergeCell ref="B50:C50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56.57421875" style="0" customWidth="1"/>
    <col min="2" max="2" width="25.28125" style="0" customWidth="1"/>
  </cols>
  <sheetData>
    <row r="1" spans="1:2" ht="15">
      <c r="A1" s="548" t="s">
        <v>811</v>
      </c>
      <c r="B1" s="549"/>
    </row>
    <row r="2" spans="1:2" ht="48" customHeight="1">
      <c r="A2" s="547" t="s">
        <v>869</v>
      </c>
      <c r="B2" s="550"/>
    </row>
    <row r="3" spans="1:2" ht="18">
      <c r="A3" s="172"/>
      <c r="B3" s="172"/>
    </row>
    <row r="4" spans="1:2" ht="18">
      <c r="A4" s="172"/>
      <c r="B4" s="172"/>
    </row>
    <row r="5" spans="1:2" ht="18">
      <c r="A5" s="173"/>
      <c r="B5" s="174" t="s">
        <v>831</v>
      </c>
    </row>
    <row r="6" spans="1:2" ht="18">
      <c r="A6" s="175" t="s">
        <v>690</v>
      </c>
      <c r="B6" s="338" t="s">
        <v>868</v>
      </c>
    </row>
    <row r="7" spans="1:2" ht="21" customHeight="1">
      <c r="A7" s="422"/>
      <c r="B7" s="428"/>
    </row>
    <row r="8" spans="1:2" ht="15.75">
      <c r="A8" s="208"/>
      <c r="B8" s="429"/>
    </row>
    <row r="9" spans="1:2" ht="15.75">
      <c r="A9" s="208"/>
      <c r="B9" s="429"/>
    </row>
    <row r="10" spans="1:2" ht="15.75">
      <c r="A10" s="208"/>
      <c r="B10" s="429"/>
    </row>
    <row r="11" spans="1:2" ht="15.75">
      <c r="A11" s="208"/>
      <c r="B11" s="429"/>
    </row>
    <row r="12" spans="1:2" ht="15.75">
      <c r="A12" s="208"/>
      <c r="B12" s="429"/>
    </row>
    <row r="13" spans="1:2" ht="15.75">
      <c r="A13" s="208"/>
      <c r="B13" s="429"/>
    </row>
    <row r="14" spans="1:2" ht="15.75">
      <c r="A14" s="208"/>
      <c r="B14" s="429"/>
    </row>
    <row r="15" spans="1:2" ht="15.75">
      <c r="A15" s="208"/>
      <c r="B15" s="429"/>
    </row>
    <row r="16" spans="1:2" ht="15.75">
      <c r="A16" s="208"/>
      <c r="B16" s="429"/>
    </row>
    <row r="17" spans="1:2" ht="32.25" customHeight="1">
      <c r="A17" s="199" t="s">
        <v>812</v>
      </c>
      <c r="B17" s="430">
        <f>SUM(B7:B16)</f>
        <v>0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67"/>
  <sheetViews>
    <sheetView zoomScaleSheetLayoutView="100" zoomScalePageLayoutView="0" workbookViewId="0" topLeftCell="A43">
      <selection activeCell="AG52" sqref="AG52:AJ52"/>
    </sheetView>
  </sheetViews>
  <sheetFormatPr defaultColWidth="9.140625" defaultRowHeight="15"/>
  <cols>
    <col min="1" max="1" width="2.7109375" style="1" customWidth="1"/>
    <col min="2" max="2" width="3.421875" style="1" customWidth="1"/>
    <col min="3" max="28" width="2.7109375" style="1" customWidth="1"/>
    <col min="29" max="29" width="2.7109375" style="6" customWidth="1"/>
    <col min="30" max="35" width="2.7109375" style="1" customWidth="1"/>
    <col min="36" max="36" width="11.28125" style="1" customWidth="1"/>
    <col min="37" max="37" width="3.421875" style="2" customWidth="1"/>
    <col min="38" max="38" width="3.57421875" style="2" customWidth="1"/>
    <col min="39" max="41" width="2.7109375" style="2" customWidth="1"/>
    <col min="42" max="46" width="2.7109375" style="1" customWidth="1"/>
    <col min="47" max="16384" width="9.140625" style="1" customWidth="1"/>
  </cols>
  <sheetData>
    <row r="1" spans="36:38" ht="21.75" customHeight="1">
      <c r="AJ1" s="312" t="s">
        <v>742</v>
      </c>
      <c r="AL1" s="341"/>
    </row>
    <row r="2" spans="1:38" ht="31.5" customHeight="1">
      <c r="A2" s="502" t="s">
        <v>823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  <c r="V2" s="502"/>
      <c r="W2" s="502"/>
      <c r="X2" s="502"/>
      <c r="Y2" s="502"/>
      <c r="Z2" s="502"/>
      <c r="AA2" s="502"/>
      <c r="AB2" s="502"/>
      <c r="AC2" s="502"/>
      <c r="AD2" s="502"/>
      <c r="AE2" s="502"/>
      <c r="AF2" s="502"/>
      <c r="AG2" s="502"/>
      <c r="AH2" s="502"/>
      <c r="AI2" s="502"/>
      <c r="AJ2" s="502"/>
      <c r="AK2" s="330"/>
      <c r="AL2" s="330"/>
    </row>
    <row r="3" spans="1:38" ht="31.5" customHeight="1">
      <c r="A3" s="557" t="s">
        <v>865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7"/>
      <c r="U3" s="557"/>
      <c r="V3" s="557"/>
      <c r="W3" s="557"/>
      <c r="X3" s="557"/>
      <c r="Y3" s="557"/>
      <c r="Z3" s="557"/>
      <c r="AA3" s="557"/>
      <c r="AB3" s="557"/>
      <c r="AC3" s="557"/>
      <c r="AD3" s="557"/>
      <c r="AE3" s="557"/>
      <c r="AF3" s="557"/>
      <c r="AG3" s="557"/>
      <c r="AH3" s="557"/>
      <c r="AI3" s="557"/>
      <c r="AJ3" s="557"/>
      <c r="AK3" s="330"/>
      <c r="AL3" s="330"/>
    </row>
    <row r="4" spans="1:38" ht="25.5" customHeight="1">
      <c r="A4" s="551" t="s">
        <v>279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330"/>
      <c r="AL4" s="330"/>
    </row>
    <row r="5" spans="1:38" ht="19.5" customHeight="1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30"/>
      <c r="AL5" s="330"/>
    </row>
    <row r="6" spans="1:38" ht="40.5" customHeight="1">
      <c r="A6" s="556" t="s">
        <v>832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6"/>
      <c r="Z6" s="556"/>
      <c r="AA6" s="556"/>
      <c r="AB6" s="556"/>
      <c r="AC6" s="556"/>
      <c r="AD6" s="556"/>
      <c r="AE6" s="556"/>
      <c r="AF6" s="556"/>
      <c r="AG6" s="556"/>
      <c r="AH6" s="556"/>
      <c r="AI6" s="556"/>
      <c r="AJ6" s="556"/>
      <c r="AK6" s="137"/>
      <c r="AL6" s="137"/>
    </row>
    <row r="7" spans="1:40" ht="34.5" customHeight="1">
      <c r="A7" s="530" t="s">
        <v>2</v>
      </c>
      <c r="B7" s="531"/>
      <c r="C7" s="532" t="s">
        <v>3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4" t="s">
        <v>4</v>
      </c>
      <c r="AD7" s="533"/>
      <c r="AE7" s="533"/>
      <c r="AF7" s="533"/>
      <c r="AG7" s="531" t="s">
        <v>5</v>
      </c>
      <c r="AH7" s="555"/>
      <c r="AI7" s="555"/>
      <c r="AJ7" s="555"/>
      <c r="AK7" s="333"/>
      <c r="AL7" s="333"/>
      <c r="AM7" s="136"/>
      <c r="AN7" s="136"/>
    </row>
    <row r="8" spans="1:40" ht="12.75">
      <c r="A8" s="544" t="s">
        <v>6</v>
      </c>
      <c r="B8" s="544"/>
      <c r="C8" s="529" t="s">
        <v>7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 t="s">
        <v>8</v>
      </c>
      <c r="AD8" s="555"/>
      <c r="AE8" s="555"/>
      <c r="AF8" s="555"/>
      <c r="AG8" s="529" t="s">
        <v>9</v>
      </c>
      <c r="AH8" s="529"/>
      <c r="AI8" s="529"/>
      <c r="AJ8" s="529"/>
      <c r="AK8" s="137"/>
      <c r="AL8" s="137"/>
      <c r="AM8" s="137"/>
      <c r="AN8" s="137"/>
    </row>
    <row r="9" spans="1:41" s="3" customFormat="1" ht="19.5" customHeight="1">
      <c r="A9" s="553" t="s">
        <v>10</v>
      </c>
      <c r="B9" s="529"/>
      <c r="C9" s="527" t="s">
        <v>280</v>
      </c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18" t="s">
        <v>281</v>
      </c>
      <c r="AD9" s="518"/>
      <c r="AE9" s="518"/>
      <c r="AF9" s="518"/>
      <c r="AG9" s="512">
        <v>15526174</v>
      </c>
      <c r="AH9" s="512"/>
      <c r="AI9" s="512"/>
      <c r="AJ9" s="512"/>
      <c r="AK9" s="342"/>
      <c r="AL9" s="343"/>
      <c r="AM9" s="344"/>
      <c r="AN9" s="344"/>
      <c r="AO9" s="344"/>
    </row>
    <row r="10" spans="1:41" s="3" customFormat="1" ht="19.5" customHeight="1">
      <c r="A10" s="553" t="s">
        <v>13</v>
      </c>
      <c r="B10" s="529"/>
      <c r="C10" s="524" t="s">
        <v>282</v>
      </c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18" t="s">
        <v>283</v>
      </c>
      <c r="AD10" s="518"/>
      <c r="AE10" s="518"/>
      <c r="AF10" s="518"/>
      <c r="AG10" s="512"/>
      <c r="AH10" s="512"/>
      <c r="AI10" s="512"/>
      <c r="AJ10" s="512"/>
      <c r="AK10" s="342"/>
      <c r="AL10" s="343"/>
      <c r="AM10" s="344"/>
      <c r="AN10" s="344"/>
      <c r="AO10" s="344"/>
    </row>
    <row r="11" spans="1:41" s="3" customFormat="1" ht="30.75" customHeight="1">
      <c r="A11" s="553" t="s">
        <v>16</v>
      </c>
      <c r="B11" s="529"/>
      <c r="C11" s="524" t="s">
        <v>818</v>
      </c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18" t="s">
        <v>284</v>
      </c>
      <c r="AD11" s="518"/>
      <c r="AE11" s="518"/>
      <c r="AF11" s="518"/>
      <c r="AG11" s="512">
        <v>5036960</v>
      </c>
      <c r="AH11" s="512"/>
      <c r="AI11" s="512"/>
      <c r="AJ11" s="512"/>
      <c r="AK11" s="342"/>
      <c r="AL11" s="343"/>
      <c r="AM11" s="344"/>
      <c r="AN11" s="344"/>
      <c r="AO11" s="344"/>
    </row>
    <row r="12" spans="1:38" ht="19.5" customHeight="1">
      <c r="A12" s="553" t="s">
        <v>19</v>
      </c>
      <c r="B12" s="529"/>
      <c r="C12" s="524" t="s">
        <v>285</v>
      </c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18" t="s">
        <v>286</v>
      </c>
      <c r="AD12" s="518"/>
      <c r="AE12" s="518"/>
      <c r="AF12" s="518"/>
      <c r="AG12" s="512">
        <v>1800000</v>
      </c>
      <c r="AH12" s="512"/>
      <c r="AI12" s="512"/>
      <c r="AJ12" s="512"/>
      <c r="AK12" s="342"/>
      <c r="AL12" s="342"/>
    </row>
    <row r="13" spans="1:38" s="2" customFormat="1" ht="19.5" customHeight="1">
      <c r="A13" s="553" t="s">
        <v>22</v>
      </c>
      <c r="B13" s="529"/>
      <c r="C13" s="524" t="s">
        <v>287</v>
      </c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18" t="s">
        <v>288</v>
      </c>
      <c r="AD13" s="518"/>
      <c r="AE13" s="518"/>
      <c r="AF13" s="518"/>
      <c r="AG13" s="512">
        <v>585200</v>
      </c>
      <c r="AH13" s="512"/>
      <c r="AI13" s="512"/>
      <c r="AJ13" s="512"/>
      <c r="AK13" s="342"/>
      <c r="AL13" s="342"/>
    </row>
    <row r="14" spans="1:38" s="2" customFormat="1" ht="19.5" customHeight="1">
      <c r="A14" s="553" t="s">
        <v>25</v>
      </c>
      <c r="B14" s="529"/>
      <c r="C14" s="524" t="s">
        <v>289</v>
      </c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18" t="s">
        <v>290</v>
      </c>
      <c r="AD14" s="518"/>
      <c r="AE14" s="518"/>
      <c r="AF14" s="518"/>
      <c r="AG14" s="512"/>
      <c r="AH14" s="512"/>
      <c r="AI14" s="512"/>
      <c r="AJ14" s="512"/>
      <c r="AK14" s="342"/>
      <c r="AL14" s="342"/>
    </row>
    <row r="15" spans="1:38" ht="19.5" customHeight="1">
      <c r="A15" s="554" t="s">
        <v>28</v>
      </c>
      <c r="B15" s="532"/>
      <c r="C15" s="523" t="s">
        <v>291</v>
      </c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17" t="s">
        <v>292</v>
      </c>
      <c r="AD15" s="517"/>
      <c r="AE15" s="517"/>
      <c r="AF15" s="517"/>
      <c r="AG15" s="516">
        <f>SUM(AG9:AJ14)</f>
        <v>22948334</v>
      </c>
      <c r="AH15" s="516"/>
      <c r="AI15" s="516"/>
      <c r="AJ15" s="516"/>
      <c r="AK15" s="342"/>
      <c r="AL15" s="342"/>
    </row>
    <row r="16" spans="1:38" ht="19.5" customHeight="1">
      <c r="A16" s="553" t="s">
        <v>31</v>
      </c>
      <c r="B16" s="529"/>
      <c r="C16" s="524" t="s">
        <v>293</v>
      </c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18" t="s">
        <v>294</v>
      </c>
      <c r="AD16" s="518"/>
      <c r="AE16" s="518"/>
      <c r="AF16" s="518"/>
      <c r="AG16" s="512"/>
      <c r="AH16" s="512"/>
      <c r="AI16" s="512"/>
      <c r="AJ16" s="512"/>
      <c r="AK16" s="342"/>
      <c r="AL16" s="342"/>
    </row>
    <row r="17" spans="1:38" ht="29.25" customHeight="1">
      <c r="A17" s="553" t="s">
        <v>34</v>
      </c>
      <c r="B17" s="529"/>
      <c r="C17" s="524" t="s">
        <v>295</v>
      </c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18" t="s">
        <v>296</v>
      </c>
      <c r="AD17" s="518"/>
      <c r="AE17" s="518"/>
      <c r="AF17" s="518"/>
      <c r="AG17" s="512"/>
      <c r="AH17" s="512"/>
      <c r="AI17" s="512"/>
      <c r="AJ17" s="512"/>
      <c r="AK17" s="342"/>
      <c r="AL17" s="342"/>
    </row>
    <row r="18" spans="1:38" ht="29.25" customHeight="1">
      <c r="A18" s="553" t="s">
        <v>37</v>
      </c>
      <c r="B18" s="529"/>
      <c r="C18" s="524" t="s">
        <v>297</v>
      </c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18" t="s">
        <v>298</v>
      </c>
      <c r="AD18" s="518"/>
      <c r="AE18" s="518"/>
      <c r="AF18" s="518"/>
      <c r="AG18" s="512"/>
      <c r="AH18" s="512"/>
      <c r="AI18" s="512"/>
      <c r="AJ18" s="512"/>
      <c r="AK18" s="342"/>
      <c r="AL18" s="342"/>
    </row>
    <row r="19" spans="1:38" ht="29.25" customHeight="1">
      <c r="A19" s="553" t="s">
        <v>40</v>
      </c>
      <c r="B19" s="529"/>
      <c r="C19" s="524" t="s">
        <v>299</v>
      </c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18" t="s">
        <v>300</v>
      </c>
      <c r="AD19" s="518"/>
      <c r="AE19" s="518"/>
      <c r="AF19" s="518"/>
      <c r="AG19" s="512"/>
      <c r="AH19" s="512"/>
      <c r="AI19" s="512"/>
      <c r="AJ19" s="512"/>
      <c r="AK19" s="342"/>
      <c r="AL19" s="342"/>
    </row>
    <row r="20" spans="1:38" ht="19.5" customHeight="1">
      <c r="A20" s="553" t="s">
        <v>43</v>
      </c>
      <c r="B20" s="529"/>
      <c r="C20" s="524" t="s">
        <v>301</v>
      </c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18" t="s">
        <v>302</v>
      </c>
      <c r="AD20" s="518"/>
      <c r="AE20" s="518"/>
      <c r="AF20" s="518"/>
      <c r="AG20" s="512">
        <v>10755773</v>
      </c>
      <c r="AH20" s="512"/>
      <c r="AI20" s="512"/>
      <c r="AJ20" s="512"/>
      <c r="AK20" s="342"/>
      <c r="AL20" s="342"/>
    </row>
    <row r="21" spans="1:38" ht="19.5" customHeight="1">
      <c r="A21" s="554" t="s">
        <v>46</v>
      </c>
      <c r="B21" s="532"/>
      <c r="C21" s="523" t="s">
        <v>303</v>
      </c>
      <c r="D21" s="523"/>
      <c r="E21" s="523"/>
      <c r="F21" s="523"/>
      <c r="G21" s="523"/>
      <c r="H21" s="523"/>
      <c r="I21" s="523"/>
      <c r="J21" s="523"/>
      <c r="K21" s="523"/>
      <c r="L21" s="523"/>
      <c r="M21" s="523"/>
      <c r="N21" s="523"/>
      <c r="O21" s="523"/>
      <c r="P21" s="523"/>
      <c r="Q21" s="523"/>
      <c r="R21" s="523"/>
      <c r="S21" s="523"/>
      <c r="T21" s="523"/>
      <c r="U21" s="523"/>
      <c r="V21" s="523"/>
      <c r="W21" s="523"/>
      <c r="X21" s="523"/>
      <c r="Y21" s="523"/>
      <c r="Z21" s="523"/>
      <c r="AA21" s="523"/>
      <c r="AB21" s="523"/>
      <c r="AC21" s="517" t="s">
        <v>304</v>
      </c>
      <c r="AD21" s="517"/>
      <c r="AE21" s="517"/>
      <c r="AF21" s="517"/>
      <c r="AG21" s="516">
        <f>SUM(AG15:AJ20)</f>
        <v>33704107</v>
      </c>
      <c r="AH21" s="516"/>
      <c r="AI21" s="516"/>
      <c r="AJ21" s="516"/>
      <c r="AK21" s="342"/>
      <c r="AL21" s="342"/>
    </row>
    <row r="22" spans="1:38" ht="19.5" customHeight="1">
      <c r="A22" s="553" t="s">
        <v>49</v>
      </c>
      <c r="B22" s="529"/>
      <c r="C22" s="524" t="s">
        <v>305</v>
      </c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18" t="s">
        <v>306</v>
      </c>
      <c r="AD22" s="518"/>
      <c r="AE22" s="518"/>
      <c r="AF22" s="518"/>
      <c r="AG22" s="512"/>
      <c r="AH22" s="512"/>
      <c r="AI22" s="512"/>
      <c r="AJ22" s="512"/>
      <c r="AK22" s="342"/>
      <c r="AL22" s="342"/>
    </row>
    <row r="23" spans="1:38" ht="29.25" customHeight="1">
      <c r="A23" s="553" t="s">
        <v>52</v>
      </c>
      <c r="B23" s="529"/>
      <c r="C23" s="524" t="s">
        <v>307</v>
      </c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18" t="s">
        <v>308</v>
      </c>
      <c r="AD23" s="518"/>
      <c r="AE23" s="518"/>
      <c r="AF23" s="518"/>
      <c r="AG23" s="512"/>
      <c r="AH23" s="512"/>
      <c r="AI23" s="512"/>
      <c r="AJ23" s="512"/>
      <c r="AK23" s="342"/>
      <c r="AL23" s="342"/>
    </row>
    <row r="24" spans="1:38" ht="29.25" customHeight="1">
      <c r="A24" s="553" t="s">
        <v>55</v>
      </c>
      <c r="B24" s="529"/>
      <c r="C24" s="524" t="s">
        <v>309</v>
      </c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18" t="s">
        <v>310</v>
      </c>
      <c r="AD24" s="518"/>
      <c r="AE24" s="518"/>
      <c r="AF24" s="518"/>
      <c r="AG24" s="512"/>
      <c r="AH24" s="512"/>
      <c r="AI24" s="512"/>
      <c r="AJ24" s="512"/>
      <c r="AK24" s="342"/>
      <c r="AL24" s="342"/>
    </row>
    <row r="25" spans="1:38" ht="29.25" customHeight="1">
      <c r="A25" s="553" t="s">
        <v>58</v>
      </c>
      <c r="B25" s="529"/>
      <c r="C25" s="524" t="s">
        <v>311</v>
      </c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18" t="s">
        <v>312</v>
      </c>
      <c r="AD25" s="518"/>
      <c r="AE25" s="518"/>
      <c r="AF25" s="518"/>
      <c r="AG25" s="512"/>
      <c r="AH25" s="512"/>
      <c r="AI25" s="512"/>
      <c r="AJ25" s="512"/>
      <c r="AK25" s="342"/>
      <c r="AL25" s="342"/>
    </row>
    <row r="26" spans="1:38" ht="19.5" customHeight="1">
      <c r="A26" s="553" t="s">
        <v>61</v>
      </c>
      <c r="B26" s="529"/>
      <c r="C26" s="524" t="s">
        <v>313</v>
      </c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18" t="s">
        <v>314</v>
      </c>
      <c r="AD26" s="518"/>
      <c r="AE26" s="518"/>
      <c r="AF26" s="518"/>
      <c r="AG26" s="512">
        <v>26806341</v>
      </c>
      <c r="AH26" s="512"/>
      <c r="AI26" s="512"/>
      <c r="AJ26" s="512"/>
      <c r="AK26" s="342"/>
      <c r="AL26" s="342"/>
    </row>
    <row r="27" spans="1:38" ht="19.5" customHeight="1">
      <c r="A27" s="554" t="s">
        <v>64</v>
      </c>
      <c r="B27" s="532"/>
      <c r="C27" s="523" t="s">
        <v>315</v>
      </c>
      <c r="D27" s="523"/>
      <c r="E27" s="523"/>
      <c r="F27" s="523"/>
      <c r="G27" s="523"/>
      <c r="H27" s="523"/>
      <c r="I27" s="523"/>
      <c r="J27" s="523"/>
      <c r="K27" s="523"/>
      <c r="L27" s="523"/>
      <c r="M27" s="523"/>
      <c r="N27" s="523"/>
      <c r="O27" s="523"/>
      <c r="P27" s="523"/>
      <c r="Q27" s="523"/>
      <c r="R27" s="523"/>
      <c r="S27" s="523"/>
      <c r="T27" s="523"/>
      <c r="U27" s="523"/>
      <c r="V27" s="523"/>
      <c r="W27" s="523"/>
      <c r="X27" s="523"/>
      <c r="Y27" s="523"/>
      <c r="Z27" s="523"/>
      <c r="AA27" s="523"/>
      <c r="AB27" s="523"/>
      <c r="AC27" s="517" t="s">
        <v>316</v>
      </c>
      <c r="AD27" s="517"/>
      <c r="AE27" s="517"/>
      <c r="AF27" s="517"/>
      <c r="AG27" s="512">
        <f>SUM(AG22:AJ26)</f>
        <v>26806341</v>
      </c>
      <c r="AH27" s="512"/>
      <c r="AI27" s="512"/>
      <c r="AJ27" s="512"/>
      <c r="AK27" s="342"/>
      <c r="AL27" s="342"/>
    </row>
    <row r="28" spans="1:38" ht="19.5" customHeight="1">
      <c r="A28" s="553" t="s">
        <v>67</v>
      </c>
      <c r="B28" s="529"/>
      <c r="C28" s="524" t="s">
        <v>317</v>
      </c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18" t="s">
        <v>318</v>
      </c>
      <c r="AD28" s="518"/>
      <c r="AE28" s="518"/>
      <c r="AF28" s="518"/>
      <c r="AG28" s="512"/>
      <c r="AH28" s="512"/>
      <c r="AI28" s="512"/>
      <c r="AJ28" s="512"/>
      <c r="AK28" s="343"/>
      <c r="AL28" s="342"/>
    </row>
    <row r="29" spans="1:38" ht="19.5" customHeight="1">
      <c r="A29" s="553" t="s">
        <v>70</v>
      </c>
      <c r="B29" s="529"/>
      <c r="C29" s="524" t="s">
        <v>319</v>
      </c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18" t="s">
        <v>320</v>
      </c>
      <c r="AD29" s="518"/>
      <c r="AE29" s="518"/>
      <c r="AF29" s="518"/>
      <c r="AG29" s="512"/>
      <c r="AH29" s="512"/>
      <c r="AI29" s="512"/>
      <c r="AJ29" s="512"/>
      <c r="AK29" s="342"/>
      <c r="AL29" s="342"/>
    </row>
    <row r="30" spans="1:41" s="6" customFormat="1" ht="19.5" customHeight="1">
      <c r="A30" s="554" t="s">
        <v>73</v>
      </c>
      <c r="B30" s="532"/>
      <c r="C30" s="523" t="s">
        <v>321</v>
      </c>
      <c r="D30" s="523"/>
      <c r="E30" s="523"/>
      <c r="F30" s="523"/>
      <c r="G30" s="523"/>
      <c r="H30" s="523"/>
      <c r="I30" s="523"/>
      <c r="J30" s="523"/>
      <c r="K30" s="523"/>
      <c r="L30" s="523"/>
      <c r="M30" s="523"/>
      <c r="N30" s="523"/>
      <c r="O30" s="523"/>
      <c r="P30" s="523"/>
      <c r="Q30" s="523"/>
      <c r="R30" s="523"/>
      <c r="S30" s="523"/>
      <c r="T30" s="523"/>
      <c r="U30" s="523"/>
      <c r="V30" s="523"/>
      <c r="W30" s="523"/>
      <c r="X30" s="523"/>
      <c r="Y30" s="523"/>
      <c r="Z30" s="523"/>
      <c r="AA30" s="523"/>
      <c r="AB30" s="523"/>
      <c r="AC30" s="517" t="s">
        <v>322</v>
      </c>
      <c r="AD30" s="517"/>
      <c r="AE30" s="517"/>
      <c r="AF30" s="517"/>
      <c r="AG30" s="512">
        <f>SUM(AG28:AJ29)</f>
        <v>0</v>
      </c>
      <c r="AH30" s="512"/>
      <c r="AI30" s="512"/>
      <c r="AJ30" s="512"/>
      <c r="AK30" s="342"/>
      <c r="AL30" s="342"/>
      <c r="AM30" s="345"/>
      <c r="AN30" s="345"/>
      <c r="AO30" s="345"/>
    </row>
    <row r="31" spans="1:38" ht="19.5" customHeight="1">
      <c r="A31" s="553" t="s">
        <v>76</v>
      </c>
      <c r="B31" s="529"/>
      <c r="C31" s="524" t="s">
        <v>323</v>
      </c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18" t="s">
        <v>324</v>
      </c>
      <c r="AD31" s="518"/>
      <c r="AE31" s="518"/>
      <c r="AF31" s="518"/>
      <c r="AG31" s="512"/>
      <c r="AH31" s="512"/>
      <c r="AI31" s="512"/>
      <c r="AJ31" s="512"/>
      <c r="AK31" s="342"/>
      <c r="AL31" s="342"/>
    </row>
    <row r="32" spans="1:38" ht="19.5" customHeight="1">
      <c r="A32" s="553" t="s">
        <v>79</v>
      </c>
      <c r="B32" s="529"/>
      <c r="C32" s="524" t="s">
        <v>325</v>
      </c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18" t="s">
        <v>326</v>
      </c>
      <c r="AD32" s="518"/>
      <c r="AE32" s="518"/>
      <c r="AF32" s="518"/>
      <c r="AG32" s="512"/>
      <c r="AH32" s="512"/>
      <c r="AI32" s="512"/>
      <c r="AJ32" s="512"/>
      <c r="AK32" s="342"/>
      <c r="AL32" s="342"/>
    </row>
    <row r="33" spans="1:38" ht="19.5" customHeight="1">
      <c r="A33" s="553" t="s">
        <v>82</v>
      </c>
      <c r="B33" s="529"/>
      <c r="C33" s="524" t="s">
        <v>327</v>
      </c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18" t="s">
        <v>328</v>
      </c>
      <c r="AD33" s="518"/>
      <c r="AE33" s="518"/>
      <c r="AF33" s="518"/>
      <c r="AG33" s="512">
        <v>6600000</v>
      </c>
      <c r="AH33" s="512"/>
      <c r="AI33" s="512"/>
      <c r="AJ33" s="512"/>
      <c r="AK33" s="342"/>
      <c r="AL33" s="342"/>
    </row>
    <row r="34" spans="1:38" ht="19.5" customHeight="1">
      <c r="A34" s="553" t="s">
        <v>85</v>
      </c>
      <c r="B34" s="529"/>
      <c r="C34" s="524" t="s">
        <v>329</v>
      </c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18" t="s">
        <v>330</v>
      </c>
      <c r="AD34" s="518"/>
      <c r="AE34" s="518"/>
      <c r="AF34" s="518"/>
      <c r="AG34" s="512">
        <v>2600000</v>
      </c>
      <c r="AH34" s="512"/>
      <c r="AI34" s="512"/>
      <c r="AJ34" s="512"/>
      <c r="AK34" s="342"/>
      <c r="AL34" s="342"/>
    </row>
    <row r="35" spans="1:38" ht="19.5" customHeight="1">
      <c r="A35" s="553" t="s">
        <v>88</v>
      </c>
      <c r="B35" s="529"/>
      <c r="C35" s="524" t="s">
        <v>331</v>
      </c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18" t="s">
        <v>332</v>
      </c>
      <c r="AD35" s="518"/>
      <c r="AE35" s="518"/>
      <c r="AF35" s="518"/>
      <c r="AG35" s="512"/>
      <c r="AH35" s="512"/>
      <c r="AI35" s="512"/>
      <c r="AJ35" s="512"/>
      <c r="AK35" s="342"/>
      <c r="AL35" s="342"/>
    </row>
    <row r="36" spans="1:38" ht="19.5" customHeight="1">
      <c r="A36" s="553" t="s">
        <v>91</v>
      </c>
      <c r="B36" s="529"/>
      <c r="C36" s="524" t="s">
        <v>333</v>
      </c>
      <c r="D36" s="524"/>
      <c r="E36" s="524"/>
      <c r="F36" s="524"/>
      <c r="G36" s="524"/>
      <c r="H36" s="524"/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  <c r="U36" s="524"/>
      <c r="V36" s="524"/>
      <c r="W36" s="524"/>
      <c r="X36" s="524"/>
      <c r="Y36" s="524"/>
      <c r="Z36" s="524"/>
      <c r="AA36" s="524"/>
      <c r="AB36" s="524"/>
      <c r="AC36" s="518" t="s">
        <v>334</v>
      </c>
      <c r="AD36" s="518"/>
      <c r="AE36" s="518"/>
      <c r="AF36" s="518"/>
      <c r="AG36" s="512"/>
      <c r="AH36" s="512"/>
      <c r="AI36" s="512"/>
      <c r="AJ36" s="512"/>
      <c r="AK36" s="342"/>
      <c r="AL36" s="342"/>
    </row>
    <row r="37" spans="1:38" ht="19.5" customHeight="1">
      <c r="A37" s="553" t="s">
        <v>94</v>
      </c>
      <c r="B37" s="529"/>
      <c r="C37" s="524" t="s">
        <v>335</v>
      </c>
      <c r="D37" s="524"/>
      <c r="E37" s="524"/>
      <c r="F37" s="524"/>
      <c r="G37" s="524"/>
      <c r="H37" s="524"/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  <c r="U37" s="524"/>
      <c r="V37" s="524"/>
      <c r="W37" s="524"/>
      <c r="X37" s="524"/>
      <c r="Y37" s="524"/>
      <c r="Z37" s="524"/>
      <c r="AA37" s="524"/>
      <c r="AB37" s="524"/>
      <c r="AC37" s="518" t="s">
        <v>336</v>
      </c>
      <c r="AD37" s="518"/>
      <c r="AE37" s="518"/>
      <c r="AF37" s="518"/>
      <c r="AG37" s="512">
        <v>1170000</v>
      </c>
      <c r="AH37" s="512"/>
      <c r="AI37" s="512"/>
      <c r="AJ37" s="512"/>
      <c r="AK37" s="342"/>
      <c r="AL37" s="342"/>
    </row>
    <row r="38" spans="1:38" ht="19.5" customHeight="1">
      <c r="A38" s="553" t="s">
        <v>97</v>
      </c>
      <c r="B38" s="529"/>
      <c r="C38" s="524" t="s">
        <v>337</v>
      </c>
      <c r="D38" s="524"/>
      <c r="E38" s="524"/>
      <c r="F38" s="524"/>
      <c r="G38" s="524"/>
      <c r="H38" s="524"/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  <c r="U38" s="524"/>
      <c r="V38" s="524"/>
      <c r="W38" s="524"/>
      <c r="X38" s="524"/>
      <c r="Y38" s="524"/>
      <c r="Z38" s="524"/>
      <c r="AA38" s="524"/>
      <c r="AB38" s="524"/>
      <c r="AC38" s="518" t="s">
        <v>338</v>
      </c>
      <c r="AD38" s="518"/>
      <c r="AE38" s="518"/>
      <c r="AF38" s="518"/>
      <c r="AG38" s="512">
        <v>10000</v>
      </c>
      <c r="AH38" s="512"/>
      <c r="AI38" s="512"/>
      <c r="AJ38" s="512"/>
      <c r="AK38" s="342"/>
      <c r="AL38" s="342"/>
    </row>
    <row r="39" spans="1:38" ht="19.5" customHeight="1">
      <c r="A39" s="554" t="s">
        <v>100</v>
      </c>
      <c r="B39" s="532"/>
      <c r="C39" s="523" t="s">
        <v>339</v>
      </c>
      <c r="D39" s="523"/>
      <c r="E39" s="523"/>
      <c r="F39" s="523"/>
      <c r="G39" s="523"/>
      <c r="H39" s="523"/>
      <c r="I39" s="523"/>
      <c r="J39" s="523"/>
      <c r="K39" s="523"/>
      <c r="L39" s="523"/>
      <c r="M39" s="523"/>
      <c r="N39" s="523"/>
      <c r="O39" s="523"/>
      <c r="P39" s="523"/>
      <c r="Q39" s="523"/>
      <c r="R39" s="523"/>
      <c r="S39" s="523"/>
      <c r="T39" s="523"/>
      <c r="U39" s="523"/>
      <c r="V39" s="523"/>
      <c r="W39" s="523"/>
      <c r="X39" s="523"/>
      <c r="Y39" s="523"/>
      <c r="Z39" s="523"/>
      <c r="AA39" s="523"/>
      <c r="AB39" s="523"/>
      <c r="AC39" s="517" t="s">
        <v>340</v>
      </c>
      <c r="AD39" s="517"/>
      <c r="AE39" s="517"/>
      <c r="AF39" s="517"/>
      <c r="AG39" s="516">
        <f>SUM(AG34:AJ38)</f>
        <v>3780000</v>
      </c>
      <c r="AH39" s="516"/>
      <c r="AI39" s="516"/>
      <c r="AJ39" s="516"/>
      <c r="AK39" s="342"/>
      <c r="AL39" s="342"/>
    </row>
    <row r="40" spans="1:38" ht="19.5" customHeight="1">
      <c r="A40" s="553" t="s">
        <v>103</v>
      </c>
      <c r="B40" s="529"/>
      <c r="C40" s="524" t="s">
        <v>341</v>
      </c>
      <c r="D40" s="524"/>
      <c r="E40" s="524"/>
      <c r="F40" s="524"/>
      <c r="G40" s="524"/>
      <c r="H40" s="524"/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518" t="s">
        <v>342</v>
      </c>
      <c r="AD40" s="518"/>
      <c r="AE40" s="518"/>
      <c r="AF40" s="518"/>
      <c r="AG40" s="512"/>
      <c r="AH40" s="512"/>
      <c r="AI40" s="512"/>
      <c r="AJ40" s="512"/>
      <c r="AK40" s="342"/>
      <c r="AL40" s="342"/>
    </row>
    <row r="41" spans="1:38" ht="19.5" customHeight="1">
      <c r="A41" s="554" t="s">
        <v>106</v>
      </c>
      <c r="B41" s="532"/>
      <c r="C41" s="523" t="s">
        <v>343</v>
      </c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17" t="s">
        <v>344</v>
      </c>
      <c r="AD41" s="517"/>
      <c r="AE41" s="517"/>
      <c r="AF41" s="517"/>
      <c r="AG41" s="516">
        <f>SUM(AG30:AJ33)+AG39+AG40</f>
        <v>10380000</v>
      </c>
      <c r="AH41" s="516"/>
      <c r="AI41" s="516"/>
      <c r="AJ41" s="516"/>
      <c r="AK41" s="342"/>
      <c r="AL41" s="342"/>
    </row>
    <row r="42" spans="1:38" ht="19.5" customHeight="1">
      <c r="A42" s="553" t="s">
        <v>109</v>
      </c>
      <c r="B42" s="529"/>
      <c r="C42" s="510" t="s">
        <v>345</v>
      </c>
      <c r="D42" s="510"/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10"/>
      <c r="T42" s="510"/>
      <c r="U42" s="510"/>
      <c r="V42" s="510"/>
      <c r="W42" s="510"/>
      <c r="X42" s="510"/>
      <c r="Y42" s="510"/>
      <c r="Z42" s="510"/>
      <c r="AA42" s="510"/>
      <c r="AB42" s="510"/>
      <c r="AC42" s="518" t="s">
        <v>346</v>
      </c>
      <c r="AD42" s="518"/>
      <c r="AE42" s="518"/>
      <c r="AF42" s="518"/>
      <c r="AG42" s="512">
        <v>320000</v>
      </c>
      <c r="AH42" s="512"/>
      <c r="AI42" s="512"/>
      <c r="AJ42" s="512"/>
      <c r="AK42" s="342"/>
      <c r="AL42" s="342"/>
    </row>
    <row r="43" spans="1:38" ht="19.5" customHeight="1">
      <c r="A43" s="553" t="s">
        <v>112</v>
      </c>
      <c r="B43" s="529"/>
      <c r="C43" s="510" t="s">
        <v>347</v>
      </c>
      <c r="D43" s="510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0"/>
      <c r="U43" s="510"/>
      <c r="V43" s="510"/>
      <c r="W43" s="510"/>
      <c r="X43" s="510"/>
      <c r="Y43" s="510"/>
      <c r="Z43" s="510"/>
      <c r="AA43" s="510"/>
      <c r="AB43" s="510"/>
      <c r="AC43" s="518" t="s">
        <v>348</v>
      </c>
      <c r="AD43" s="518"/>
      <c r="AE43" s="518"/>
      <c r="AF43" s="518"/>
      <c r="AG43" s="512">
        <v>609000</v>
      </c>
      <c r="AH43" s="512"/>
      <c r="AI43" s="512"/>
      <c r="AJ43" s="512"/>
      <c r="AK43" s="342"/>
      <c r="AL43" s="342"/>
    </row>
    <row r="44" spans="1:38" ht="19.5" customHeight="1">
      <c r="A44" s="553" t="s">
        <v>115</v>
      </c>
      <c r="B44" s="529"/>
      <c r="C44" s="510" t="s">
        <v>349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8" t="s">
        <v>350</v>
      </c>
      <c r="AD44" s="518"/>
      <c r="AE44" s="518"/>
      <c r="AF44" s="518"/>
      <c r="AG44" s="512"/>
      <c r="AH44" s="512"/>
      <c r="AI44" s="512"/>
      <c r="AJ44" s="512"/>
      <c r="AK44" s="342"/>
      <c r="AL44" s="342"/>
    </row>
    <row r="45" spans="1:38" ht="19.5" customHeight="1">
      <c r="A45" s="553" t="s">
        <v>118</v>
      </c>
      <c r="B45" s="529"/>
      <c r="C45" s="510" t="s">
        <v>351</v>
      </c>
      <c r="D45" s="510"/>
      <c r="E45" s="510"/>
      <c r="F45" s="510"/>
      <c r="G45" s="510"/>
      <c r="H45" s="510"/>
      <c r="I45" s="510"/>
      <c r="J45" s="510"/>
      <c r="K45" s="510"/>
      <c r="L45" s="510"/>
      <c r="M45" s="510"/>
      <c r="N45" s="510"/>
      <c r="O45" s="510"/>
      <c r="P45" s="510"/>
      <c r="Q45" s="510"/>
      <c r="R45" s="510"/>
      <c r="S45" s="510"/>
      <c r="T45" s="510"/>
      <c r="U45" s="510"/>
      <c r="V45" s="510"/>
      <c r="W45" s="510"/>
      <c r="X45" s="510"/>
      <c r="Y45" s="510"/>
      <c r="Z45" s="510"/>
      <c r="AA45" s="510"/>
      <c r="AB45" s="510"/>
      <c r="AC45" s="518" t="s">
        <v>352</v>
      </c>
      <c r="AD45" s="518"/>
      <c r="AE45" s="518"/>
      <c r="AF45" s="518"/>
      <c r="AG45" s="512"/>
      <c r="AH45" s="512"/>
      <c r="AI45" s="512"/>
      <c r="AJ45" s="512"/>
      <c r="AK45" s="342"/>
      <c r="AL45" s="342"/>
    </row>
    <row r="46" spans="1:38" ht="19.5" customHeight="1">
      <c r="A46" s="553" t="s">
        <v>121</v>
      </c>
      <c r="B46" s="529"/>
      <c r="C46" s="510" t="s">
        <v>353</v>
      </c>
      <c r="D46" s="510"/>
      <c r="E46" s="510"/>
      <c r="F46" s="510"/>
      <c r="G46" s="510"/>
      <c r="H46" s="510"/>
      <c r="I46" s="510"/>
      <c r="J46" s="510"/>
      <c r="K46" s="510"/>
      <c r="L46" s="510"/>
      <c r="M46" s="510"/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8" t="s">
        <v>354</v>
      </c>
      <c r="AD46" s="518"/>
      <c r="AE46" s="518"/>
      <c r="AF46" s="518"/>
      <c r="AG46" s="512">
        <v>2248960</v>
      </c>
      <c r="AH46" s="512"/>
      <c r="AI46" s="512"/>
      <c r="AJ46" s="512"/>
      <c r="AK46" s="342"/>
      <c r="AL46" s="342"/>
    </row>
    <row r="47" spans="1:38" ht="19.5" customHeight="1">
      <c r="A47" s="553" t="s">
        <v>124</v>
      </c>
      <c r="B47" s="529"/>
      <c r="C47" s="510" t="s">
        <v>355</v>
      </c>
      <c r="D47" s="510"/>
      <c r="E47" s="510"/>
      <c r="F47" s="510"/>
      <c r="G47" s="510"/>
      <c r="H47" s="510"/>
      <c r="I47" s="510"/>
      <c r="J47" s="510"/>
      <c r="K47" s="510"/>
      <c r="L47" s="510"/>
      <c r="M47" s="510"/>
      <c r="N47" s="510"/>
      <c r="O47" s="510"/>
      <c r="P47" s="510"/>
      <c r="Q47" s="510"/>
      <c r="R47" s="510"/>
      <c r="S47" s="510"/>
      <c r="T47" s="510"/>
      <c r="U47" s="510"/>
      <c r="V47" s="510"/>
      <c r="W47" s="510"/>
      <c r="X47" s="510"/>
      <c r="Y47" s="510"/>
      <c r="Z47" s="510"/>
      <c r="AA47" s="510"/>
      <c r="AB47" s="510"/>
      <c r="AC47" s="518" t="s">
        <v>356</v>
      </c>
      <c r="AD47" s="518"/>
      <c r="AE47" s="518"/>
      <c r="AF47" s="518"/>
      <c r="AG47" s="512"/>
      <c r="AH47" s="512"/>
      <c r="AI47" s="512"/>
      <c r="AJ47" s="512"/>
      <c r="AK47" s="342"/>
      <c r="AL47" s="342"/>
    </row>
    <row r="48" spans="1:38" ht="19.5" customHeight="1">
      <c r="A48" s="553" t="s">
        <v>127</v>
      </c>
      <c r="B48" s="529"/>
      <c r="C48" s="510" t="s">
        <v>357</v>
      </c>
      <c r="D48" s="510"/>
      <c r="E48" s="510"/>
      <c r="F48" s="510"/>
      <c r="G48" s="510"/>
      <c r="H48" s="510"/>
      <c r="I48" s="510"/>
      <c r="J48" s="510"/>
      <c r="K48" s="510"/>
      <c r="L48" s="510"/>
      <c r="M48" s="510"/>
      <c r="N48" s="510"/>
      <c r="O48" s="510"/>
      <c r="P48" s="510"/>
      <c r="Q48" s="510"/>
      <c r="R48" s="510"/>
      <c r="S48" s="510"/>
      <c r="T48" s="510"/>
      <c r="U48" s="510"/>
      <c r="V48" s="510"/>
      <c r="W48" s="510"/>
      <c r="X48" s="510"/>
      <c r="Y48" s="510"/>
      <c r="Z48" s="510"/>
      <c r="AA48" s="510"/>
      <c r="AB48" s="510"/>
      <c r="AC48" s="518" t="s">
        <v>358</v>
      </c>
      <c r="AD48" s="518"/>
      <c r="AE48" s="518"/>
      <c r="AF48" s="518"/>
      <c r="AG48" s="512"/>
      <c r="AH48" s="512"/>
      <c r="AI48" s="512"/>
      <c r="AJ48" s="512"/>
      <c r="AK48" s="342"/>
      <c r="AL48" s="342"/>
    </row>
    <row r="49" spans="1:38" ht="19.5" customHeight="1">
      <c r="A49" s="553" t="s">
        <v>130</v>
      </c>
      <c r="B49" s="529"/>
      <c r="C49" s="510" t="s">
        <v>359</v>
      </c>
      <c r="D49" s="510"/>
      <c r="E49" s="510"/>
      <c r="F49" s="510"/>
      <c r="G49" s="510"/>
      <c r="H49" s="510"/>
      <c r="I49" s="510"/>
      <c r="J49" s="510"/>
      <c r="K49" s="510"/>
      <c r="L49" s="510"/>
      <c r="M49" s="510"/>
      <c r="N49" s="510"/>
      <c r="O49" s="510"/>
      <c r="P49" s="510"/>
      <c r="Q49" s="510"/>
      <c r="R49" s="510"/>
      <c r="S49" s="510"/>
      <c r="T49" s="510"/>
      <c r="U49" s="510"/>
      <c r="V49" s="510"/>
      <c r="W49" s="510"/>
      <c r="X49" s="510"/>
      <c r="Y49" s="510"/>
      <c r="Z49" s="510"/>
      <c r="AA49" s="510"/>
      <c r="AB49" s="510"/>
      <c r="AC49" s="518" t="s">
        <v>360</v>
      </c>
      <c r="AD49" s="518"/>
      <c r="AE49" s="518"/>
      <c r="AF49" s="518"/>
      <c r="AG49" s="512">
        <v>400000</v>
      </c>
      <c r="AH49" s="512"/>
      <c r="AI49" s="512"/>
      <c r="AJ49" s="512"/>
      <c r="AK49" s="342"/>
      <c r="AL49" s="342"/>
    </row>
    <row r="50" spans="1:38" ht="19.5" customHeight="1">
      <c r="A50" s="553" t="s">
        <v>133</v>
      </c>
      <c r="B50" s="529"/>
      <c r="C50" s="510" t="s">
        <v>361</v>
      </c>
      <c r="D50" s="510"/>
      <c r="E50" s="510"/>
      <c r="F50" s="510"/>
      <c r="G50" s="510"/>
      <c r="H50" s="510"/>
      <c r="I50" s="510"/>
      <c r="J50" s="510"/>
      <c r="K50" s="510"/>
      <c r="L50" s="510"/>
      <c r="M50" s="510"/>
      <c r="N50" s="510"/>
      <c r="O50" s="510"/>
      <c r="P50" s="510"/>
      <c r="Q50" s="510"/>
      <c r="R50" s="510"/>
      <c r="S50" s="510"/>
      <c r="T50" s="510"/>
      <c r="U50" s="510"/>
      <c r="V50" s="510"/>
      <c r="W50" s="510"/>
      <c r="X50" s="510"/>
      <c r="Y50" s="510"/>
      <c r="Z50" s="510"/>
      <c r="AA50" s="510"/>
      <c r="AB50" s="510"/>
      <c r="AC50" s="518" t="s">
        <v>362</v>
      </c>
      <c r="AD50" s="518"/>
      <c r="AE50" s="518"/>
      <c r="AF50" s="518"/>
      <c r="AG50" s="512"/>
      <c r="AH50" s="512"/>
      <c r="AI50" s="512"/>
      <c r="AJ50" s="512"/>
      <c r="AK50" s="342"/>
      <c r="AL50" s="342"/>
    </row>
    <row r="51" spans="1:38" ht="19.5" customHeight="1">
      <c r="A51" s="553" t="s">
        <v>136</v>
      </c>
      <c r="B51" s="529"/>
      <c r="C51" s="510" t="s">
        <v>363</v>
      </c>
      <c r="D51" s="510"/>
      <c r="E51" s="510"/>
      <c r="F51" s="510"/>
      <c r="G51" s="510"/>
      <c r="H51" s="510"/>
      <c r="I51" s="510"/>
      <c r="J51" s="510"/>
      <c r="K51" s="510"/>
      <c r="L51" s="510"/>
      <c r="M51" s="510"/>
      <c r="N51" s="510"/>
      <c r="O51" s="510"/>
      <c r="P51" s="510"/>
      <c r="Q51" s="510"/>
      <c r="R51" s="510"/>
      <c r="S51" s="510"/>
      <c r="T51" s="510"/>
      <c r="U51" s="510"/>
      <c r="V51" s="510"/>
      <c r="W51" s="510"/>
      <c r="X51" s="510"/>
      <c r="Y51" s="510"/>
      <c r="Z51" s="510"/>
      <c r="AA51" s="510"/>
      <c r="AB51" s="510"/>
      <c r="AC51" s="518" t="s">
        <v>364</v>
      </c>
      <c r="AD51" s="518"/>
      <c r="AE51" s="518"/>
      <c r="AF51" s="518"/>
      <c r="AG51" s="512">
        <v>311200</v>
      </c>
      <c r="AH51" s="512"/>
      <c r="AI51" s="512"/>
      <c r="AJ51" s="512"/>
      <c r="AK51" s="342"/>
      <c r="AL51" s="342"/>
    </row>
    <row r="52" spans="1:38" ht="19.5" customHeight="1">
      <c r="A52" s="554" t="s">
        <v>139</v>
      </c>
      <c r="B52" s="532"/>
      <c r="C52" s="514" t="s">
        <v>365</v>
      </c>
      <c r="D52" s="514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7" t="s">
        <v>366</v>
      </c>
      <c r="AD52" s="517"/>
      <c r="AE52" s="517"/>
      <c r="AF52" s="517"/>
      <c r="AG52" s="516">
        <f>SUM(AG42:AJ51)</f>
        <v>3889160</v>
      </c>
      <c r="AH52" s="516"/>
      <c r="AI52" s="516"/>
      <c r="AJ52" s="516"/>
      <c r="AK52" s="342"/>
      <c r="AL52" s="342"/>
    </row>
    <row r="53" spans="1:38" ht="19.5" customHeight="1">
      <c r="A53" s="553">
        <v>45</v>
      </c>
      <c r="B53" s="553"/>
      <c r="C53" s="510" t="s">
        <v>367</v>
      </c>
      <c r="D53" s="510"/>
      <c r="E53" s="510"/>
      <c r="F53" s="510"/>
      <c r="G53" s="510"/>
      <c r="H53" s="510"/>
      <c r="I53" s="510"/>
      <c r="J53" s="510"/>
      <c r="K53" s="510"/>
      <c r="L53" s="510"/>
      <c r="M53" s="510"/>
      <c r="N53" s="510"/>
      <c r="O53" s="510"/>
      <c r="P53" s="510"/>
      <c r="Q53" s="510"/>
      <c r="R53" s="510"/>
      <c r="S53" s="510"/>
      <c r="T53" s="510"/>
      <c r="U53" s="510"/>
      <c r="V53" s="510"/>
      <c r="W53" s="510"/>
      <c r="X53" s="510"/>
      <c r="Y53" s="510"/>
      <c r="Z53" s="510"/>
      <c r="AA53" s="510"/>
      <c r="AB53" s="510"/>
      <c r="AC53" s="518" t="s">
        <v>368</v>
      </c>
      <c r="AD53" s="518"/>
      <c r="AE53" s="518"/>
      <c r="AF53" s="518"/>
      <c r="AG53" s="512"/>
      <c r="AH53" s="512"/>
      <c r="AI53" s="512"/>
      <c r="AJ53" s="512"/>
      <c r="AK53" s="342"/>
      <c r="AL53" s="342"/>
    </row>
    <row r="54" spans="1:38" ht="19.5" customHeight="1">
      <c r="A54" s="553">
        <v>46</v>
      </c>
      <c r="B54" s="553"/>
      <c r="C54" s="510" t="s">
        <v>369</v>
      </c>
      <c r="D54" s="510"/>
      <c r="E54" s="510"/>
      <c r="F54" s="510"/>
      <c r="G54" s="510"/>
      <c r="H54" s="510"/>
      <c r="I54" s="510"/>
      <c r="J54" s="510"/>
      <c r="K54" s="510"/>
      <c r="L54" s="510"/>
      <c r="M54" s="510"/>
      <c r="N54" s="510"/>
      <c r="O54" s="510"/>
      <c r="P54" s="510"/>
      <c r="Q54" s="510"/>
      <c r="R54" s="510"/>
      <c r="S54" s="510"/>
      <c r="T54" s="510"/>
      <c r="U54" s="510"/>
      <c r="V54" s="510"/>
      <c r="W54" s="510"/>
      <c r="X54" s="510"/>
      <c r="Y54" s="510"/>
      <c r="Z54" s="510"/>
      <c r="AA54" s="510"/>
      <c r="AB54" s="510"/>
      <c r="AC54" s="518" t="s">
        <v>370</v>
      </c>
      <c r="AD54" s="518"/>
      <c r="AE54" s="518"/>
      <c r="AF54" s="518"/>
      <c r="AG54" s="512"/>
      <c r="AH54" s="512"/>
      <c r="AI54" s="512"/>
      <c r="AJ54" s="512"/>
      <c r="AK54" s="342"/>
      <c r="AL54" s="342"/>
    </row>
    <row r="55" spans="1:38" ht="19.5" customHeight="1">
      <c r="A55" s="553">
        <v>47</v>
      </c>
      <c r="B55" s="553"/>
      <c r="C55" s="510" t="s">
        <v>371</v>
      </c>
      <c r="D55" s="510"/>
      <c r="E55" s="510"/>
      <c r="F55" s="510"/>
      <c r="G55" s="510"/>
      <c r="H55" s="510"/>
      <c r="I55" s="510"/>
      <c r="J55" s="510"/>
      <c r="K55" s="510"/>
      <c r="L55" s="510"/>
      <c r="M55" s="510"/>
      <c r="N55" s="510"/>
      <c r="O55" s="510"/>
      <c r="P55" s="510"/>
      <c r="Q55" s="510"/>
      <c r="R55" s="510"/>
      <c r="S55" s="510"/>
      <c r="T55" s="510"/>
      <c r="U55" s="510"/>
      <c r="V55" s="510"/>
      <c r="W55" s="510"/>
      <c r="X55" s="510"/>
      <c r="Y55" s="510"/>
      <c r="Z55" s="510"/>
      <c r="AA55" s="510"/>
      <c r="AB55" s="510"/>
      <c r="AC55" s="518" t="s">
        <v>372</v>
      </c>
      <c r="AD55" s="518"/>
      <c r="AE55" s="518"/>
      <c r="AF55" s="518"/>
      <c r="AG55" s="512"/>
      <c r="AH55" s="512"/>
      <c r="AI55" s="512"/>
      <c r="AJ55" s="512"/>
      <c r="AK55" s="342"/>
      <c r="AL55" s="342"/>
    </row>
    <row r="56" spans="1:38" ht="19.5" customHeight="1">
      <c r="A56" s="553">
        <v>48</v>
      </c>
      <c r="B56" s="553"/>
      <c r="C56" s="510" t="s">
        <v>373</v>
      </c>
      <c r="D56" s="510"/>
      <c r="E56" s="510"/>
      <c r="F56" s="510"/>
      <c r="G56" s="510"/>
      <c r="H56" s="510"/>
      <c r="I56" s="510"/>
      <c r="J56" s="510"/>
      <c r="K56" s="510"/>
      <c r="L56" s="510"/>
      <c r="M56" s="510"/>
      <c r="N56" s="510"/>
      <c r="O56" s="510"/>
      <c r="P56" s="510"/>
      <c r="Q56" s="510"/>
      <c r="R56" s="510"/>
      <c r="S56" s="510"/>
      <c r="T56" s="510"/>
      <c r="U56" s="510"/>
      <c r="V56" s="510"/>
      <c r="W56" s="510"/>
      <c r="X56" s="510"/>
      <c r="Y56" s="510"/>
      <c r="Z56" s="510"/>
      <c r="AA56" s="510"/>
      <c r="AB56" s="510"/>
      <c r="AC56" s="518" t="s">
        <v>374</v>
      </c>
      <c r="AD56" s="518"/>
      <c r="AE56" s="518"/>
      <c r="AF56" s="518"/>
      <c r="AG56" s="512"/>
      <c r="AH56" s="512"/>
      <c r="AI56" s="512"/>
      <c r="AJ56" s="512"/>
      <c r="AK56" s="342"/>
      <c r="AL56" s="342"/>
    </row>
    <row r="57" spans="1:38" ht="19.5" customHeight="1">
      <c r="A57" s="553">
        <v>49</v>
      </c>
      <c r="B57" s="553"/>
      <c r="C57" s="510" t="s">
        <v>375</v>
      </c>
      <c r="D57" s="510"/>
      <c r="E57" s="510"/>
      <c r="F57" s="510"/>
      <c r="G57" s="510"/>
      <c r="H57" s="510"/>
      <c r="I57" s="510"/>
      <c r="J57" s="510"/>
      <c r="K57" s="510"/>
      <c r="L57" s="510"/>
      <c r="M57" s="510"/>
      <c r="N57" s="510"/>
      <c r="O57" s="510"/>
      <c r="P57" s="510"/>
      <c r="Q57" s="510"/>
      <c r="R57" s="510"/>
      <c r="S57" s="510"/>
      <c r="T57" s="510"/>
      <c r="U57" s="510"/>
      <c r="V57" s="510"/>
      <c r="W57" s="510"/>
      <c r="X57" s="510"/>
      <c r="Y57" s="510"/>
      <c r="Z57" s="510"/>
      <c r="AA57" s="510"/>
      <c r="AB57" s="510"/>
      <c r="AC57" s="518" t="s">
        <v>376</v>
      </c>
      <c r="AD57" s="518"/>
      <c r="AE57" s="518"/>
      <c r="AF57" s="518"/>
      <c r="AG57" s="512"/>
      <c r="AH57" s="512"/>
      <c r="AI57" s="512"/>
      <c r="AJ57" s="512"/>
      <c r="AK57" s="342"/>
      <c r="AL57" s="342"/>
    </row>
    <row r="58" spans="1:38" ht="19.5" customHeight="1">
      <c r="A58" s="554">
        <v>50</v>
      </c>
      <c r="B58" s="554"/>
      <c r="C58" s="523" t="s">
        <v>377</v>
      </c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17" t="s">
        <v>378</v>
      </c>
      <c r="AD58" s="517"/>
      <c r="AE58" s="517"/>
      <c r="AF58" s="517"/>
      <c r="AG58" s="512"/>
      <c r="AH58" s="512"/>
      <c r="AI58" s="512"/>
      <c r="AJ58" s="512"/>
      <c r="AK58" s="342"/>
      <c r="AL58" s="342"/>
    </row>
    <row r="59" spans="1:38" ht="29.25" customHeight="1">
      <c r="A59" s="553">
        <v>51</v>
      </c>
      <c r="B59" s="553"/>
      <c r="C59" s="510" t="s">
        <v>379</v>
      </c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8" t="s">
        <v>380</v>
      </c>
      <c r="AD59" s="518"/>
      <c r="AE59" s="518"/>
      <c r="AF59" s="518"/>
      <c r="AG59" s="512"/>
      <c r="AH59" s="512"/>
      <c r="AI59" s="512"/>
      <c r="AJ59" s="512"/>
      <c r="AK59" s="342"/>
      <c r="AL59" s="342"/>
    </row>
    <row r="60" spans="1:38" ht="29.25" customHeight="1">
      <c r="A60" s="553">
        <v>52</v>
      </c>
      <c r="B60" s="553"/>
      <c r="C60" s="524" t="s">
        <v>381</v>
      </c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18" t="s">
        <v>833</v>
      </c>
      <c r="AD60" s="518"/>
      <c r="AE60" s="518"/>
      <c r="AF60" s="518"/>
      <c r="AG60" s="512"/>
      <c r="AH60" s="512"/>
      <c r="AI60" s="512"/>
      <c r="AJ60" s="512"/>
      <c r="AK60" s="342"/>
      <c r="AL60" s="342"/>
    </row>
    <row r="61" spans="1:38" ht="19.5" customHeight="1">
      <c r="A61" s="553">
        <v>53</v>
      </c>
      <c r="B61" s="553"/>
      <c r="C61" s="510" t="s">
        <v>382</v>
      </c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510"/>
      <c r="R61" s="510"/>
      <c r="S61" s="510"/>
      <c r="T61" s="510"/>
      <c r="U61" s="510"/>
      <c r="V61" s="510"/>
      <c r="W61" s="510"/>
      <c r="X61" s="510"/>
      <c r="Y61" s="510"/>
      <c r="Z61" s="510"/>
      <c r="AA61" s="510"/>
      <c r="AB61" s="510"/>
      <c r="AC61" s="518" t="s">
        <v>383</v>
      </c>
      <c r="AD61" s="518"/>
      <c r="AE61" s="518"/>
      <c r="AF61" s="518"/>
      <c r="AG61" s="512"/>
      <c r="AH61" s="512"/>
      <c r="AI61" s="512"/>
      <c r="AJ61" s="512"/>
      <c r="AK61" s="342"/>
      <c r="AL61" s="342"/>
    </row>
    <row r="62" spans="1:38" ht="19.5" customHeight="1">
      <c r="A62" s="554">
        <v>54</v>
      </c>
      <c r="B62" s="554"/>
      <c r="C62" s="523" t="s">
        <v>384</v>
      </c>
      <c r="D62" s="523"/>
      <c r="E62" s="523"/>
      <c r="F62" s="523"/>
      <c r="G62" s="523"/>
      <c r="H62" s="523"/>
      <c r="I62" s="523"/>
      <c r="J62" s="523"/>
      <c r="K62" s="523"/>
      <c r="L62" s="523"/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23"/>
      <c r="X62" s="523"/>
      <c r="Y62" s="523"/>
      <c r="Z62" s="523"/>
      <c r="AA62" s="523"/>
      <c r="AB62" s="523"/>
      <c r="AC62" s="517" t="s">
        <v>385</v>
      </c>
      <c r="AD62" s="517"/>
      <c r="AE62" s="517"/>
      <c r="AF62" s="517"/>
      <c r="AG62" s="516">
        <f>SUM(AG53:AJ61)</f>
        <v>0</v>
      </c>
      <c r="AH62" s="516"/>
      <c r="AI62" s="516"/>
      <c r="AJ62" s="516"/>
      <c r="AK62" s="342"/>
      <c r="AL62" s="342"/>
    </row>
    <row r="63" spans="1:38" ht="29.25" customHeight="1">
      <c r="A63" s="553">
        <v>55</v>
      </c>
      <c r="B63" s="553"/>
      <c r="C63" s="510" t="s">
        <v>386</v>
      </c>
      <c r="D63" s="510"/>
      <c r="E63" s="510"/>
      <c r="F63" s="510"/>
      <c r="G63" s="510"/>
      <c r="H63" s="510"/>
      <c r="I63" s="510"/>
      <c r="J63" s="510"/>
      <c r="K63" s="510"/>
      <c r="L63" s="510"/>
      <c r="M63" s="510"/>
      <c r="N63" s="510"/>
      <c r="O63" s="510"/>
      <c r="P63" s="510"/>
      <c r="Q63" s="510"/>
      <c r="R63" s="510"/>
      <c r="S63" s="510"/>
      <c r="T63" s="510"/>
      <c r="U63" s="510"/>
      <c r="V63" s="510"/>
      <c r="W63" s="510"/>
      <c r="X63" s="510"/>
      <c r="Y63" s="510"/>
      <c r="Z63" s="510"/>
      <c r="AA63" s="510"/>
      <c r="AB63" s="510"/>
      <c r="AC63" s="518" t="s">
        <v>387</v>
      </c>
      <c r="AD63" s="518"/>
      <c r="AE63" s="518"/>
      <c r="AF63" s="518"/>
      <c r="AG63" s="512"/>
      <c r="AH63" s="512"/>
      <c r="AI63" s="512"/>
      <c r="AJ63" s="512"/>
      <c r="AK63" s="342"/>
      <c r="AL63" s="342"/>
    </row>
    <row r="64" spans="1:38" ht="29.25" customHeight="1">
      <c r="A64" s="553">
        <v>56</v>
      </c>
      <c r="B64" s="553"/>
      <c r="C64" s="524" t="s">
        <v>388</v>
      </c>
      <c r="D64" s="524"/>
      <c r="E64" s="524"/>
      <c r="F64" s="524"/>
      <c r="G64" s="524"/>
      <c r="H64" s="524"/>
      <c r="I64" s="524"/>
      <c r="J64" s="524"/>
      <c r="K64" s="524"/>
      <c r="L64" s="524"/>
      <c r="M64" s="524"/>
      <c r="N64" s="524"/>
      <c r="O64" s="524"/>
      <c r="P64" s="524"/>
      <c r="Q64" s="524"/>
      <c r="R64" s="524"/>
      <c r="S64" s="524"/>
      <c r="T64" s="524"/>
      <c r="U64" s="524"/>
      <c r="V64" s="524"/>
      <c r="W64" s="524"/>
      <c r="X64" s="524"/>
      <c r="Y64" s="524"/>
      <c r="Z64" s="524"/>
      <c r="AA64" s="524"/>
      <c r="AB64" s="524"/>
      <c r="AC64" s="518" t="s">
        <v>389</v>
      </c>
      <c r="AD64" s="518"/>
      <c r="AE64" s="518"/>
      <c r="AF64" s="518"/>
      <c r="AG64" s="512"/>
      <c r="AH64" s="512"/>
      <c r="AI64" s="512"/>
      <c r="AJ64" s="512"/>
      <c r="AK64" s="342"/>
      <c r="AL64" s="342"/>
    </row>
    <row r="65" spans="1:38" ht="19.5" customHeight="1">
      <c r="A65" s="553">
        <v>57</v>
      </c>
      <c r="B65" s="553"/>
      <c r="C65" s="510" t="s">
        <v>390</v>
      </c>
      <c r="D65" s="510"/>
      <c r="E65" s="510"/>
      <c r="F65" s="510"/>
      <c r="G65" s="510"/>
      <c r="H65" s="510"/>
      <c r="I65" s="510"/>
      <c r="J65" s="510"/>
      <c r="K65" s="510"/>
      <c r="L65" s="510"/>
      <c r="M65" s="510"/>
      <c r="N65" s="510"/>
      <c r="O65" s="510"/>
      <c r="P65" s="510"/>
      <c r="Q65" s="510"/>
      <c r="R65" s="510"/>
      <c r="S65" s="510"/>
      <c r="T65" s="510"/>
      <c r="U65" s="510"/>
      <c r="V65" s="510"/>
      <c r="W65" s="510"/>
      <c r="X65" s="510"/>
      <c r="Y65" s="510"/>
      <c r="Z65" s="510"/>
      <c r="AA65" s="510"/>
      <c r="AB65" s="510"/>
      <c r="AC65" s="518" t="s">
        <v>391</v>
      </c>
      <c r="AD65" s="518"/>
      <c r="AE65" s="518"/>
      <c r="AF65" s="518"/>
      <c r="AG65" s="512"/>
      <c r="AH65" s="512"/>
      <c r="AI65" s="512"/>
      <c r="AJ65" s="512"/>
      <c r="AK65" s="342"/>
      <c r="AL65" s="342"/>
    </row>
    <row r="66" spans="1:38" ht="19.5" customHeight="1">
      <c r="A66" s="554">
        <v>58</v>
      </c>
      <c r="B66" s="554"/>
      <c r="C66" s="523" t="s">
        <v>392</v>
      </c>
      <c r="D66" s="523"/>
      <c r="E66" s="523"/>
      <c r="F66" s="523"/>
      <c r="G66" s="523"/>
      <c r="H66" s="523"/>
      <c r="I66" s="523"/>
      <c r="J66" s="523"/>
      <c r="K66" s="523"/>
      <c r="L66" s="523"/>
      <c r="M66" s="523"/>
      <c r="N66" s="523"/>
      <c r="O66" s="523"/>
      <c r="P66" s="523"/>
      <c r="Q66" s="523"/>
      <c r="R66" s="523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17" t="s">
        <v>393</v>
      </c>
      <c r="AD66" s="517"/>
      <c r="AE66" s="517"/>
      <c r="AF66" s="517"/>
      <c r="AG66" s="516">
        <f>SUM(AG63:AJ65)</f>
        <v>0</v>
      </c>
      <c r="AH66" s="516"/>
      <c r="AI66" s="516"/>
      <c r="AJ66" s="516"/>
      <c r="AK66" s="342"/>
      <c r="AL66" s="342"/>
    </row>
    <row r="67" spans="1:38" ht="19.5" customHeight="1">
      <c r="A67" s="554">
        <v>59</v>
      </c>
      <c r="B67" s="554"/>
      <c r="C67" s="514" t="s">
        <v>394</v>
      </c>
      <c r="D67" s="514"/>
      <c r="E67" s="514"/>
      <c r="F67" s="514"/>
      <c r="G67" s="514"/>
      <c r="H67" s="514"/>
      <c r="I67" s="514"/>
      <c r="J67" s="514"/>
      <c r="K67" s="514"/>
      <c r="L67" s="514"/>
      <c r="M67" s="514"/>
      <c r="N67" s="514"/>
      <c r="O67" s="514"/>
      <c r="P67" s="514"/>
      <c r="Q67" s="514"/>
      <c r="R67" s="514"/>
      <c r="S67" s="514"/>
      <c r="T67" s="514"/>
      <c r="U67" s="514"/>
      <c r="V67" s="514"/>
      <c r="W67" s="514"/>
      <c r="X67" s="514"/>
      <c r="Y67" s="514"/>
      <c r="Z67" s="514"/>
      <c r="AA67" s="514"/>
      <c r="AB67" s="514"/>
      <c r="AC67" s="517" t="s">
        <v>395</v>
      </c>
      <c r="AD67" s="517"/>
      <c r="AE67" s="517"/>
      <c r="AF67" s="517"/>
      <c r="AG67" s="516">
        <f>AG21+AG27+AG41+AG52+AG58+AG62+AG66</f>
        <v>74779608</v>
      </c>
      <c r="AH67" s="516"/>
      <c r="AI67" s="516"/>
      <c r="AJ67" s="516"/>
      <c r="AK67" s="342"/>
      <c r="AL67" s="342"/>
    </row>
  </sheetData>
  <sheetProtection/>
  <mergeCells count="248">
    <mergeCell ref="A6:AJ6"/>
    <mergeCell ref="A2:AJ2"/>
    <mergeCell ref="A3:AJ3"/>
    <mergeCell ref="A10:B10"/>
    <mergeCell ref="C10:AB10"/>
    <mergeCell ref="AC10:AF10"/>
    <mergeCell ref="AG10:AJ10"/>
    <mergeCell ref="A7:B7"/>
    <mergeCell ref="C7:AB7"/>
    <mergeCell ref="AC7:AF7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C60:AB60"/>
    <mergeCell ref="AC60:AF60"/>
    <mergeCell ref="AG60:AJ60"/>
    <mergeCell ref="A61:B61"/>
    <mergeCell ref="C61:AB61"/>
    <mergeCell ref="AC61:AF61"/>
    <mergeCell ref="AG61:AJ61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C63:AB63"/>
    <mergeCell ref="AC63:AF63"/>
    <mergeCell ref="AG63:AJ63"/>
    <mergeCell ref="A63:B63"/>
    <mergeCell ref="A4:AJ4"/>
    <mergeCell ref="A64:B64"/>
    <mergeCell ref="C64:AB64"/>
    <mergeCell ref="AC64:AF64"/>
    <mergeCell ref="AG64:AJ64"/>
    <mergeCell ref="A62:B62"/>
    <mergeCell ref="C62:AB62"/>
    <mergeCell ref="AC62:AF62"/>
    <mergeCell ref="AG62:AJ62"/>
    <mergeCell ref="A60:B60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50.8515625" style="0" customWidth="1"/>
    <col min="2" max="2" width="15.7109375" style="0" customWidth="1"/>
    <col min="3" max="4" width="15.421875" style="0" bestFit="1" customWidth="1"/>
  </cols>
  <sheetData>
    <row r="1" spans="2:3" ht="15">
      <c r="B1" s="548" t="s">
        <v>699</v>
      </c>
      <c r="C1" s="546"/>
    </row>
    <row r="2" spans="1:4" ht="44.25" customHeight="1">
      <c r="A2" s="547" t="s">
        <v>870</v>
      </c>
      <c r="B2" s="547"/>
      <c r="C2" s="547"/>
      <c r="D2" s="547"/>
    </row>
    <row r="4" spans="1:3" ht="18">
      <c r="A4" s="173"/>
      <c r="C4" s="204" t="s">
        <v>831</v>
      </c>
    </row>
    <row r="5" spans="1:4" ht="72">
      <c r="A5" s="175" t="s">
        <v>700</v>
      </c>
      <c r="B5" s="194" t="s">
        <v>855</v>
      </c>
      <c r="C5" s="205" t="s">
        <v>871</v>
      </c>
      <c r="D5" s="454" t="s">
        <v>872</v>
      </c>
    </row>
    <row r="6" spans="1:4" ht="15.75">
      <c r="A6" s="206" t="s">
        <v>701</v>
      </c>
      <c r="B6" s="440">
        <v>8700000</v>
      </c>
      <c r="C6" s="367">
        <f>SUM(C7:C8)</f>
        <v>8351747</v>
      </c>
      <c r="D6" s="367">
        <f>SUM(D7:D8)</f>
        <v>6600000</v>
      </c>
    </row>
    <row r="7" spans="1:4" ht="15.75">
      <c r="A7" s="207" t="s">
        <v>702</v>
      </c>
      <c r="B7" s="441">
        <v>1700000</v>
      </c>
      <c r="C7" s="368">
        <v>1538464</v>
      </c>
      <c r="D7" s="441">
        <v>1500000</v>
      </c>
    </row>
    <row r="8" spans="1:4" ht="15.75">
      <c r="A8" s="198" t="s">
        <v>703</v>
      </c>
      <c r="B8" s="441">
        <v>7000000</v>
      </c>
      <c r="C8" s="368">
        <v>6813283</v>
      </c>
      <c r="D8" s="441">
        <v>5100000</v>
      </c>
    </row>
    <row r="9" spans="1:4" ht="15.75">
      <c r="A9" s="195" t="s">
        <v>704</v>
      </c>
      <c r="B9" s="441"/>
      <c r="C9" s="369">
        <f>SUM(C10:C11)</f>
        <v>0</v>
      </c>
      <c r="D9" s="441"/>
    </row>
    <row r="10" spans="1:4" ht="15.75">
      <c r="A10" s="198" t="s">
        <v>705</v>
      </c>
      <c r="B10" s="441"/>
      <c r="C10" s="368"/>
      <c r="D10" s="441"/>
    </row>
    <row r="11" spans="1:4" ht="15.75">
      <c r="A11" s="198" t="s">
        <v>706</v>
      </c>
      <c r="B11" s="441"/>
      <c r="C11" s="368">
        <v>0</v>
      </c>
      <c r="D11" s="441"/>
    </row>
    <row r="12" spans="1:4" ht="15.75">
      <c r="A12" s="195" t="s">
        <v>707</v>
      </c>
      <c r="B12" s="440">
        <v>4000000</v>
      </c>
      <c r="C12" s="369">
        <f>SUM(C13)</f>
        <v>2396954</v>
      </c>
      <c r="D12" s="369">
        <f>SUM(D13)</f>
        <v>2600000</v>
      </c>
    </row>
    <row r="13" spans="1:4" ht="15.75">
      <c r="A13" s="198" t="s">
        <v>708</v>
      </c>
      <c r="B13" s="441">
        <v>4000000</v>
      </c>
      <c r="C13" s="368">
        <v>2396954</v>
      </c>
      <c r="D13" s="441">
        <v>2600000</v>
      </c>
    </row>
    <row r="14" spans="1:4" ht="15.75">
      <c r="A14" s="195" t="s">
        <v>709</v>
      </c>
      <c r="B14" s="440">
        <v>110000</v>
      </c>
      <c r="C14" s="369">
        <f>SUM(C15:C16)</f>
        <v>4773</v>
      </c>
      <c r="D14" s="369">
        <f>SUM(D15:D16)</f>
        <v>10000</v>
      </c>
    </row>
    <row r="15" spans="1:4" ht="18" customHeight="1">
      <c r="A15" s="208" t="s">
        <v>834</v>
      </c>
      <c r="B15" s="441">
        <v>50000</v>
      </c>
      <c r="C15" s="368">
        <v>4773</v>
      </c>
      <c r="D15" s="441">
        <v>10000</v>
      </c>
    </row>
    <row r="16" spans="1:4" ht="15.75">
      <c r="A16" s="209" t="s">
        <v>710</v>
      </c>
      <c r="B16" s="441">
        <v>10000</v>
      </c>
      <c r="C16" s="368"/>
      <c r="D16" s="441"/>
    </row>
    <row r="17" spans="1:4" ht="15.75">
      <c r="A17" s="208" t="s">
        <v>706</v>
      </c>
      <c r="B17" s="441">
        <v>50000</v>
      </c>
      <c r="C17" s="368"/>
      <c r="D17" s="441"/>
    </row>
    <row r="18" spans="1:4" ht="15.75">
      <c r="A18" s="199" t="s">
        <v>711</v>
      </c>
      <c r="B18" s="440">
        <v>1000000</v>
      </c>
      <c r="C18" s="369">
        <v>1196382</v>
      </c>
      <c r="D18" s="440">
        <v>1170000</v>
      </c>
    </row>
    <row r="19" spans="1:4" ht="20.25" customHeight="1">
      <c r="A19" s="199" t="s">
        <v>712</v>
      </c>
      <c r="B19" s="440">
        <f>B6+B12+B14+B18</f>
        <v>13810000</v>
      </c>
      <c r="C19" s="369">
        <f>SUM(C6+C9+C12+C14+C18)</f>
        <v>11949856</v>
      </c>
      <c r="D19" s="369">
        <f>SUM(D6+D9+D12+D14+D18)</f>
        <v>10380000</v>
      </c>
    </row>
    <row r="20" spans="1:3" ht="15">
      <c r="A20" s="203"/>
      <c r="B20" s="210"/>
      <c r="C20" s="211"/>
    </row>
    <row r="23" ht="18" customHeight="1"/>
    <row r="24" ht="17.25" customHeight="1"/>
    <row r="32" ht="21" customHeight="1"/>
    <row r="33" ht="18" customHeight="1"/>
  </sheetData>
  <sheetProtection/>
  <mergeCells count="2">
    <mergeCell ref="B1:C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68.28125" style="0" customWidth="1"/>
    <col min="2" max="2" width="16.57421875" style="211" customWidth="1"/>
  </cols>
  <sheetData>
    <row r="1" ht="15">
      <c r="B1" s="346" t="s">
        <v>803</v>
      </c>
    </row>
    <row r="2" spans="1:2" ht="59.25" customHeight="1">
      <c r="A2" s="558" t="s">
        <v>873</v>
      </c>
      <c r="B2" s="559"/>
    </row>
    <row r="3" spans="1:2" ht="30.75">
      <c r="A3" s="442" t="s">
        <v>835</v>
      </c>
      <c r="B3" s="423"/>
    </row>
    <row r="4" spans="1:2" ht="25.5" customHeight="1">
      <c r="A4" s="180" t="s">
        <v>795</v>
      </c>
      <c r="B4" s="181">
        <f>SUM(B3:B3)</f>
        <v>0</v>
      </c>
    </row>
    <row r="5" spans="1:2" ht="27.75" customHeight="1">
      <c r="A5" s="180" t="s">
        <v>713</v>
      </c>
      <c r="B5" s="181">
        <v>0</v>
      </c>
    </row>
    <row r="6" spans="1:2" s="203" customFormat="1" ht="18.75" customHeight="1">
      <c r="A6" s="183"/>
      <c r="B6" s="375"/>
    </row>
    <row r="10" spans="1:2" ht="15.75">
      <c r="A10" s="212"/>
      <c r="B10" s="213"/>
    </row>
    <row r="12" spans="1:2" ht="15.75">
      <c r="A12" s="212"/>
      <c r="B12" s="213"/>
    </row>
    <row r="13" spans="1:2" ht="15.75">
      <c r="A13" s="214"/>
      <c r="B13" s="215"/>
    </row>
    <row r="14" spans="1:2" ht="15.75">
      <c r="A14" s="214"/>
      <c r="B14" s="216"/>
    </row>
    <row r="15" spans="1:2" ht="15.75">
      <c r="A15" s="214"/>
      <c r="B15" s="215"/>
    </row>
    <row r="16" spans="1:2" ht="15.75">
      <c r="A16" s="214"/>
      <c r="B16" s="215"/>
    </row>
    <row r="17" spans="1:2" ht="15.75">
      <c r="A17" s="212"/>
      <c r="B17" s="213"/>
    </row>
    <row r="18" spans="1:2" ht="15.75">
      <c r="A18" s="212"/>
      <c r="B18" s="213"/>
    </row>
    <row r="19" spans="1:2" ht="15.75">
      <c r="A19" s="212"/>
      <c r="B19" s="213"/>
    </row>
    <row r="20" spans="1:2" ht="15.75">
      <c r="A20" s="212"/>
      <c r="B20" s="213"/>
    </row>
    <row r="26" ht="18">
      <c r="C26" s="168"/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2"/>
  <sheetViews>
    <sheetView zoomScaleSheetLayoutView="100" zoomScalePageLayoutView="0" workbookViewId="0" topLeftCell="A7">
      <selection activeCell="AG20" sqref="AG20:AJ20"/>
    </sheetView>
  </sheetViews>
  <sheetFormatPr defaultColWidth="9.140625" defaultRowHeight="15"/>
  <cols>
    <col min="1" max="35" width="2.7109375" style="1" customWidth="1"/>
    <col min="36" max="36" width="8.57421875" style="1" customWidth="1"/>
    <col min="37" max="37" width="3.57421875" style="2" customWidth="1"/>
    <col min="38" max="38" width="2.8515625" style="2" customWidth="1"/>
    <col min="39" max="16384" width="9.140625" style="1" customWidth="1"/>
  </cols>
  <sheetData>
    <row r="1" spans="36:38" ht="22.5" customHeight="1">
      <c r="AJ1" s="312" t="s">
        <v>804</v>
      </c>
      <c r="AK1" s="564"/>
      <c r="AL1" s="564"/>
    </row>
    <row r="2" spans="1:38" ht="31.5" customHeight="1">
      <c r="A2" s="565" t="s">
        <v>821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330"/>
      <c r="AL2" s="330"/>
    </row>
    <row r="3" spans="1:38" ht="31.5" customHeight="1">
      <c r="A3" s="565" t="s">
        <v>865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330"/>
      <c r="AL3" s="330"/>
    </row>
    <row r="4" spans="1:38" ht="25.5" customHeight="1">
      <c r="A4" s="566" t="s">
        <v>411</v>
      </c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566"/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566"/>
      <c r="AJ4" s="566"/>
      <c r="AK4" s="330"/>
      <c r="AL4" s="330"/>
    </row>
    <row r="5" spans="1:38" ht="19.5" customHeight="1">
      <c r="A5" s="560"/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  <c r="S5" s="561"/>
      <c r="T5" s="561"/>
      <c r="U5" s="561"/>
      <c r="V5" s="561"/>
      <c r="W5" s="561"/>
      <c r="X5" s="561"/>
      <c r="Y5" s="561"/>
      <c r="Z5" s="561"/>
      <c r="AA5" s="561"/>
      <c r="AB5" s="561"/>
      <c r="AC5" s="561"/>
      <c r="AD5" s="561"/>
      <c r="AE5" s="561"/>
      <c r="AF5" s="561"/>
      <c r="AG5" s="561"/>
      <c r="AH5" s="561"/>
      <c r="AI5" s="561"/>
      <c r="AJ5" s="562"/>
      <c r="AK5" s="330"/>
      <c r="AL5" s="330"/>
    </row>
    <row r="6" spans="1:38" ht="27.75" customHeight="1">
      <c r="A6" s="541" t="s">
        <v>832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  <c r="AI6" s="542"/>
      <c r="AJ6" s="563"/>
      <c r="AK6" s="347"/>
      <c r="AL6" s="347"/>
    </row>
    <row r="7" spans="1:40" ht="34.5" customHeight="1">
      <c r="A7" s="530" t="s">
        <v>2</v>
      </c>
      <c r="B7" s="531"/>
      <c r="C7" s="532" t="s">
        <v>3</v>
      </c>
      <c r="D7" s="533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  <c r="AA7" s="533"/>
      <c r="AB7" s="533"/>
      <c r="AC7" s="534" t="s">
        <v>4</v>
      </c>
      <c r="AD7" s="533"/>
      <c r="AE7" s="533"/>
      <c r="AF7" s="533"/>
      <c r="AG7" s="531" t="s">
        <v>5</v>
      </c>
      <c r="AH7" s="533"/>
      <c r="AI7" s="533"/>
      <c r="AJ7" s="533"/>
      <c r="AK7" s="333"/>
      <c r="AL7" s="333"/>
      <c r="AM7" s="135"/>
      <c r="AN7" s="135"/>
    </row>
    <row r="8" spans="1:36" ht="12.75">
      <c r="A8" s="544" t="s">
        <v>6</v>
      </c>
      <c r="B8" s="544"/>
      <c r="C8" s="529" t="s">
        <v>7</v>
      </c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29"/>
      <c r="U8" s="529"/>
      <c r="V8" s="529"/>
      <c r="W8" s="529"/>
      <c r="X8" s="529"/>
      <c r="Y8" s="529"/>
      <c r="Z8" s="529"/>
      <c r="AA8" s="529"/>
      <c r="AB8" s="529"/>
      <c r="AC8" s="529" t="s">
        <v>8</v>
      </c>
      <c r="AD8" s="529"/>
      <c r="AE8" s="529"/>
      <c r="AF8" s="529"/>
      <c r="AG8" s="529" t="s">
        <v>9</v>
      </c>
      <c r="AH8" s="529"/>
      <c r="AI8" s="529"/>
      <c r="AJ8" s="529"/>
    </row>
    <row r="9" spans="1:38" ht="19.5" customHeight="1">
      <c r="A9" s="553" t="s">
        <v>10</v>
      </c>
      <c r="B9" s="553"/>
      <c r="C9" s="510" t="s">
        <v>412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24" t="s">
        <v>413</v>
      </c>
      <c r="AD9" s="524"/>
      <c r="AE9" s="524"/>
      <c r="AF9" s="524"/>
      <c r="AG9" s="571"/>
      <c r="AH9" s="571"/>
      <c r="AI9" s="571"/>
      <c r="AJ9" s="571"/>
      <c r="AK9" s="342"/>
      <c r="AL9" s="342"/>
    </row>
    <row r="10" spans="1:38" ht="19.5" customHeight="1">
      <c r="A10" s="553" t="s">
        <v>13</v>
      </c>
      <c r="B10" s="553"/>
      <c r="C10" s="510" t="s">
        <v>414</v>
      </c>
      <c r="D10" s="510"/>
      <c r="E10" s="510"/>
      <c r="F10" s="510"/>
      <c r="G10" s="510"/>
      <c r="H10" s="510"/>
      <c r="I10" s="510"/>
      <c r="J10" s="510"/>
      <c r="K10" s="510"/>
      <c r="L10" s="510"/>
      <c r="M10" s="510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  <c r="AB10" s="510"/>
      <c r="AC10" s="524" t="s">
        <v>415</v>
      </c>
      <c r="AD10" s="524"/>
      <c r="AE10" s="524"/>
      <c r="AF10" s="524"/>
      <c r="AG10" s="571"/>
      <c r="AH10" s="571"/>
      <c r="AI10" s="571"/>
      <c r="AJ10" s="571"/>
      <c r="AK10" s="342"/>
      <c r="AL10" s="342"/>
    </row>
    <row r="11" spans="1:38" ht="19.5" customHeight="1">
      <c r="A11" s="553" t="s">
        <v>16</v>
      </c>
      <c r="B11" s="553"/>
      <c r="C11" s="510" t="s">
        <v>416</v>
      </c>
      <c r="D11" s="510"/>
      <c r="E11" s="510"/>
      <c r="F11" s="510"/>
      <c r="G11" s="510"/>
      <c r="H11" s="510"/>
      <c r="I11" s="510"/>
      <c r="J11" s="510"/>
      <c r="K11" s="510"/>
      <c r="L11" s="510"/>
      <c r="M11" s="510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  <c r="AB11" s="510"/>
      <c r="AC11" s="524" t="s">
        <v>417</v>
      </c>
      <c r="AD11" s="524"/>
      <c r="AE11" s="524"/>
      <c r="AF11" s="524"/>
      <c r="AG11" s="571"/>
      <c r="AH11" s="571"/>
      <c r="AI11" s="571"/>
      <c r="AJ11" s="571"/>
      <c r="AK11" s="342"/>
      <c r="AL11" s="342"/>
    </row>
    <row r="12" spans="1:38" ht="19.5" customHeight="1">
      <c r="A12" s="554" t="s">
        <v>19</v>
      </c>
      <c r="B12" s="554"/>
      <c r="C12" s="514" t="s">
        <v>418</v>
      </c>
      <c r="D12" s="514"/>
      <c r="E12" s="514"/>
      <c r="F12" s="514"/>
      <c r="G12" s="514"/>
      <c r="H12" s="514"/>
      <c r="I12" s="514"/>
      <c r="J12" s="514"/>
      <c r="K12" s="514"/>
      <c r="L12" s="514"/>
      <c r="M12" s="514"/>
      <c r="N12" s="514"/>
      <c r="O12" s="514"/>
      <c r="P12" s="514"/>
      <c r="Q12" s="514"/>
      <c r="R12" s="514"/>
      <c r="S12" s="514"/>
      <c r="T12" s="514"/>
      <c r="U12" s="514"/>
      <c r="V12" s="514"/>
      <c r="W12" s="514"/>
      <c r="X12" s="514"/>
      <c r="Y12" s="514"/>
      <c r="Z12" s="514"/>
      <c r="AA12" s="514"/>
      <c r="AB12" s="514"/>
      <c r="AC12" s="523" t="s">
        <v>419</v>
      </c>
      <c r="AD12" s="523"/>
      <c r="AE12" s="523"/>
      <c r="AF12" s="523"/>
      <c r="AG12" s="571">
        <f>SUM(AG9:AJ11)</f>
        <v>0</v>
      </c>
      <c r="AH12" s="571"/>
      <c r="AI12" s="571"/>
      <c r="AJ12" s="571"/>
      <c r="AK12" s="342"/>
      <c r="AL12" s="342"/>
    </row>
    <row r="13" spans="1:38" s="3" customFormat="1" ht="19.5" customHeight="1">
      <c r="A13" s="553" t="s">
        <v>22</v>
      </c>
      <c r="B13" s="553"/>
      <c r="C13" s="567" t="s">
        <v>420</v>
      </c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7"/>
      <c r="S13" s="567"/>
      <c r="T13" s="567"/>
      <c r="U13" s="567"/>
      <c r="V13" s="567"/>
      <c r="W13" s="567"/>
      <c r="X13" s="567"/>
      <c r="Y13" s="567"/>
      <c r="Z13" s="567"/>
      <c r="AA13" s="567"/>
      <c r="AB13" s="567"/>
      <c r="AC13" s="524" t="s">
        <v>421</v>
      </c>
      <c r="AD13" s="524"/>
      <c r="AE13" s="524"/>
      <c r="AF13" s="524"/>
      <c r="AG13" s="571"/>
      <c r="AH13" s="571"/>
      <c r="AI13" s="571"/>
      <c r="AJ13" s="571"/>
      <c r="AK13" s="343"/>
      <c r="AL13" s="343"/>
    </row>
    <row r="14" spans="1:38" ht="19.5" customHeight="1">
      <c r="A14" s="553" t="s">
        <v>25</v>
      </c>
      <c r="B14" s="553"/>
      <c r="C14" s="567" t="s">
        <v>422</v>
      </c>
      <c r="D14" s="567"/>
      <c r="E14" s="567"/>
      <c r="F14" s="567"/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7"/>
      <c r="S14" s="567"/>
      <c r="T14" s="567"/>
      <c r="U14" s="567"/>
      <c r="V14" s="567"/>
      <c r="W14" s="567"/>
      <c r="X14" s="567"/>
      <c r="Y14" s="567"/>
      <c r="Z14" s="567"/>
      <c r="AA14" s="567"/>
      <c r="AB14" s="567"/>
      <c r="AC14" s="524" t="s">
        <v>423</v>
      </c>
      <c r="AD14" s="524"/>
      <c r="AE14" s="524"/>
      <c r="AF14" s="524"/>
      <c r="AG14" s="571"/>
      <c r="AH14" s="571"/>
      <c r="AI14" s="571"/>
      <c r="AJ14" s="571"/>
      <c r="AK14" s="342"/>
      <c r="AL14" s="342"/>
    </row>
    <row r="15" spans="1:38" ht="19.5" customHeight="1">
      <c r="A15" s="553" t="s">
        <v>28</v>
      </c>
      <c r="B15" s="553"/>
      <c r="C15" s="510" t="s">
        <v>424</v>
      </c>
      <c r="D15" s="510"/>
      <c r="E15" s="510"/>
      <c r="F15" s="510"/>
      <c r="G15" s="51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24" t="s">
        <v>425</v>
      </c>
      <c r="AD15" s="524"/>
      <c r="AE15" s="524"/>
      <c r="AF15" s="524"/>
      <c r="AG15" s="571"/>
      <c r="AH15" s="571"/>
      <c r="AI15" s="571"/>
      <c r="AJ15" s="571"/>
      <c r="AK15" s="342"/>
      <c r="AL15" s="342"/>
    </row>
    <row r="16" spans="1:38" ht="19.5" customHeight="1">
      <c r="A16" s="553" t="s">
        <v>31</v>
      </c>
      <c r="B16" s="553"/>
      <c r="C16" s="510" t="s">
        <v>426</v>
      </c>
      <c r="D16" s="510"/>
      <c r="E16" s="510"/>
      <c r="F16" s="510"/>
      <c r="G16" s="510"/>
      <c r="H16" s="510"/>
      <c r="I16" s="510"/>
      <c r="J16" s="510"/>
      <c r="K16" s="510"/>
      <c r="L16" s="510"/>
      <c r="M16" s="510"/>
      <c r="N16" s="510"/>
      <c r="O16" s="510"/>
      <c r="P16" s="510"/>
      <c r="Q16" s="510"/>
      <c r="R16" s="510"/>
      <c r="S16" s="510"/>
      <c r="T16" s="510"/>
      <c r="U16" s="510"/>
      <c r="V16" s="510"/>
      <c r="W16" s="510"/>
      <c r="X16" s="510"/>
      <c r="Y16" s="510"/>
      <c r="Z16" s="510"/>
      <c r="AA16" s="510"/>
      <c r="AB16" s="510"/>
      <c r="AC16" s="524" t="s">
        <v>427</v>
      </c>
      <c r="AD16" s="524"/>
      <c r="AE16" s="524"/>
      <c r="AF16" s="524"/>
      <c r="AG16" s="568"/>
      <c r="AH16" s="568"/>
      <c r="AI16" s="568"/>
      <c r="AJ16" s="568"/>
      <c r="AK16" s="342"/>
      <c r="AL16" s="342"/>
    </row>
    <row r="17" spans="1:38" ht="19.5" customHeight="1">
      <c r="A17" s="554" t="s">
        <v>34</v>
      </c>
      <c r="B17" s="554"/>
      <c r="C17" s="570" t="s">
        <v>428</v>
      </c>
      <c r="D17" s="570"/>
      <c r="E17" s="570"/>
      <c r="F17" s="570"/>
      <c r="G17" s="570"/>
      <c r="H17" s="570"/>
      <c r="I17" s="570"/>
      <c r="J17" s="570"/>
      <c r="K17" s="570"/>
      <c r="L17" s="570"/>
      <c r="M17" s="570"/>
      <c r="N17" s="570"/>
      <c r="O17" s="570"/>
      <c r="P17" s="570"/>
      <c r="Q17" s="570"/>
      <c r="R17" s="570"/>
      <c r="S17" s="570"/>
      <c r="T17" s="570"/>
      <c r="U17" s="570"/>
      <c r="V17" s="570"/>
      <c r="W17" s="570"/>
      <c r="X17" s="570"/>
      <c r="Y17" s="570"/>
      <c r="Z17" s="570"/>
      <c r="AA17" s="570"/>
      <c r="AB17" s="570"/>
      <c r="AC17" s="523" t="s">
        <v>429</v>
      </c>
      <c r="AD17" s="523"/>
      <c r="AE17" s="523"/>
      <c r="AF17" s="523"/>
      <c r="AG17" s="568">
        <f>SUM(AG13:AJ16)</f>
        <v>0</v>
      </c>
      <c r="AH17" s="568"/>
      <c r="AI17" s="568"/>
      <c r="AJ17" s="568"/>
      <c r="AK17" s="342"/>
      <c r="AL17" s="342"/>
    </row>
    <row r="18" spans="1:38" ht="19.5" customHeight="1">
      <c r="A18" s="553" t="s">
        <v>37</v>
      </c>
      <c r="B18" s="553"/>
      <c r="C18" s="567" t="s">
        <v>430</v>
      </c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7"/>
      <c r="T18" s="567"/>
      <c r="U18" s="567"/>
      <c r="V18" s="567"/>
      <c r="W18" s="567"/>
      <c r="X18" s="567"/>
      <c r="Y18" s="567"/>
      <c r="Z18" s="567"/>
      <c r="AA18" s="567"/>
      <c r="AB18" s="567"/>
      <c r="AC18" s="524" t="s">
        <v>431</v>
      </c>
      <c r="AD18" s="524"/>
      <c r="AE18" s="524"/>
      <c r="AF18" s="524"/>
      <c r="AG18" s="568"/>
      <c r="AH18" s="568"/>
      <c r="AI18" s="568"/>
      <c r="AJ18" s="568"/>
      <c r="AK18" s="342"/>
      <c r="AL18" s="342"/>
    </row>
    <row r="19" spans="1:38" ht="19.5" customHeight="1">
      <c r="A19" s="553" t="s">
        <v>40</v>
      </c>
      <c r="B19" s="553"/>
      <c r="C19" s="567" t="s">
        <v>432</v>
      </c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24" t="s">
        <v>433</v>
      </c>
      <c r="AD19" s="524"/>
      <c r="AE19" s="524"/>
      <c r="AF19" s="524"/>
      <c r="AG19" s="568">
        <v>917430</v>
      </c>
      <c r="AH19" s="568"/>
      <c r="AI19" s="568"/>
      <c r="AJ19" s="568"/>
      <c r="AK19" s="342"/>
      <c r="AL19" s="342"/>
    </row>
    <row r="20" spans="1:38" ht="19.5" customHeight="1">
      <c r="A20" s="553" t="s">
        <v>43</v>
      </c>
      <c r="B20" s="553"/>
      <c r="C20" s="567" t="s">
        <v>434</v>
      </c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7"/>
      <c r="T20" s="567"/>
      <c r="U20" s="567"/>
      <c r="V20" s="567"/>
      <c r="W20" s="567"/>
      <c r="X20" s="567"/>
      <c r="Y20" s="567"/>
      <c r="Z20" s="567"/>
      <c r="AA20" s="567"/>
      <c r="AB20" s="567"/>
      <c r="AC20" s="524" t="s">
        <v>435</v>
      </c>
      <c r="AD20" s="524"/>
      <c r="AE20" s="524"/>
      <c r="AF20" s="524"/>
      <c r="AG20" s="568"/>
      <c r="AH20" s="568"/>
      <c r="AI20" s="568"/>
      <c r="AJ20" s="568"/>
      <c r="AK20" s="342"/>
      <c r="AL20" s="342"/>
    </row>
    <row r="21" spans="1:38" ht="19.5" customHeight="1">
      <c r="A21" s="553" t="s">
        <v>46</v>
      </c>
      <c r="B21" s="553"/>
      <c r="C21" s="567" t="s">
        <v>436</v>
      </c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7"/>
      <c r="T21" s="567"/>
      <c r="U21" s="567"/>
      <c r="V21" s="567"/>
      <c r="W21" s="567"/>
      <c r="X21" s="567"/>
      <c r="Y21" s="567"/>
      <c r="Z21" s="567"/>
      <c r="AA21" s="567"/>
      <c r="AB21" s="567"/>
      <c r="AC21" s="524" t="s">
        <v>437</v>
      </c>
      <c r="AD21" s="524"/>
      <c r="AE21" s="524"/>
      <c r="AF21" s="524"/>
      <c r="AG21" s="568"/>
      <c r="AH21" s="568"/>
      <c r="AI21" s="568"/>
      <c r="AJ21" s="568"/>
      <c r="AK21" s="342"/>
      <c r="AL21" s="342"/>
    </row>
    <row r="22" spans="1:38" ht="19.5" customHeight="1">
      <c r="A22" s="553" t="s">
        <v>49</v>
      </c>
      <c r="B22" s="553"/>
      <c r="C22" s="567" t="s">
        <v>438</v>
      </c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7"/>
      <c r="T22" s="567"/>
      <c r="U22" s="567"/>
      <c r="V22" s="567"/>
      <c r="W22" s="567"/>
      <c r="X22" s="567"/>
      <c r="Y22" s="567"/>
      <c r="Z22" s="567"/>
      <c r="AA22" s="567"/>
      <c r="AB22" s="567"/>
      <c r="AC22" s="524" t="s">
        <v>439</v>
      </c>
      <c r="AD22" s="524"/>
      <c r="AE22" s="524"/>
      <c r="AF22" s="524"/>
      <c r="AG22" s="568"/>
      <c r="AH22" s="568"/>
      <c r="AI22" s="568"/>
      <c r="AJ22" s="568"/>
      <c r="AK22" s="342"/>
      <c r="AL22" s="342"/>
    </row>
    <row r="23" spans="1:38" ht="19.5" customHeight="1">
      <c r="A23" s="553" t="s">
        <v>52</v>
      </c>
      <c r="B23" s="553"/>
      <c r="C23" s="567" t="s">
        <v>440</v>
      </c>
      <c r="D23" s="567"/>
      <c r="E23" s="567"/>
      <c r="F23" s="567"/>
      <c r="G23" s="567"/>
      <c r="H23" s="567"/>
      <c r="I23" s="567"/>
      <c r="J23" s="567"/>
      <c r="K23" s="567"/>
      <c r="L23" s="567"/>
      <c r="M23" s="567"/>
      <c r="N23" s="567"/>
      <c r="O23" s="567"/>
      <c r="P23" s="567"/>
      <c r="Q23" s="567"/>
      <c r="R23" s="567"/>
      <c r="S23" s="567"/>
      <c r="T23" s="567"/>
      <c r="U23" s="567"/>
      <c r="V23" s="567"/>
      <c r="W23" s="567"/>
      <c r="X23" s="567"/>
      <c r="Y23" s="567"/>
      <c r="Z23" s="567"/>
      <c r="AA23" s="567"/>
      <c r="AB23" s="567"/>
      <c r="AC23" s="524" t="s">
        <v>441</v>
      </c>
      <c r="AD23" s="524"/>
      <c r="AE23" s="524"/>
      <c r="AF23" s="524"/>
      <c r="AG23" s="568"/>
      <c r="AH23" s="568"/>
      <c r="AI23" s="568"/>
      <c r="AJ23" s="568"/>
      <c r="AK23" s="342"/>
      <c r="AL23" s="342"/>
    </row>
    <row r="24" spans="1:38" ht="19.5" customHeight="1">
      <c r="A24" s="554" t="s">
        <v>55</v>
      </c>
      <c r="B24" s="554"/>
      <c r="C24" s="570" t="s">
        <v>442</v>
      </c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570"/>
      <c r="P24" s="570"/>
      <c r="Q24" s="570"/>
      <c r="R24" s="570"/>
      <c r="S24" s="570"/>
      <c r="T24" s="570"/>
      <c r="U24" s="570"/>
      <c r="V24" s="570"/>
      <c r="W24" s="570"/>
      <c r="X24" s="570"/>
      <c r="Y24" s="570"/>
      <c r="Z24" s="570"/>
      <c r="AA24" s="570"/>
      <c r="AB24" s="570"/>
      <c r="AC24" s="523" t="s">
        <v>443</v>
      </c>
      <c r="AD24" s="523"/>
      <c r="AE24" s="523"/>
      <c r="AF24" s="523"/>
      <c r="AG24" s="568">
        <f>AG12+AG17+AG18+AG19+AG20+AG21+AG22+AG23</f>
        <v>917430</v>
      </c>
      <c r="AH24" s="568"/>
      <c r="AI24" s="568"/>
      <c r="AJ24" s="568"/>
      <c r="AK24" s="342"/>
      <c r="AL24" s="342"/>
    </row>
    <row r="25" spans="1:38" ht="19.5" customHeight="1">
      <c r="A25" s="553" t="s">
        <v>58</v>
      </c>
      <c r="B25" s="553"/>
      <c r="C25" s="567" t="s">
        <v>444</v>
      </c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7"/>
      <c r="S25" s="567"/>
      <c r="T25" s="567"/>
      <c r="U25" s="567"/>
      <c r="V25" s="567"/>
      <c r="W25" s="567"/>
      <c r="X25" s="567"/>
      <c r="Y25" s="567"/>
      <c r="Z25" s="567"/>
      <c r="AA25" s="567"/>
      <c r="AB25" s="567"/>
      <c r="AC25" s="524" t="s">
        <v>445</v>
      </c>
      <c r="AD25" s="524"/>
      <c r="AE25" s="524"/>
      <c r="AF25" s="524"/>
      <c r="AG25" s="568"/>
      <c r="AH25" s="568"/>
      <c r="AI25" s="568"/>
      <c r="AJ25" s="568"/>
      <c r="AK25" s="342"/>
      <c r="AL25" s="342"/>
    </row>
    <row r="26" spans="1:38" ht="19.5" customHeight="1">
      <c r="A26" s="553" t="s">
        <v>61</v>
      </c>
      <c r="B26" s="553"/>
      <c r="C26" s="510" t="s">
        <v>446</v>
      </c>
      <c r="D26" s="510"/>
      <c r="E26" s="510"/>
      <c r="F26" s="510"/>
      <c r="G26" s="510"/>
      <c r="H26" s="510"/>
      <c r="I26" s="510"/>
      <c r="J26" s="510"/>
      <c r="K26" s="510"/>
      <c r="L26" s="510"/>
      <c r="M26" s="510"/>
      <c r="N26" s="510"/>
      <c r="O26" s="510"/>
      <c r="P26" s="510"/>
      <c r="Q26" s="510"/>
      <c r="R26" s="510"/>
      <c r="S26" s="510"/>
      <c r="T26" s="510"/>
      <c r="U26" s="510"/>
      <c r="V26" s="510"/>
      <c r="W26" s="510"/>
      <c r="X26" s="510"/>
      <c r="Y26" s="510"/>
      <c r="Z26" s="510"/>
      <c r="AA26" s="510"/>
      <c r="AB26" s="510"/>
      <c r="AC26" s="524" t="s">
        <v>447</v>
      </c>
      <c r="AD26" s="524"/>
      <c r="AE26" s="524"/>
      <c r="AF26" s="524"/>
      <c r="AG26" s="568"/>
      <c r="AH26" s="568"/>
      <c r="AI26" s="568"/>
      <c r="AJ26" s="568"/>
      <c r="AK26" s="342"/>
      <c r="AL26" s="342"/>
    </row>
    <row r="27" spans="1:38" ht="19.5" customHeight="1">
      <c r="A27" s="553" t="s">
        <v>64</v>
      </c>
      <c r="B27" s="553"/>
      <c r="C27" s="567" t="s">
        <v>448</v>
      </c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7"/>
      <c r="S27" s="567"/>
      <c r="T27" s="567"/>
      <c r="U27" s="567"/>
      <c r="V27" s="567"/>
      <c r="W27" s="567"/>
      <c r="X27" s="567"/>
      <c r="Y27" s="567"/>
      <c r="Z27" s="567"/>
      <c r="AA27" s="567"/>
      <c r="AB27" s="567"/>
      <c r="AC27" s="524" t="s">
        <v>449</v>
      </c>
      <c r="AD27" s="524"/>
      <c r="AE27" s="524"/>
      <c r="AF27" s="524"/>
      <c r="AG27" s="568"/>
      <c r="AH27" s="568"/>
      <c r="AI27" s="568"/>
      <c r="AJ27" s="568"/>
      <c r="AK27" s="342"/>
      <c r="AL27" s="342"/>
    </row>
    <row r="28" spans="1:38" ht="19.5" customHeight="1">
      <c r="A28" s="553" t="s">
        <v>67</v>
      </c>
      <c r="B28" s="553"/>
      <c r="C28" s="567" t="s">
        <v>450</v>
      </c>
      <c r="D28" s="567"/>
      <c r="E28" s="567"/>
      <c r="F28" s="567"/>
      <c r="G28" s="567"/>
      <c r="H28" s="567"/>
      <c r="I28" s="567"/>
      <c r="J28" s="567"/>
      <c r="K28" s="567"/>
      <c r="L28" s="567"/>
      <c r="M28" s="567"/>
      <c r="N28" s="567"/>
      <c r="O28" s="567"/>
      <c r="P28" s="567"/>
      <c r="Q28" s="567"/>
      <c r="R28" s="567"/>
      <c r="S28" s="567"/>
      <c r="T28" s="567"/>
      <c r="U28" s="567"/>
      <c r="V28" s="567"/>
      <c r="W28" s="567"/>
      <c r="X28" s="567"/>
      <c r="Y28" s="567"/>
      <c r="Z28" s="567"/>
      <c r="AA28" s="567"/>
      <c r="AB28" s="567"/>
      <c r="AC28" s="524" t="s">
        <v>451</v>
      </c>
      <c r="AD28" s="524"/>
      <c r="AE28" s="524"/>
      <c r="AF28" s="524"/>
      <c r="AG28" s="568"/>
      <c r="AH28" s="568"/>
      <c r="AI28" s="568"/>
      <c r="AJ28" s="568"/>
      <c r="AK28" s="342"/>
      <c r="AL28" s="342"/>
    </row>
    <row r="29" spans="1:38" ht="19.5" customHeight="1">
      <c r="A29" s="554" t="s">
        <v>70</v>
      </c>
      <c r="B29" s="554"/>
      <c r="C29" s="570" t="s">
        <v>452</v>
      </c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/>
      <c r="AC29" s="523" t="s">
        <v>453</v>
      </c>
      <c r="AD29" s="523"/>
      <c r="AE29" s="523"/>
      <c r="AF29" s="523"/>
      <c r="AG29" s="568">
        <f>SUM(AG25:AJ28)</f>
        <v>0</v>
      </c>
      <c r="AH29" s="568"/>
      <c r="AI29" s="568"/>
      <c r="AJ29" s="568"/>
      <c r="AK29" s="342"/>
      <c r="AL29" s="342"/>
    </row>
    <row r="30" spans="1:38" ht="19.5" customHeight="1">
      <c r="A30" s="553" t="s">
        <v>73</v>
      </c>
      <c r="B30" s="553"/>
      <c r="C30" s="510" t="s">
        <v>454</v>
      </c>
      <c r="D30" s="510"/>
      <c r="E30" s="510"/>
      <c r="F30" s="510"/>
      <c r="G30" s="510"/>
      <c r="H30" s="510"/>
      <c r="I30" s="510"/>
      <c r="J30" s="510"/>
      <c r="K30" s="510"/>
      <c r="L30" s="510"/>
      <c r="M30" s="510"/>
      <c r="N30" s="510"/>
      <c r="O30" s="510"/>
      <c r="P30" s="510"/>
      <c r="Q30" s="510"/>
      <c r="R30" s="510"/>
      <c r="S30" s="510"/>
      <c r="T30" s="510"/>
      <c r="U30" s="510"/>
      <c r="V30" s="510"/>
      <c r="W30" s="510"/>
      <c r="X30" s="510"/>
      <c r="Y30" s="510"/>
      <c r="Z30" s="510"/>
      <c r="AA30" s="510"/>
      <c r="AB30" s="510"/>
      <c r="AC30" s="524" t="s">
        <v>455</v>
      </c>
      <c r="AD30" s="524"/>
      <c r="AE30" s="524"/>
      <c r="AF30" s="524"/>
      <c r="AG30" s="569"/>
      <c r="AH30" s="569"/>
      <c r="AI30" s="569"/>
      <c r="AJ30" s="569"/>
      <c r="AK30" s="342"/>
      <c r="AL30" s="342"/>
    </row>
    <row r="31" spans="1:38" ht="19.5" customHeight="1">
      <c r="A31" s="554" t="s">
        <v>76</v>
      </c>
      <c r="B31" s="554"/>
      <c r="C31" s="570" t="s">
        <v>456</v>
      </c>
      <c r="D31" s="570"/>
      <c r="E31" s="570"/>
      <c r="F31" s="570"/>
      <c r="G31" s="570"/>
      <c r="H31" s="570"/>
      <c r="I31" s="570"/>
      <c r="J31" s="570"/>
      <c r="K31" s="570"/>
      <c r="L31" s="570"/>
      <c r="M31" s="570"/>
      <c r="N31" s="570"/>
      <c r="O31" s="570"/>
      <c r="P31" s="570"/>
      <c r="Q31" s="570"/>
      <c r="R31" s="570"/>
      <c r="S31" s="570"/>
      <c r="T31" s="570"/>
      <c r="U31" s="570"/>
      <c r="V31" s="570"/>
      <c r="W31" s="570"/>
      <c r="X31" s="570"/>
      <c r="Y31" s="570"/>
      <c r="Z31" s="570"/>
      <c r="AA31" s="570"/>
      <c r="AB31" s="570"/>
      <c r="AC31" s="523" t="s">
        <v>457</v>
      </c>
      <c r="AD31" s="523"/>
      <c r="AE31" s="523"/>
      <c r="AF31" s="523"/>
      <c r="AG31" s="568">
        <f>AG24+AG29+AG30</f>
        <v>917430</v>
      </c>
      <c r="AH31" s="568"/>
      <c r="AI31" s="568"/>
      <c r="AJ31" s="568"/>
      <c r="AK31" s="342"/>
      <c r="AL31" s="342"/>
    </row>
    <row r="32" spans="3:25" ht="12.75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</sheetData>
  <sheetProtection/>
  <mergeCells count="106">
    <mergeCell ref="C7:AB7"/>
    <mergeCell ref="AC7:AF7"/>
    <mergeCell ref="A10:B10"/>
    <mergeCell ref="C10:AB10"/>
    <mergeCell ref="AC10:AF10"/>
    <mergeCell ref="A7:B7"/>
    <mergeCell ref="AG10:AJ10"/>
    <mergeCell ref="AG7:AJ7"/>
    <mergeCell ref="A9:B9"/>
    <mergeCell ref="C9:AB9"/>
    <mergeCell ref="AC9:AF9"/>
    <mergeCell ref="AG9:AJ9"/>
    <mergeCell ref="A8:B8"/>
    <mergeCell ref="C8:AB8"/>
    <mergeCell ref="AC8:AF8"/>
    <mergeCell ref="AG8:AJ8"/>
    <mergeCell ref="A11:B11"/>
    <mergeCell ref="C11:AB11"/>
    <mergeCell ref="AC11:AF11"/>
    <mergeCell ref="AG11:AJ11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C29:AF29"/>
    <mergeCell ref="AG29:AJ29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30:B30"/>
    <mergeCell ref="C30:AB30"/>
    <mergeCell ref="AC30:AF30"/>
    <mergeCell ref="AG30:AJ30"/>
    <mergeCell ref="A29:B29"/>
    <mergeCell ref="C29:AB29"/>
    <mergeCell ref="A5:AJ5"/>
    <mergeCell ref="A6:AJ6"/>
    <mergeCell ref="AK1:AL1"/>
    <mergeCell ref="A2:AJ2"/>
    <mergeCell ref="A3:AJ3"/>
    <mergeCell ref="A4:AJ4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2016-03-29T11:49:20Z</cp:lastPrinted>
  <dcterms:created xsi:type="dcterms:W3CDTF">2006-09-16T00:00:00Z</dcterms:created>
  <dcterms:modified xsi:type="dcterms:W3CDTF">2018-02-22T12:52:47Z</dcterms:modified>
  <cp:category/>
  <cp:version/>
  <cp:contentType/>
  <cp:contentStatus/>
</cp:coreProperties>
</file>