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'Munka1'!$A$1:$D$122</definedName>
  </definedNames>
  <calcPr fullCalcOnLoad="1"/>
</workbook>
</file>

<file path=xl/sharedStrings.xml><?xml version="1.0" encoding="utf-8"?>
<sst xmlns="http://schemas.openxmlformats.org/spreadsheetml/2006/main" count="220" uniqueCount="196">
  <si>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</si>
  <si>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</si>
  <si>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</si>
  <si>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</si>
  <si>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</si>
  <si>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</si>
  <si>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</si>
  <si>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</si>
  <si>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</si>
  <si>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</si>
  <si>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</si>
  <si>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</si>
  <si>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</si>
  <si>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</si>
  <si>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</si>
  <si>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</si>
  <si>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</si>
  <si>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</si>
  <si>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</si>
  <si>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</si>
  <si>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</si>
  <si>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</si>
  <si>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</si>
  <si>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</si>
  <si>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</si>
  <si>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</si>
  <si>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</si>
  <si>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</si>
  <si>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</si>
  <si>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</si>
  <si>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</si>
  <si>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</si>
  <si>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</si>
  <si>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</si>
  <si>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</si>
  <si>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</si>
  <si>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</si>
  <si>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</si>
  <si>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</si>
  <si>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</si>
  <si>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</si>
  <si>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</si>
  <si>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</si>
  <si>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</si>
  <si>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</si>
  <si>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</si>
  <si>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</si>
  <si>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</si>
  <si>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</si>
  <si>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</si>
  <si>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</si>
  <si>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</si>
  <si>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</si>
  <si>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</si>
  <si>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</si>
  <si>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</si>
  <si>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</si>
  <si>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</si>
  <si>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</si>
  <si>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</si>
  <si>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</si>
  <si>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</si>
  <si>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</si>
  <si>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</si>
  <si>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</si>
  <si>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</si>
  <si>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</si>
  <si>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</si>
  <si>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</si>
  <si>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</si>
  <si>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</si>
  <si>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</si>
  <si>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</si>
  <si>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</si>
  <si>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</si>
  <si>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</si>
  <si>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</si>
  <si>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</si>
  <si>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</si>
  <si>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</si>
  <si>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</si>
  <si>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</si>
  <si>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</si>
  <si>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</si>
  <si>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</si>
  <si>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</si>
  <si>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</si>
  <si>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</si>
  <si>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</si>
  <si>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</si>
  <si>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</si>
  <si>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</si>
  <si>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</si>
  <si>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</si>
  <si>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</si>
  <si>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</si>
  <si>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</si>
  <si>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</si>
  <si>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</si>
  <si>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</si>
  <si>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</si>
  <si>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</si>
  <si>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</si>
  <si>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</si>
  <si>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</si>
  <si>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</si>
  <si>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</si>
  <si>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</si>
  <si>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</si>
  <si>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</si>
  <si>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</si>
  <si>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</si>
  <si>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</si>
  <si>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</si>
  <si>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</si>
  <si>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</si>
  <si>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</si>
  <si>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</si>
  <si>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</si>
  <si>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</si>
  <si>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</si>
  <si>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</si>
  <si>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</si>
  <si>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</si>
  <si>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</si>
  <si>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</si>
  <si>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</si>
  <si>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</si>
  <si>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</si>
  <si>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</si>
  <si>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</si>
  <si>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</si>
  <si>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</si>
  <si>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</si>
  <si>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</si>
  <si>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</si>
  <si>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</si>
  <si>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</si>
  <si>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</si>
  <si>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</si>
  <si>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</si>
  <si>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</si>
  <si>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</si>
  <si>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</si>
  <si>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</si>
  <si>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</si>
  <si>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</si>
  <si>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</si>
  <si>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</si>
  <si>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</si>
  <si>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</si>
  <si>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</si>
  <si>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</si>
  <si>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</si>
  <si>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</si>
  <si>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</si>
  <si>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</si>
  <si>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</si>
  <si>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</si>
  <si>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</si>
  <si>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</si>
  <si>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</si>
  <si>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</si>
  <si>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</si>
  <si>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</si>
  <si>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 xml:space="preserve">          Vörösmárvány Alapítvány</t>
  </si>
  <si>
    <t xml:space="preserve">          Srint Futó Klub</t>
  </si>
  <si>
    <t>1.8</t>
  </si>
  <si>
    <t xml:space="preserve"> forint</t>
  </si>
  <si>
    <t>2.2.4</t>
  </si>
  <si>
    <t xml:space="preserve">     Vértestola Önkormányzat működ támog. Közös Hivatal</t>
  </si>
  <si>
    <t xml:space="preserve">Tardos Község Önkormányzata 2018. ÉVI KÖLTSÉGVETÉSÉNEK ÖSSZEVONT PÉNZÜGYI MÉRLEGE </t>
  </si>
  <si>
    <t>2018. évi előirányzat</t>
  </si>
  <si>
    <t>Tardos Község Önkormányzata 2018. ÉVI KÖLTSÉGVETÉSÉNEK  ÖSSZEVONT PÉNZÜGYI MÉRLEGE</t>
  </si>
  <si>
    <t xml:space="preserve">          Baji fogászat támogatása</t>
  </si>
  <si>
    <t xml:space="preserve">          Bursa ösztöndíj</t>
  </si>
  <si>
    <t>1.8.1</t>
  </si>
  <si>
    <t>1.8.2</t>
  </si>
  <si>
    <t>1.8.3</t>
  </si>
  <si>
    <t>1.8.4</t>
  </si>
  <si>
    <t>1.8.5</t>
  </si>
  <si>
    <t>1.8.6</t>
  </si>
  <si>
    <t>Módosított előirányzat</t>
  </si>
  <si>
    <t>C</t>
  </si>
  <si>
    <t xml:space="preserve">     Orsazággyűlési képviselők választás lebonyolítására kapott pénzeszköz</t>
  </si>
  <si>
    <t xml:space="preserve">     EU-s támogatás  EFOP 1.5.2-16 Humán kozszolgálatások fejl.térségi szemléletben- előleg</t>
  </si>
  <si>
    <t>Egyéb működési bevétel</t>
  </si>
  <si>
    <t>5,9</t>
  </si>
  <si>
    <t>2.2.5</t>
  </si>
  <si>
    <t xml:space="preserve">         Tata Város Önkormányzatának központi ügyeletre</t>
  </si>
  <si>
    <t xml:space="preserve">   - Egyéb működési célú támogatás ÁH-án belülre</t>
  </si>
  <si>
    <t xml:space="preserve">         Tardosi Önkéntes Tűzoltó Egyesület</t>
  </si>
  <si>
    <t>1.8.7</t>
  </si>
  <si>
    <t>1.9</t>
  </si>
  <si>
    <r>
      <t xml:space="preserve"> 1.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2/2018. (II.19.) önkormányzati rendelethez</t>
    </r>
  </si>
  <si>
    <r>
      <t>1. 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2/2018. (II.19.)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</si>
</sst>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49" fontId="8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0" xfId="0" applyFont="1" applyBorder="1" applyAlignment="1" applyProtection="1">
      <alignment horizontal="left" wrapText="1" indent="1"/>
      <protection/>
    </xf>
    <xf numFmtId="49" fontId="8" fillId="0" borderId="2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2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0" fontId="11" fillId="0" borderId="11" xfId="0" applyFont="1" applyBorder="1" applyAlignment="1" applyProtection="1">
      <alignment wrapText="1"/>
      <protection/>
    </xf>
    <xf numFmtId="0" fontId="11" fillId="0" borderId="12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49" fontId="8" fillId="0" borderId="25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6" xfId="54" applyFont="1" applyFill="1" applyBorder="1" applyAlignment="1" applyProtection="1">
      <alignment horizontal="left" vertical="center" wrapText="1" indent="1"/>
      <protection/>
    </xf>
    <xf numFmtId="0" fontId="8" fillId="0" borderId="20" xfId="54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0" xfId="54" applyFont="1" applyFill="1" applyBorder="1" applyAlignment="1" applyProtection="1">
      <alignment horizontal="left" indent="6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29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0" xfId="54" applyFont="1" applyFill="1" applyBorder="1" applyAlignment="1" applyProtection="1">
      <alignment horizontal="left" vertical="center" wrapText="1" indent="6"/>
      <protection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2" xfId="54" applyFont="1" applyFill="1" applyBorder="1" applyAlignment="1" applyProtection="1">
      <alignment horizontal="left" vertical="center" wrapText="1" indent="1"/>
      <protection/>
    </xf>
    <xf numFmtId="0" fontId="10" fillId="0" borderId="22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3" xfId="0" applyFont="1" applyBorder="1" applyAlignment="1" applyProtection="1">
      <alignment horizontal="left" vertical="center" wrapText="1" indent="1"/>
      <protection/>
    </xf>
    <xf numFmtId="0" fontId="12" fillId="0" borderId="24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14" fillId="0" borderId="0" xfId="54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1" xfId="0" applyFont="1" applyBorder="1" applyAlignment="1" applyProtection="1">
      <alignment horizontal="left" wrapText="1" indent="1"/>
      <protection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10" fillId="0" borderId="30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7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38" xfId="54" applyNumberFormat="1" applyFont="1" applyFill="1" applyBorder="1" applyProtection="1">
      <alignment/>
      <protection/>
    </xf>
    <xf numFmtId="3" fontId="9" fillId="0" borderId="39" xfId="54" applyNumberFormat="1" applyFont="1" applyFill="1" applyBorder="1" applyProtection="1">
      <alignment/>
      <protection/>
    </xf>
    <xf numFmtId="3" fontId="9" fillId="0" borderId="40" xfId="54" applyNumberFormat="1" applyFont="1" applyFill="1" applyBorder="1" applyProtection="1">
      <alignment/>
      <protection/>
    </xf>
    <xf numFmtId="3" fontId="9" fillId="0" borderId="37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7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38" xfId="54" applyNumberFormat="1" applyFont="1" applyFill="1" applyBorder="1" applyAlignment="1" applyProtection="1">
      <alignment horizontal="right" vertical="center" wrapText="1" indent="1"/>
      <protection/>
    </xf>
    <xf numFmtId="172" fontId="7" fillId="0" borderId="42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43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4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5" xfId="54" applyNumberFormat="1" applyFont="1" applyFill="1" applyBorder="1" applyAlignment="1" applyProtection="1">
      <alignment horizontal="left" vertical="center" wrapText="1" indent="1"/>
      <protection locked="0"/>
    </xf>
    <xf numFmtId="172" fontId="8" fillId="0" borderId="46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0" xfId="54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34" xfId="0" applyNumberFormat="1" applyFont="1" applyBorder="1" applyAlignment="1" applyProtection="1">
      <alignment horizontal="right" vertical="center" wrapText="1" indent="1"/>
      <protection/>
    </xf>
    <xf numFmtId="172" fontId="12" fillId="0" borderId="34" xfId="0" applyNumberFormat="1" applyFont="1" applyBorder="1" applyAlignment="1" applyProtection="1" quotePrefix="1">
      <alignment horizontal="right" vertical="center" wrapText="1" indent="1"/>
      <protection/>
    </xf>
    <xf numFmtId="3" fontId="7" fillId="0" borderId="47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48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48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38" xfId="54" applyNumberFormat="1" applyFont="1" applyFill="1" applyBorder="1" applyAlignment="1" applyProtection="1">
      <alignment horizontal="right" vertical="center" indent="1"/>
      <protection/>
    </xf>
    <xf numFmtId="3" fontId="8" fillId="0" borderId="39" xfId="54" applyNumberFormat="1" applyFont="1" applyFill="1" applyBorder="1" applyAlignment="1" applyProtection="1">
      <alignment horizontal="right" vertical="center" indent="1"/>
      <protection/>
    </xf>
    <xf numFmtId="3" fontId="8" fillId="0" borderId="40" xfId="54" applyNumberFormat="1" applyFont="1" applyFill="1" applyBorder="1" applyAlignment="1" applyProtection="1">
      <alignment horizontal="right" vertical="center" indent="1"/>
      <protection/>
    </xf>
    <xf numFmtId="3" fontId="8" fillId="0" borderId="37" xfId="54" applyNumberFormat="1" applyFont="1" applyFill="1" applyBorder="1" applyAlignment="1" applyProtection="1">
      <alignment horizontal="right" vertical="center" indent="1"/>
      <protection/>
    </xf>
    <xf numFmtId="3" fontId="11" fillId="0" borderId="48" xfId="0" applyNumberFormat="1" applyFont="1" applyBorder="1" applyAlignment="1" applyProtection="1" quotePrefix="1">
      <alignment horizontal="right" vertical="center" wrapText="1" indent="1"/>
      <protection/>
    </xf>
    <xf numFmtId="3" fontId="11" fillId="0" borderId="37" xfId="0" applyNumberFormat="1" applyFont="1" applyBorder="1" applyAlignment="1" applyProtection="1" quotePrefix="1">
      <alignment horizontal="right" vertical="center" wrapText="1" indent="1"/>
      <protection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54" applyFont="1" applyFill="1" applyBorder="1" applyAlignment="1" applyProtection="1">
      <alignment horizontal="left" indent="6"/>
      <protection/>
    </xf>
    <xf numFmtId="3" fontId="9" fillId="0" borderId="40" xfId="54" applyNumberFormat="1" applyFont="1" applyFill="1" applyBorder="1" applyAlignment="1" applyProtection="1">
      <alignment horizontal="right" vertical="center"/>
      <protection/>
    </xf>
    <xf numFmtId="3" fontId="8" fillId="0" borderId="39" xfId="54" applyNumberFormat="1" applyFont="1" applyFill="1" applyBorder="1" applyProtection="1">
      <alignment/>
      <protection/>
    </xf>
    <xf numFmtId="172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">
      <selection activeCell="A69" sqref="A69:C69"/>
    </sheetView>
  </sheetViews>
  <sheetFormatPr defaultColWidth="9.140625" defaultRowHeight="15"/>
  <cols>
    <col min="1" max="1" width="8.140625" style="53" customWidth="1"/>
    <col min="2" max="2" width="78.57421875" style="53" customWidth="1"/>
    <col min="3" max="3" width="18.57421875" style="54" customWidth="1"/>
    <col min="4" max="4" width="14.57421875" style="1" customWidth="1"/>
    <col min="5" max="16384" width="9.140625" style="1" customWidth="1"/>
  </cols>
  <sheetData>
    <row r="1" spans="1:3" ht="15.75" customHeight="1">
      <c r="A1" s="113" t="s">
        <v>194</v>
      </c>
      <c r="B1" s="113"/>
      <c r="C1" s="113"/>
    </row>
    <row r="2" spans="1:3" ht="15.75" customHeight="1">
      <c r="A2" s="111" t="s">
        <v>171</v>
      </c>
      <c r="B2" s="111"/>
      <c r="C2" s="111"/>
    </row>
    <row r="3" spans="1:4" ht="15.75" customHeight="1">
      <c r="A3" s="112" t="s">
        <v>0</v>
      </c>
      <c r="B3" s="112"/>
      <c r="C3" s="112"/>
      <c r="D3" s="55"/>
    </row>
    <row r="4" spans="1:4" ht="15.75" customHeight="1">
      <c r="A4" s="55"/>
      <c r="B4" s="55"/>
      <c r="C4" s="56" t="s">
        <v>126</v>
      </c>
      <c r="D4" s="55"/>
    </row>
    <row r="5" spans="1:3" ht="15.75" customHeight="1" thickBot="1">
      <c r="A5" s="108"/>
      <c r="B5" s="108"/>
      <c r="C5" s="2" t="s">
        <v>168</v>
      </c>
    </row>
    <row r="6" spans="1:4" ht="37.5" customHeight="1" thickBot="1">
      <c r="A6" s="3" t="s">
        <v>1</v>
      </c>
      <c r="B6" s="4" t="s">
        <v>2</v>
      </c>
      <c r="C6" s="5" t="s">
        <v>172</v>
      </c>
      <c r="D6" s="5" t="s">
        <v>182</v>
      </c>
    </row>
    <row r="7" spans="1:4" s="9" customFormat="1" ht="12" customHeight="1" thickBot="1">
      <c r="A7" s="6"/>
      <c r="B7" s="7" t="s">
        <v>117</v>
      </c>
      <c r="C7" s="8" t="s">
        <v>116</v>
      </c>
      <c r="D7" s="8" t="s">
        <v>183</v>
      </c>
    </row>
    <row r="8" spans="1:4" s="13" customFormat="1" ht="12" customHeight="1" thickBot="1">
      <c r="A8" s="10" t="s">
        <v>3</v>
      </c>
      <c r="B8" s="11" t="s">
        <v>99</v>
      </c>
      <c r="C8" s="67">
        <f>+C9+C10+C11+C12+C13+C14</f>
        <v>108710982</v>
      </c>
      <c r="D8" s="75">
        <f>+D9+D10+D11+D12+D13+D14</f>
        <v>109500731</v>
      </c>
    </row>
    <row r="9" spans="1:4" s="13" customFormat="1" ht="12" customHeight="1">
      <c r="A9" s="14" t="s">
        <v>4</v>
      </c>
      <c r="B9" s="15" t="s">
        <v>5</v>
      </c>
      <c r="C9" s="65">
        <v>50348720</v>
      </c>
      <c r="D9" s="76">
        <v>50348720</v>
      </c>
    </row>
    <row r="10" spans="1:4" s="13" customFormat="1" ht="12" customHeight="1">
      <c r="A10" s="16" t="s">
        <v>6</v>
      </c>
      <c r="B10" s="17" t="s">
        <v>7</v>
      </c>
      <c r="C10" s="66">
        <v>31300368</v>
      </c>
      <c r="D10" s="77">
        <v>31564368</v>
      </c>
    </row>
    <row r="11" spans="1:4" s="13" customFormat="1" ht="12" customHeight="1">
      <c r="A11" s="16" t="s">
        <v>8</v>
      </c>
      <c r="B11" s="17" t="s">
        <v>158</v>
      </c>
      <c r="C11" s="66">
        <v>25072654</v>
      </c>
      <c r="D11" s="77">
        <v>25072654</v>
      </c>
    </row>
    <row r="12" spans="1:4" s="13" customFormat="1" ht="12" customHeight="1">
      <c r="A12" s="16" t="s">
        <v>9</v>
      </c>
      <c r="B12" s="17" t="s">
        <v>10</v>
      </c>
      <c r="C12" s="66">
        <v>1989240</v>
      </c>
      <c r="D12" s="77">
        <v>1989240</v>
      </c>
    </row>
    <row r="13" spans="1:4" s="13" customFormat="1" ht="12" customHeight="1">
      <c r="A13" s="16" t="s">
        <v>11</v>
      </c>
      <c r="B13" s="17" t="s">
        <v>12</v>
      </c>
      <c r="C13" s="66"/>
      <c r="D13" s="77">
        <v>525749</v>
      </c>
    </row>
    <row r="14" spans="1:4" s="13" customFormat="1" ht="12" customHeight="1" thickBot="1">
      <c r="A14" s="18" t="s">
        <v>13</v>
      </c>
      <c r="B14" s="19" t="s">
        <v>14</v>
      </c>
      <c r="C14" s="66"/>
      <c r="D14" s="78"/>
    </row>
    <row r="15" spans="1:4" s="13" customFormat="1" ht="12" customHeight="1" thickBot="1">
      <c r="A15" s="10" t="s">
        <v>15</v>
      </c>
      <c r="B15" s="20" t="s">
        <v>100</v>
      </c>
      <c r="C15" s="67">
        <f>+C17</f>
        <v>104029699</v>
      </c>
      <c r="D15" s="75">
        <f>+D17</f>
        <v>108522168</v>
      </c>
    </row>
    <row r="16" spans="1:4" s="13" customFormat="1" ht="12" customHeight="1">
      <c r="A16" s="14" t="s">
        <v>16</v>
      </c>
      <c r="B16" s="15" t="s">
        <v>17</v>
      </c>
      <c r="C16" s="65"/>
      <c r="D16" s="76"/>
    </row>
    <row r="17" spans="1:4" s="13" customFormat="1" ht="12" customHeight="1">
      <c r="A17" s="16" t="s">
        <v>18</v>
      </c>
      <c r="B17" s="17" t="s">
        <v>22</v>
      </c>
      <c r="C17" s="66">
        <f>SUM(C23+C25+C20+C19+C18)</f>
        <v>104029699</v>
      </c>
      <c r="D17" s="81">
        <f>SUM(D23+D24+D25+D20+D19+D18)</f>
        <v>108522168</v>
      </c>
    </row>
    <row r="18" spans="1:4" s="13" customFormat="1" ht="12" customHeight="1">
      <c r="A18" s="18" t="s">
        <v>149</v>
      </c>
      <c r="B18" s="19" t="s">
        <v>145</v>
      </c>
      <c r="C18" s="68">
        <v>5568000</v>
      </c>
      <c r="D18" s="77">
        <v>5568000</v>
      </c>
    </row>
    <row r="19" spans="1:4" s="13" customFormat="1" ht="12" customHeight="1">
      <c r="A19" s="18" t="s">
        <v>150</v>
      </c>
      <c r="B19" s="19" t="s">
        <v>146</v>
      </c>
      <c r="C19" s="68">
        <v>3688680</v>
      </c>
      <c r="D19" s="77">
        <v>3688680</v>
      </c>
    </row>
    <row r="20" spans="1:4" s="13" customFormat="1" ht="12" customHeight="1">
      <c r="A20" s="18" t="s">
        <v>151</v>
      </c>
      <c r="B20" s="19" t="s">
        <v>147</v>
      </c>
      <c r="C20" s="68">
        <f>SUM(C21:C22)</f>
        <v>93191439</v>
      </c>
      <c r="D20" s="82">
        <f>SUM(D21:D22)</f>
        <v>94535039</v>
      </c>
    </row>
    <row r="21" spans="1:4" s="13" customFormat="1" ht="12" customHeight="1">
      <c r="A21" s="18" t="s">
        <v>152</v>
      </c>
      <c r="B21" s="19" t="s">
        <v>148</v>
      </c>
      <c r="C21" s="68">
        <v>54096702</v>
      </c>
      <c r="D21" s="77">
        <v>54360702</v>
      </c>
    </row>
    <row r="22" spans="1:4" s="13" customFormat="1" ht="12" customHeight="1">
      <c r="A22" s="18" t="s">
        <v>153</v>
      </c>
      <c r="B22" s="19" t="s">
        <v>154</v>
      </c>
      <c r="C22" s="68">
        <v>39094737</v>
      </c>
      <c r="D22" s="77">
        <v>40174337</v>
      </c>
    </row>
    <row r="23" spans="1:4" s="13" customFormat="1" ht="12" customHeight="1">
      <c r="A23" s="18" t="s">
        <v>169</v>
      </c>
      <c r="B23" s="19" t="s">
        <v>170</v>
      </c>
      <c r="C23" s="68">
        <v>1581580</v>
      </c>
      <c r="D23" s="77">
        <v>1581580</v>
      </c>
    </row>
    <row r="24" spans="1:4" s="13" customFormat="1" ht="12" customHeight="1">
      <c r="A24" s="18" t="s">
        <v>188</v>
      </c>
      <c r="B24" s="19" t="s">
        <v>184</v>
      </c>
      <c r="C24" s="68"/>
      <c r="D24" s="78">
        <v>979613</v>
      </c>
    </row>
    <row r="25" spans="1:4" s="13" customFormat="1" ht="12" customHeight="1" thickBot="1">
      <c r="A25" s="18" t="s">
        <v>19</v>
      </c>
      <c r="B25" s="19" t="s">
        <v>185</v>
      </c>
      <c r="C25" s="68"/>
      <c r="D25" s="78">
        <v>2169256</v>
      </c>
    </row>
    <row r="26" spans="1:4" s="13" customFormat="1" ht="12" customHeight="1" thickBot="1">
      <c r="A26" s="10" t="s">
        <v>23</v>
      </c>
      <c r="B26" s="11" t="s">
        <v>101</v>
      </c>
      <c r="C26" s="67">
        <v>15000000</v>
      </c>
      <c r="D26" s="79">
        <v>15000000</v>
      </c>
    </row>
    <row r="27" spans="1:4" s="13" customFormat="1" ht="12" customHeight="1" thickBot="1">
      <c r="A27" s="10" t="s">
        <v>26</v>
      </c>
      <c r="B27" s="11" t="s">
        <v>102</v>
      </c>
      <c r="C27" s="69">
        <f>SUM(C28+C33+C34)</f>
        <v>38420000</v>
      </c>
      <c r="D27" s="83">
        <f>SUM(D28+D33+D34)</f>
        <v>38420000</v>
      </c>
    </row>
    <row r="28" spans="1:4" s="13" customFormat="1" ht="12" customHeight="1">
      <c r="A28" s="14" t="s">
        <v>27</v>
      </c>
      <c r="B28" s="15" t="s">
        <v>103</v>
      </c>
      <c r="C28" s="70">
        <f>SUM(C29:C32)</f>
        <v>32250000</v>
      </c>
      <c r="D28" s="84">
        <f>SUM(D29:D32)</f>
        <v>32250000</v>
      </c>
    </row>
    <row r="29" spans="1:4" s="13" customFormat="1" ht="12" customHeight="1">
      <c r="A29" s="16" t="s">
        <v>28</v>
      </c>
      <c r="B29" s="17" t="s">
        <v>96</v>
      </c>
      <c r="C29" s="66">
        <v>3300000</v>
      </c>
      <c r="D29" s="77">
        <v>3300000</v>
      </c>
    </row>
    <row r="30" spans="1:4" s="13" customFormat="1" ht="12" customHeight="1">
      <c r="A30" s="16" t="s">
        <v>118</v>
      </c>
      <c r="B30" s="17" t="s">
        <v>97</v>
      </c>
      <c r="C30" s="66">
        <v>4800000</v>
      </c>
      <c r="D30" s="77">
        <v>4800000</v>
      </c>
    </row>
    <row r="31" spans="1:4" s="13" customFormat="1" ht="12" customHeight="1">
      <c r="A31" s="16" t="s">
        <v>119</v>
      </c>
      <c r="B31" s="17" t="s">
        <v>98</v>
      </c>
      <c r="C31" s="66">
        <v>150000</v>
      </c>
      <c r="D31" s="77">
        <v>150000</v>
      </c>
    </row>
    <row r="32" spans="1:4" s="13" customFormat="1" ht="12" customHeight="1">
      <c r="A32" s="16" t="s">
        <v>130</v>
      </c>
      <c r="B32" s="17" t="s">
        <v>129</v>
      </c>
      <c r="C32" s="66">
        <v>24000000</v>
      </c>
      <c r="D32" s="77">
        <v>24000000</v>
      </c>
    </row>
    <row r="33" spans="1:4" s="13" customFormat="1" ht="12" customHeight="1">
      <c r="A33" s="16" t="s">
        <v>120</v>
      </c>
      <c r="B33" s="17" t="s">
        <v>29</v>
      </c>
      <c r="C33" s="66">
        <v>6000000</v>
      </c>
      <c r="D33" s="77">
        <v>6000000</v>
      </c>
    </row>
    <row r="34" spans="1:4" s="13" customFormat="1" ht="12" customHeight="1" thickBot="1">
      <c r="A34" s="18" t="s">
        <v>121</v>
      </c>
      <c r="B34" s="19" t="s">
        <v>30</v>
      </c>
      <c r="C34" s="68">
        <v>170000</v>
      </c>
      <c r="D34" s="78">
        <v>170000</v>
      </c>
    </row>
    <row r="35" spans="1:4" s="13" customFormat="1" ht="12" customHeight="1" thickBot="1">
      <c r="A35" s="10" t="s">
        <v>31</v>
      </c>
      <c r="B35" s="11" t="s">
        <v>104</v>
      </c>
      <c r="C35" s="67">
        <f>SUM(C36:C43)</f>
        <v>20743704</v>
      </c>
      <c r="D35" s="75">
        <f>SUM(D36:D44)</f>
        <v>21043704</v>
      </c>
    </row>
    <row r="36" spans="1:4" s="13" customFormat="1" ht="12" customHeight="1">
      <c r="A36" s="14" t="s">
        <v>32</v>
      </c>
      <c r="B36" s="15" t="s">
        <v>33</v>
      </c>
      <c r="C36" s="65"/>
      <c r="D36" s="76"/>
    </row>
    <row r="37" spans="1:4" s="13" customFormat="1" ht="12" customHeight="1">
      <c r="A37" s="16" t="s">
        <v>34</v>
      </c>
      <c r="B37" s="17" t="s">
        <v>35</v>
      </c>
      <c r="C37" s="66">
        <v>4065000</v>
      </c>
      <c r="D37" s="77">
        <v>4065000</v>
      </c>
    </row>
    <row r="38" spans="1:4" s="13" customFormat="1" ht="12" customHeight="1">
      <c r="A38" s="16" t="s">
        <v>36</v>
      </c>
      <c r="B38" s="17" t="s">
        <v>37</v>
      </c>
      <c r="C38" s="66">
        <v>1754587</v>
      </c>
      <c r="D38" s="77">
        <v>1754587</v>
      </c>
    </row>
    <row r="39" spans="1:4" s="13" customFormat="1" ht="12" customHeight="1">
      <c r="A39" s="16" t="s">
        <v>38</v>
      </c>
      <c r="B39" s="17" t="s">
        <v>39</v>
      </c>
      <c r="C39" s="66">
        <v>4992396</v>
      </c>
      <c r="D39" s="77">
        <v>4992396</v>
      </c>
    </row>
    <row r="40" spans="1:4" s="13" customFormat="1" ht="12" customHeight="1">
      <c r="A40" s="16" t="s">
        <v>40</v>
      </c>
      <c r="B40" s="17" t="s">
        <v>41</v>
      </c>
      <c r="C40" s="66">
        <v>4480658</v>
      </c>
      <c r="D40" s="77">
        <v>4480658</v>
      </c>
    </row>
    <row r="41" spans="1:4" s="13" customFormat="1" ht="12" customHeight="1">
      <c r="A41" s="16" t="s">
        <v>42</v>
      </c>
      <c r="B41" s="17" t="s">
        <v>43</v>
      </c>
      <c r="C41" s="66">
        <v>4430063</v>
      </c>
      <c r="D41" s="77">
        <v>4430063</v>
      </c>
    </row>
    <row r="42" spans="1:4" s="13" customFormat="1" ht="12" customHeight="1">
      <c r="A42" s="16" t="s">
        <v>44</v>
      </c>
      <c r="B42" s="17" t="s">
        <v>45</v>
      </c>
      <c r="C42" s="66">
        <v>721000</v>
      </c>
      <c r="D42" s="77">
        <v>721000</v>
      </c>
    </row>
    <row r="43" spans="1:4" s="13" customFormat="1" ht="12" customHeight="1">
      <c r="A43" s="16" t="s">
        <v>46</v>
      </c>
      <c r="B43" s="17" t="s">
        <v>47</v>
      </c>
      <c r="C43" s="66">
        <v>300000</v>
      </c>
      <c r="D43" s="78">
        <v>300000</v>
      </c>
    </row>
    <row r="44" spans="1:4" s="13" customFormat="1" ht="12" customHeight="1" thickBot="1">
      <c r="A44" s="41" t="s">
        <v>187</v>
      </c>
      <c r="B44" s="60" t="s">
        <v>186</v>
      </c>
      <c r="C44" s="102"/>
      <c r="D44" s="80">
        <v>300000</v>
      </c>
    </row>
    <row r="45" spans="1:4" s="13" customFormat="1" ht="12" customHeight="1" thickBot="1">
      <c r="A45" s="10" t="s">
        <v>48</v>
      </c>
      <c r="B45" s="11" t="s">
        <v>105</v>
      </c>
      <c r="C45" s="67">
        <f>SUM(C46:C48)</f>
        <v>8853244</v>
      </c>
      <c r="D45" s="75">
        <f>SUM(D46:D48)</f>
        <v>8853244</v>
      </c>
    </row>
    <row r="46" spans="1:4" s="13" customFormat="1" ht="12" customHeight="1">
      <c r="A46" s="14" t="s">
        <v>49</v>
      </c>
      <c r="B46" s="15" t="s">
        <v>50</v>
      </c>
      <c r="C46" s="71"/>
      <c r="D46" s="76"/>
    </row>
    <row r="47" spans="1:4" s="13" customFormat="1" ht="12" customHeight="1">
      <c r="A47" s="16" t="s">
        <v>51</v>
      </c>
      <c r="B47" s="17" t="s">
        <v>52</v>
      </c>
      <c r="C47" s="72">
        <v>8853244</v>
      </c>
      <c r="D47" s="77">
        <v>8853244</v>
      </c>
    </row>
    <row r="48" spans="1:4" s="13" customFormat="1" ht="12" customHeight="1" thickBot="1">
      <c r="A48" s="16" t="s">
        <v>53</v>
      </c>
      <c r="B48" s="17" t="s">
        <v>54</v>
      </c>
      <c r="C48" s="72"/>
      <c r="D48" s="78"/>
    </row>
    <row r="49" spans="1:4" s="13" customFormat="1" ht="12" customHeight="1" thickBot="1">
      <c r="A49" s="10" t="s">
        <v>55</v>
      </c>
      <c r="B49" s="11" t="s">
        <v>106</v>
      </c>
      <c r="C49" s="67">
        <f>SUM(C50:C50)</f>
        <v>0</v>
      </c>
      <c r="D49" s="79"/>
    </row>
    <row r="50" spans="1:4" s="13" customFormat="1" ht="12" customHeight="1">
      <c r="A50" s="16" t="s">
        <v>124</v>
      </c>
      <c r="B50" s="17" t="s">
        <v>56</v>
      </c>
      <c r="C50" s="66"/>
      <c r="D50" s="76"/>
    </row>
    <row r="51" spans="1:4" s="13" customFormat="1" ht="12" customHeight="1" thickBot="1">
      <c r="A51" s="18" t="s">
        <v>125</v>
      </c>
      <c r="B51" s="19" t="s">
        <v>155</v>
      </c>
      <c r="C51" s="68"/>
      <c r="D51" s="78"/>
    </row>
    <row r="52" spans="1:4" s="13" customFormat="1" ht="12" customHeight="1" thickBot="1">
      <c r="A52" s="10" t="s">
        <v>57</v>
      </c>
      <c r="B52" s="20" t="s">
        <v>107</v>
      </c>
      <c r="C52" s="67">
        <f>SUM(C53:C55)</f>
        <v>1024305</v>
      </c>
      <c r="D52" s="75">
        <f>SUM(D53:D55)</f>
        <v>1024305</v>
      </c>
    </row>
    <row r="53" spans="1:4" s="13" customFormat="1" ht="12" customHeight="1">
      <c r="A53" s="14" t="s">
        <v>58</v>
      </c>
      <c r="B53" s="15" t="s">
        <v>59</v>
      </c>
      <c r="C53" s="72"/>
      <c r="D53" s="76"/>
    </row>
    <row r="54" spans="1:4" s="13" customFormat="1" ht="12" customHeight="1">
      <c r="A54" s="16" t="s">
        <v>60</v>
      </c>
      <c r="B54" s="17" t="s">
        <v>61</v>
      </c>
      <c r="C54" s="72">
        <v>1024305</v>
      </c>
      <c r="D54" s="77">
        <v>1024305</v>
      </c>
    </row>
    <row r="55" spans="1:4" s="13" customFormat="1" ht="12" customHeight="1" thickBot="1">
      <c r="A55" s="41" t="s">
        <v>156</v>
      </c>
      <c r="B55" s="60" t="s">
        <v>157</v>
      </c>
      <c r="C55" s="73"/>
      <c r="D55" s="78"/>
    </row>
    <row r="56" spans="1:4" s="13" customFormat="1" ht="12" customHeight="1" thickBot="1">
      <c r="A56" s="10" t="s">
        <v>62</v>
      </c>
      <c r="B56" s="11" t="s">
        <v>108</v>
      </c>
      <c r="C56" s="69">
        <f>+C8+C15+C26+C27+C35+C45+C49+C52</f>
        <v>296781934</v>
      </c>
      <c r="D56" s="83">
        <f>+D8+D15+D26+D27+D35+D45+D49+D52</f>
        <v>302364152</v>
      </c>
    </row>
    <row r="57" spans="1:4" s="13" customFormat="1" ht="12" customHeight="1" thickBot="1">
      <c r="A57" s="21" t="s">
        <v>63</v>
      </c>
      <c r="B57" s="20" t="s">
        <v>109</v>
      </c>
      <c r="C57" s="67">
        <f>SUM(C57)</f>
        <v>0</v>
      </c>
      <c r="D57" s="79"/>
    </row>
    <row r="58" spans="1:4" s="13" customFormat="1" ht="12" customHeight="1" thickBot="1">
      <c r="A58" s="21" t="s">
        <v>64</v>
      </c>
      <c r="B58" s="20" t="s">
        <v>110</v>
      </c>
      <c r="C58" s="67"/>
      <c r="D58" s="80"/>
    </row>
    <row r="59" spans="1:4" s="13" customFormat="1" ht="12" customHeight="1" thickBot="1">
      <c r="A59" s="21" t="s">
        <v>65</v>
      </c>
      <c r="B59" s="20" t="s">
        <v>111</v>
      </c>
      <c r="C59" s="67">
        <f>SUM(C60:C61)</f>
        <v>200869139</v>
      </c>
      <c r="D59" s="75">
        <f>SUM(D60:D61)</f>
        <v>200849620</v>
      </c>
    </row>
    <row r="60" spans="1:4" s="13" customFormat="1" ht="12" customHeight="1">
      <c r="A60" s="14" t="s">
        <v>66</v>
      </c>
      <c r="B60" s="15" t="s">
        <v>67</v>
      </c>
      <c r="C60" s="72">
        <v>200869139</v>
      </c>
      <c r="D60" s="76">
        <v>200849620</v>
      </c>
    </row>
    <row r="61" spans="1:4" s="13" customFormat="1" ht="12" customHeight="1" thickBot="1">
      <c r="A61" s="18" t="s">
        <v>68</v>
      </c>
      <c r="B61" s="19" t="s">
        <v>69</v>
      </c>
      <c r="C61" s="72"/>
      <c r="D61" s="78"/>
    </row>
    <row r="62" spans="1:4" s="13" customFormat="1" ht="12" customHeight="1" thickBot="1">
      <c r="A62" s="21" t="s">
        <v>70</v>
      </c>
      <c r="B62" s="20" t="s">
        <v>112</v>
      </c>
      <c r="C62" s="67"/>
      <c r="D62" s="79"/>
    </row>
    <row r="63" spans="1:4" s="13" customFormat="1" ht="12" customHeight="1" thickBot="1">
      <c r="A63" s="21" t="s">
        <v>71</v>
      </c>
      <c r="B63" s="20" t="s">
        <v>113</v>
      </c>
      <c r="C63" s="67"/>
      <c r="D63" s="79"/>
    </row>
    <row r="64" spans="1:4" s="13" customFormat="1" ht="13.5" customHeight="1" thickBot="1">
      <c r="A64" s="21" t="s">
        <v>72</v>
      </c>
      <c r="B64" s="20" t="s">
        <v>73</v>
      </c>
      <c r="C64" s="74"/>
      <c r="D64" s="79"/>
    </row>
    <row r="65" spans="1:4" s="13" customFormat="1" ht="15.75" customHeight="1" thickBot="1">
      <c r="A65" s="21" t="s">
        <v>74</v>
      </c>
      <c r="B65" s="22" t="s">
        <v>114</v>
      </c>
      <c r="C65" s="69">
        <f>SUM(C58+C59+C62+C64)</f>
        <v>200869139</v>
      </c>
      <c r="D65" s="83">
        <f>SUM(D58+D59+D62+D64)</f>
        <v>200849620</v>
      </c>
    </row>
    <row r="66" spans="1:4" s="13" customFormat="1" ht="16.5" customHeight="1" thickBot="1">
      <c r="A66" s="23" t="s">
        <v>75</v>
      </c>
      <c r="B66" s="24" t="s">
        <v>115</v>
      </c>
      <c r="C66" s="69">
        <f>SUM(C56+C65)</f>
        <v>497651073</v>
      </c>
      <c r="D66" s="83">
        <f>SUM(D56+D65)</f>
        <v>503213772</v>
      </c>
    </row>
    <row r="67" spans="1:3" s="13" customFormat="1" ht="23.25" customHeight="1">
      <c r="A67" s="25"/>
      <c r="B67" s="26"/>
      <c r="C67" s="27"/>
    </row>
    <row r="68" spans="1:3" s="13" customFormat="1" ht="22.5" customHeight="1">
      <c r="A68" s="25"/>
      <c r="B68" s="57" t="s">
        <v>128</v>
      </c>
      <c r="C68" s="27"/>
    </row>
    <row r="69" spans="1:3" ht="16.5" customHeight="1">
      <c r="A69" s="113" t="s">
        <v>195</v>
      </c>
      <c r="B69" s="113"/>
      <c r="C69" s="113"/>
    </row>
    <row r="70" spans="1:3" ht="16.5" customHeight="1">
      <c r="A70" s="111" t="s">
        <v>173</v>
      </c>
      <c r="B70" s="111"/>
      <c r="C70" s="111"/>
    </row>
    <row r="71" spans="1:3" ht="16.5" customHeight="1">
      <c r="A71" s="55"/>
      <c r="B71" s="55" t="s">
        <v>76</v>
      </c>
      <c r="C71" s="55"/>
    </row>
    <row r="72" spans="1:3" ht="16.5" customHeight="1">
      <c r="A72" s="55"/>
      <c r="B72" s="55"/>
      <c r="C72" s="56" t="s">
        <v>127</v>
      </c>
    </row>
    <row r="73" spans="1:3" s="29" customFormat="1" ht="16.5" customHeight="1" thickBot="1">
      <c r="A73" s="106"/>
      <c r="B73" s="106"/>
      <c r="C73" s="28" t="s">
        <v>168</v>
      </c>
    </row>
    <row r="74" spans="1:4" ht="37.5" customHeight="1" thickBot="1">
      <c r="A74" s="3" t="s">
        <v>1</v>
      </c>
      <c r="B74" s="4" t="s">
        <v>77</v>
      </c>
      <c r="C74" s="5" t="s">
        <v>172</v>
      </c>
      <c r="D74" s="5" t="s">
        <v>182</v>
      </c>
    </row>
    <row r="75" spans="1:4" s="9" customFormat="1" ht="12" customHeight="1" thickBot="1">
      <c r="A75" s="30"/>
      <c r="B75" s="31" t="s">
        <v>117</v>
      </c>
      <c r="C75" s="32" t="s">
        <v>116</v>
      </c>
      <c r="D75" s="8" t="s">
        <v>183</v>
      </c>
    </row>
    <row r="76" spans="1:4" ht="12" customHeight="1" thickBot="1">
      <c r="A76" s="33" t="s">
        <v>3</v>
      </c>
      <c r="B76" s="34" t="s">
        <v>134</v>
      </c>
      <c r="C76" s="85">
        <f>SUM(C77:C81)</f>
        <v>285040027</v>
      </c>
      <c r="D76" s="83">
        <f>SUM(D77:D81)</f>
        <v>292007989</v>
      </c>
    </row>
    <row r="77" spans="1:4" ht="12" customHeight="1">
      <c r="A77" s="35" t="s">
        <v>4</v>
      </c>
      <c r="B77" s="36" t="s">
        <v>78</v>
      </c>
      <c r="C77" s="86">
        <v>91592060</v>
      </c>
      <c r="D77" s="96">
        <v>94310077</v>
      </c>
    </row>
    <row r="78" spans="1:4" ht="12" customHeight="1">
      <c r="A78" s="16" t="s">
        <v>6</v>
      </c>
      <c r="B78" s="37" t="s">
        <v>79</v>
      </c>
      <c r="C78" s="66">
        <v>18418109</v>
      </c>
      <c r="D78" s="97">
        <v>18945308</v>
      </c>
    </row>
    <row r="79" spans="1:4" ht="12" customHeight="1">
      <c r="A79" s="16" t="s">
        <v>8</v>
      </c>
      <c r="B79" s="37" t="s">
        <v>80</v>
      </c>
      <c r="C79" s="68">
        <v>76043419</v>
      </c>
      <c r="D79" s="97">
        <v>77706238</v>
      </c>
    </row>
    <row r="80" spans="1:4" ht="12" customHeight="1">
      <c r="A80" s="16" t="s">
        <v>9</v>
      </c>
      <c r="B80" s="38" t="s">
        <v>81</v>
      </c>
      <c r="C80" s="68">
        <v>2400000</v>
      </c>
      <c r="D80" s="97">
        <v>2400000</v>
      </c>
    </row>
    <row r="81" spans="1:4" ht="12" customHeight="1">
      <c r="A81" s="16" t="s">
        <v>82</v>
      </c>
      <c r="B81" s="39" t="s">
        <v>83</v>
      </c>
      <c r="C81" s="68">
        <f>SUM(C83+C88)</f>
        <v>96586439</v>
      </c>
      <c r="D81" s="82">
        <f>SUM(D82+D83+D86+D88)</f>
        <v>98646366</v>
      </c>
    </row>
    <row r="82" spans="1:4" ht="12" customHeight="1">
      <c r="A82" s="16" t="s">
        <v>13</v>
      </c>
      <c r="B82" s="37" t="s">
        <v>84</v>
      </c>
      <c r="C82" s="68"/>
      <c r="D82" s="97">
        <v>426835</v>
      </c>
    </row>
    <row r="83" spans="1:4" ht="12" customHeight="1">
      <c r="A83" s="16" t="s">
        <v>131</v>
      </c>
      <c r="B83" s="40" t="s">
        <v>164</v>
      </c>
      <c r="C83" s="68">
        <f>SUM(C84:C85)</f>
        <v>93191439</v>
      </c>
      <c r="D83" s="82">
        <f>SUM(D84:D85)</f>
        <v>94535039</v>
      </c>
    </row>
    <row r="84" spans="1:4" ht="12" customHeight="1">
      <c r="A84" s="16" t="s">
        <v>132</v>
      </c>
      <c r="B84" s="40" t="s">
        <v>123</v>
      </c>
      <c r="C84" s="68">
        <v>54096702</v>
      </c>
      <c r="D84" s="105">
        <v>54360702</v>
      </c>
    </row>
    <row r="85" spans="1:4" ht="12" customHeight="1">
      <c r="A85" s="16" t="s">
        <v>133</v>
      </c>
      <c r="B85" s="40" t="s">
        <v>122</v>
      </c>
      <c r="C85" s="68">
        <v>39094737</v>
      </c>
      <c r="D85" s="105">
        <v>40174337</v>
      </c>
    </row>
    <row r="86" spans="1:4" ht="12" customHeight="1">
      <c r="A86" s="18" t="s">
        <v>167</v>
      </c>
      <c r="B86" s="103" t="s">
        <v>190</v>
      </c>
      <c r="C86" s="68"/>
      <c r="D86" s="104">
        <f>SUM(D87)</f>
        <v>289492</v>
      </c>
    </row>
    <row r="87" spans="1:4" ht="12" customHeight="1">
      <c r="A87" s="18" t="s">
        <v>176</v>
      </c>
      <c r="B87" s="103" t="s">
        <v>189</v>
      </c>
      <c r="C87" s="68"/>
      <c r="D87" s="104">
        <v>289492</v>
      </c>
    </row>
    <row r="88" spans="1:4" ht="12" customHeight="1" thickBot="1">
      <c r="A88" s="42" t="s">
        <v>193</v>
      </c>
      <c r="B88" s="43" t="s">
        <v>85</v>
      </c>
      <c r="C88" s="87">
        <v>3395000</v>
      </c>
      <c r="D88" s="98">
        <v>3395000</v>
      </c>
    </row>
    <row r="89" spans="1:4" ht="12" customHeight="1" thickBot="1">
      <c r="A89" s="61" t="s">
        <v>176</v>
      </c>
      <c r="B89" s="62" t="s">
        <v>159</v>
      </c>
      <c r="C89" s="88">
        <v>500000</v>
      </c>
      <c r="D89" s="99">
        <v>500000</v>
      </c>
    </row>
    <row r="90" spans="1:4" ht="12" customHeight="1" thickBot="1">
      <c r="A90" s="61" t="s">
        <v>177</v>
      </c>
      <c r="B90" s="62" t="s">
        <v>165</v>
      </c>
      <c r="C90" s="88">
        <v>360000</v>
      </c>
      <c r="D90" s="99">
        <v>360000</v>
      </c>
    </row>
    <row r="91" spans="1:4" ht="12" customHeight="1" thickBot="1">
      <c r="A91" s="61" t="s">
        <v>178</v>
      </c>
      <c r="B91" s="62" t="s">
        <v>166</v>
      </c>
      <c r="C91" s="88">
        <v>30000</v>
      </c>
      <c r="D91" s="99">
        <v>30000</v>
      </c>
    </row>
    <row r="92" spans="1:4" ht="12" customHeight="1" thickBot="1">
      <c r="A92" s="61" t="s">
        <v>179</v>
      </c>
      <c r="B92" s="62" t="s">
        <v>191</v>
      </c>
      <c r="C92" s="88"/>
      <c r="D92" s="99">
        <v>870000</v>
      </c>
    </row>
    <row r="93" spans="1:4" ht="12" customHeight="1" thickBot="1">
      <c r="A93" s="61" t="s">
        <v>180</v>
      </c>
      <c r="B93" s="62" t="s">
        <v>160</v>
      </c>
      <c r="C93" s="88">
        <v>45000</v>
      </c>
      <c r="D93" s="99">
        <v>45000</v>
      </c>
    </row>
    <row r="94" spans="1:4" ht="12" customHeight="1" thickBot="1">
      <c r="A94" s="61" t="s">
        <v>181</v>
      </c>
      <c r="B94" s="62" t="s">
        <v>174</v>
      </c>
      <c r="C94" s="88">
        <v>600000</v>
      </c>
      <c r="D94" s="99">
        <v>600000</v>
      </c>
    </row>
    <row r="95" spans="1:4" ht="12" customHeight="1" thickBot="1">
      <c r="A95" s="61" t="s">
        <v>192</v>
      </c>
      <c r="B95" s="62" t="s">
        <v>175</v>
      </c>
      <c r="C95" s="88">
        <v>250000</v>
      </c>
      <c r="D95" s="99">
        <v>250000</v>
      </c>
    </row>
    <row r="96" spans="1:4" ht="12" customHeight="1" thickBot="1">
      <c r="A96" s="59" t="s">
        <v>15</v>
      </c>
      <c r="B96" s="44" t="s">
        <v>135</v>
      </c>
      <c r="C96" s="67">
        <f>+C97+C99+C101</f>
        <v>185531336</v>
      </c>
      <c r="D96" s="94">
        <f>+D97+D99+D101</f>
        <v>185531336</v>
      </c>
    </row>
    <row r="97" spans="1:4" ht="12" customHeight="1">
      <c r="A97" s="14" t="s">
        <v>16</v>
      </c>
      <c r="B97" s="37" t="s">
        <v>86</v>
      </c>
      <c r="C97" s="65">
        <v>10955673</v>
      </c>
      <c r="D97" s="97">
        <v>10955673</v>
      </c>
    </row>
    <row r="98" spans="1:4" ht="12" customHeight="1">
      <c r="A98" s="14" t="s">
        <v>18</v>
      </c>
      <c r="B98" s="45" t="s">
        <v>87</v>
      </c>
      <c r="C98" s="65">
        <v>7144248</v>
      </c>
      <c r="D98" s="97">
        <v>7144248</v>
      </c>
    </row>
    <row r="99" spans="1:4" ht="12" customHeight="1">
      <c r="A99" s="14" t="s">
        <v>19</v>
      </c>
      <c r="B99" s="45" t="s">
        <v>88</v>
      </c>
      <c r="C99" s="66">
        <v>171575663</v>
      </c>
      <c r="D99" s="97">
        <v>171575663</v>
      </c>
    </row>
    <row r="100" spans="1:4" ht="12" customHeight="1">
      <c r="A100" s="14" t="s">
        <v>20</v>
      </c>
      <c r="B100" s="45" t="s">
        <v>89</v>
      </c>
      <c r="C100" s="89">
        <v>132594954</v>
      </c>
      <c r="D100" s="97">
        <v>132594954</v>
      </c>
    </row>
    <row r="101" spans="1:4" ht="12" customHeight="1">
      <c r="A101" s="14" t="s">
        <v>21</v>
      </c>
      <c r="B101" s="46" t="s">
        <v>90</v>
      </c>
      <c r="C101" s="89">
        <f>SUM(C102)</f>
        <v>3000000</v>
      </c>
      <c r="D101" s="89">
        <f>SUM(D102)</f>
        <v>3000000</v>
      </c>
    </row>
    <row r="102" spans="1:4" ht="12" customHeight="1" thickBot="1">
      <c r="A102" s="41" t="s">
        <v>162</v>
      </c>
      <c r="B102" s="63" t="s">
        <v>161</v>
      </c>
      <c r="C102" s="90">
        <v>3000000</v>
      </c>
      <c r="D102" s="97">
        <v>3000000</v>
      </c>
    </row>
    <row r="103" spans="1:4" ht="12" customHeight="1" thickBot="1">
      <c r="A103" s="10" t="s">
        <v>23</v>
      </c>
      <c r="B103" s="47" t="s">
        <v>136</v>
      </c>
      <c r="C103" s="67">
        <f>+C104+C105</f>
        <v>23202904</v>
      </c>
      <c r="D103" s="75">
        <f>+D104+D105</f>
        <v>21797641</v>
      </c>
    </row>
    <row r="104" spans="1:4" ht="12" customHeight="1">
      <c r="A104" s="14" t="s">
        <v>24</v>
      </c>
      <c r="B104" s="48" t="s">
        <v>91</v>
      </c>
      <c r="C104" s="65">
        <v>12283599</v>
      </c>
      <c r="D104" s="97">
        <v>10878336</v>
      </c>
    </row>
    <row r="105" spans="1:4" ht="12" customHeight="1" thickBot="1">
      <c r="A105" s="18" t="s">
        <v>25</v>
      </c>
      <c r="B105" s="45" t="s">
        <v>92</v>
      </c>
      <c r="C105" s="68">
        <v>10919305</v>
      </c>
      <c r="D105" s="97">
        <v>10919305</v>
      </c>
    </row>
    <row r="106" spans="1:4" ht="12" customHeight="1" thickBot="1">
      <c r="A106" s="10" t="s">
        <v>93</v>
      </c>
      <c r="B106" s="47" t="s">
        <v>137</v>
      </c>
      <c r="C106" s="67">
        <f>+C76+C96+C103</f>
        <v>493774267</v>
      </c>
      <c r="D106" s="93">
        <f>+D76+D96+D103</f>
        <v>499336966</v>
      </c>
    </row>
    <row r="107" spans="1:4" ht="12" customHeight="1" thickBot="1">
      <c r="A107" s="10" t="s">
        <v>31</v>
      </c>
      <c r="B107" s="47" t="s">
        <v>138</v>
      </c>
      <c r="C107" s="67"/>
      <c r="D107" s="99"/>
    </row>
    <row r="108" spans="1:4" ht="12" customHeight="1" thickBot="1">
      <c r="A108" s="10" t="s">
        <v>48</v>
      </c>
      <c r="B108" s="47" t="s">
        <v>139</v>
      </c>
      <c r="C108" s="67"/>
      <c r="D108" s="99"/>
    </row>
    <row r="109" spans="1:4" ht="12" customHeight="1" thickBot="1">
      <c r="A109" s="10" t="s">
        <v>94</v>
      </c>
      <c r="B109" s="47" t="s">
        <v>140</v>
      </c>
      <c r="C109" s="69">
        <f>SUM(C110)</f>
        <v>3876806</v>
      </c>
      <c r="D109" s="95">
        <f>SUM(D110)</f>
        <v>3876806</v>
      </c>
    </row>
    <row r="110" spans="1:4" ht="12" customHeight="1" thickBot="1">
      <c r="A110" s="59" t="s">
        <v>124</v>
      </c>
      <c r="B110" s="64" t="s">
        <v>163</v>
      </c>
      <c r="C110" s="69">
        <v>3876806</v>
      </c>
      <c r="D110" s="98">
        <v>3876806</v>
      </c>
    </row>
    <row r="111" spans="1:4" ht="12" customHeight="1" thickBot="1">
      <c r="A111" s="10" t="s">
        <v>57</v>
      </c>
      <c r="B111" s="47" t="s">
        <v>141</v>
      </c>
      <c r="C111" s="91"/>
      <c r="D111" s="99"/>
    </row>
    <row r="112" spans="1:9" ht="15" customHeight="1" thickBot="1">
      <c r="A112" s="10" t="s">
        <v>62</v>
      </c>
      <c r="B112" s="47" t="s">
        <v>142</v>
      </c>
      <c r="C112" s="92">
        <f>+C107+C108+C109+C111</f>
        <v>3876806</v>
      </c>
      <c r="D112" s="100">
        <f>+D107+D108+D109+D111</f>
        <v>3876806</v>
      </c>
      <c r="F112" s="49"/>
      <c r="G112" s="50"/>
      <c r="H112" s="50"/>
      <c r="I112" s="50"/>
    </row>
    <row r="113" spans="1:4" s="13" customFormat="1" ht="12.75" customHeight="1" thickBot="1">
      <c r="A113" s="51" t="s">
        <v>95</v>
      </c>
      <c r="B113" s="52" t="s">
        <v>143</v>
      </c>
      <c r="C113" s="92">
        <f>+C106+C112</f>
        <v>497651073</v>
      </c>
      <c r="D113" s="101">
        <f>+D106+D112</f>
        <v>503213772</v>
      </c>
    </row>
    <row r="114" ht="7.5" customHeight="1"/>
    <row r="115" spans="1:3" ht="15.75">
      <c r="A115" s="107"/>
      <c r="B115" s="107"/>
      <c r="C115" s="107"/>
    </row>
    <row r="116" spans="1:3" ht="15" customHeight="1">
      <c r="A116" s="109"/>
      <c r="B116" s="109"/>
      <c r="C116" s="58"/>
    </row>
    <row r="117" spans="1:3" ht="15.75">
      <c r="A117" s="110" t="s">
        <v>144</v>
      </c>
      <c r="B117" s="110"/>
      <c r="C117" s="110"/>
    </row>
    <row r="122" spans="1:3" ht="15.75">
      <c r="A122" s="107"/>
      <c r="B122" s="107"/>
      <c r="C122" s="107"/>
    </row>
    <row r="123" spans="1:3" ht="16.5" thickBot="1">
      <c r="A123" s="108"/>
      <c r="B123" s="108"/>
      <c r="C123" s="2"/>
    </row>
    <row r="124" spans="1:3" ht="16.5" thickBot="1">
      <c r="A124" s="10"/>
      <c r="B124" s="44"/>
      <c r="C124" s="12"/>
    </row>
    <row r="125" spans="1:3" ht="16.5" thickBot="1">
      <c r="A125" s="10"/>
      <c r="B125" s="44"/>
      <c r="C125" s="12"/>
    </row>
  </sheetData>
  <sheetProtection/>
  <mergeCells count="12">
    <mergeCell ref="A2:C2"/>
    <mergeCell ref="A3:C3"/>
    <mergeCell ref="A70:C70"/>
    <mergeCell ref="A1:C1"/>
    <mergeCell ref="A5:B5"/>
    <mergeCell ref="A69:C69"/>
    <mergeCell ref="A73:B73"/>
    <mergeCell ref="A122:C122"/>
    <mergeCell ref="A123:B123"/>
    <mergeCell ref="A116:B116"/>
    <mergeCell ref="A117:C117"/>
    <mergeCell ref="A115:C115"/>
  </mergeCells>
  <printOptions/>
  <pageMargins left="0.7" right="0.7" top="0.75" bottom="0.75" header="0.3" footer="0.3"/>
  <pageSetup horizontalDpi="200" verticalDpi="200" orientation="portrait" paperSize="9" scale="72" r:id="rId1"/>
  <headerFooter>
    <oddHeader xml:space="preserve">&amp;C
                                   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2018-06-04T07:00:07Z</dcterms:modified>
  <cp:category/>
  <cp:version/>
  <cp:contentType/>
  <cp:contentStatus/>
</cp:coreProperties>
</file>