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firstSheet="5" activeTab="10"/>
  </bookViews>
  <sheets>
    <sheet name="kiemelt ei" sheetId="1" r:id="rId1"/>
    <sheet name="költségvetés feladatonként" sheetId="2" state="hidden" r:id="rId2"/>
    <sheet name="kiadások" sheetId="3" r:id="rId3"/>
    <sheet name="bevételek" sheetId="4" r:id="rId4"/>
    <sheet name="létszám" sheetId="5" r:id="rId5"/>
    <sheet name="beruházások felújítások" sheetId="6" r:id="rId6"/>
    <sheet name="tartalékok" sheetId="7" r:id="rId7"/>
    <sheet name="finanszírozás" sheetId="8" r:id="rId8"/>
    <sheet name="1" sheetId="9" state="hidden" r:id="rId9"/>
    <sheet name="helyi adók" sheetId="10" r:id="rId10"/>
    <sheet name="Szoc és gyermekjólét B113" sheetId="11" r:id="rId11"/>
  </sheets>
  <definedNames>
    <definedName name="_xlnm.Print_Area" localSheetId="5">'beruházások felújítások'!$A$1:$I$48</definedName>
    <definedName name="_xlnm.Print_Area" localSheetId="3">'bevételek'!$A$1:$J$94</definedName>
    <definedName name="_xlnm.Print_Area" localSheetId="7">'finanszírozás'!$A$1:$E$9</definedName>
    <definedName name="_xlnm.Print_Area" localSheetId="9">'helyi adók'!$A$1:$E$33</definedName>
    <definedName name="_xlnm.Print_Area" localSheetId="2">'kiadások'!$A$1:$I$123</definedName>
    <definedName name="_xlnm.Print_Area" localSheetId="0">'kiemelt ei'!$A$1:$I$25</definedName>
    <definedName name="_xlnm.Print_Area" localSheetId="4">'létszám'!$A$1:$E$36</definedName>
    <definedName name="_xlnm.Print_Area" localSheetId="10">'Szoc és gyermekjólét B113'!$A$1:$D$9</definedName>
    <definedName name="_xlnm.Print_Area" localSheetId="6">'tartalékok'!$A$1:$C$16</definedName>
  </definedNames>
  <calcPr fullCalcOnLoad="1"/>
</workbook>
</file>

<file path=xl/sharedStrings.xml><?xml version="1.0" encoding="utf-8"?>
<sst xmlns="http://schemas.openxmlformats.org/spreadsheetml/2006/main" count="663" uniqueCount="544">
  <si>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</si>
  <si>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</si>
  <si>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</si>
  <si>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</si>
  <si>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</si>
  <si>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</si>
  <si>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</si>
  <si>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</si>
  <si>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</si>
  <si>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</si>
  <si>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</si>
  <si>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</si>
  <si>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</si>
  <si>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</si>
  <si>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</si>
  <si>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</si>
  <si>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</si>
  <si>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</si>
  <si>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</si>
  <si>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</si>
  <si>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</si>
  <si>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</si>
  <si>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</si>
  <si>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</si>
  <si>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</si>
  <si>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</si>
  <si>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</si>
  <si>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</si>
  <si>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költségvetési egyenleg  MŰKÖDÉSI</t>
  </si>
  <si>
    <t>költségvetési egyenleg FELHALMOZÁSI</t>
  </si>
  <si>
    <t>Megnevezés</t>
  </si>
  <si>
    <t xml:space="preserve">KÖLTSÉGVETÉSI ENGEDÉLYEZETT LÉTSZÁMKERETBE NEM TARTOZÓ FOGLALKOZTATOTTAK LÉTSZÁMA AZ IDŐSZAK VÉGÉN ÖSSZESEN </t>
  </si>
  <si>
    <t>nettósított</t>
  </si>
  <si>
    <t>dologi kiadásokból</t>
  </si>
  <si>
    <t>készlet,szolgáltatások,egyéb</t>
  </si>
  <si>
    <t>kiküldetések</t>
  </si>
  <si>
    <t>KIADÁSOK</t>
  </si>
  <si>
    <t>költségvetési támogatásból</t>
  </si>
  <si>
    <t>munkaszervezetre</t>
  </si>
  <si>
    <t>BEVÉTELEK</t>
  </si>
  <si>
    <r>
      <t xml:space="preserve">Személyi kiadások </t>
    </r>
    <r>
      <rPr>
        <b/>
        <sz val="10"/>
        <rFont val="Arial"/>
        <family val="2"/>
      </rPr>
      <t>(K1)</t>
    </r>
  </si>
  <si>
    <r>
      <t xml:space="preserve">Járulékok és SZOCHO </t>
    </r>
    <r>
      <rPr>
        <b/>
        <sz val="10"/>
        <rFont val="Arial"/>
        <family val="2"/>
      </rPr>
      <t>(K2)</t>
    </r>
  </si>
  <si>
    <r>
      <t xml:space="preserve">Dologi kiadások </t>
    </r>
    <r>
      <rPr>
        <b/>
        <sz val="10"/>
        <rFont val="Arial"/>
        <family val="2"/>
      </rPr>
      <t>(K3)</t>
    </r>
  </si>
  <si>
    <r>
      <t xml:space="preserve">Finanszírozás </t>
    </r>
    <r>
      <rPr>
        <b/>
        <sz val="10"/>
        <rFont val="Arial"/>
        <family val="2"/>
      </rPr>
      <t>(K915)</t>
    </r>
  </si>
  <si>
    <r>
      <t xml:space="preserve">Működési bevételek </t>
    </r>
    <r>
      <rPr>
        <b/>
        <sz val="10"/>
        <rFont val="Arial"/>
        <family val="2"/>
      </rPr>
      <t>(B4.)</t>
    </r>
  </si>
  <si>
    <r>
      <t xml:space="preserve">Támogatások önkormányzatoktól </t>
    </r>
    <r>
      <rPr>
        <b/>
        <sz val="10"/>
        <rFont val="Arial"/>
        <family val="2"/>
      </rPr>
      <t>(B1.)</t>
    </r>
  </si>
  <si>
    <r>
      <t xml:space="preserve">Finanszírozás </t>
    </r>
    <r>
      <rPr>
        <b/>
        <sz val="9"/>
        <rFont val="Arial"/>
        <family val="2"/>
      </rPr>
      <t>(B816.)</t>
    </r>
  </si>
  <si>
    <t>Társulás</t>
  </si>
  <si>
    <t>Központi, irányító szervi támogatások folyósítása működési célra</t>
  </si>
  <si>
    <t>Központi, irányító szervi támogatások folyósítása felhalmozási célra</t>
  </si>
  <si>
    <t>ÖSSZESEN:</t>
  </si>
  <si>
    <t>Rovat-
szám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</si>
  <si>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</si>
  <si>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</si>
  <si>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</si>
  <si>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</si>
  <si>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</si>
  <si>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</si>
  <si>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</si>
  <si>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</si>
  <si>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</si>
  <si>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</si>
  <si>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B1-7. Költségvetési bevételek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</si>
  <si>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</si>
  <si>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</si>
  <si>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</si>
  <si>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</si>
  <si>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</si>
  <si>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</si>
  <si>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</si>
  <si>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</si>
  <si>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</si>
  <si>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</si>
  <si>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</si>
  <si>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</si>
  <si>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</si>
  <si>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</si>
  <si>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</si>
  <si>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</si>
  <si>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</si>
  <si>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</si>
  <si>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</si>
  <si>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</si>
  <si>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</si>
  <si>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</si>
  <si>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</si>
  <si>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</si>
  <si>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</si>
  <si>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</si>
  <si>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</si>
  <si>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</si>
  <si>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</si>
  <si>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</si>
  <si>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</si>
  <si>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</si>
  <si>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</si>
  <si>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</si>
  <si>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</si>
  <si>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</si>
  <si>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</si>
  <si>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</si>
  <si>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</si>
  <si>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</si>
  <si>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</si>
  <si>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</si>
  <si>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</si>
  <si>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</si>
  <si>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</si>
  <si>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</si>
  <si>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</si>
  <si>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</si>
  <si>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</si>
  <si>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</si>
  <si>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</si>
  <si>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</si>
  <si>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</si>
  <si>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</si>
  <si>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</si>
  <si>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</si>
  <si>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</si>
  <si>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</si>
  <si>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</si>
  <si>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</si>
  <si>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</si>
  <si>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</si>
  <si>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</si>
  <si>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</si>
  <si>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</si>
  <si>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</si>
  <si>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</si>
  <si>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</si>
  <si>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</si>
  <si>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</si>
  <si>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</si>
  <si>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</si>
  <si>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</si>
  <si>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</si>
  <si>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</si>
  <si>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</si>
  <si>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</si>
  <si>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</si>
  <si>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</si>
  <si>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</si>
  <si>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</si>
  <si>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</si>
  <si>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</si>
  <si>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</si>
  <si>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</si>
  <si>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</si>
  <si>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</si>
  <si>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</si>
  <si>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</si>
  <si>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</si>
  <si>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</si>
  <si>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</si>
  <si>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</si>
  <si>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</si>
  <si>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</si>
  <si>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</si>
  <si>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</si>
  <si>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</si>
  <si>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</si>
  <si>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</si>
  <si>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</si>
  <si>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</si>
  <si>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</si>
  <si>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</si>
  <si>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</si>
  <si>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</si>
  <si>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</si>
  <si>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</si>
  <si>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</si>
  <si>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</si>
  <si>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</si>
  <si>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</si>
  <si>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</si>
  <si>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</si>
  <si>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</si>
  <si>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</si>
  <si>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</si>
  <si>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</si>
  <si>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</si>
  <si>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</si>
  <si>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</si>
  <si>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</si>
  <si>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</si>
  <si>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</si>
  <si>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</si>
  <si>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</si>
  <si>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</si>
  <si>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</si>
  <si>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</si>
  <si>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</si>
  <si>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</si>
  <si>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</si>
  <si>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</si>
  <si>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</si>
  <si>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</si>
  <si>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</si>
  <si>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</si>
  <si>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</si>
  <si>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</si>
  <si>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</si>
  <si>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</si>
  <si>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</si>
  <si>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</si>
  <si>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</si>
  <si>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</si>
  <si>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</si>
  <si>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</si>
  <si>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</si>
  <si>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</si>
  <si>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</si>
  <si>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</si>
  <si>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</si>
  <si>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</si>
  <si>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</si>
  <si>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</si>
  <si>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</si>
  <si>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</si>
  <si>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</si>
  <si>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</si>
  <si>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</si>
  <si>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</si>
  <si>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</si>
  <si>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</si>
  <si>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</si>
  <si>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</si>
  <si>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</si>
  <si>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</si>
  <si>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</si>
  <si>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</si>
  <si>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</si>
  <si>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</si>
  <si>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</si>
  <si>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</si>
  <si>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</si>
  <si>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</si>
  <si>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</si>
  <si>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</si>
  <si>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</si>
  <si>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</si>
  <si>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</si>
  <si>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</si>
  <si>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</si>
  <si>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</si>
  <si>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</si>
  <si>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</si>
  <si>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</si>
  <si>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</si>
  <si>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</si>
  <si>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</si>
  <si>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</si>
  <si>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</si>
  <si>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</si>
  <si>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</si>
  <si>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</si>
  <si>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</si>
  <si>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</si>
  <si>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</si>
  <si>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</si>
  <si>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</si>
  <si>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</si>
  <si>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</si>
  <si>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</si>
  <si>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</si>
  <si>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</si>
  <si>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</si>
  <si>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</si>
  <si>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</si>
  <si>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</si>
  <si>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</si>
  <si>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</si>
  <si>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</si>
  <si>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</si>
  <si>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</si>
  <si>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</si>
  <si>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</si>
  <si>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</si>
  <si>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</si>
  <si>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</si>
  <si>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</si>
  <si>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</si>
  <si>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</si>
  <si>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</si>
  <si>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</si>
  <si>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</si>
  <si>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</si>
  <si>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</si>
  <si>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</si>
  <si>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</si>
  <si>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</si>
  <si>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</si>
  <si>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</si>
  <si>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</si>
  <si>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</si>
  <si>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</si>
  <si>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</si>
  <si>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</si>
  <si>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</si>
  <si>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</si>
  <si>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</si>
  <si>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</si>
  <si>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</si>
  <si>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</si>
  <si>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</si>
  <si>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</si>
  <si>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</si>
  <si>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</si>
  <si>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</si>
  <si>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</si>
  <si>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</si>
  <si>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</si>
  <si>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</si>
  <si>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</si>
  <si>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</si>
  <si>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</si>
  <si>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</si>
  <si>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</si>
  <si>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</si>
  <si>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</si>
  <si>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</si>
  <si>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</si>
  <si>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</si>
  <si>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</si>
  <si>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</si>
  <si>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</si>
  <si>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</si>
  <si>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</si>
  <si>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</si>
  <si>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</si>
  <si>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</si>
  <si>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</si>
  <si>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</si>
  <si>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</si>
  <si>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</si>
  <si>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</si>
  <si>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</si>
  <si>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</si>
  <si>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</si>
  <si>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</si>
  <si>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</si>
  <si>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</si>
  <si>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</si>
  <si>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</si>
  <si>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</si>
  <si>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</si>
  <si>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</si>
  <si>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</si>
  <si>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</si>
  <si>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</si>
  <si>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</si>
  <si>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</si>
  <si>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</si>
  <si>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</si>
  <si>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</si>
  <si>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</si>
  <si>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</si>
  <si>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</si>
  <si>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</si>
  <si>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</si>
  <si>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</si>
  <si>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</si>
  <si>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</si>
  <si>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</si>
  <si>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</si>
  <si>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</si>
  <si>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</si>
  <si>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</si>
  <si>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</si>
  <si>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</si>
  <si>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</si>
  <si>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</si>
  <si>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</si>
  <si>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</si>
  <si>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</si>
  <si>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</si>
  <si>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</si>
  <si>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</si>
  <si>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</si>
  <si>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</si>
  <si>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</si>
  <si>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</si>
  <si>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</si>
  <si>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</si>
  <si>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</si>
  <si>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</si>
  <si>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</si>
  <si>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</si>
  <si>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</si>
  <si>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</si>
  <si>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</si>
  <si>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</si>
  <si>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</si>
  <si>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</si>
  <si>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</si>
  <si>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</si>
  <si>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</si>
  <si>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</si>
  <si>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</si>
  <si>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</si>
  <si>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</si>
  <si>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</si>
  <si>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</si>
  <si>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</si>
  <si>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</si>
  <si>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</si>
  <si>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</si>
  <si>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</si>
  <si>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</si>
  <si>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</si>
  <si>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</si>
  <si>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</si>
  <si>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</si>
  <si>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</si>
  <si>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</si>
  <si>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</si>
  <si>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</si>
  <si>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</si>
  <si>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</si>
  <si>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</si>
  <si>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</si>
  <si>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</si>
  <si>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</si>
  <si>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</si>
  <si>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</si>
  <si>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</si>
  <si>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</si>
  <si>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</si>
  <si>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</si>
  <si>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</si>
  <si>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</si>
  <si>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</si>
  <si>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</si>
  <si>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</si>
  <si>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</si>
  <si>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</si>
  <si>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</si>
  <si>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</si>
  <si>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</si>
  <si>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</si>
  <si>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</si>
  <si>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</si>
  <si>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</si>
  <si>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</si>
  <si>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</si>
  <si>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</si>
  <si>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</si>
  <si>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</si>
  <si>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</si>
  <si>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</si>
  <si>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</si>
  <si>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</si>
  <si>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</si>
  <si>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</si>
  <si>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</si>
  <si>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</si>
  <si>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</si>
  <si>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</si>
  <si>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</si>
  <si>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</si>
  <si>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</si>
  <si>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</si>
  <si>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2.számú melléklet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</si>
  <si>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</si>
  <si>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</si>
  <si>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</si>
  <si>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</si>
  <si>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K9. Finanszírozási kiadások </t>
  </si>
  <si>
    <r>
      <t xml:space="preserve">Tartalék </t>
    </r>
    <r>
      <rPr>
        <b/>
        <sz val="9"/>
        <rFont val="Arial"/>
        <family val="2"/>
      </rPr>
      <t>(K5)</t>
    </r>
  </si>
  <si>
    <t>intézmény</t>
  </si>
  <si>
    <r>
      <t>Beruházások</t>
    </r>
    <r>
      <rPr>
        <b/>
        <sz val="9"/>
        <rFont val="Arial"/>
        <family val="2"/>
      </rPr>
      <t xml:space="preserve"> (K6)</t>
    </r>
  </si>
  <si>
    <r>
      <t xml:space="preserve">Maradvány </t>
    </r>
    <r>
      <rPr>
        <b/>
        <sz val="10"/>
        <rFont val="Arial"/>
        <family val="2"/>
      </rPr>
      <t>(B8131.)</t>
    </r>
  </si>
  <si>
    <t>intézmény finanszírozására (2015. év 19952 eFt)</t>
  </si>
  <si>
    <t>K513</t>
  </si>
  <si>
    <t>Tartalékok</t>
  </si>
  <si>
    <t>Óvoda</t>
  </si>
  <si>
    <r>
      <t xml:space="preserve">Támogatás </t>
    </r>
    <r>
      <rPr>
        <b/>
        <sz val="10"/>
        <rFont val="Arial"/>
        <family val="2"/>
      </rPr>
      <t>(K5)</t>
    </r>
  </si>
  <si>
    <t>pedagógus I</t>
  </si>
  <si>
    <t>pedagógus vezető</t>
  </si>
  <si>
    <t>Telekesi Óvoda Intézményfenntartó Társulás 2017. évi költségvetése</t>
  </si>
  <si>
    <t>adatok Ft-ban</t>
  </si>
  <si>
    <t>Kiadások (Ft)</t>
  </si>
  <si>
    <t>Bevételek (Ft)</t>
  </si>
  <si>
    <t>Beruházások és felújítások (Ft)</t>
  </si>
  <si>
    <t>Általános- és céltartalékok (Ft)</t>
  </si>
  <si>
    <t>Irányító szervi támogatások folyósítása (Ft)</t>
  </si>
  <si>
    <r>
      <t xml:space="preserve">B1. </t>
    </r>
    <r>
      <rPr>
        <sz val="8"/>
        <color indexed="8"/>
        <rFont val="Bookman Old Style"/>
        <family val="1"/>
      </rPr>
      <t>Működési célú támogatások államháztartáson belülről</t>
    </r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</si>
  <si>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</si>
  <si>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</si>
  <si>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</si>
  <si>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</si>
  <si>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</si>
  <si>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</si>
  <si>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</si>
  <si>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</si>
  <si>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</si>
  <si>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</si>
  <si>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</si>
  <si>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</si>
  <si>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</si>
  <si>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</si>
  <si>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</si>
  <si>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</si>
  <si>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szabálysértési pénz- és helyszíni mbírság és a közlekedési szabályszegések után kiszabott közigazgatási bírság helyi önkormányzatot megillető része</t>
  </si>
  <si>
    <t>egyéb bírság</t>
  </si>
  <si>
    <t>K89</t>
  </si>
  <si>
    <t>B411</t>
  </si>
  <si>
    <t>Helyi adó és egyéb közhatalmi bevételek (Ft)</t>
  </si>
  <si>
    <t>késedelmi pótlék</t>
  </si>
  <si>
    <t xml:space="preserve">Előző év költségvetési maradványának igénybevétele </t>
  </si>
  <si>
    <t>B75</t>
  </si>
  <si>
    <t>B65</t>
  </si>
  <si>
    <t>Biztosítási bevételek</t>
  </si>
  <si>
    <t>Rábahídvég Község Önkormányzata</t>
  </si>
  <si>
    <t>középfokú végzettségű, a költségvetési szerveknél foglalkoztatott egyéb munkavállaló (nem vezető)</t>
  </si>
  <si>
    <t>Kimutatás a B113 rovat 2020.évi bontásáról</t>
  </si>
  <si>
    <t>B1131</t>
  </si>
  <si>
    <t>B1132</t>
  </si>
  <si>
    <t>Települési önkormányzatok egyes szociális és gyermekjóléti feladatainak támogatása</t>
  </si>
  <si>
    <t>Települési önkormányzatok gyermekétkeztetési feladatainak támogatása</t>
  </si>
  <si>
    <t>Önkormányzat eredeti eő.</t>
  </si>
  <si>
    <t>Önkormányzat módosított eő.</t>
  </si>
  <si>
    <t>Bertha György ÁMK eredeti eő.</t>
  </si>
  <si>
    <t>Bertha György ÁMK módosított eő.</t>
  </si>
  <si>
    <t>Rábahídvég Község Önkormányzata 2020. költségvetésének módosítása</t>
  </si>
  <si>
    <t>Összevont eredeti eő.</t>
  </si>
  <si>
    <t>Összevont módosított eő.</t>
  </si>
  <si>
    <t>Bertha György ÁMK</t>
  </si>
  <si>
    <t>Rábahídvég Község Önkormányzata 2020.évi költségvetésének módosítása</t>
  </si>
  <si>
    <t>Összesen eredeti eő.</t>
  </si>
  <si>
    <t>Összesen módosított eő.</t>
  </si>
  <si>
    <t>Önkormányzat eredeti ei.</t>
  </si>
  <si>
    <t xml:space="preserve"> Önkormányzat eredeti eő.</t>
  </si>
  <si>
    <t xml:space="preserve"> Önkormányzat módosított eő.</t>
  </si>
  <si>
    <t>1.sz. melléklet a 10/2020. (VIII.31.) önk. rend.</t>
  </si>
  <si>
    <t>2.sz. melléklet a 10/2020.(VIII.31.) önk. rend.</t>
  </si>
  <si>
    <t>2.sz.melléklet a 10/2020. (VIII.31.) önk. rend.</t>
  </si>
  <si>
    <t xml:space="preserve">3.sz.melléklet a 10/2020. (VIII.31.) önk. rend. </t>
  </si>
  <si>
    <t>4.sz.melléklet a 10/2020. (VIII.31.) önk. rend.</t>
  </si>
  <si>
    <t>5.sz.melléklet a 10/2020. (VIII.31.) önk.rend.</t>
  </si>
  <si>
    <t>6.sz. melléklet a 10/2020. (VIII.31.) önk.rend.</t>
  </si>
  <si>
    <t>7.sz.melléklet a 10/2020. (VIII.31.) önk.rend.</t>
  </si>
  <si>
    <t>1.sz.melléklet a 10/2020.(VIII.31.)önk.rend.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</si>
</sst>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0.0%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color indexed="8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1"/>
      <name val="Calibri"/>
      <family val="2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30" fillId="3" borderId="0" applyNumberFormat="0" applyBorder="0" applyAlignment="0" applyProtection="0"/>
    <xf numFmtId="0" fontId="56" fillId="30" borderId="1" applyNumberFormat="0" applyAlignment="0" applyProtection="0"/>
    <xf numFmtId="0" fontId="32" fillId="31" borderId="2" applyNumberFormat="0" applyAlignment="0" applyProtection="0"/>
    <xf numFmtId="0" fontId="23" fillId="32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3" borderId="7" applyNumberFormat="0" applyAlignment="0" applyProtection="0"/>
    <xf numFmtId="0" fontId="2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18" fillId="9" borderId="2" applyNumberFormat="0" applyAlignment="0" applyProtection="0"/>
    <xf numFmtId="0" fontId="1" fillId="34" borderId="12" applyNumberFormat="0" applyFont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13" applyNumberFormat="0" applyAlignment="0" applyProtection="0"/>
    <xf numFmtId="0" fontId="67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" fillId="44" borderId="15" applyNumberFormat="0" applyFont="0" applyAlignment="0" applyProtection="0"/>
    <xf numFmtId="0" fontId="27" fillId="31" borderId="16" applyNumberFormat="0" applyAlignment="0" applyProtection="0"/>
    <xf numFmtId="0" fontId="69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45" borderId="0" applyNumberFormat="0" applyBorder="0" applyAlignment="0" applyProtection="0"/>
    <xf numFmtId="0" fontId="71" fillId="46" borderId="0" applyNumberFormat="0" applyBorder="0" applyAlignment="0" applyProtection="0"/>
    <xf numFmtId="0" fontId="72" fillId="42" borderId="1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47" borderId="19" xfId="0" applyFont="1" applyFill="1" applyBorder="1" applyAlignment="1">
      <alignment horizontal="left" vertical="center"/>
    </xf>
    <xf numFmtId="0" fontId="5" fillId="48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8" fillId="48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 vertical="center"/>
    </xf>
    <xf numFmtId="17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3" fontId="4" fillId="0" borderId="19" xfId="0" applyNumberFormat="1" applyFont="1" applyBorder="1" applyAlignment="1">
      <alignment vertical="center"/>
    </xf>
    <xf numFmtId="172" fontId="5" fillId="0" borderId="19" xfId="0" applyNumberFormat="1" applyFont="1" applyBorder="1" applyAlignment="1">
      <alignment horizontal="left" vertical="center"/>
    </xf>
    <xf numFmtId="0" fontId="6" fillId="12" borderId="19" xfId="0" applyFont="1" applyFill="1" applyBorder="1" applyAlignment="1">
      <alignment horizontal="left" vertical="center"/>
    </xf>
    <xf numFmtId="173" fontId="6" fillId="12" borderId="19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9" fillId="12" borderId="19" xfId="0" applyFont="1" applyFill="1" applyBorder="1" applyAlignment="1">
      <alignment horizontal="left" vertical="center"/>
    </xf>
    <xf numFmtId="0" fontId="6" fillId="12" borderId="19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6" fillId="18" borderId="19" xfId="0" applyFont="1" applyFill="1" applyBorder="1" applyAlignment="1">
      <alignment/>
    </xf>
    <xf numFmtId="0" fontId="34" fillId="18" borderId="19" xfId="0" applyFont="1" applyFill="1" applyBorder="1" applyAlignment="1">
      <alignment/>
    </xf>
    <xf numFmtId="0" fontId="9" fillId="12" borderId="19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 wrapText="1"/>
    </xf>
    <xf numFmtId="173" fontId="11" fillId="0" borderId="19" xfId="0" applyNumberFormat="1" applyFont="1" applyBorder="1" applyAlignment="1">
      <alignment vertical="center"/>
    </xf>
    <xf numFmtId="0" fontId="35" fillId="0" borderId="19" xfId="0" applyFont="1" applyBorder="1" applyAlignment="1">
      <alignment horizontal="left" vertical="center" wrapText="1"/>
    </xf>
    <xf numFmtId="0" fontId="7" fillId="0" borderId="19" xfId="94" applyFont="1" applyBorder="1" applyAlignment="1">
      <alignment horizontal="left" vertical="center" wrapText="1"/>
      <protection/>
    </xf>
    <xf numFmtId="0" fontId="8" fillId="0" borderId="19" xfId="94" applyFont="1" applyBorder="1" applyAlignment="1">
      <alignment horizontal="left" vertical="center" wrapText="1"/>
      <protection/>
    </xf>
    <xf numFmtId="0" fontId="36" fillId="49" borderId="19" xfId="0" applyFont="1" applyFill="1" applyBorder="1" applyAlignment="1">
      <alignment/>
    </xf>
    <xf numFmtId="0" fontId="6" fillId="5" borderId="19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/>
    </xf>
    <xf numFmtId="0" fontId="11" fillId="49" borderId="19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1" fillId="18" borderId="19" xfId="0" applyFont="1" applyFill="1" applyBorder="1" applyAlignment="1">
      <alignment/>
    </xf>
    <xf numFmtId="0" fontId="14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0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2" fillId="0" borderId="0" xfId="93">
      <alignment/>
      <protection/>
    </xf>
    <xf numFmtId="0" fontId="3" fillId="0" borderId="20" xfId="93" applyFont="1" applyBorder="1" applyAlignment="1">
      <alignment horizontal="center"/>
      <protection/>
    </xf>
    <xf numFmtId="0" fontId="3" fillId="0" borderId="20" xfId="93" applyFont="1" applyBorder="1">
      <alignment/>
      <protection/>
    </xf>
    <xf numFmtId="0" fontId="43" fillId="0" borderId="21" xfId="93" applyFont="1" applyBorder="1" applyAlignment="1">
      <alignment horizontal="center"/>
      <protection/>
    </xf>
    <xf numFmtId="0" fontId="3" fillId="0" borderId="21" xfId="93" applyFont="1" applyBorder="1">
      <alignment/>
      <protection/>
    </xf>
    <xf numFmtId="0" fontId="2" fillId="0" borderId="22" xfId="93" applyBorder="1">
      <alignment/>
      <protection/>
    </xf>
    <xf numFmtId="0" fontId="2" fillId="0" borderId="23" xfId="93" applyBorder="1">
      <alignment/>
      <protection/>
    </xf>
    <xf numFmtId="0" fontId="2" fillId="0" borderId="24" xfId="93" applyBorder="1">
      <alignment/>
      <protection/>
    </xf>
    <xf numFmtId="0" fontId="2" fillId="0" borderId="25" xfId="93" applyBorder="1">
      <alignment/>
      <protection/>
    </xf>
    <xf numFmtId="0" fontId="2" fillId="0" borderId="26" xfId="93" applyBorder="1">
      <alignment/>
      <protection/>
    </xf>
    <xf numFmtId="3" fontId="2" fillId="0" borderId="27" xfId="93" applyNumberFormat="1" applyBorder="1">
      <alignment/>
      <protection/>
    </xf>
    <xf numFmtId="3" fontId="2" fillId="0" borderId="28" xfId="93" applyNumberFormat="1" applyBorder="1">
      <alignment/>
      <protection/>
    </xf>
    <xf numFmtId="3" fontId="2" fillId="0" borderId="29" xfId="93" applyNumberFormat="1" applyBorder="1">
      <alignment/>
      <protection/>
    </xf>
    <xf numFmtId="3" fontId="3" fillId="0" borderId="28" xfId="93" applyNumberFormat="1" applyFont="1" applyBorder="1">
      <alignment/>
      <protection/>
    </xf>
    <xf numFmtId="0" fontId="42" fillId="0" borderId="26" xfId="93" applyFont="1" applyBorder="1">
      <alignment/>
      <protection/>
    </xf>
    <xf numFmtId="3" fontId="42" fillId="0" borderId="27" xfId="93" applyNumberFormat="1" applyFont="1" applyBorder="1">
      <alignment/>
      <protection/>
    </xf>
    <xf numFmtId="3" fontId="42" fillId="0" borderId="28" xfId="93" applyNumberFormat="1" applyFont="1" applyBorder="1">
      <alignment/>
      <protection/>
    </xf>
    <xf numFmtId="3" fontId="42" fillId="0" borderId="29" xfId="93" applyNumberFormat="1" applyFont="1" applyBorder="1">
      <alignment/>
      <protection/>
    </xf>
    <xf numFmtId="0" fontId="2" fillId="0" borderId="26" xfId="93" applyFont="1" applyBorder="1">
      <alignment/>
      <protection/>
    </xf>
    <xf numFmtId="3" fontId="2" fillId="0" borderId="27" xfId="93" applyNumberFormat="1" applyFont="1" applyBorder="1">
      <alignment/>
      <protection/>
    </xf>
    <xf numFmtId="3" fontId="2" fillId="0" borderId="28" xfId="93" applyNumberFormat="1" applyFont="1" applyBorder="1">
      <alignment/>
      <protection/>
    </xf>
    <xf numFmtId="3" fontId="2" fillId="0" borderId="29" xfId="93" applyNumberFormat="1" applyFont="1" applyBorder="1">
      <alignment/>
      <protection/>
    </xf>
    <xf numFmtId="0" fontId="2" fillId="0" borderId="30" xfId="93" applyBorder="1">
      <alignment/>
      <protection/>
    </xf>
    <xf numFmtId="3" fontId="2" fillId="0" borderId="31" xfId="93" applyNumberFormat="1" applyBorder="1">
      <alignment/>
      <protection/>
    </xf>
    <xf numFmtId="3" fontId="2" fillId="0" borderId="32" xfId="93" applyNumberFormat="1" applyBorder="1">
      <alignment/>
      <protection/>
    </xf>
    <xf numFmtId="3" fontId="2" fillId="0" borderId="33" xfId="93" applyNumberFormat="1" applyBorder="1">
      <alignment/>
      <protection/>
    </xf>
    <xf numFmtId="3" fontId="3" fillId="0" borderId="32" xfId="93" applyNumberFormat="1" applyFont="1" applyBorder="1">
      <alignment/>
      <protection/>
    </xf>
    <xf numFmtId="0" fontId="3" fillId="0" borderId="34" xfId="93" applyFont="1" applyBorder="1">
      <alignment/>
      <protection/>
    </xf>
    <xf numFmtId="3" fontId="3" fillId="0" borderId="35" xfId="93" applyNumberFormat="1" applyFont="1" applyBorder="1">
      <alignment/>
      <protection/>
    </xf>
    <xf numFmtId="3" fontId="3" fillId="0" borderId="36" xfId="93" applyNumberFormat="1" applyFont="1" applyBorder="1">
      <alignment/>
      <protection/>
    </xf>
    <xf numFmtId="3" fontId="3" fillId="0" borderId="37" xfId="93" applyNumberFormat="1" applyFont="1" applyBorder="1">
      <alignment/>
      <protection/>
    </xf>
    <xf numFmtId="0" fontId="3" fillId="0" borderId="38" xfId="93" applyFont="1" applyBorder="1">
      <alignment/>
      <protection/>
    </xf>
    <xf numFmtId="3" fontId="2" fillId="0" borderId="23" xfId="93" applyNumberFormat="1" applyBorder="1">
      <alignment/>
      <protection/>
    </xf>
    <xf numFmtId="3" fontId="2" fillId="0" borderId="24" xfId="93" applyNumberFormat="1" applyBorder="1">
      <alignment/>
      <protection/>
    </xf>
    <xf numFmtId="3" fontId="2" fillId="0" borderId="25" xfId="93" applyNumberFormat="1" applyBorder="1">
      <alignment/>
      <protection/>
    </xf>
    <xf numFmtId="0" fontId="42" fillId="0" borderId="27" xfId="93" applyFont="1" applyBorder="1">
      <alignment/>
      <protection/>
    </xf>
    <xf numFmtId="0" fontId="2" fillId="0" borderId="28" xfId="93" applyBorder="1">
      <alignment/>
      <protection/>
    </xf>
    <xf numFmtId="0" fontId="2" fillId="0" borderId="29" xfId="93" applyBorder="1">
      <alignment/>
      <protection/>
    </xf>
    <xf numFmtId="0" fontId="3" fillId="0" borderId="28" xfId="93" applyFont="1" applyBorder="1">
      <alignment/>
      <protection/>
    </xf>
    <xf numFmtId="0" fontId="2" fillId="0" borderId="27" xfId="93" applyBorder="1">
      <alignment/>
      <protection/>
    </xf>
    <xf numFmtId="0" fontId="44" fillId="0" borderId="26" xfId="93" applyFont="1" applyBorder="1">
      <alignment/>
      <protection/>
    </xf>
    <xf numFmtId="0" fontId="2" fillId="0" borderId="31" xfId="93" applyBorder="1">
      <alignment/>
      <protection/>
    </xf>
    <xf numFmtId="0" fontId="2" fillId="0" borderId="32" xfId="93" applyBorder="1">
      <alignment/>
      <protection/>
    </xf>
    <xf numFmtId="0" fontId="2" fillId="0" borderId="33" xfId="93" applyBorder="1">
      <alignment/>
      <protection/>
    </xf>
    <xf numFmtId="0" fontId="3" fillId="0" borderId="35" xfId="93" applyFont="1" applyBorder="1">
      <alignment/>
      <protection/>
    </xf>
    <xf numFmtId="0" fontId="3" fillId="0" borderId="36" xfId="93" applyFont="1" applyBorder="1">
      <alignment/>
      <protection/>
    </xf>
    <xf numFmtId="0" fontId="45" fillId="0" borderId="0" xfId="93" applyFont="1">
      <alignment/>
      <protection/>
    </xf>
    <xf numFmtId="0" fontId="0" fillId="0" borderId="0" xfId="0" applyAlignment="1">
      <alignment/>
    </xf>
    <xf numFmtId="0" fontId="1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44" fillId="0" borderId="28" xfId="93" applyNumberFormat="1" applyFont="1" applyBorder="1">
      <alignment/>
      <protection/>
    </xf>
    <xf numFmtId="3" fontId="73" fillId="0" borderId="28" xfId="93" applyNumberFormat="1" applyFont="1" applyBorder="1">
      <alignment/>
      <protection/>
    </xf>
    <xf numFmtId="3" fontId="74" fillId="0" borderId="27" xfId="93" applyNumberFormat="1" applyFont="1" applyBorder="1">
      <alignment/>
      <protection/>
    </xf>
    <xf numFmtId="0" fontId="75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" fillId="47" borderId="19" xfId="0" applyFont="1" applyFill="1" applyBorder="1" applyAlignment="1">
      <alignment horizontal="left" vertical="center" wrapText="1"/>
    </xf>
    <xf numFmtId="0" fontId="69" fillId="0" borderId="0" xfId="0" applyFont="1" applyAlignment="1">
      <alignment/>
    </xf>
    <xf numFmtId="3" fontId="78" fillId="0" borderId="19" xfId="0" applyNumberFormat="1" applyFont="1" applyBorder="1" applyAlignment="1">
      <alignment/>
    </xf>
    <xf numFmtId="0" fontId="0" fillId="0" borderId="0" xfId="0" applyAlignment="1">
      <alignment horizontal="center" wrapText="1"/>
    </xf>
    <xf numFmtId="3" fontId="8" fillId="0" borderId="19" xfId="0" applyNumberFormat="1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/>
    </xf>
    <xf numFmtId="3" fontId="75" fillId="0" borderId="19" xfId="0" applyNumberFormat="1" applyFont="1" applyBorder="1" applyAlignment="1">
      <alignment/>
    </xf>
    <xf numFmtId="3" fontId="79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15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 wrapText="1"/>
    </xf>
    <xf numFmtId="0" fontId="7" fillId="0" borderId="19" xfId="94" applyFont="1" applyBorder="1" applyAlignment="1">
      <alignment horizontal="center" vertical="center" wrapText="1"/>
      <protection/>
    </xf>
    <xf numFmtId="3" fontId="7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3" fontId="80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81" fillId="0" borderId="19" xfId="0" applyFont="1" applyBorder="1" applyAlignment="1">
      <alignment/>
    </xf>
    <xf numFmtId="0" fontId="82" fillId="0" borderId="19" xfId="0" applyFont="1" applyBorder="1" applyAlignment="1">
      <alignment/>
    </xf>
    <xf numFmtId="0" fontId="8" fillId="0" borderId="19" xfId="0" applyFont="1" applyBorder="1" applyAlignment="1">
      <alignment wrapText="1"/>
    </xf>
    <xf numFmtId="0" fontId="4" fillId="0" borderId="19" xfId="0" applyFont="1" applyBorder="1" applyAlignment="1">
      <alignment horizontal="right" wrapText="1"/>
    </xf>
    <xf numFmtId="0" fontId="82" fillId="0" borderId="19" xfId="0" applyFont="1" applyBorder="1" applyAlignment="1">
      <alignment horizontal="right"/>
    </xf>
    <xf numFmtId="0" fontId="80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8" fillId="0" borderId="19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11" fillId="0" borderId="0" xfId="0" applyFont="1" applyBorder="1" applyAlignment="1">
      <alignment wrapText="1"/>
    </xf>
    <xf numFmtId="3" fontId="11" fillId="0" borderId="19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wrapText="1"/>
    </xf>
    <xf numFmtId="3" fontId="11" fillId="0" borderId="19" xfId="0" applyNumberFormat="1" applyFont="1" applyBorder="1" applyAlignment="1">
      <alignment horizontal="right" wrapText="1"/>
    </xf>
    <xf numFmtId="3" fontId="69" fillId="0" borderId="19" xfId="0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center" wrapText="1"/>
    </xf>
    <xf numFmtId="3" fontId="69" fillId="0" borderId="0" xfId="0" applyNumberFormat="1" applyFont="1" applyAlignment="1">
      <alignment/>
    </xf>
    <xf numFmtId="0" fontId="78" fillId="0" borderId="19" xfId="0" applyFont="1" applyBorder="1" applyAlignment="1">
      <alignment horizontal="center" wrapText="1"/>
    </xf>
    <xf numFmtId="0" fontId="78" fillId="0" borderId="19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39" xfId="93" applyBorder="1" applyAlignment="1">
      <alignment horizontal="center"/>
      <protection/>
    </xf>
    <xf numFmtId="0" fontId="2" fillId="0" borderId="40" xfId="93" applyBorder="1" applyAlignment="1">
      <alignment horizontal="center"/>
      <protection/>
    </xf>
    <xf numFmtId="0" fontId="2" fillId="0" borderId="41" xfId="93" applyBorder="1" applyAlignment="1">
      <alignment horizontal="center"/>
      <protection/>
    </xf>
    <xf numFmtId="0" fontId="2" fillId="0" borderId="42" xfId="93" applyBorder="1" applyAlignment="1">
      <alignment horizontal="center"/>
      <protection/>
    </xf>
    <xf numFmtId="0" fontId="2" fillId="0" borderId="43" xfId="93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42" fillId="0" borderId="0" xfId="93" applyFont="1" applyAlignment="1">
      <alignment horizontal="right"/>
      <protection/>
    </xf>
    <xf numFmtId="0" fontId="3" fillId="0" borderId="41" xfId="93" applyFont="1" applyBorder="1" applyAlignment="1">
      <alignment horizontal="center"/>
      <protection/>
    </xf>
    <xf numFmtId="0" fontId="3" fillId="0" borderId="43" xfId="93" applyFont="1" applyBorder="1" applyAlignment="1">
      <alignment horizontal="center"/>
      <protection/>
    </xf>
    <xf numFmtId="0" fontId="2" fillId="0" borderId="44" xfId="93" applyBorder="1" applyAlignment="1">
      <alignment horizontal="center"/>
      <protection/>
    </xf>
    <xf numFmtId="0" fontId="2" fillId="0" borderId="45" xfId="93" applyBorder="1" applyAlignment="1">
      <alignment horizontal="center"/>
      <protection/>
    </xf>
    <xf numFmtId="0" fontId="2" fillId="0" borderId="46" xfId="93" applyBorder="1" applyAlignment="1">
      <alignment horizontal="center"/>
      <protection/>
    </xf>
    <xf numFmtId="0" fontId="2" fillId="0" borderId="47" xfId="93" applyBorder="1" applyAlignment="1">
      <alignment horizontal="center"/>
      <protection/>
    </xf>
    <xf numFmtId="0" fontId="3" fillId="0" borderId="45" xfId="93" applyFont="1" applyBorder="1" applyAlignment="1">
      <alignment horizontal="center"/>
      <protection/>
    </xf>
    <xf numFmtId="0" fontId="3" fillId="0" borderId="47" xfId="93" applyFont="1" applyBorder="1" applyAlignment="1">
      <alignment horizontal="center"/>
      <protection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45" fillId="0" borderId="25" xfId="93" applyFont="1" applyBorder="1" applyAlignment="1">
      <alignment horizontal="right"/>
      <protection/>
    </xf>
    <xf numFmtId="0" fontId="38" fillId="0" borderId="25" xfId="0" applyFont="1" applyBorder="1" applyAlignment="1">
      <alignment horizontal="right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69" fillId="0" borderId="25" xfId="0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9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koncepció összefoglaló táblázat" xfId="93"/>
    <cellStyle name="Normal_KTRSZJ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9.140625" style="0" customWidth="1"/>
    <col min="2" max="2" width="19.00390625" style="0" customWidth="1"/>
    <col min="3" max="3" width="17.421875" style="0" customWidth="1"/>
    <col min="4" max="4" width="16.00390625" style="0" customWidth="1"/>
    <col min="5" max="5" width="18.28125" style="0" customWidth="1"/>
    <col min="6" max="6" width="16.28125" style="0" customWidth="1"/>
    <col min="7" max="7" width="16.57421875" style="0" customWidth="1"/>
  </cols>
  <sheetData>
    <row r="1" spans="1:2" ht="27.75" customHeight="1">
      <c r="A1" s="168" t="s">
        <v>525</v>
      </c>
      <c r="B1" s="168"/>
    </row>
    <row r="2" spans="1:2" ht="50.25" customHeight="1">
      <c r="A2" s="167" t="s">
        <v>443</v>
      </c>
      <c r="B2" s="167"/>
    </row>
    <row r="3" ht="15">
      <c r="B3" t="s">
        <v>535</v>
      </c>
    </row>
    <row r="4" spans="1:7" ht="48.75" customHeight="1">
      <c r="A4" s="23" t="s">
        <v>30</v>
      </c>
      <c r="B4" s="133" t="s">
        <v>521</v>
      </c>
      <c r="C4" s="133" t="s">
        <v>522</v>
      </c>
      <c r="D4" s="133" t="s">
        <v>523</v>
      </c>
      <c r="E4" s="133" t="s">
        <v>524</v>
      </c>
      <c r="F4" s="134" t="s">
        <v>526</v>
      </c>
      <c r="G4" s="134" t="s">
        <v>527</v>
      </c>
    </row>
    <row r="5" spans="1:7" ht="15.75">
      <c r="A5" s="37" t="s">
        <v>54</v>
      </c>
      <c r="B5" s="110">
        <v>30497578</v>
      </c>
      <c r="C5" s="110">
        <v>32773748</v>
      </c>
      <c r="D5" s="110">
        <v>0</v>
      </c>
      <c r="E5" s="110">
        <v>5170000</v>
      </c>
      <c r="F5" s="138">
        <f>SUM(B5,D5)</f>
        <v>30497578</v>
      </c>
      <c r="G5" s="138">
        <f>SUM(C5,E5)</f>
        <v>37943748</v>
      </c>
    </row>
    <row r="6" spans="1:7" ht="15.75">
      <c r="A6" s="37" t="s">
        <v>55</v>
      </c>
      <c r="B6" s="110">
        <v>6160489</v>
      </c>
      <c r="C6" s="110">
        <v>6739177</v>
      </c>
      <c r="D6" s="110">
        <v>0</v>
      </c>
      <c r="E6" s="110">
        <v>826000</v>
      </c>
      <c r="F6" s="138">
        <f aca="true" t="shared" si="0" ref="F6:F25">SUM(B6,D6)</f>
        <v>6160489</v>
      </c>
      <c r="G6" s="138">
        <f aca="true" t="shared" si="1" ref="G6:G25">SUM(C6,E6)</f>
        <v>7565177</v>
      </c>
    </row>
    <row r="7" spans="1:7" ht="15.75">
      <c r="A7" s="37" t="s">
        <v>56</v>
      </c>
      <c r="B7" s="110">
        <v>74607407</v>
      </c>
      <c r="C7" s="110">
        <v>82980903</v>
      </c>
      <c r="D7" s="110">
        <v>0</v>
      </c>
      <c r="E7" s="110">
        <v>1056000</v>
      </c>
      <c r="F7" s="138">
        <f t="shared" si="0"/>
        <v>74607407</v>
      </c>
      <c r="G7" s="138">
        <f t="shared" si="1"/>
        <v>84036903</v>
      </c>
    </row>
    <row r="8" spans="1:7" ht="15.75">
      <c r="A8" s="37" t="s">
        <v>57</v>
      </c>
      <c r="B8" s="110">
        <v>1160000</v>
      </c>
      <c r="C8" s="110">
        <v>1160000</v>
      </c>
      <c r="D8" s="110">
        <v>0</v>
      </c>
      <c r="E8" s="110">
        <v>0</v>
      </c>
      <c r="F8" s="138">
        <f t="shared" si="0"/>
        <v>1160000</v>
      </c>
      <c r="G8" s="138">
        <f t="shared" si="1"/>
        <v>1160000</v>
      </c>
    </row>
    <row r="9" spans="1:7" ht="15.75">
      <c r="A9" s="111" t="s">
        <v>58</v>
      </c>
      <c r="B9" s="110">
        <v>100371542</v>
      </c>
      <c r="C9" s="110">
        <v>66016750</v>
      </c>
      <c r="D9" s="110">
        <v>0</v>
      </c>
      <c r="E9" s="110">
        <v>0</v>
      </c>
      <c r="F9" s="138">
        <f t="shared" si="0"/>
        <v>100371542</v>
      </c>
      <c r="G9" s="138">
        <f t="shared" si="1"/>
        <v>66016750</v>
      </c>
    </row>
    <row r="10" spans="1:7" ht="15.75">
      <c r="A10" s="37" t="s">
        <v>59</v>
      </c>
      <c r="B10" s="110">
        <v>133458720</v>
      </c>
      <c r="C10" s="110">
        <v>137536320</v>
      </c>
      <c r="D10" s="110">
        <v>0</v>
      </c>
      <c r="E10" s="110">
        <v>0</v>
      </c>
      <c r="F10" s="138">
        <f t="shared" si="0"/>
        <v>133458720</v>
      </c>
      <c r="G10" s="138">
        <f t="shared" si="1"/>
        <v>137536320</v>
      </c>
    </row>
    <row r="11" spans="1:7" ht="15.75">
      <c r="A11" s="37" t="s">
        <v>60</v>
      </c>
      <c r="B11" s="110">
        <v>2134000</v>
      </c>
      <c r="C11" s="110">
        <v>2134000</v>
      </c>
      <c r="D11" s="110">
        <v>0</v>
      </c>
      <c r="E11" s="110">
        <v>0</v>
      </c>
      <c r="F11" s="138">
        <f t="shared" si="0"/>
        <v>2134000</v>
      </c>
      <c r="G11" s="138">
        <f t="shared" si="1"/>
        <v>2134000</v>
      </c>
    </row>
    <row r="12" spans="1:7" ht="15.75">
      <c r="A12" s="37" t="s">
        <v>61</v>
      </c>
      <c r="B12" s="110">
        <v>0</v>
      </c>
      <c r="C12" s="110"/>
      <c r="D12" s="110">
        <v>0</v>
      </c>
      <c r="E12" s="110">
        <v>0</v>
      </c>
      <c r="F12" s="138">
        <f t="shared" si="0"/>
        <v>0</v>
      </c>
      <c r="G12" s="138">
        <f t="shared" si="1"/>
        <v>0</v>
      </c>
    </row>
    <row r="13" spans="1:7" ht="15.75">
      <c r="A13" s="38" t="s">
        <v>53</v>
      </c>
      <c r="B13" s="110">
        <f>SUM(B5:B12)</f>
        <v>348389736</v>
      </c>
      <c r="C13" s="110">
        <f>SUM(C5:C12)</f>
        <v>329340898</v>
      </c>
      <c r="D13" s="110">
        <f>SUM(D5:D12)</f>
        <v>0</v>
      </c>
      <c r="E13" s="110">
        <f>SUM(E5:E12)</f>
        <v>7052000</v>
      </c>
      <c r="F13" s="138">
        <f t="shared" si="0"/>
        <v>348389736</v>
      </c>
      <c r="G13" s="138">
        <f t="shared" si="1"/>
        <v>336392898</v>
      </c>
    </row>
    <row r="14" spans="1:7" ht="15.75">
      <c r="A14" s="60" t="s">
        <v>468</v>
      </c>
      <c r="B14" s="110">
        <v>1776716</v>
      </c>
      <c r="C14" s="110">
        <v>8828716</v>
      </c>
      <c r="D14" s="110">
        <v>0</v>
      </c>
      <c r="E14" s="110">
        <v>0</v>
      </c>
      <c r="F14" s="138">
        <f t="shared" si="0"/>
        <v>1776716</v>
      </c>
      <c r="G14" s="138">
        <f t="shared" si="1"/>
        <v>8828716</v>
      </c>
    </row>
    <row r="15" spans="1:7" ht="15.75">
      <c r="A15" s="55" t="s">
        <v>441</v>
      </c>
      <c r="B15" s="110">
        <f>SUM(B13:B14)</f>
        <v>350166452</v>
      </c>
      <c r="C15" s="110">
        <f>SUM(C13:C14)</f>
        <v>338169614</v>
      </c>
      <c r="D15" s="110">
        <f>SUM(D13:D14)</f>
        <v>0</v>
      </c>
      <c r="E15" s="110">
        <f>SUM(E13:E14)</f>
        <v>7052000</v>
      </c>
      <c r="F15" s="138">
        <f t="shared" si="0"/>
        <v>350166452</v>
      </c>
      <c r="G15" s="138">
        <f t="shared" si="1"/>
        <v>345221614</v>
      </c>
    </row>
    <row r="16" spans="1:7" ht="15.75">
      <c r="A16" s="111" t="s">
        <v>487</v>
      </c>
      <c r="B16" s="110">
        <v>50436455</v>
      </c>
      <c r="C16" s="110">
        <v>38386813</v>
      </c>
      <c r="D16" s="110">
        <v>0</v>
      </c>
      <c r="E16" s="110">
        <v>0</v>
      </c>
      <c r="F16" s="138">
        <f t="shared" si="0"/>
        <v>50436455</v>
      </c>
      <c r="G16" s="138">
        <f t="shared" si="1"/>
        <v>38386813</v>
      </c>
    </row>
    <row r="17" spans="1:7" ht="15.75">
      <c r="A17" s="37" t="s">
        <v>63</v>
      </c>
      <c r="B17" s="110">
        <v>62631570</v>
      </c>
      <c r="C17" s="110">
        <v>62631570</v>
      </c>
      <c r="D17" s="110">
        <v>0</v>
      </c>
      <c r="E17" s="110">
        <v>0</v>
      </c>
      <c r="F17" s="138">
        <f t="shared" si="0"/>
        <v>62631570</v>
      </c>
      <c r="G17" s="138">
        <f t="shared" si="1"/>
        <v>62631570</v>
      </c>
    </row>
    <row r="18" spans="1:7" ht="15.75">
      <c r="A18" s="37" t="s">
        <v>64</v>
      </c>
      <c r="B18" s="110">
        <v>36900000</v>
      </c>
      <c r="C18" s="110">
        <v>34600000</v>
      </c>
      <c r="D18" s="110">
        <v>0</v>
      </c>
      <c r="E18" s="110">
        <v>0</v>
      </c>
      <c r="F18" s="138">
        <f t="shared" si="0"/>
        <v>36900000</v>
      </c>
      <c r="G18" s="138">
        <f t="shared" si="1"/>
        <v>34600000</v>
      </c>
    </row>
    <row r="19" spans="1:7" ht="15.75">
      <c r="A19" s="37" t="s">
        <v>65</v>
      </c>
      <c r="B19" s="110">
        <v>32161182</v>
      </c>
      <c r="C19" s="110">
        <v>34513986</v>
      </c>
      <c r="D19" s="110">
        <v>0</v>
      </c>
      <c r="E19" s="110">
        <v>0</v>
      </c>
      <c r="F19" s="138">
        <f t="shared" si="0"/>
        <v>32161182</v>
      </c>
      <c r="G19" s="138">
        <f t="shared" si="1"/>
        <v>34513986</v>
      </c>
    </row>
    <row r="20" spans="1:7" ht="15.75">
      <c r="A20" s="37" t="s">
        <v>66</v>
      </c>
      <c r="B20" s="110">
        <v>0</v>
      </c>
      <c r="C20" s="110">
        <v>0</v>
      </c>
      <c r="D20" s="110">
        <v>0</v>
      </c>
      <c r="E20" s="110">
        <v>0</v>
      </c>
      <c r="F20" s="138">
        <f t="shared" si="0"/>
        <v>0</v>
      </c>
      <c r="G20" s="138">
        <f t="shared" si="1"/>
        <v>0</v>
      </c>
    </row>
    <row r="21" spans="1:7" ht="15.75">
      <c r="A21" s="37" t="s">
        <v>67</v>
      </c>
      <c r="B21" s="110">
        <v>0</v>
      </c>
      <c r="C21" s="110">
        <v>0</v>
      </c>
      <c r="D21" s="110">
        <v>0</v>
      </c>
      <c r="E21" s="110">
        <v>0</v>
      </c>
      <c r="F21" s="138">
        <f t="shared" si="0"/>
        <v>0</v>
      </c>
      <c r="G21" s="138">
        <f t="shared" si="1"/>
        <v>0</v>
      </c>
    </row>
    <row r="22" spans="1:7" ht="15.75">
      <c r="A22" s="37" t="s">
        <v>68</v>
      </c>
      <c r="B22" s="110">
        <v>0</v>
      </c>
      <c r="C22" s="110">
        <v>0</v>
      </c>
      <c r="D22" s="110">
        <v>0</v>
      </c>
      <c r="E22" s="110">
        <v>0</v>
      </c>
      <c r="F22" s="138">
        <f t="shared" si="0"/>
        <v>0</v>
      </c>
      <c r="G22" s="138">
        <f t="shared" si="1"/>
        <v>0</v>
      </c>
    </row>
    <row r="23" spans="1:7" ht="15.75">
      <c r="A23" s="38" t="s">
        <v>62</v>
      </c>
      <c r="B23" s="110">
        <f>SUM(B16:B22)</f>
        <v>182129207</v>
      </c>
      <c r="C23" s="110">
        <f>SUM(C16:C22)</f>
        <v>170132369</v>
      </c>
      <c r="D23" s="110">
        <f>SUM(D16:D22)</f>
        <v>0</v>
      </c>
      <c r="E23" s="110">
        <f>SUM(E16:E22)</f>
        <v>0</v>
      </c>
      <c r="F23" s="138">
        <f t="shared" si="0"/>
        <v>182129207</v>
      </c>
      <c r="G23" s="138">
        <f t="shared" si="1"/>
        <v>170132369</v>
      </c>
    </row>
    <row r="24" spans="1:7" ht="15.75">
      <c r="A24" s="38" t="s">
        <v>69</v>
      </c>
      <c r="B24" s="110">
        <v>168037245</v>
      </c>
      <c r="C24" s="110">
        <v>168037245</v>
      </c>
      <c r="D24" s="110">
        <v>0</v>
      </c>
      <c r="E24" s="110">
        <v>7052000</v>
      </c>
      <c r="F24" s="138">
        <f t="shared" si="0"/>
        <v>168037245</v>
      </c>
      <c r="G24" s="138">
        <f t="shared" si="1"/>
        <v>175089245</v>
      </c>
    </row>
    <row r="25" spans="1:7" ht="15.75">
      <c r="A25" s="55" t="s">
        <v>442</v>
      </c>
      <c r="B25" s="110">
        <f>SUM(B23:B24)</f>
        <v>350166452</v>
      </c>
      <c r="C25" s="110">
        <f>SUM(C23:C24)</f>
        <v>338169614</v>
      </c>
      <c r="D25" s="110">
        <f>SUM(D23:D24)</f>
        <v>0</v>
      </c>
      <c r="E25" s="110">
        <f>SUM(E23:E24)</f>
        <v>7052000</v>
      </c>
      <c r="F25" s="138">
        <f t="shared" si="0"/>
        <v>350166452</v>
      </c>
      <c r="G25" s="138">
        <f t="shared" si="1"/>
        <v>345221614</v>
      </c>
    </row>
    <row r="26" spans="1:6" ht="15">
      <c r="A26" s="109"/>
      <c r="B26" s="109"/>
      <c r="C26" s="4"/>
      <c r="D26" s="4"/>
      <c r="E26" s="4"/>
      <c r="F26" s="4"/>
    </row>
    <row r="27" spans="1:6" ht="15">
      <c r="A27" s="116"/>
      <c r="B27" s="109"/>
      <c r="C27" s="4"/>
      <c r="D27" s="4"/>
      <c r="E27" s="4"/>
      <c r="F27" s="4"/>
    </row>
    <row r="28" spans="1:6" ht="15">
      <c r="A28" s="117"/>
      <c r="B28" s="4"/>
      <c r="C28" s="4"/>
      <c r="D28" s="4"/>
      <c r="E28" s="4"/>
      <c r="F28" s="4"/>
    </row>
    <row r="29" spans="1:2" ht="15">
      <c r="A29" s="118"/>
      <c r="B29" s="19"/>
    </row>
    <row r="30" spans="1:2" ht="15">
      <c r="A30" s="109"/>
      <c r="B30" s="19"/>
    </row>
    <row r="31" spans="1:2" ht="15">
      <c r="A31" s="118"/>
      <c r="B31" s="118"/>
    </row>
    <row r="32" spans="1:2" ht="15">
      <c r="A32" s="118"/>
      <c r="B32" s="118"/>
    </row>
    <row r="33" spans="1:2" ht="15">
      <c r="A33" s="118"/>
      <c r="B33" s="118"/>
    </row>
    <row r="34" spans="1:2" ht="15">
      <c r="A34" s="119"/>
      <c r="B34" s="19"/>
    </row>
    <row r="35" spans="1:2" ht="15">
      <c r="A35" s="118"/>
      <c r="B35" s="19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6" sqref="G6"/>
    </sheetView>
  </sheetViews>
  <sheetFormatPr defaultColWidth="9.140625" defaultRowHeight="15"/>
  <cols>
    <col min="1" max="1" width="53.57421875" style="108" customWidth="1"/>
    <col min="2" max="2" width="9.140625" style="108" customWidth="1"/>
    <col min="3" max="3" width="14.421875" style="108" customWidth="1"/>
    <col min="4" max="4" width="18.28125" style="108" customWidth="1"/>
    <col min="5" max="16384" width="9.140625" style="108" customWidth="1"/>
  </cols>
  <sheetData>
    <row r="1" spans="1:3" ht="42" customHeight="1">
      <c r="A1" s="184" t="s">
        <v>525</v>
      </c>
      <c r="B1" s="185"/>
      <c r="C1" s="185"/>
    </row>
    <row r="2" spans="1:3" ht="26.25" customHeight="1">
      <c r="A2" s="187" t="s">
        <v>508</v>
      </c>
      <c r="B2" s="185"/>
      <c r="C2" s="185"/>
    </row>
    <row r="3" spans="2:4" ht="15">
      <c r="B3" s="196" t="s">
        <v>542</v>
      </c>
      <c r="C3" s="196"/>
      <c r="D3" s="197"/>
    </row>
    <row r="4" spans="1:4" ht="50.25" customHeight="1">
      <c r="A4" s="60" t="s">
        <v>30</v>
      </c>
      <c r="B4" s="3" t="s">
        <v>71</v>
      </c>
      <c r="C4" s="162" t="s">
        <v>532</v>
      </c>
      <c r="D4" s="162" t="s">
        <v>522</v>
      </c>
    </row>
    <row r="5" spans="1:4" ht="15">
      <c r="A5" s="5" t="s">
        <v>464</v>
      </c>
      <c r="B5" s="5" t="s">
        <v>274</v>
      </c>
      <c r="C5" s="127"/>
      <c r="D5" s="127"/>
    </row>
    <row r="6" spans="1:4" ht="15">
      <c r="A6" s="5" t="s">
        <v>465</v>
      </c>
      <c r="B6" s="5" t="s">
        <v>274</v>
      </c>
      <c r="C6" s="127"/>
      <c r="D6" s="127"/>
    </row>
    <row r="7" spans="1:4" ht="15">
      <c r="A7" s="5" t="s">
        <v>466</v>
      </c>
      <c r="B7" s="5" t="s">
        <v>274</v>
      </c>
      <c r="C7" s="127">
        <v>1600000</v>
      </c>
      <c r="D7" s="127">
        <v>1600000</v>
      </c>
    </row>
    <row r="8" spans="1:4" ht="15">
      <c r="A8" s="5" t="s">
        <v>467</v>
      </c>
      <c r="B8" s="5" t="s">
        <v>274</v>
      </c>
      <c r="C8" s="127"/>
      <c r="D8" s="127"/>
    </row>
    <row r="9" spans="1:4" ht="15">
      <c r="A9" s="7" t="s">
        <v>416</v>
      </c>
      <c r="B9" s="8" t="s">
        <v>274</v>
      </c>
      <c r="C9" s="127">
        <f>SUM(C5:C8)</f>
        <v>1600000</v>
      </c>
      <c r="D9" s="127">
        <f>SUM(D5:D8)</f>
        <v>1600000</v>
      </c>
    </row>
    <row r="10" spans="1:4" ht="15">
      <c r="A10" s="5" t="s">
        <v>417</v>
      </c>
      <c r="B10" s="6" t="s">
        <v>275</v>
      </c>
      <c r="C10" s="127">
        <v>33000000</v>
      </c>
      <c r="D10" s="127">
        <v>33000000</v>
      </c>
    </row>
    <row r="11" spans="1:4" ht="27">
      <c r="A11" s="47" t="s">
        <v>488</v>
      </c>
      <c r="B11" s="47" t="s">
        <v>275</v>
      </c>
      <c r="C11" s="127">
        <v>33000000</v>
      </c>
      <c r="D11" s="127">
        <v>33000000</v>
      </c>
    </row>
    <row r="12" spans="1:4" ht="27">
      <c r="A12" s="47" t="s">
        <v>489</v>
      </c>
      <c r="B12" s="47" t="s">
        <v>275</v>
      </c>
      <c r="C12" s="127">
        <v>0</v>
      </c>
      <c r="D12" s="127">
        <v>0</v>
      </c>
    </row>
    <row r="13" spans="1:4" ht="15">
      <c r="A13" s="5" t="s">
        <v>419</v>
      </c>
      <c r="B13" s="6" t="s">
        <v>279</v>
      </c>
      <c r="C13" s="127">
        <v>2300000</v>
      </c>
      <c r="D13" s="127">
        <v>0</v>
      </c>
    </row>
    <row r="14" spans="1:4" ht="27">
      <c r="A14" s="47" t="s">
        <v>490</v>
      </c>
      <c r="B14" s="47" t="s">
        <v>279</v>
      </c>
      <c r="C14" s="127">
        <v>0</v>
      </c>
      <c r="D14" s="127">
        <v>0</v>
      </c>
    </row>
    <row r="15" spans="1:4" ht="27">
      <c r="A15" s="47" t="s">
        <v>491</v>
      </c>
      <c r="B15" s="47" t="s">
        <v>279</v>
      </c>
      <c r="C15" s="127">
        <v>2300000</v>
      </c>
      <c r="D15" s="127">
        <v>0</v>
      </c>
    </row>
    <row r="16" spans="1:4" ht="15">
      <c r="A16" s="47" t="s">
        <v>492</v>
      </c>
      <c r="B16" s="47" t="s">
        <v>279</v>
      </c>
      <c r="C16" s="127"/>
      <c r="D16" s="127"/>
    </row>
    <row r="17" spans="1:4" ht="15">
      <c r="A17" s="47" t="s">
        <v>493</v>
      </c>
      <c r="B17" s="47" t="s">
        <v>279</v>
      </c>
      <c r="C17" s="127"/>
      <c r="D17" s="127"/>
    </row>
    <row r="18" spans="1:4" ht="15">
      <c r="A18" s="5" t="s">
        <v>494</v>
      </c>
      <c r="B18" s="6" t="s">
        <v>280</v>
      </c>
      <c r="C18" s="127">
        <v>0</v>
      </c>
      <c r="D18" s="127">
        <v>0</v>
      </c>
    </row>
    <row r="19" spans="1:4" ht="15">
      <c r="A19" s="47" t="s">
        <v>495</v>
      </c>
      <c r="B19" s="47" t="s">
        <v>280</v>
      </c>
      <c r="C19" s="127"/>
      <c r="D19" s="127"/>
    </row>
    <row r="20" spans="1:4" ht="15">
      <c r="A20" s="47" t="s">
        <v>496</v>
      </c>
      <c r="B20" s="47" t="s">
        <v>280</v>
      </c>
      <c r="C20" s="127"/>
      <c r="D20" s="127"/>
    </row>
    <row r="21" spans="1:4" ht="15">
      <c r="A21" s="7" t="s">
        <v>448</v>
      </c>
      <c r="B21" s="8" t="s">
        <v>281</v>
      </c>
      <c r="C21" s="127">
        <v>35300000</v>
      </c>
      <c r="D21" s="127">
        <v>33000000</v>
      </c>
    </row>
    <row r="22" spans="1:4" ht="15">
      <c r="A22" s="5" t="s">
        <v>497</v>
      </c>
      <c r="B22" s="5" t="s">
        <v>282</v>
      </c>
      <c r="C22" s="127">
        <v>0</v>
      </c>
      <c r="D22" s="127">
        <v>0</v>
      </c>
    </row>
    <row r="23" spans="1:4" ht="15">
      <c r="A23" s="5" t="s">
        <v>498</v>
      </c>
      <c r="B23" s="5" t="s">
        <v>282</v>
      </c>
      <c r="C23" s="127"/>
      <c r="D23" s="127"/>
    </row>
    <row r="24" spans="1:4" ht="15">
      <c r="A24" s="5" t="s">
        <v>499</v>
      </c>
      <c r="B24" s="5" t="s">
        <v>282</v>
      </c>
      <c r="C24" s="127"/>
      <c r="D24" s="127"/>
    </row>
    <row r="25" spans="1:4" ht="15">
      <c r="A25" s="5" t="s">
        <v>500</v>
      </c>
      <c r="B25" s="5" t="s">
        <v>282</v>
      </c>
      <c r="C25" s="127"/>
      <c r="D25" s="127"/>
    </row>
    <row r="26" spans="1:4" ht="15">
      <c r="A26" s="5" t="s">
        <v>501</v>
      </c>
      <c r="B26" s="5" t="s">
        <v>282</v>
      </c>
      <c r="C26" s="127"/>
      <c r="D26" s="127"/>
    </row>
    <row r="27" spans="1:4" ht="15">
      <c r="A27" s="5" t="s">
        <v>502</v>
      </c>
      <c r="B27" s="5" t="s">
        <v>282</v>
      </c>
      <c r="C27" s="127"/>
      <c r="D27" s="127"/>
    </row>
    <row r="28" spans="1:4" ht="15">
      <c r="A28" s="5" t="s">
        <v>503</v>
      </c>
      <c r="B28" s="5" t="s">
        <v>282</v>
      </c>
      <c r="C28" s="127"/>
      <c r="D28" s="127"/>
    </row>
    <row r="29" spans="1:4" ht="15">
      <c r="A29" s="5" t="s">
        <v>509</v>
      </c>
      <c r="B29" s="5" t="s">
        <v>282</v>
      </c>
      <c r="C29" s="127">
        <v>0</v>
      </c>
      <c r="D29" s="127">
        <v>0</v>
      </c>
    </row>
    <row r="30" spans="1:4" ht="60">
      <c r="A30" s="5" t="s">
        <v>504</v>
      </c>
      <c r="B30" s="5" t="s">
        <v>282</v>
      </c>
      <c r="C30" s="127"/>
      <c r="D30" s="127"/>
    </row>
    <row r="31" spans="1:4" ht="15">
      <c r="A31" s="5" t="s">
        <v>421</v>
      </c>
      <c r="B31" s="5" t="s">
        <v>282</v>
      </c>
      <c r="C31" s="127">
        <v>0</v>
      </c>
      <c r="D31" s="127">
        <v>0</v>
      </c>
    </row>
    <row r="32" spans="1:4" ht="15">
      <c r="A32" s="5" t="s">
        <v>505</v>
      </c>
      <c r="B32" s="5" t="s">
        <v>282</v>
      </c>
      <c r="C32" s="127">
        <v>0</v>
      </c>
      <c r="D32" s="127">
        <v>0</v>
      </c>
    </row>
    <row r="33" spans="1:4" ht="15">
      <c r="A33" s="7" t="s">
        <v>421</v>
      </c>
      <c r="B33" s="8" t="s">
        <v>282</v>
      </c>
      <c r="C33" s="127">
        <f>SUM(C22:C32)</f>
        <v>0</v>
      </c>
      <c r="D33" s="127">
        <f>SUM(D22:D32)</f>
        <v>0</v>
      </c>
    </row>
  </sheetData>
  <sheetProtection/>
  <mergeCells count="3">
    <mergeCell ref="A1:C1"/>
    <mergeCell ref="A2:C2"/>
    <mergeCell ref="B3:D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2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75.421875" style="108" customWidth="1"/>
    <col min="2" max="2" width="12.421875" style="108" customWidth="1"/>
    <col min="3" max="3" width="19.00390625" style="108" customWidth="1"/>
    <col min="4" max="4" width="19.57421875" style="108" customWidth="1"/>
    <col min="5" max="16384" width="9.140625" style="108" customWidth="1"/>
  </cols>
  <sheetData>
    <row r="1" spans="1:4" ht="23.25" customHeight="1">
      <c r="A1" s="184" t="s">
        <v>525</v>
      </c>
      <c r="B1" s="185"/>
      <c r="C1" s="185"/>
      <c r="D1" s="185"/>
    </row>
    <row r="2" spans="1:4" ht="25.5" customHeight="1">
      <c r="A2" s="194" t="s">
        <v>516</v>
      </c>
      <c r="B2" s="185"/>
      <c r="C2" s="185"/>
      <c r="D2" s="185"/>
    </row>
    <row r="3" spans="1:4" ht="21.75" customHeight="1">
      <c r="A3" s="57"/>
      <c r="B3" s="123"/>
      <c r="C3" s="123"/>
      <c r="D3" s="123"/>
    </row>
    <row r="4" spans="1:4" ht="20.25" customHeight="1">
      <c r="A4" s="4"/>
      <c r="C4" s="197" t="s">
        <v>543</v>
      </c>
      <c r="D4" s="198"/>
    </row>
    <row r="5" spans="1:4" ht="29.25" customHeight="1">
      <c r="A5" s="60" t="s">
        <v>70</v>
      </c>
      <c r="B5" s="3" t="s">
        <v>71</v>
      </c>
      <c r="C5" s="152" t="s">
        <v>533</v>
      </c>
      <c r="D5" s="152" t="s">
        <v>534</v>
      </c>
    </row>
    <row r="6" spans="1:4" ht="38.25" customHeight="1">
      <c r="A6" s="56" t="s">
        <v>519</v>
      </c>
      <c r="B6" s="5" t="s">
        <v>517</v>
      </c>
      <c r="C6" s="23">
        <v>588240</v>
      </c>
      <c r="D6" s="23">
        <v>461020</v>
      </c>
    </row>
    <row r="7" spans="1:4" ht="49.5" customHeight="1">
      <c r="A7" s="56" t="s">
        <v>520</v>
      </c>
      <c r="B7" s="5" t="s">
        <v>518</v>
      </c>
      <c r="C7" s="23">
        <v>4210570</v>
      </c>
      <c r="D7" s="23">
        <v>4689799</v>
      </c>
    </row>
    <row r="8" spans="1:4" ht="22.5" customHeight="1">
      <c r="A8" s="38" t="s">
        <v>50</v>
      </c>
      <c r="B8" s="38"/>
      <c r="C8" s="23">
        <f>SUM(C6:C7)</f>
        <v>4798810</v>
      </c>
      <c r="D8" s="23">
        <f>SUM(D6:D7)</f>
        <v>5150819</v>
      </c>
    </row>
  </sheetData>
  <sheetProtection/>
  <mergeCells count="3">
    <mergeCell ref="A1:D1"/>
    <mergeCell ref="A2:D2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I2" sqref="I2:J2"/>
    </sheetView>
  </sheetViews>
  <sheetFormatPr defaultColWidth="9.140625" defaultRowHeight="15"/>
  <cols>
    <col min="1" max="1" width="9.140625" style="61" customWidth="1"/>
    <col min="2" max="2" width="41.00390625" style="61" customWidth="1"/>
    <col min="3" max="3" width="12.8515625" style="61" customWidth="1"/>
    <col min="4" max="5" width="9.140625" style="61" customWidth="1"/>
    <col min="6" max="6" width="10.57421875" style="61" customWidth="1"/>
    <col min="7" max="8" width="9.140625" style="61" customWidth="1"/>
    <col min="9" max="9" width="9.8515625" style="61" customWidth="1"/>
    <col min="10" max="10" width="11.28125" style="61" customWidth="1"/>
    <col min="11" max="16384" width="9.140625" style="61" customWidth="1"/>
  </cols>
  <sheetData>
    <row r="1" spans="2:10" ht="12.75">
      <c r="B1" s="174" t="s">
        <v>480</v>
      </c>
      <c r="C1" s="174"/>
      <c r="D1" s="174"/>
      <c r="E1" s="174"/>
      <c r="F1" s="174"/>
      <c r="G1" s="174"/>
      <c r="H1" s="174"/>
      <c r="I1" s="174"/>
      <c r="J1" s="174"/>
    </row>
    <row r="2" spans="7:10" ht="13.5" thickBot="1">
      <c r="G2" s="107" t="s">
        <v>463</v>
      </c>
      <c r="I2" s="175" t="s">
        <v>481</v>
      </c>
      <c r="J2" s="175"/>
    </row>
    <row r="3" spans="2:10" ht="12.75">
      <c r="B3" s="178"/>
      <c r="C3" s="179"/>
      <c r="D3" s="176" t="s">
        <v>47</v>
      </c>
      <c r="E3" s="182"/>
      <c r="F3" s="62" t="s">
        <v>476</v>
      </c>
      <c r="G3" s="182"/>
      <c r="H3" s="176" t="s">
        <v>52</v>
      </c>
      <c r="I3" s="63" t="s">
        <v>52</v>
      </c>
      <c r="J3" s="169"/>
    </row>
    <row r="4" spans="2:10" ht="13.5" thickBot="1">
      <c r="B4" s="180"/>
      <c r="C4" s="181"/>
      <c r="D4" s="177"/>
      <c r="E4" s="183"/>
      <c r="F4" s="64" t="s">
        <v>470</v>
      </c>
      <c r="G4" s="183"/>
      <c r="H4" s="177"/>
      <c r="I4" s="65" t="s">
        <v>32</v>
      </c>
      <c r="J4" s="170"/>
    </row>
    <row r="5" spans="2:10" ht="12.75">
      <c r="B5" s="66"/>
      <c r="C5" s="67"/>
      <c r="D5" s="68"/>
      <c r="E5" s="69"/>
      <c r="F5" s="68"/>
      <c r="G5" s="69"/>
      <c r="H5" s="68"/>
      <c r="I5" s="68"/>
      <c r="J5" s="171"/>
    </row>
    <row r="6" spans="2:10" ht="12.75">
      <c r="B6" s="70" t="s">
        <v>40</v>
      </c>
      <c r="C6" s="71"/>
      <c r="D6" s="72"/>
      <c r="E6" s="73"/>
      <c r="F6" s="72"/>
      <c r="G6" s="73"/>
      <c r="H6" s="72">
        <f>SUM(D6:G6)</f>
        <v>0</v>
      </c>
      <c r="I6" s="74">
        <f>SUM(H6)</f>
        <v>0</v>
      </c>
      <c r="J6" s="172"/>
    </row>
    <row r="7" spans="2:10" ht="12.75">
      <c r="B7" s="70"/>
      <c r="C7" s="71"/>
      <c r="D7" s="72"/>
      <c r="E7" s="73"/>
      <c r="F7" s="72"/>
      <c r="G7" s="73"/>
      <c r="H7" s="72"/>
      <c r="I7" s="74"/>
      <c r="J7" s="172"/>
    </row>
    <row r="8" spans="2:10" ht="12.75">
      <c r="B8" s="70" t="s">
        <v>41</v>
      </c>
      <c r="C8" s="71"/>
      <c r="D8" s="72"/>
      <c r="E8" s="73"/>
      <c r="F8" s="72"/>
      <c r="G8" s="73"/>
      <c r="H8" s="72">
        <f>SUM(D8:G8)</f>
        <v>0</v>
      </c>
      <c r="I8" s="74">
        <f>SUM(H8)</f>
        <v>0</v>
      </c>
      <c r="J8" s="172"/>
    </row>
    <row r="9" spans="2:10" ht="12.75">
      <c r="B9" s="70"/>
      <c r="C9" s="71"/>
      <c r="D9" s="72"/>
      <c r="E9" s="73"/>
      <c r="F9" s="72"/>
      <c r="G9" s="73"/>
      <c r="H9" s="72"/>
      <c r="I9" s="74"/>
      <c r="J9" s="172"/>
    </row>
    <row r="10" spans="2:10" ht="12.75">
      <c r="B10" s="70" t="s">
        <v>42</v>
      </c>
      <c r="C10" s="71"/>
      <c r="D10" s="72"/>
      <c r="E10" s="73"/>
      <c r="F10" s="72"/>
      <c r="G10" s="73"/>
      <c r="H10" s="72">
        <f>SUM(D10:G10)</f>
        <v>0</v>
      </c>
      <c r="I10" s="74">
        <f>SUM(H10)</f>
        <v>0</v>
      </c>
      <c r="J10" s="172"/>
    </row>
    <row r="11" spans="2:10" ht="12.75">
      <c r="B11" s="75" t="s">
        <v>33</v>
      </c>
      <c r="C11" s="76"/>
      <c r="D11" s="77"/>
      <c r="E11" s="78"/>
      <c r="F11" s="77"/>
      <c r="G11" s="78"/>
      <c r="H11" s="77"/>
      <c r="I11" s="74"/>
      <c r="J11" s="172"/>
    </row>
    <row r="12" spans="2:10" ht="12.75">
      <c r="B12" s="75" t="s">
        <v>34</v>
      </c>
      <c r="C12" s="76"/>
      <c r="D12" s="77"/>
      <c r="E12" s="78"/>
      <c r="F12" s="77"/>
      <c r="G12" s="78"/>
      <c r="H12" s="77"/>
      <c r="I12" s="74"/>
      <c r="J12" s="172"/>
    </row>
    <row r="13" spans="2:10" ht="12.75">
      <c r="B13" s="75" t="s">
        <v>35</v>
      </c>
      <c r="C13" s="76"/>
      <c r="D13" s="77"/>
      <c r="E13" s="78"/>
      <c r="F13" s="77"/>
      <c r="G13" s="78"/>
      <c r="H13" s="77"/>
      <c r="I13" s="74"/>
      <c r="J13" s="172"/>
    </row>
    <row r="14" spans="2:10" ht="12.75">
      <c r="B14" s="75"/>
      <c r="C14" s="76"/>
      <c r="D14" s="77"/>
      <c r="E14" s="78"/>
      <c r="F14" s="77"/>
      <c r="G14" s="78"/>
      <c r="H14" s="77"/>
      <c r="I14" s="74"/>
      <c r="J14" s="172"/>
    </row>
    <row r="15" spans="2:10" ht="12.75">
      <c r="B15" s="75"/>
      <c r="C15" s="71"/>
      <c r="D15" s="77"/>
      <c r="E15" s="73"/>
      <c r="F15" s="72"/>
      <c r="G15" s="73"/>
      <c r="H15" s="72"/>
      <c r="I15" s="74"/>
      <c r="J15" s="172"/>
    </row>
    <row r="16" spans="2:10" ht="12.75">
      <c r="B16" s="79" t="s">
        <v>477</v>
      </c>
      <c r="C16" s="80"/>
      <c r="D16" s="81"/>
      <c r="E16" s="82"/>
      <c r="F16" s="81"/>
      <c r="G16" s="82"/>
      <c r="H16" s="81">
        <f>SUM(D16:G16)</f>
        <v>0</v>
      </c>
      <c r="I16" s="74">
        <f>SUM(H16)</f>
        <v>0</v>
      </c>
      <c r="J16" s="172"/>
    </row>
    <row r="17" spans="2:10" ht="12.75">
      <c r="B17" s="79"/>
      <c r="C17" s="80"/>
      <c r="D17" s="81"/>
      <c r="E17" s="82"/>
      <c r="F17" s="81"/>
      <c r="G17" s="82"/>
      <c r="H17" s="81"/>
      <c r="I17" s="74"/>
      <c r="J17" s="172"/>
    </row>
    <row r="18" spans="2:10" ht="12.75">
      <c r="B18" s="101" t="s">
        <v>469</v>
      </c>
      <c r="C18" s="80"/>
      <c r="D18" s="113"/>
      <c r="E18" s="82"/>
      <c r="F18" s="81"/>
      <c r="G18" s="82"/>
      <c r="H18" s="81">
        <f>SUM(D18:G18)</f>
        <v>0</v>
      </c>
      <c r="I18" s="74">
        <f>SUM(H18)</f>
        <v>0</v>
      </c>
      <c r="J18" s="172"/>
    </row>
    <row r="19" spans="2:10" ht="12.75">
      <c r="B19" s="101"/>
      <c r="C19" s="80"/>
      <c r="D19" s="112"/>
      <c r="E19" s="82"/>
      <c r="F19" s="81"/>
      <c r="G19" s="82"/>
      <c r="H19" s="81"/>
      <c r="I19" s="74"/>
      <c r="J19" s="172"/>
    </row>
    <row r="20" spans="2:10" ht="12.75">
      <c r="B20" s="101" t="s">
        <v>471</v>
      </c>
      <c r="C20" s="71"/>
      <c r="D20" s="77"/>
      <c r="E20" s="73"/>
      <c r="F20" s="72"/>
      <c r="G20" s="73"/>
      <c r="H20" s="72">
        <f>SUM(D20:G20)</f>
        <v>0</v>
      </c>
      <c r="I20" s="74">
        <f>SUM(H20)</f>
        <v>0</v>
      </c>
      <c r="J20" s="172"/>
    </row>
    <row r="21" spans="2:10" ht="12.75">
      <c r="B21" s="70"/>
      <c r="C21" s="71"/>
      <c r="D21" s="72"/>
      <c r="E21" s="73"/>
      <c r="F21" s="72"/>
      <c r="G21" s="73"/>
      <c r="H21" s="72"/>
      <c r="I21" s="74"/>
      <c r="J21" s="172"/>
    </row>
    <row r="22" spans="2:10" ht="12.75">
      <c r="B22" s="70" t="s">
        <v>43</v>
      </c>
      <c r="C22" s="71"/>
      <c r="D22" s="81"/>
      <c r="E22" s="73"/>
      <c r="F22" s="72">
        <v>0</v>
      </c>
      <c r="G22" s="73"/>
      <c r="H22" s="72">
        <f>SUM(D22:G22)</f>
        <v>0</v>
      </c>
      <c r="I22" s="74">
        <v>0</v>
      </c>
      <c r="J22" s="172"/>
    </row>
    <row r="23" spans="2:10" ht="13.5" thickBot="1">
      <c r="B23" s="83"/>
      <c r="C23" s="84"/>
      <c r="D23" s="85"/>
      <c r="E23" s="86"/>
      <c r="F23" s="85"/>
      <c r="G23" s="86"/>
      <c r="H23" s="85"/>
      <c r="I23" s="87"/>
      <c r="J23" s="173"/>
    </row>
    <row r="24" spans="2:10" ht="13.5" thickBot="1">
      <c r="B24" s="88" t="s">
        <v>36</v>
      </c>
      <c r="C24" s="89"/>
      <c r="D24" s="90">
        <f>SUM(D5:D23)</f>
        <v>0</v>
      </c>
      <c r="E24" s="91"/>
      <c r="F24" s="90">
        <f>SUM(F6:F23)</f>
        <v>0</v>
      </c>
      <c r="G24" s="91"/>
      <c r="H24" s="90">
        <f>SUM(D24:G24)</f>
        <v>0</v>
      </c>
      <c r="I24" s="90">
        <f>SUM(I6:I23)</f>
        <v>0</v>
      </c>
      <c r="J24" s="92" t="s">
        <v>36</v>
      </c>
    </row>
    <row r="25" spans="2:10" ht="12.75">
      <c r="B25" s="66"/>
      <c r="C25" s="93"/>
      <c r="D25" s="94"/>
      <c r="E25" s="95"/>
      <c r="F25" s="94"/>
      <c r="G25" s="95"/>
      <c r="H25" s="94"/>
      <c r="I25" s="94"/>
      <c r="J25" s="171"/>
    </row>
    <row r="26" spans="2:10" ht="12.75">
      <c r="B26" s="70" t="s">
        <v>44</v>
      </c>
      <c r="C26" s="71"/>
      <c r="D26" s="72"/>
      <c r="E26" s="73"/>
      <c r="F26" s="72"/>
      <c r="G26" s="73"/>
      <c r="H26" s="72">
        <f>SUM(D26:G26)</f>
        <v>0</v>
      </c>
      <c r="I26" s="74">
        <f>SUM(H26)</f>
        <v>0</v>
      </c>
      <c r="J26" s="172"/>
    </row>
    <row r="27" spans="2:10" ht="12.75">
      <c r="B27" s="70"/>
      <c r="C27" s="71"/>
      <c r="D27" s="72"/>
      <c r="E27" s="73"/>
      <c r="F27" s="72"/>
      <c r="G27" s="73"/>
      <c r="H27" s="72"/>
      <c r="I27" s="74"/>
      <c r="J27" s="172"/>
    </row>
    <row r="28" spans="2:10" ht="12.75">
      <c r="B28" s="70" t="s">
        <v>45</v>
      </c>
      <c r="C28" s="71"/>
      <c r="D28" s="72"/>
      <c r="E28" s="73"/>
      <c r="F28" s="72">
        <v>0</v>
      </c>
      <c r="G28" s="73"/>
      <c r="H28" s="72">
        <f>SUM(D28:G28)</f>
        <v>0</v>
      </c>
      <c r="I28" s="74">
        <f>SUM(H28)</f>
        <v>0</v>
      </c>
      <c r="J28" s="172"/>
    </row>
    <row r="29" spans="2:10" ht="12.75">
      <c r="B29" s="75" t="s">
        <v>37</v>
      </c>
      <c r="C29" s="76"/>
      <c r="D29" s="72"/>
      <c r="E29" s="73"/>
      <c r="F29" s="72"/>
      <c r="G29" s="73"/>
      <c r="H29" s="72"/>
      <c r="I29" s="72"/>
      <c r="J29" s="172"/>
    </row>
    <row r="30" spans="2:10" ht="12.75">
      <c r="B30" s="75" t="s">
        <v>473</v>
      </c>
      <c r="C30" s="114"/>
      <c r="D30" s="72"/>
      <c r="E30" s="73"/>
      <c r="F30" s="72"/>
      <c r="G30" s="73"/>
      <c r="H30" s="72"/>
      <c r="I30" s="72"/>
      <c r="J30" s="172"/>
    </row>
    <row r="31" spans="2:10" ht="12.75">
      <c r="B31" s="75"/>
      <c r="C31" s="76"/>
      <c r="D31" s="72"/>
      <c r="E31" s="73"/>
      <c r="F31" s="72"/>
      <c r="G31" s="73"/>
      <c r="H31" s="72"/>
      <c r="I31" s="72"/>
      <c r="J31" s="172"/>
    </row>
    <row r="32" spans="2:10" ht="12.75">
      <c r="B32" s="75" t="s">
        <v>38</v>
      </c>
      <c r="C32" s="76"/>
      <c r="D32" s="72"/>
      <c r="E32" s="73"/>
      <c r="F32" s="72"/>
      <c r="G32" s="73"/>
      <c r="H32" s="72"/>
      <c r="I32" s="72"/>
      <c r="J32" s="172"/>
    </row>
    <row r="33" spans="2:10" ht="12.75">
      <c r="B33" s="75"/>
      <c r="C33" s="96"/>
      <c r="D33" s="97"/>
      <c r="E33" s="98"/>
      <c r="F33" s="97"/>
      <c r="G33" s="98"/>
      <c r="H33" s="97"/>
      <c r="I33" s="97"/>
      <c r="J33" s="172"/>
    </row>
    <row r="34" spans="2:10" ht="12.75">
      <c r="B34" s="79" t="s">
        <v>472</v>
      </c>
      <c r="C34" s="100"/>
      <c r="D34" s="81"/>
      <c r="E34" s="73"/>
      <c r="F34" s="72"/>
      <c r="G34" s="73"/>
      <c r="H34" s="72">
        <f>SUM(D34:G34)</f>
        <v>0</v>
      </c>
      <c r="I34" s="74">
        <f>SUM(H34)</f>
        <v>0</v>
      </c>
      <c r="J34" s="172"/>
    </row>
    <row r="35" spans="2:10" ht="12.75">
      <c r="B35" s="70"/>
      <c r="C35" s="100"/>
      <c r="D35" s="97"/>
      <c r="E35" s="98"/>
      <c r="F35" s="97"/>
      <c r="G35" s="98"/>
      <c r="H35" s="97"/>
      <c r="I35" s="99"/>
      <c r="J35" s="172"/>
    </row>
    <row r="36" spans="2:10" ht="12.75">
      <c r="B36" s="101" t="s">
        <v>46</v>
      </c>
      <c r="C36" s="100"/>
      <c r="D36" s="72"/>
      <c r="E36" s="73"/>
      <c r="F36" s="72"/>
      <c r="G36" s="73"/>
      <c r="H36" s="72">
        <f>SUM(D36:G36)</f>
        <v>0</v>
      </c>
      <c r="I36" s="74">
        <v>0</v>
      </c>
      <c r="J36" s="172"/>
    </row>
    <row r="37" spans="2:10" ht="13.5" thickBot="1">
      <c r="B37" s="83"/>
      <c r="C37" s="102"/>
      <c r="D37" s="103"/>
      <c r="E37" s="104"/>
      <c r="F37" s="103"/>
      <c r="G37" s="104"/>
      <c r="H37" s="103"/>
      <c r="I37" s="103"/>
      <c r="J37" s="173"/>
    </row>
    <row r="38" spans="2:10" ht="13.5" thickBot="1">
      <c r="B38" s="88" t="s">
        <v>39</v>
      </c>
      <c r="C38" s="105"/>
      <c r="D38" s="90">
        <f>SUM(D26:D34)</f>
        <v>0</v>
      </c>
      <c r="E38" s="91"/>
      <c r="F38" s="90">
        <f>SUM(F26:F37)</f>
        <v>0</v>
      </c>
      <c r="G38" s="91"/>
      <c r="H38" s="90">
        <f>SUM(D38:G38)</f>
        <v>0</v>
      </c>
      <c r="I38" s="90">
        <f>SUM(I26:I37)</f>
        <v>0</v>
      </c>
      <c r="J38" s="106" t="s">
        <v>39</v>
      </c>
    </row>
  </sheetData>
  <sheetProtection/>
  <mergeCells count="10">
    <mergeCell ref="J3:J4"/>
    <mergeCell ref="J5:J23"/>
    <mergeCell ref="J25:J37"/>
    <mergeCell ref="B1:J1"/>
    <mergeCell ref="I2:J2"/>
    <mergeCell ref="D3:D4"/>
    <mergeCell ref="H3:H4"/>
    <mergeCell ref="B3:C4"/>
    <mergeCell ref="E3:E4"/>
    <mergeCell ref="G3:G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0.57421875" style="0" customWidth="1"/>
    <col min="3" max="3" width="14.7109375" style="0" customWidth="1"/>
    <col min="4" max="4" width="13.57421875" style="0" customWidth="1"/>
    <col min="5" max="5" width="11.28125" style="0" customWidth="1"/>
    <col min="6" max="6" width="11.140625" style="0" customWidth="1"/>
    <col min="7" max="8" width="16.421875" style="0" customWidth="1"/>
  </cols>
  <sheetData>
    <row r="1" spans="1:6" ht="21" customHeight="1">
      <c r="A1" s="184" t="s">
        <v>525</v>
      </c>
      <c r="B1" s="185"/>
      <c r="C1" s="185"/>
      <c r="D1" s="185"/>
      <c r="E1" s="185"/>
      <c r="F1" s="186"/>
    </row>
    <row r="2" spans="1:6" ht="18.75" customHeight="1">
      <c r="A2" s="187" t="s">
        <v>482</v>
      </c>
      <c r="B2" s="185"/>
      <c r="C2" s="185"/>
      <c r="D2" s="185"/>
      <c r="E2" s="185"/>
      <c r="F2" s="186"/>
    </row>
    <row r="3" spans="1:4" ht="18">
      <c r="A3" s="42"/>
      <c r="D3" s="121" t="s">
        <v>536</v>
      </c>
    </row>
    <row r="4" spans="1:6" ht="15">
      <c r="A4" s="4"/>
      <c r="E4" s="188"/>
      <c r="F4" s="188"/>
    </row>
    <row r="5" spans="1:8" ht="75">
      <c r="A5" s="2" t="s">
        <v>70</v>
      </c>
      <c r="B5" s="3" t="s">
        <v>71</v>
      </c>
      <c r="C5" s="133" t="s">
        <v>521</v>
      </c>
      <c r="D5" s="133" t="s">
        <v>522</v>
      </c>
      <c r="E5" s="133" t="s">
        <v>523</v>
      </c>
      <c r="F5" s="133" t="s">
        <v>524</v>
      </c>
      <c r="G5" s="134" t="s">
        <v>526</v>
      </c>
      <c r="H5" s="134" t="s">
        <v>527</v>
      </c>
    </row>
    <row r="6" spans="1:15" ht="15.75">
      <c r="A6" s="24" t="s">
        <v>72</v>
      </c>
      <c r="B6" s="24" t="s">
        <v>73</v>
      </c>
      <c r="C6" s="139">
        <v>17861578</v>
      </c>
      <c r="D6" s="140">
        <v>19591448</v>
      </c>
      <c r="E6" s="140">
        <v>0</v>
      </c>
      <c r="F6" s="139">
        <v>4875000</v>
      </c>
      <c r="G6" s="142">
        <f>SUM(C6,E6)</f>
        <v>17861578</v>
      </c>
      <c r="H6" s="142">
        <f>SUM(D6,F6)</f>
        <v>24466448</v>
      </c>
      <c r="O6" s="163"/>
    </row>
    <row r="7" spans="1:15" ht="15.75">
      <c r="A7" s="24" t="s">
        <v>74</v>
      </c>
      <c r="B7" s="25" t="s">
        <v>75</v>
      </c>
      <c r="C7" s="139">
        <v>0</v>
      </c>
      <c r="D7" s="140"/>
      <c r="E7" s="140"/>
      <c r="F7" s="139">
        <v>0</v>
      </c>
      <c r="G7" s="142">
        <f aca="true" t="shared" si="0" ref="G7:G70">SUM(C7,E7)</f>
        <v>0</v>
      </c>
      <c r="H7" s="142">
        <f aca="true" t="shared" si="1" ref="H7:H70">SUM(D7,F7)</f>
        <v>0</v>
      </c>
      <c r="O7" s="163"/>
    </row>
    <row r="8" spans="1:15" ht="15.75">
      <c r="A8" s="24" t="s">
        <v>76</v>
      </c>
      <c r="B8" s="25" t="s">
        <v>77</v>
      </c>
      <c r="C8" s="139">
        <v>0</v>
      </c>
      <c r="D8" s="140"/>
      <c r="E8" s="140"/>
      <c r="F8" s="139">
        <v>0</v>
      </c>
      <c r="G8" s="142">
        <f t="shared" si="0"/>
        <v>0</v>
      </c>
      <c r="H8" s="142">
        <f t="shared" si="1"/>
        <v>0</v>
      </c>
      <c r="O8" s="163"/>
    </row>
    <row r="9" spans="1:15" ht="22.5" customHeight="1">
      <c r="A9" s="26" t="s">
        <v>78</v>
      </c>
      <c r="B9" s="25" t="s">
        <v>79</v>
      </c>
      <c r="C9" s="139">
        <v>0</v>
      </c>
      <c r="D9" s="140"/>
      <c r="E9" s="140">
        <v>0</v>
      </c>
      <c r="F9" s="139">
        <v>30000</v>
      </c>
      <c r="G9" s="142">
        <f t="shared" si="0"/>
        <v>0</v>
      </c>
      <c r="H9" s="142">
        <f t="shared" si="1"/>
        <v>30000</v>
      </c>
      <c r="O9" s="163"/>
    </row>
    <row r="10" spans="1:15" ht="15.75">
      <c r="A10" s="26" t="s">
        <v>80</v>
      </c>
      <c r="B10" s="25" t="s">
        <v>81</v>
      </c>
      <c r="C10" s="139">
        <v>0</v>
      </c>
      <c r="D10" s="140"/>
      <c r="E10" s="140"/>
      <c r="F10" s="139">
        <v>0</v>
      </c>
      <c r="G10" s="142">
        <f t="shared" si="0"/>
        <v>0</v>
      </c>
      <c r="H10" s="142">
        <f t="shared" si="1"/>
        <v>0</v>
      </c>
      <c r="O10" s="163"/>
    </row>
    <row r="11" spans="1:15" ht="15.75">
      <c r="A11" s="26" t="s">
        <v>82</v>
      </c>
      <c r="B11" s="25" t="s">
        <v>83</v>
      </c>
      <c r="C11" s="139">
        <v>0</v>
      </c>
      <c r="D11" s="140"/>
      <c r="E11" s="140"/>
      <c r="F11" s="139">
        <v>0</v>
      </c>
      <c r="G11" s="142">
        <f t="shared" si="0"/>
        <v>0</v>
      </c>
      <c r="H11" s="142">
        <f t="shared" si="1"/>
        <v>0</v>
      </c>
      <c r="O11" s="163"/>
    </row>
    <row r="12" spans="1:15" ht="15.75">
      <c r="A12" s="26" t="s">
        <v>84</v>
      </c>
      <c r="B12" s="25" t="s">
        <v>85</v>
      </c>
      <c r="C12" s="139">
        <v>0</v>
      </c>
      <c r="D12" s="140"/>
      <c r="E12" s="140"/>
      <c r="F12" s="139">
        <v>0</v>
      </c>
      <c r="G12" s="142">
        <f t="shared" si="0"/>
        <v>0</v>
      </c>
      <c r="H12" s="142">
        <f t="shared" si="1"/>
        <v>0</v>
      </c>
      <c r="O12" s="163"/>
    </row>
    <row r="13" spans="1:15" ht="15.75">
      <c r="A13" s="26" t="s">
        <v>86</v>
      </c>
      <c r="B13" s="25" t="s">
        <v>87</v>
      </c>
      <c r="C13" s="139">
        <v>0</v>
      </c>
      <c r="D13" s="140"/>
      <c r="E13" s="140"/>
      <c r="F13" s="139">
        <v>0</v>
      </c>
      <c r="G13" s="142">
        <f t="shared" si="0"/>
        <v>0</v>
      </c>
      <c r="H13" s="142">
        <f t="shared" si="1"/>
        <v>0</v>
      </c>
      <c r="O13" s="163"/>
    </row>
    <row r="14" spans="1:15" ht="15.75">
      <c r="A14" s="5" t="s">
        <v>88</v>
      </c>
      <c r="B14" s="25" t="s">
        <v>89</v>
      </c>
      <c r="C14" s="139">
        <v>160000</v>
      </c>
      <c r="D14" s="140">
        <v>160000</v>
      </c>
      <c r="E14" s="140">
        <v>0</v>
      </c>
      <c r="F14" s="139">
        <v>35000</v>
      </c>
      <c r="G14" s="142">
        <f t="shared" si="0"/>
        <v>160000</v>
      </c>
      <c r="H14" s="142">
        <f t="shared" si="1"/>
        <v>195000</v>
      </c>
      <c r="O14" s="163"/>
    </row>
    <row r="15" spans="1:15" ht="15.75">
      <c r="A15" s="5" t="s">
        <v>90</v>
      </c>
      <c r="B15" s="25" t="s">
        <v>91</v>
      </c>
      <c r="C15" s="139">
        <v>40000</v>
      </c>
      <c r="D15" s="140">
        <v>0</v>
      </c>
      <c r="E15" s="140">
        <v>0</v>
      </c>
      <c r="F15" s="139">
        <v>80000</v>
      </c>
      <c r="G15" s="142">
        <f t="shared" si="0"/>
        <v>40000</v>
      </c>
      <c r="H15" s="142">
        <f t="shared" si="1"/>
        <v>80000</v>
      </c>
      <c r="O15" s="163"/>
    </row>
    <row r="16" spans="1:15" ht="15.75">
      <c r="A16" s="5" t="s">
        <v>92</v>
      </c>
      <c r="B16" s="25" t="s">
        <v>93</v>
      </c>
      <c r="C16" s="139">
        <v>0</v>
      </c>
      <c r="D16" s="140"/>
      <c r="E16" s="140"/>
      <c r="F16" s="139">
        <v>0</v>
      </c>
      <c r="G16" s="142">
        <f t="shared" si="0"/>
        <v>0</v>
      </c>
      <c r="H16" s="142">
        <f t="shared" si="1"/>
        <v>0</v>
      </c>
      <c r="O16" s="163"/>
    </row>
    <row r="17" spans="1:15" ht="15.75">
      <c r="A17" s="5" t="s">
        <v>94</v>
      </c>
      <c r="B17" s="25" t="s">
        <v>95</v>
      </c>
      <c r="C17" s="139">
        <v>0</v>
      </c>
      <c r="D17" s="140"/>
      <c r="E17" s="140"/>
      <c r="F17" s="139">
        <v>0</v>
      </c>
      <c r="G17" s="142">
        <f t="shared" si="0"/>
        <v>0</v>
      </c>
      <c r="H17" s="142">
        <f t="shared" si="1"/>
        <v>0</v>
      </c>
      <c r="O17" s="163"/>
    </row>
    <row r="18" spans="1:15" ht="15.75">
      <c r="A18" s="5" t="s">
        <v>372</v>
      </c>
      <c r="B18" s="25" t="s">
        <v>96</v>
      </c>
      <c r="C18" s="139">
        <v>50000</v>
      </c>
      <c r="D18" s="140">
        <v>636300</v>
      </c>
      <c r="E18" s="140"/>
      <c r="F18" s="139">
        <v>0</v>
      </c>
      <c r="G18" s="142">
        <f t="shared" si="0"/>
        <v>50000</v>
      </c>
      <c r="H18" s="142">
        <f t="shared" si="1"/>
        <v>636300</v>
      </c>
      <c r="O18" s="163"/>
    </row>
    <row r="19" spans="1:15" ht="15.75">
      <c r="A19" s="27" t="s">
        <v>350</v>
      </c>
      <c r="B19" s="28" t="s">
        <v>97</v>
      </c>
      <c r="C19" s="139">
        <f>SUM(C6:C18)</f>
        <v>18111578</v>
      </c>
      <c r="D19" s="139">
        <f>SUM(D6:D18)</f>
        <v>20387748</v>
      </c>
      <c r="E19" s="139">
        <f>SUM(E6:E18)</f>
        <v>0</v>
      </c>
      <c r="F19" s="139">
        <f>SUM(F6:F18)</f>
        <v>5020000</v>
      </c>
      <c r="G19" s="142">
        <f t="shared" si="0"/>
        <v>18111578</v>
      </c>
      <c r="H19" s="142">
        <f t="shared" si="1"/>
        <v>25407748</v>
      </c>
      <c r="O19" s="163"/>
    </row>
    <row r="20" spans="1:15" ht="15.75">
      <c r="A20" s="5" t="s">
        <v>98</v>
      </c>
      <c r="B20" s="25" t="s">
        <v>99</v>
      </c>
      <c r="C20" s="139">
        <v>6072000</v>
      </c>
      <c r="D20" s="140">
        <v>6072000</v>
      </c>
      <c r="E20" s="140">
        <v>0</v>
      </c>
      <c r="F20" s="139">
        <v>0</v>
      </c>
      <c r="G20" s="142">
        <f t="shared" si="0"/>
        <v>6072000</v>
      </c>
      <c r="H20" s="142">
        <f t="shared" si="1"/>
        <v>6072000</v>
      </c>
      <c r="O20" s="163"/>
    </row>
    <row r="21" spans="1:15" ht="30">
      <c r="A21" s="5" t="s">
        <v>100</v>
      </c>
      <c r="B21" s="25" t="s">
        <v>101</v>
      </c>
      <c r="C21" s="139">
        <v>2474000</v>
      </c>
      <c r="D21" s="140">
        <v>2474000</v>
      </c>
      <c r="E21" s="140">
        <v>0</v>
      </c>
      <c r="F21" s="139">
        <v>150000</v>
      </c>
      <c r="G21" s="142">
        <f t="shared" si="0"/>
        <v>2474000</v>
      </c>
      <c r="H21" s="142">
        <f t="shared" si="1"/>
        <v>2624000</v>
      </c>
      <c r="O21" s="163"/>
    </row>
    <row r="22" spans="1:15" ht="15.75">
      <c r="A22" s="6" t="s">
        <v>102</v>
      </c>
      <c r="B22" s="25" t="s">
        <v>103</v>
      </c>
      <c r="C22" s="139">
        <v>3840000</v>
      </c>
      <c r="D22" s="140">
        <v>3840000</v>
      </c>
      <c r="E22" s="140"/>
      <c r="F22" s="139">
        <v>0</v>
      </c>
      <c r="G22" s="142">
        <f t="shared" si="0"/>
        <v>3840000</v>
      </c>
      <c r="H22" s="142">
        <f t="shared" si="1"/>
        <v>3840000</v>
      </c>
      <c r="O22" s="163"/>
    </row>
    <row r="23" spans="1:15" ht="15.75">
      <c r="A23" s="7" t="s">
        <v>351</v>
      </c>
      <c r="B23" s="28" t="s">
        <v>104</v>
      </c>
      <c r="C23" s="139">
        <f aca="true" t="shared" si="2" ref="C23:H23">SUM(C20:C22)</f>
        <v>12386000</v>
      </c>
      <c r="D23" s="139">
        <f t="shared" si="2"/>
        <v>12386000</v>
      </c>
      <c r="E23" s="139">
        <f t="shared" si="2"/>
        <v>0</v>
      </c>
      <c r="F23" s="139">
        <f t="shared" si="2"/>
        <v>150000</v>
      </c>
      <c r="G23" s="143">
        <f t="shared" si="2"/>
        <v>12386000</v>
      </c>
      <c r="H23" s="143">
        <f t="shared" si="2"/>
        <v>12536000</v>
      </c>
      <c r="O23" s="163"/>
    </row>
    <row r="24" spans="1:15" ht="15.75">
      <c r="A24" s="45" t="s">
        <v>402</v>
      </c>
      <c r="B24" s="46" t="s">
        <v>105</v>
      </c>
      <c r="C24" s="139">
        <f>SUM(C19+C23)</f>
        <v>30497578</v>
      </c>
      <c r="D24" s="139">
        <f>SUM(D19,D23)</f>
        <v>32773748</v>
      </c>
      <c r="E24" s="139">
        <f>SUM(E19,E23)</f>
        <v>0</v>
      </c>
      <c r="F24" s="139">
        <f>SUM(F19+F23)</f>
        <v>5170000</v>
      </c>
      <c r="G24" s="142">
        <f t="shared" si="0"/>
        <v>30497578</v>
      </c>
      <c r="H24" s="142">
        <f t="shared" si="1"/>
        <v>37943748</v>
      </c>
      <c r="O24" s="163"/>
    </row>
    <row r="25" spans="1:15" ht="30">
      <c r="A25" s="34" t="s">
        <v>373</v>
      </c>
      <c r="B25" s="46" t="s">
        <v>106</v>
      </c>
      <c r="C25" s="139">
        <v>6160489</v>
      </c>
      <c r="D25" s="139">
        <v>6739177</v>
      </c>
      <c r="E25" s="139">
        <v>0</v>
      </c>
      <c r="F25" s="139">
        <v>826000</v>
      </c>
      <c r="G25" s="142">
        <f t="shared" si="0"/>
        <v>6160489</v>
      </c>
      <c r="H25" s="142">
        <f t="shared" si="1"/>
        <v>7565177</v>
      </c>
      <c r="O25" s="163"/>
    </row>
    <row r="26" spans="1:15" ht="15.75">
      <c r="A26" s="5" t="s">
        <v>107</v>
      </c>
      <c r="B26" s="25" t="s">
        <v>108</v>
      </c>
      <c r="C26" s="139">
        <v>866000</v>
      </c>
      <c r="D26" s="140">
        <v>866000</v>
      </c>
      <c r="E26" s="140">
        <v>0</v>
      </c>
      <c r="F26" s="139">
        <v>190000</v>
      </c>
      <c r="G26" s="142">
        <f t="shared" si="0"/>
        <v>866000</v>
      </c>
      <c r="H26" s="142">
        <f t="shared" si="1"/>
        <v>1056000</v>
      </c>
      <c r="O26" s="163"/>
    </row>
    <row r="27" spans="1:15" ht="15.75">
      <c r="A27" s="5" t="s">
        <v>109</v>
      </c>
      <c r="B27" s="25" t="s">
        <v>110</v>
      </c>
      <c r="C27" s="139">
        <v>5100000</v>
      </c>
      <c r="D27" s="140">
        <v>5100000</v>
      </c>
      <c r="E27" s="140">
        <v>0</v>
      </c>
      <c r="F27" s="139">
        <v>160000</v>
      </c>
      <c r="G27" s="142">
        <f t="shared" si="0"/>
        <v>5100000</v>
      </c>
      <c r="H27" s="142">
        <f t="shared" si="1"/>
        <v>5260000</v>
      </c>
      <c r="O27" s="163"/>
    </row>
    <row r="28" spans="1:15" ht="15.75">
      <c r="A28" s="5" t="s">
        <v>111</v>
      </c>
      <c r="B28" s="25" t="s">
        <v>112</v>
      </c>
      <c r="C28" s="139">
        <v>0</v>
      </c>
      <c r="D28" s="140"/>
      <c r="E28" s="140"/>
      <c r="F28" s="139">
        <v>0</v>
      </c>
      <c r="G28" s="142">
        <f t="shared" si="0"/>
        <v>0</v>
      </c>
      <c r="H28" s="142">
        <f t="shared" si="1"/>
        <v>0</v>
      </c>
      <c r="O28" s="163"/>
    </row>
    <row r="29" spans="1:15" ht="15.75">
      <c r="A29" s="7" t="s">
        <v>352</v>
      </c>
      <c r="B29" s="28" t="s">
        <v>113</v>
      </c>
      <c r="C29" s="139">
        <f>SUM(C26:C28)</f>
        <v>5966000</v>
      </c>
      <c r="D29" s="139">
        <f>SUM(D26:D28)</f>
        <v>5966000</v>
      </c>
      <c r="E29" s="139">
        <f>SUM(E26:E28)</f>
        <v>0</v>
      </c>
      <c r="F29" s="139">
        <f>SUM(F26:F28)</f>
        <v>350000</v>
      </c>
      <c r="G29" s="142">
        <f t="shared" si="0"/>
        <v>5966000</v>
      </c>
      <c r="H29" s="142">
        <f t="shared" si="1"/>
        <v>6316000</v>
      </c>
      <c r="O29" s="163"/>
    </row>
    <row r="30" spans="1:15" ht="15.75">
      <c r="A30" s="5" t="s">
        <v>114</v>
      </c>
      <c r="B30" s="25" t="s">
        <v>115</v>
      </c>
      <c r="C30" s="139">
        <v>945000</v>
      </c>
      <c r="D30" s="140">
        <v>945000</v>
      </c>
      <c r="E30" s="140"/>
      <c r="F30" s="139"/>
      <c r="G30" s="142">
        <f t="shared" si="0"/>
        <v>945000</v>
      </c>
      <c r="H30" s="142">
        <f t="shared" si="1"/>
        <v>945000</v>
      </c>
      <c r="O30" s="163"/>
    </row>
    <row r="31" spans="1:15" ht="15.75">
      <c r="A31" s="5" t="s">
        <v>116</v>
      </c>
      <c r="B31" s="25" t="s">
        <v>117</v>
      </c>
      <c r="C31" s="139">
        <v>410000</v>
      </c>
      <c r="D31" s="140">
        <v>359964</v>
      </c>
      <c r="E31" s="140">
        <v>0</v>
      </c>
      <c r="F31" s="139">
        <v>32000</v>
      </c>
      <c r="G31" s="142">
        <f t="shared" si="0"/>
        <v>410000</v>
      </c>
      <c r="H31" s="142">
        <f t="shared" si="1"/>
        <v>391964</v>
      </c>
      <c r="O31" s="163"/>
    </row>
    <row r="32" spans="1:15" ht="15" customHeight="1">
      <c r="A32" s="7" t="s">
        <v>403</v>
      </c>
      <c r="B32" s="28" t="s">
        <v>118</v>
      </c>
      <c r="C32" s="139">
        <f>SUM(C30:C31)</f>
        <v>1355000</v>
      </c>
      <c r="D32" s="139">
        <f>SUM(D30:D31)</f>
        <v>1304964</v>
      </c>
      <c r="E32" s="139">
        <f>SUM(E30:E31)</f>
        <v>0</v>
      </c>
      <c r="F32" s="139">
        <f>SUM(F30:F31)</f>
        <v>32000</v>
      </c>
      <c r="G32" s="142">
        <f t="shared" si="0"/>
        <v>1355000</v>
      </c>
      <c r="H32" s="142">
        <f t="shared" si="1"/>
        <v>1336964</v>
      </c>
      <c r="O32" s="163"/>
    </row>
    <row r="33" spans="1:15" ht="15.75">
      <c r="A33" s="5" t="s">
        <v>119</v>
      </c>
      <c r="B33" s="25" t="s">
        <v>120</v>
      </c>
      <c r="C33" s="139">
        <v>8131000</v>
      </c>
      <c r="D33" s="140">
        <v>8131000</v>
      </c>
      <c r="E33" s="140"/>
      <c r="F33" s="139"/>
      <c r="G33" s="142">
        <f t="shared" si="0"/>
        <v>8131000</v>
      </c>
      <c r="H33" s="142">
        <f t="shared" si="1"/>
        <v>8131000</v>
      </c>
      <c r="O33" s="163"/>
    </row>
    <row r="34" spans="1:15" ht="15.75">
      <c r="A34" s="5" t="s">
        <v>121</v>
      </c>
      <c r="B34" s="25" t="s">
        <v>122</v>
      </c>
      <c r="C34" s="139">
        <v>6426827</v>
      </c>
      <c r="D34" s="140">
        <v>6426827</v>
      </c>
      <c r="E34" s="140"/>
      <c r="F34" s="139"/>
      <c r="G34" s="142">
        <f t="shared" si="0"/>
        <v>6426827</v>
      </c>
      <c r="H34" s="142">
        <f t="shared" si="1"/>
        <v>6426827</v>
      </c>
      <c r="O34" s="163"/>
    </row>
    <row r="35" spans="1:15" ht="15.75">
      <c r="A35" s="5" t="s">
        <v>374</v>
      </c>
      <c r="B35" s="25" t="s">
        <v>123</v>
      </c>
      <c r="C35" s="139">
        <v>350000</v>
      </c>
      <c r="D35" s="140">
        <v>350000</v>
      </c>
      <c r="E35" s="140"/>
      <c r="F35" s="139"/>
      <c r="G35" s="142">
        <f t="shared" si="0"/>
        <v>350000</v>
      </c>
      <c r="H35" s="142">
        <f t="shared" si="1"/>
        <v>350000</v>
      </c>
      <c r="O35" s="163"/>
    </row>
    <row r="36" spans="1:15" ht="15.75">
      <c r="A36" s="5" t="s">
        <v>124</v>
      </c>
      <c r="B36" s="25" t="s">
        <v>125</v>
      </c>
      <c r="C36" s="139">
        <v>3660000</v>
      </c>
      <c r="D36" s="140">
        <v>3660000</v>
      </c>
      <c r="E36" s="140"/>
      <c r="F36" s="139"/>
      <c r="G36" s="142">
        <f t="shared" si="0"/>
        <v>3660000</v>
      </c>
      <c r="H36" s="142">
        <f t="shared" si="1"/>
        <v>3660000</v>
      </c>
      <c r="O36" s="163"/>
    </row>
    <row r="37" spans="1:15" ht="15.75">
      <c r="A37" s="10" t="s">
        <v>375</v>
      </c>
      <c r="B37" s="25" t="s">
        <v>126</v>
      </c>
      <c r="C37" s="139">
        <v>1634000</v>
      </c>
      <c r="D37" s="140">
        <v>3609418</v>
      </c>
      <c r="E37" s="140"/>
      <c r="F37" s="139"/>
      <c r="G37" s="142">
        <f t="shared" si="0"/>
        <v>1634000</v>
      </c>
      <c r="H37" s="142">
        <f t="shared" si="1"/>
        <v>3609418</v>
      </c>
      <c r="O37" s="163"/>
    </row>
    <row r="38" spans="1:15" ht="15.75">
      <c r="A38" s="6" t="s">
        <v>127</v>
      </c>
      <c r="B38" s="25" t="s">
        <v>128</v>
      </c>
      <c r="C38" s="139">
        <v>1522000</v>
      </c>
      <c r="D38" s="140">
        <v>4653000</v>
      </c>
      <c r="E38" s="140">
        <v>0</v>
      </c>
      <c r="F38" s="139">
        <v>50000</v>
      </c>
      <c r="G38" s="142">
        <f t="shared" si="0"/>
        <v>1522000</v>
      </c>
      <c r="H38" s="142">
        <f t="shared" si="1"/>
        <v>4703000</v>
      </c>
      <c r="O38" s="163"/>
    </row>
    <row r="39" spans="1:15" ht="15.75">
      <c r="A39" s="5" t="s">
        <v>376</v>
      </c>
      <c r="B39" s="25" t="s">
        <v>129</v>
      </c>
      <c r="C39" s="139">
        <v>24678139</v>
      </c>
      <c r="D39" s="140">
        <v>21547139</v>
      </c>
      <c r="E39" s="140">
        <v>0</v>
      </c>
      <c r="F39" s="139">
        <v>396000</v>
      </c>
      <c r="G39" s="142">
        <f t="shared" si="0"/>
        <v>24678139</v>
      </c>
      <c r="H39" s="142">
        <f t="shared" si="1"/>
        <v>21943139</v>
      </c>
      <c r="O39" s="163"/>
    </row>
    <row r="40" spans="1:15" ht="15.75">
      <c r="A40" s="7" t="s">
        <v>353</v>
      </c>
      <c r="B40" s="28" t="s">
        <v>130</v>
      </c>
      <c r="C40" s="139">
        <f>SUM(C33:C39)</f>
        <v>46401966</v>
      </c>
      <c r="D40" s="139">
        <f>SUM(D33:D39)</f>
        <v>48377384</v>
      </c>
      <c r="E40" s="139">
        <f>SUM(E33:E39)</f>
        <v>0</v>
      </c>
      <c r="F40" s="139">
        <f>SUM(F33:F39)</f>
        <v>446000</v>
      </c>
      <c r="G40" s="142">
        <f t="shared" si="0"/>
        <v>46401966</v>
      </c>
      <c r="H40" s="142">
        <f t="shared" si="1"/>
        <v>48823384</v>
      </c>
      <c r="O40" s="163"/>
    </row>
    <row r="41" spans="1:15" ht="15.75">
      <c r="A41" s="5" t="s">
        <v>131</v>
      </c>
      <c r="B41" s="25" t="s">
        <v>132</v>
      </c>
      <c r="C41" s="139">
        <v>40000</v>
      </c>
      <c r="D41" s="140">
        <v>40000</v>
      </c>
      <c r="E41" s="140">
        <v>0</v>
      </c>
      <c r="F41" s="139">
        <v>15000</v>
      </c>
      <c r="G41" s="142">
        <f t="shared" si="0"/>
        <v>40000</v>
      </c>
      <c r="H41" s="142">
        <f t="shared" si="1"/>
        <v>55000</v>
      </c>
      <c r="O41" s="163"/>
    </row>
    <row r="42" spans="1:15" ht="15.75">
      <c r="A42" s="5" t="s">
        <v>133</v>
      </c>
      <c r="B42" s="25" t="s">
        <v>134</v>
      </c>
      <c r="C42" s="139">
        <v>0</v>
      </c>
      <c r="D42" s="140"/>
      <c r="E42" s="140"/>
      <c r="F42" s="139">
        <v>0</v>
      </c>
      <c r="G42" s="142">
        <f t="shared" si="0"/>
        <v>0</v>
      </c>
      <c r="H42" s="142">
        <f t="shared" si="1"/>
        <v>0</v>
      </c>
      <c r="O42" s="163"/>
    </row>
    <row r="43" spans="1:15" ht="15.75">
      <c r="A43" s="7" t="s">
        <v>354</v>
      </c>
      <c r="B43" s="28" t="s">
        <v>135</v>
      </c>
      <c r="C43" s="139">
        <f>SUM(C41:C42)</f>
        <v>40000</v>
      </c>
      <c r="D43" s="139">
        <f>SUM(D41:D42)</f>
        <v>40000</v>
      </c>
      <c r="E43" s="139">
        <f>SUM(E41:E42)</f>
        <v>0</v>
      </c>
      <c r="F43" s="139">
        <f>SUM(F41:F42)</f>
        <v>15000</v>
      </c>
      <c r="G43" s="142">
        <f t="shared" si="0"/>
        <v>40000</v>
      </c>
      <c r="H43" s="142">
        <f t="shared" si="1"/>
        <v>55000</v>
      </c>
      <c r="O43" s="163"/>
    </row>
    <row r="44" spans="1:15" ht="30">
      <c r="A44" s="5" t="s">
        <v>136</v>
      </c>
      <c r="B44" s="25" t="s">
        <v>137</v>
      </c>
      <c r="C44" s="139">
        <v>14356441</v>
      </c>
      <c r="D44" s="140">
        <v>14783863</v>
      </c>
      <c r="E44" s="140">
        <v>0</v>
      </c>
      <c r="F44" s="139">
        <v>203000</v>
      </c>
      <c r="G44" s="142">
        <f t="shared" si="0"/>
        <v>14356441</v>
      </c>
      <c r="H44" s="142">
        <f t="shared" si="1"/>
        <v>14986863</v>
      </c>
      <c r="O44" s="163"/>
    </row>
    <row r="45" spans="1:15" ht="15.75">
      <c r="A45" s="5" t="s">
        <v>138</v>
      </c>
      <c r="B45" s="25" t="s">
        <v>139</v>
      </c>
      <c r="C45" s="139">
        <v>6358000</v>
      </c>
      <c r="D45" s="140">
        <v>12319334</v>
      </c>
      <c r="E45" s="140"/>
      <c r="F45" s="139"/>
      <c r="G45" s="142">
        <f t="shared" si="0"/>
        <v>6358000</v>
      </c>
      <c r="H45" s="142">
        <f t="shared" si="1"/>
        <v>12319334</v>
      </c>
      <c r="O45" s="163"/>
    </row>
    <row r="46" spans="1:15" ht="15.75">
      <c r="A46" s="5" t="s">
        <v>377</v>
      </c>
      <c r="B46" s="25" t="s">
        <v>140</v>
      </c>
      <c r="C46" s="139">
        <v>0</v>
      </c>
      <c r="D46" s="140"/>
      <c r="E46" s="140"/>
      <c r="F46" s="139"/>
      <c r="G46" s="142">
        <f t="shared" si="0"/>
        <v>0</v>
      </c>
      <c r="H46" s="142">
        <f t="shared" si="1"/>
        <v>0</v>
      </c>
      <c r="O46" s="163"/>
    </row>
    <row r="47" spans="1:15" ht="15.75">
      <c r="A47" s="5" t="s">
        <v>378</v>
      </c>
      <c r="B47" s="25" t="s">
        <v>141</v>
      </c>
      <c r="C47" s="139">
        <v>0</v>
      </c>
      <c r="D47" s="140"/>
      <c r="E47" s="140"/>
      <c r="F47" s="139"/>
      <c r="G47" s="142">
        <f t="shared" si="0"/>
        <v>0</v>
      </c>
      <c r="H47" s="142">
        <f t="shared" si="1"/>
        <v>0</v>
      </c>
      <c r="O47" s="163"/>
    </row>
    <row r="48" spans="1:15" ht="15.75">
      <c r="A48" s="5" t="s">
        <v>142</v>
      </c>
      <c r="B48" s="25" t="s">
        <v>143</v>
      </c>
      <c r="C48" s="139">
        <v>130000</v>
      </c>
      <c r="D48" s="140">
        <v>189358</v>
      </c>
      <c r="E48" s="140"/>
      <c r="F48" s="139">
        <v>10000</v>
      </c>
      <c r="G48" s="142">
        <f t="shared" si="0"/>
        <v>130000</v>
      </c>
      <c r="H48" s="142">
        <f t="shared" si="1"/>
        <v>199358</v>
      </c>
      <c r="O48" s="163"/>
    </row>
    <row r="49" spans="1:15" ht="15.75">
      <c r="A49" s="7" t="s">
        <v>355</v>
      </c>
      <c r="B49" s="28" t="s">
        <v>144</v>
      </c>
      <c r="C49" s="139">
        <f>SUM(C44:C48)</f>
        <v>20844441</v>
      </c>
      <c r="D49" s="139">
        <f>SUM(D44:D48)</f>
        <v>27292555</v>
      </c>
      <c r="E49" s="139">
        <f>SUM(E44:E48)</f>
        <v>0</v>
      </c>
      <c r="F49" s="139">
        <f>SUM(F44:F48)</f>
        <v>213000</v>
      </c>
      <c r="G49" s="142">
        <f t="shared" si="0"/>
        <v>20844441</v>
      </c>
      <c r="H49" s="142">
        <f t="shared" si="1"/>
        <v>27505555</v>
      </c>
      <c r="O49" s="163"/>
    </row>
    <row r="50" spans="1:15" ht="15.75">
      <c r="A50" s="34" t="s">
        <v>356</v>
      </c>
      <c r="B50" s="46" t="s">
        <v>145</v>
      </c>
      <c r="C50" s="139">
        <f>SUM(C29+C32+C40+C43+C49)</f>
        <v>74607407</v>
      </c>
      <c r="D50" s="139">
        <f>SUM(D29,D32,D40,D43,D49)</f>
        <v>82980903</v>
      </c>
      <c r="E50" s="139">
        <f>SUM(E29,E32,E40,E43,E49)</f>
        <v>0</v>
      </c>
      <c r="F50" s="139">
        <f>SUM(F29+F32+F40+F43+F49)</f>
        <v>1056000</v>
      </c>
      <c r="G50" s="142">
        <f t="shared" si="0"/>
        <v>74607407</v>
      </c>
      <c r="H50" s="142">
        <f t="shared" si="1"/>
        <v>84036903</v>
      </c>
      <c r="O50" s="163"/>
    </row>
    <row r="51" spans="1:15" ht="15.75">
      <c r="A51" s="13" t="s">
        <v>146</v>
      </c>
      <c r="B51" s="25" t="s">
        <v>147</v>
      </c>
      <c r="C51" s="139">
        <v>0</v>
      </c>
      <c r="D51" s="140"/>
      <c r="E51" s="140"/>
      <c r="F51" s="139">
        <v>0</v>
      </c>
      <c r="G51" s="142">
        <f t="shared" si="0"/>
        <v>0</v>
      </c>
      <c r="H51" s="142">
        <f t="shared" si="1"/>
        <v>0</v>
      </c>
      <c r="O51" s="163"/>
    </row>
    <row r="52" spans="1:15" ht="15.75">
      <c r="A52" s="13" t="s">
        <v>357</v>
      </c>
      <c r="B52" s="25" t="s">
        <v>148</v>
      </c>
      <c r="C52" s="139">
        <v>0</v>
      </c>
      <c r="D52" s="140"/>
      <c r="E52" s="140"/>
      <c r="F52" s="139">
        <v>0</v>
      </c>
      <c r="G52" s="142">
        <f t="shared" si="0"/>
        <v>0</v>
      </c>
      <c r="H52" s="142">
        <f t="shared" si="1"/>
        <v>0</v>
      </c>
      <c r="O52" s="163"/>
    </row>
    <row r="53" spans="1:15" ht="15.75">
      <c r="A53" s="16" t="s">
        <v>379</v>
      </c>
      <c r="B53" s="25" t="s">
        <v>149</v>
      </c>
      <c r="C53" s="139">
        <v>0</v>
      </c>
      <c r="D53" s="140"/>
      <c r="E53" s="140"/>
      <c r="F53" s="139">
        <v>0</v>
      </c>
      <c r="G53" s="142">
        <f t="shared" si="0"/>
        <v>0</v>
      </c>
      <c r="H53" s="142">
        <f t="shared" si="1"/>
        <v>0</v>
      </c>
      <c r="O53" s="163"/>
    </row>
    <row r="54" spans="1:15" ht="30">
      <c r="A54" s="16" t="s">
        <v>380</v>
      </c>
      <c r="B54" s="25" t="s">
        <v>150</v>
      </c>
      <c r="C54" s="139">
        <v>0</v>
      </c>
      <c r="D54" s="140"/>
      <c r="E54" s="140"/>
      <c r="F54" s="139">
        <v>0</v>
      </c>
      <c r="G54" s="142">
        <f t="shared" si="0"/>
        <v>0</v>
      </c>
      <c r="H54" s="142">
        <f t="shared" si="1"/>
        <v>0</v>
      </c>
      <c r="O54" s="163"/>
    </row>
    <row r="55" spans="1:15" ht="30">
      <c r="A55" s="16" t="s">
        <v>381</v>
      </c>
      <c r="B55" s="25" t="s">
        <v>151</v>
      </c>
      <c r="C55" s="139">
        <v>0</v>
      </c>
      <c r="D55" s="140"/>
      <c r="E55" s="140"/>
      <c r="F55" s="139">
        <v>0</v>
      </c>
      <c r="G55" s="142">
        <f t="shared" si="0"/>
        <v>0</v>
      </c>
      <c r="H55" s="142">
        <f t="shared" si="1"/>
        <v>0</v>
      </c>
      <c r="O55" s="163"/>
    </row>
    <row r="56" spans="1:15" ht="15.75">
      <c r="A56" s="13" t="s">
        <v>382</v>
      </c>
      <c r="B56" s="25" t="s">
        <v>152</v>
      </c>
      <c r="C56" s="139">
        <v>0</v>
      </c>
      <c r="D56" s="140"/>
      <c r="E56" s="140"/>
      <c r="F56" s="139">
        <v>0</v>
      </c>
      <c r="G56" s="142">
        <f t="shared" si="0"/>
        <v>0</v>
      </c>
      <c r="H56" s="142">
        <f t="shared" si="1"/>
        <v>0</v>
      </c>
      <c r="O56" s="163"/>
    </row>
    <row r="57" spans="1:15" ht="15.75">
      <c r="A57" s="13" t="s">
        <v>383</v>
      </c>
      <c r="B57" s="25" t="s">
        <v>153</v>
      </c>
      <c r="C57" s="139">
        <v>0</v>
      </c>
      <c r="D57" s="140"/>
      <c r="E57" s="140"/>
      <c r="F57" s="139">
        <v>0</v>
      </c>
      <c r="G57" s="142">
        <f t="shared" si="0"/>
        <v>0</v>
      </c>
      <c r="H57" s="142">
        <f t="shared" si="1"/>
        <v>0</v>
      </c>
      <c r="O57" s="163"/>
    </row>
    <row r="58" spans="1:15" ht="15.75">
      <c r="A58" s="13" t="s">
        <v>384</v>
      </c>
      <c r="B58" s="25" t="s">
        <v>154</v>
      </c>
      <c r="C58" s="139">
        <v>1160000</v>
      </c>
      <c r="D58" s="140">
        <v>1160000</v>
      </c>
      <c r="E58" s="140"/>
      <c r="F58" s="139">
        <v>0</v>
      </c>
      <c r="G58" s="142">
        <f t="shared" si="0"/>
        <v>1160000</v>
      </c>
      <c r="H58" s="142">
        <f t="shared" si="1"/>
        <v>1160000</v>
      </c>
      <c r="O58" s="163"/>
    </row>
    <row r="59" spans="1:15" ht="15.75">
      <c r="A59" s="43" t="s">
        <v>358</v>
      </c>
      <c r="B59" s="46" t="s">
        <v>155</v>
      </c>
      <c r="C59" s="139">
        <f>SUM(C51:C58)</f>
        <v>1160000</v>
      </c>
      <c r="D59" s="139">
        <f>SUM(D51:D58)</f>
        <v>1160000</v>
      </c>
      <c r="E59" s="139">
        <f>SUM(E51:E58)</f>
        <v>0</v>
      </c>
      <c r="F59" s="139">
        <f>SUM(F51:F58)</f>
        <v>0</v>
      </c>
      <c r="G59" s="142">
        <f t="shared" si="0"/>
        <v>1160000</v>
      </c>
      <c r="H59" s="142">
        <f t="shared" si="1"/>
        <v>1160000</v>
      </c>
      <c r="O59" s="163"/>
    </row>
    <row r="60" spans="1:15" ht="15.75">
      <c r="A60" s="12" t="s">
        <v>385</v>
      </c>
      <c r="B60" s="25" t="s">
        <v>156</v>
      </c>
      <c r="C60" s="139">
        <v>0</v>
      </c>
      <c r="D60" s="140"/>
      <c r="E60" s="140"/>
      <c r="F60" s="139">
        <v>0</v>
      </c>
      <c r="G60" s="142">
        <f t="shared" si="0"/>
        <v>0</v>
      </c>
      <c r="H60" s="142">
        <f t="shared" si="1"/>
        <v>0</v>
      </c>
      <c r="O60" s="163"/>
    </row>
    <row r="61" spans="1:15" ht="15.75">
      <c r="A61" s="12" t="s">
        <v>157</v>
      </c>
      <c r="B61" s="25" t="s">
        <v>158</v>
      </c>
      <c r="C61" s="139">
        <v>0</v>
      </c>
      <c r="D61" s="140"/>
      <c r="E61" s="140"/>
      <c r="F61" s="139">
        <v>0</v>
      </c>
      <c r="G61" s="142">
        <f t="shared" si="0"/>
        <v>0</v>
      </c>
      <c r="H61" s="142">
        <f t="shared" si="1"/>
        <v>0</v>
      </c>
      <c r="O61" s="163"/>
    </row>
    <row r="62" spans="1:15" ht="30">
      <c r="A62" s="12" t="s">
        <v>159</v>
      </c>
      <c r="B62" s="25" t="s">
        <v>160</v>
      </c>
      <c r="C62" s="139">
        <v>0</v>
      </c>
      <c r="D62" s="140"/>
      <c r="E62" s="140"/>
      <c r="F62" s="139">
        <v>0</v>
      </c>
      <c r="G62" s="142">
        <f t="shared" si="0"/>
        <v>0</v>
      </c>
      <c r="H62" s="142">
        <f t="shared" si="1"/>
        <v>0</v>
      </c>
      <c r="O62" s="163"/>
    </row>
    <row r="63" spans="1:15" ht="30">
      <c r="A63" s="12" t="s">
        <v>359</v>
      </c>
      <c r="B63" s="25" t="s">
        <v>161</v>
      </c>
      <c r="C63" s="139">
        <v>0</v>
      </c>
      <c r="D63" s="140"/>
      <c r="E63" s="140"/>
      <c r="F63" s="139">
        <v>0</v>
      </c>
      <c r="G63" s="142">
        <f t="shared" si="0"/>
        <v>0</v>
      </c>
      <c r="H63" s="142">
        <f t="shared" si="1"/>
        <v>0</v>
      </c>
      <c r="O63" s="163"/>
    </row>
    <row r="64" spans="1:15" ht="30">
      <c r="A64" s="12" t="s">
        <v>386</v>
      </c>
      <c r="B64" s="25" t="s">
        <v>162</v>
      </c>
      <c r="C64" s="139">
        <v>0</v>
      </c>
      <c r="D64" s="140"/>
      <c r="E64" s="140"/>
      <c r="F64" s="139">
        <v>0</v>
      </c>
      <c r="G64" s="142">
        <f t="shared" si="0"/>
        <v>0</v>
      </c>
      <c r="H64" s="142">
        <f t="shared" si="1"/>
        <v>0</v>
      </c>
      <c r="O64" s="163"/>
    </row>
    <row r="65" spans="1:15" ht="30">
      <c r="A65" s="12" t="s">
        <v>360</v>
      </c>
      <c r="B65" s="25" t="s">
        <v>163</v>
      </c>
      <c r="C65" s="139">
        <v>44784065</v>
      </c>
      <c r="D65" s="140">
        <v>8395915</v>
      </c>
      <c r="E65" s="140"/>
      <c r="F65" s="139">
        <v>0</v>
      </c>
      <c r="G65" s="142">
        <f t="shared" si="0"/>
        <v>44784065</v>
      </c>
      <c r="H65" s="142">
        <f t="shared" si="1"/>
        <v>8395915</v>
      </c>
      <c r="O65" s="163"/>
    </row>
    <row r="66" spans="1:15" ht="30">
      <c r="A66" s="12" t="s">
        <v>387</v>
      </c>
      <c r="B66" s="25" t="s">
        <v>164</v>
      </c>
      <c r="C66" s="139">
        <v>0</v>
      </c>
      <c r="D66" s="140"/>
      <c r="E66" s="140"/>
      <c r="F66" s="139">
        <v>0</v>
      </c>
      <c r="G66" s="142">
        <f t="shared" si="0"/>
        <v>0</v>
      </c>
      <c r="H66" s="142">
        <f t="shared" si="1"/>
        <v>0</v>
      </c>
      <c r="O66" s="163"/>
    </row>
    <row r="67" spans="1:15" ht="30">
      <c r="A67" s="12" t="s">
        <v>388</v>
      </c>
      <c r="B67" s="25" t="s">
        <v>165</v>
      </c>
      <c r="C67" s="139">
        <v>0</v>
      </c>
      <c r="D67" s="140"/>
      <c r="E67" s="140"/>
      <c r="F67" s="139">
        <v>0</v>
      </c>
      <c r="G67" s="142">
        <f t="shared" si="0"/>
        <v>0</v>
      </c>
      <c r="H67" s="142">
        <f t="shared" si="1"/>
        <v>0</v>
      </c>
      <c r="O67" s="163"/>
    </row>
    <row r="68" spans="1:15" ht="15.75">
      <c r="A68" s="12" t="s">
        <v>166</v>
      </c>
      <c r="B68" s="25" t="s">
        <v>167</v>
      </c>
      <c r="C68" s="139">
        <v>0</v>
      </c>
      <c r="D68" s="140"/>
      <c r="E68" s="140"/>
      <c r="F68" s="139">
        <v>0</v>
      </c>
      <c r="G68" s="142">
        <f t="shared" si="0"/>
        <v>0</v>
      </c>
      <c r="H68" s="142">
        <f t="shared" si="1"/>
        <v>0</v>
      </c>
      <c r="O68" s="163"/>
    </row>
    <row r="69" spans="1:15" ht="15.75">
      <c r="A69" s="17" t="s">
        <v>168</v>
      </c>
      <c r="B69" s="25" t="s">
        <v>169</v>
      </c>
      <c r="C69" s="139">
        <v>0</v>
      </c>
      <c r="D69" s="140"/>
      <c r="E69" s="140"/>
      <c r="F69" s="139">
        <v>0</v>
      </c>
      <c r="G69" s="142">
        <f t="shared" si="0"/>
        <v>0</v>
      </c>
      <c r="H69" s="142">
        <f t="shared" si="1"/>
        <v>0</v>
      </c>
      <c r="O69" s="163"/>
    </row>
    <row r="70" spans="1:15" ht="30">
      <c r="A70" s="12" t="s">
        <v>389</v>
      </c>
      <c r="B70" s="25" t="s">
        <v>170</v>
      </c>
      <c r="C70" s="139">
        <v>960000</v>
      </c>
      <c r="D70" s="140">
        <v>967600</v>
      </c>
      <c r="E70" s="140"/>
      <c r="F70" s="139"/>
      <c r="G70" s="142">
        <f t="shared" si="0"/>
        <v>960000</v>
      </c>
      <c r="H70" s="142">
        <f t="shared" si="1"/>
        <v>967600</v>
      </c>
      <c r="O70" s="163"/>
    </row>
    <row r="71" spans="1:15" ht="15.75">
      <c r="A71" s="17" t="s">
        <v>475</v>
      </c>
      <c r="B71" s="25" t="s">
        <v>474</v>
      </c>
      <c r="C71" s="139">
        <v>54627477</v>
      </c>
      <c r="D71" s="140">
        <v>56653235</v>
      </c>
      <c r="E71" s="140">
        <v>0</v>
      </c>
      <c r="F71" s="139">
        <v>0</v>
      </c>
      <c r="G71" s="142">
        <f aca="true" t="shared" si="3" ref="G71:G122">SUM(C71,E71)</f>
        <v>54627477</v>
      </c>
      <c r="H71" s="142">
        <f aca="true" t="shared" si="4" ref="H71:H122">SUM(D71,F71)</f>
        <v>56653235</v>
      </c>
      <c r="O71" s="163"/>
    </row>
    <row r="72" spans="1:15" ht="15.75">
      <c r="A72" s="17"/>
      <c r="B72" s="25"/>
      <c r="C72" s="139">
        <v>0</v>
      </c>
      <c r="D72" s="140"/>
      <c r="E72" s="140"/>
      <c r="F72" s="139">
        <v>0</v>
      </c>
      <c r="G72" s="142">
        <f t="shared" si="3"/>
        <v>0</v>
      </c>
      <c r="H72" s="142">
        <f t="shared" si="4"/>
        <v>0</v>
      </c>
      <c r="O72" s="163"/>
    </row>
    <row r="73" spans="1:15" ht="15.75">
      <c r="A73" s="43" t="s">
        <v>361</v>
      </c>
      <c r="B73" s="46" t="s">
        <v>171</v>
      </c>
      <c r="C73" s="139">
        <f>SUM(C60:C72)</f>
        <v>100371542</v>
      </c>
      <c r="D73" s="139">
        <f>SUM(D60:D72)</f>
        <v>66016750</v>
      </c>
      <c r="E73" s="139">
        <f>SUM(E60:E72)</f>
        <v>0</v>
      </c>
      <c r="F73" s="139">
        <f>SUM(F60:F72)</f>
        <v>0</v>
      </c>
      <c r="G73" s="142">
        <f t="shared" si="3"/>
        <v>100371542</v>
      </c>
      <c r="H73" s="142">
        <f t="shared" si="4"/>
        <v>66016750</v>
      </c>
      <c r="O73" s="163"/>
    </row>
    <row r="74" spans="1:15" ht="16.5">
      <c r="A74" s="50" t="s">
        <v>27</v>
      </c>
      <c r="B74" s="46"/>
      <c r="C74" s="139">
        <f>SUM(C24+C25+C50+C59+C73)</f>
        <v>212797016</v>
      </c>
      <c r="D74" s="139">
        <f>SUM(D24:D25,D50,D59,D73)</f>
        <v>189670578</v>
      </c>
      <c r="E74" s="139">
        <f>SUM(E24:E25,E50,E59,E73)</f>
        <v>0</v>
      </c>
      <c r="F74" s="139">
        <f>SUM(F24+F25+F50+F59+F73)</f>
        <v>7052000</v>
      </c>
      <c r="G74" s="142">
        <f t="shared" si="3"/>
        <v>212797016</v>
      </c>
      <c r="H74" s="142">
        <f t="shared" si="4"/>
        <v>196722578</v>
      </c>
      <c r="O74" s="163"/>
    </row>
    <row r="75" spans="1:15" ht="15.75">
      <c r="A75" s="29" t="s">
        <v>172</v>
      </c>
      <c r="B75" s="25" t="s">
        <v>173</v>
      </c>
      <c r="C75" s="139">
        <v>0</v>
      </c>
      <c r="D75" s="140">
        <v>135230</v>
      </c>
      <c r="E75" s="140"/>
      <c r="F75" s="139">
        <v>0</v>
      </c>
      <c r="G75" s="142">
        <f t="shared" si="3"/>
        <v>0</v>
      </c>
      <c r="H75" s="142">
        <f t="shared" si="4"/>
        <v>135230</v>
      </c>
      <c r="O75" s="163"/>
    </row>
    <row r="76" spans="1:15" ht="15.75">
      <c r="A76" s="29" t="s">
        <v>390</v>
      </c>
      <c r="B76" s="25" t="s">
        <v>174</v>
      </c>
      <c r="C76" s="139">
        <v>126609720</v>
      </c>
      <c r="D76" s="140">
        <v>126676720</v>
      </c>
      <c r="E76" s="140"/>
      <c r="F76" s="139"/>
      <c r="G76" s="142">
        <f t="shared" si="3"/>
        <v>126609720</v>
      </c>
      <c r="H76" s="142">
        <f t="shared" si="4"/>
        <v>126676720</v>
      </c>
      <c r="O76" s="163"/>
    </row>
    <row r="77" spans="1:15" ht="15.75">
      <c r="A77" s="29" t="s">
        <v>175</v>
      </c>
      <c r="B77" s="25" t="s">
        <v>176</v>
      </c>
      <c r="C77" s="139">
        <v>1037000</v>
      </c>
      <c r="D77" s="140">
        <v>936100</v>
      </c>
      <c r="E77" s="140"/>
      <c r="F77" s="139"/>
      <c r="G77" s="142">
        <f t="shared" si="3"/>
        <v>1037000</v>
      </c>
      <c r="H77" s="142">
        <f t="shared" si="4"/>
        <v>936100</v>
      </c>
      <c r="O77" s="163"/>
    </row>
    <row r="78" spans="1:15" ht="15.75">
      <c r="A78" s="29" t="s">
        <v>177</v>
      </c>
      <c r="B78" s="25" t="s">
        <v>178</v>
      </c>
      <c r="C78" s="139">
        <v>3390000</v>
      </c>
      <c r="D78" s="140">
        <v>6499449</v>
      </c>
      <c r="E78" s="140"/>
      <c r="F78" s="139"/>
      <c r="G78" s="142">
        <f t="shared" si="3"/>
        <v>3390000</v>
      </c>
      <c r="H78" s="142">
        <f t="shared" si="4"/>
        <v>6499449</v>
      </c>
      <c r="O78" s="163"/>
    </row>
    <row r="79" spans="1:15" ht="15.75">
      <c r="A79" s="6" t="s">
        <v>179</v>
      </c>
      <c r="B79" s="25" t="s">
        <v>180</v>
      </c>
      <c r="C79" s="139">
        <v>0</v>
      </c>
      <c r="D79" s="140"/>
      <c r="E79" s="140"/>
      <c r="F79" s="139"/>
      <c r="G79" s="142">
        <f t="shared" si="3"/>
        <v>0</v>
      </c>
      <c r="H79" s="142">
        <f t="shared" si="4"/>
        <v>0</v>
      </c>
      <c r="O79" s="163"/>
    </row>
    <row r="80" spans="1:15" ht="15.75">
      <c r="A80" s="6" t="s">
        <v>181</v>
      </c>
      <c r="B80" s="25" t="s">
        <v>182</v>
      </c>
      <c r="C80" s="139">
        <v>0</v>
      </c>
      <c r="D80" s="140"/>
      <c r="E80" s="140"/>
      <c r="F80" s="139"/>
      <c r="G80" s="142">
        <f t="shared" si="3"/>
        <v>0</v>
      </c>
      <c r="H80" s="142">
        <f t="shared" si="4"/>
        <v>0</v>
      </c>
      <c r="O80" s="163"/>
    </row>
    <row r="81" spans="1:15" ht="15.75">
      <c r="A81" s="6" t="s">
        <v>183</v>
      </c>
      <c r="B81" s="25" t="s">
        <v>184</v>
      </c>
      <c r="C81" s="139">
        <v>2422000</v>
      </c>
      <c r="D81" s="140">
        <v>3288821</v>
      </c>
      <c r="E81" s="140"/>
      <c r="F81" s="139">
        <v>0</v>
      </c>
      <c r="G81" s="142">
        <f t="shared" si="3"/>
        <v>2422000</v>
      </c>
      <c r="H81" s="142">
        <f t="shared" si="4"/>
        <v>3288821</v>
      </c>
      <c r="O81" s="163"/>
    </row>
    <row r="82" spans="1:15" ht="15.75">
      <c r="A82" s="44" t="s">
        <v>363</v>
      </c>
      <c r="B82" s="46" t="s">
        <v>185</v>
      </c>
      <c r="C82" s="139">
        <f>SUM(C75:C81)</f>
        <v>133458720</v>
      </c>
      <c r="D82" s="139">
        <f>SUM(D75:D81)</f>
        <v>137536320</v>
      </c>
      <c r="E82" s="139">
        <f>SUM(E75:E81)</f>
        <v>0</v>
      </c>
      <c r="F82" s="139">
        <f>SUM(F75:F81)</f>
        <v>0</v>
      </c>
      <c r="G82" s="142">
        <f t="shared" si="3"/>
        <v>133458720</v>
      </c>
      <c r="H82" s="142">
        <f t="shared" si="4"/>
        <v>137536320</v>
      </c>
      <c r="O82" s="163"/>
    </row>
    <row r="83" spans="1:15" ht="15.75">
      <c r="A83" s="13" t="s">
        <v>186</v>
      </c>
      <c r="B83" s="25" t="s">
        <v>187</v>
      </c>
      <c r="C83" s="139">
        <v>1130000</v>
      </c>
      <c r="D83" s="140">
        <v>1130000</v>
      </c>
      <c r="E83" s="140"/>
      <c r="F83" s="139">
        <v>0</v>
      </c>
      <c r="G83" s="142">
        <f t="shared" si="3"/>
        <v>1130000</v>
      </c>
      <c r="H83" s="142">
        <f t="shared" si="4"/>
        <v>1130000</v>
      </c>
      <c r="O83" s="163"/>
    </row>
    <row r="84" spans="1:15" ht="15.75">
      <c r="A84" s="13" t="s">
        <v>188</v>
      </c>
      <c r="B84" s="25" t="s">
        <v>189</v>
      </c>
      <c r="C84" s="139">
        <v>300000</v>
      </c>
      <c r="D84" s="140">
        <v>300000</v>
      </c>
      <c r="E84" s="140"/>
      <c r="F84" s="139"/>
      <c r="G84" s="142">
        <f t="shared" si="3"/>
        <v>300000</v>
      </c>
      <c r="H84" s="142">
        <f t="shared" si="4"/>
        <v>300000</v>
      </c>
      <c r="O84" s="163"/>
    </row>
    <row r="85" spans="1:15" ht="15.75">
      <c r="A85" s="13" t="s">
        <v>190</v>
      </c>
      <c r="B85" s="25" t="s">
        <v>191</v>
      </c>
      <c r="C85" s="139">
        <v>250000</v>
      </c>
      <c r="D85" s="140">
        <v>250000</v>
      </c>
      <c r="E85" s="140"/>
      <c r="F85" s="139"/>
      <c r="G85" s="142">
        <f t="shared" si="3"/>
        <v>250000</v>
      </c>
      <c r="H85" s="142">
        <f t="shared" si="4"/>
        <v>250000</v>
      </c>
      <c r="O85" s="163"/>
    </row>
    <row r="86" spans="1:15" ht="30">
      <c r="A86" s="13" t="s">
        <v>192</v>
      </c>
      <c r="B86" s="25" t="s">
        <v>193</v>
      </c>
      <c r="C86" s="139">
        <v>454000</v>
      </c>
      <c r="D86" s="140">
        <v>454000</v>
      </c>
      <c r="E86" s="140"/>
      <c r="F86" s="139"/>
      <c r="G86" s="142">
        <f t="shared" si="3"/>
        <v>454000</v>
      </c>
      <c r="H86" s="142">
        <f t="shared" si="4"/>
        <v>454000</v>
      </c>
      <c r="O86" s="163"/>
    </row>
    <row r="87" spans="1:15" ht="15.75">
      <c r="A87" s="43" t="s">
        <v>364</v>
      </c>
      <c r="B87" s="46" t="s">
        <v>194</v>
      </c>
      <c r="C87" s="139">
        <f>SUM(C83:C86)</f>
        <v>2134000</v>
      </c>
      <c r="D87" s="139">
        <f>SUM(D83:D86)</f>
        <v>2134000</v>
      </c>
      <c r="E87" s="139">
        <f>SUM(E83:E86)</f>
        <v>0</v>
      </c>
      <c r="F87" s="139">
        <f>SUM(F83:F86)</f>
        <v>0</v>
      </c>
      <c r="G87" s="142">
        <f t="shared" si="3"/>
        <v>2134000</v>
      </c>
      <c r="H87" s="142">
        <f t="shared" si="4"/>
        <v>2134000</v>
      </c>
      <c r="O87" s="163"/>
    </row>
    <row r="88" spans="1:15" ht="30">
      <c r="A88" s="13" t="s">
        <v>195</v>
      </c>
      <c r="B88" s="25" t="s">
        <v>196</v>
      </c>
      <c r="C88" s="139">
        <v>0</v>
      </c>
      <c r="D88" s="140"/>
      <c r="E88" s="140"/>
      <c r="F88" s="139">
        <v>0</v>
      </c>
      <c r="G88" s="142">
        <f t="shared" si="3"/>
        <v>0</v>
      </c>
      <c r="H88" s="142">
        <f t="shared" si="4"/>
        <v>0</v>
      </c>
      <c r="O88" s="163"/>
    </row>
    <row r="89" spans="1:15" ht="30">
      <c r="A89" s="13" t="s">
        <v>391</v>
      </c>
      <c r="B89" s="25" t="s">
        <v>197</v>
      </c>
      <c r="C89" s="139">
        <v>0</v>
      </c>
      <c r="D89" s="140"/>
      <c r="E89" s="140"/>
      <c r="F89" s="139">
        <v>0</v>
      </c>
      <c r="G89" s="142">
        <f t="shared" si="3"/>
        <v>0</v>
      </c>
      <c r="H89" s="142">
        <f t="shared" si="4"/>
        <v>0</v>
      </c>
      <c r="O89" s="163"/>
    </row>
    <row r="90" spans="1:15" ht="30">
      <c r="A90" s="13" t="s">
        <v>392</v>
      </c>
      <c r="B90" s="25" t="s">
        <v>198</v>
      </c>
      <c r="C90" s="139">
        <v>0</v>
      </c>
      <c r="D90" s="140"/>
      <c r="E90" s="140"/>
      <c r="F90" s="139">
        <v>0</v>
      </c>
      <c r="G90" s="142">
        <f t="shared" si="3"/>
        <v>0</v>
      </c>
      <c r="H90" s="142">
        <f t="shared" si="4"/>
        <v>0</v>
      </c>
      <c r="O90" s="163"/>
    </row>
    <row r="91" spans="1:15" ht="30">
      <c r="A91" s="13" t="s">
        <v>393</v>
      </c>
      <c r="B91" s="25" t="s">
        <v>199</v>
      </c>
      <c r="C91" s="139">
        <v>0</v>
      </c>
      <c r="D91" s="140"/>
      <c r="E91" s="140"/>
      <c r="F91" s="139">
        <v>0</v>
      </c>
      <c r="G91" s="142">
        <f t="shared" si="3"/>
        <v>0</v>
      </c>
      <c r="H91" s="142">
        <f t="shared" si="4"/>
        <v>0</v>
      </c>
      <c r="O91" s="163"/>
    </row>
    <row r="92" spans="1:15" ht="30">
      <c r="A92" s="13" t="s">
        <v>394</v>
      </c>
      <c r="B92" s="25" t="s">
        <v>200</v>
      </c>
      <c r="C92" s="139">
        <v>0</v>
      </c>
      <c r="D92" s="140"/>
      <c r="E92" s="140"/>
      <c r="F92" s="139">
        <v>0</v>
      </c>
      <c r="G92" s="142">
        <f t="shared" si="3"/>
        <v>0</v>
      </c>
      <c r="H92" s="142">
        <f t="shared" si="4"/>
        <v>0</v>
      </c>
      <c r="O92" s="163"/>
    </row>
    <row r="93" spans="1:15" ht="30">
      <c r="A93" s="13" t="s">
        <v>395</v>
      </c>
      <c r="B93" s="25" t="s">
        <v>201</v>
      </c>
      <c r="C93" s="139">
        <v>0</v>
      </c>
      <c r="D93" s="140"/>
      <c r="E93" s="140"/>
      <c r="F93" s="139">
        <v>0</v>
      </c>
      <c r="G93" s="142">
        <f t="shared" si="3"/>
        <v>0</v>
      </c>
      <c r="H93" s="142">
        <f t="shared" si="4"/>
        <v>0</v>
      </c>
      <c r="O93" s="163"/>
    </row>
    <row r="94" spans="1:15" ht="15.75">
      <c r="A94" s="13" t="s">
        <v>202</v>
      </c>
      <c r="B94" s="25" t="s">
        <v>203</v>
      </c>
      <c r="C94" s="139">
        <v>0</v>
      </c>
      <c r="D94" s="140"/>
      <c r="E94" s="140"/>
      <c r="F94" s="139">
        <v>0</v>
      </c>
      <c r="G94" s="142">
        <f t="shared" si="3"/>
        <v>0</v>
      </c>
      <c r="H94" s="142">
        <f t="shared" si="4"/>
        <v>0</v>
      </c>
      <c r="O94" s="163"/>
    </row>
    <row r="95" spans="1:15" ht="30">
      <c r="A95" s="13" t="s">
        <v>396</v>
      </c>
      <c r="B95" s="25" t="s">
        <v>506</v>
      </c>
      <c r="C95" s="139">
        <v>0</v>
      </c>
      <c r="D95" s="140"/>
      <c r="E95" s="140"/>
      <c r="F95" s="139">
        <v>0</v>
      </c>
      <c r="G95" s="142">
        <f t="shared" si="3"/>
        <v>0</v>
      </c>
      <c r="H95" s="142">
        <f t="shared" si="4"/>
        <v>0</v>
      </c>
      <c r="O95" s="163"/>
    </row>
    <row r="96" spans="1:15" ht="15.75">
      <c r="A96" s="43" t="s">
        <v>365</v>
      </c>
      <c r="B96" s="46" t="s">
        <v>204</v>
      </c>
      <c r="C96" s="139">
        <f>SUM(C88:C95)</f>
        <v>0</v>
      </c>
      <c r="D96" s="139">
        <f>SUM(D88:D95)</f>
        <v>0</v>
      </c>
      <c r="E96" s="139">
        <f>SUM(E88:E95)</f>
        <v>0</v>
      </c>
      <c r="F96" s="139">
        <f>SUM(F88:F95)</f>
        <v>0</v>
      </c>
      <c r="G96" s="142">
        <f t="shared" si="3"/>
        <v>0</v>
      </c>
      <c r="H96" s="142">
        <f t="shared" si="4"/>
        <v>0</v>
      </c>
      <c r="O96" s="163"/>
    </row>
    <row r="97" spans="1:15" ht="16.5">
      <c r="A97" s="50" t="s">
        <v>26</v>
      </c>
      <c r="B97" s="46"/>
      <c r="C97" s="139">
        <f>SUM(C82+C87+C96)</f>
        <v>135592720</v>
      </c>
      <c r="D97" s="139">
        <f>SUM(D82,D87,D96)</f>
        <v>139670320</v>
      </c>
      <c r="E97" s="139">
        <f>SUM(E82,E87,E96)</f>
        <v>0</v>
      </c>
      <c r="F97" s="139">
        <f>SUM(F82+F87+F96)</f>
        <v>0</v>
      </c>
      <c r="G97" s="142">
        <f t="shared" si="3"/>
        <v>135592720</v>
      </c>
      <c r="H97" s="142">
        <f t="shared" si="4"/>
        <v>139670320</v>
      </c>
      <c r="O97" s="163"/>
    </row>
    <row r="98" spans="1:15" ht="15.75">
      <c r="A98" s="30" t="s">
        <v>404</v>
      </c>
      <c r="B98" s="31" t="s">
        <v>205</v>
      </c>
      <c r="C98" s="139">
        <f>SUM(C24+C25+C50+C59+C73+C82+C87+C96)</f>
        <v>348389736</v>
      </c>
      <c r="D98" s="139">
        <f>SUM(D74,D97)</f>
        <v>329340898</v>
      </c>
      <c r="E98" s="139">
        <f>SUM(E74,E97)</f>
        <v>0</v>
      </c>
      <c r="F98" s="139">
        <f>SUM(F24+F25+F50+F59+F73+F82+F87+F96)</f>
        <v>7052000</v>
      </c>
      <c r="G98" s="142">
        <f t="shared" si="3"/>
        <v>348389736</v>
      </c>
      <c r="H98" s="142">
        <f t="shared" si="4"/>
        <v>336392898</v>
      </c>
      <c r="O98" s="163"/>
    </row>
    <row r="99" spans="1:25" ht="15.75">
      <c r="A99" s="13" t="s">
        <v>397</v>
      </c>
      <c r="B99" s="5" t="s">
        <v>206</v>
      </c>
      <c r="C99" s="139">
        <v>0</v>
      </c>
      <c r="D99" s="124"/>
      <c r="E99" s="124"/>
      <c r="F99" s="139">
        <v>0</v>
      </c>
      <c r="G99" s="142">
        <f t="shared" si="3"/>
        <v>0</v>
      </c>
      <c r="H99" s="142">
        <f t="shared" si="4"/>
        <v>0</v>
      </c>
      <c r="I99" s="18"/>
      <c r="J99" s="18"/>
      <c r="K99" s="18"/>
      <c r="L99" s="18"/>
      <c r="M99" s="18"/>
      <c r="N99" s="18"/>
      <c r="O99" s="163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30">
      <c r="A100" s="13" t="s">
        <v>207</v>
      </c>
      <c r="B100" s="5" t="s">
        <v>208</v>
      </c>
      <c r="C100" s="139">
        <v>0</v>
      </c>
      <c r="D100" s="124"/>
      <c r="E100" s="124"/>
      <c r="F100" s="139">
        <v>0</v>
      </c>
      <c r="G100" s="142">
        <f t="shared" si="3"/>
        <v>0</v>
      </c>
      <c r="H100" s="142">
        <f t="shared" si="4"/>
        <v>0</v>
      </c>
      <c r="I100" s="18"/>
      <c r="J100" s="18"/>
      <c r="K100" s="18"/>
      <c r="L100" s="18"/>
      <c r="M100" s="18"/>
      <c r="N100" s="18"/>
      <c r="O100" s="163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.75">
      <c r="A101" s="13" t="s">
        <v>398</v>
      </c>
      <c r="B101" s="5" t="s">
        <v>209</v>
      </c>
      <c r="C101" s="139">
        <v>0</v>
      </c>
      <c r="D101" s="124"/>
      <c r="E101" s="124"/>
      <c r="F101" s="139">
        <v>0</v>
      </c>
      <c r="G101" s="142">
        <f t="shared" si="3"/>
        <v>0</v>
      </c>
      <c r="H101" s="142">
        <f t="shared" si="4"/>
        <v>0</v>
      </c>
      <c r="I101" s="18"/>
      <c r="J101" s="18"/>
      <c r="K101" s="18"/>
      <c r="L101" s="18"/>
      <c r="M101" s="18"/>
      <c r="N101" s="18"/>
      <c r="O101" s="163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25.5">
      <c r="A102" s="15" t="s">
        <v>366</v>
      </c>
      <c r="B102" s="7" t="s">
        <v>210</v>
      </c>
      <c r="C102" s="139">
        <v>0</v>
      </c>
      <c r="D102" s="136">
        <f>SUM(D99:D101)</f>
        <v>0</v>
      </c>
      <c r="E102" s="136">
        <f>SUM(E99:E101)</f>
        <v>0</v>
      </c>
      <c r="F102" s="139">
        <v>0</v>
      </c>
      <c r="G102" s="142">
        <f t="shared" si="3"/>
        <v>0</v>
      </c>
      <c r="H102" s="142">
        <f t="shared" si="4"/>
        <v>0</v>
      </c>
      <c r="I102" s="20"/>
      <c r="J102" s="20"/>
      <c r="K102" s="20"/>
      <c r="L102" s="20"/>
      <c r="M102" s="20"/>
      <c r="N102" s="20"/>
      <c r="O102" s="163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.75">
      <c r="A103" s="32" t="s">
        <v>399</v>
      </c>
      <c r="B103" s="5" t="s">
        <v>211</v>
      </c>
      <c r="C103" s="139">
        <v>0</v>
      </c>
      <c r="D103" s="125"/>
      <c r="E103" s="125"/>
      <c r="F103" s="139">
        <v>0</v>
      </c>
      <c r="G103" s="142">
        <f t="shared" si="3"/>
        <v>0</v>
      </c>
      <c r="H103" s="142">
        <f t="shared" si="4"/>
        <v>0</v>
      </c>
      <c r="I103" s="21"/>
      <c r="J103" s="21"/>
      <c r="K103" s="21"/>
      <c r="L103" s="21"/>
      <c r="M103" s="21"/>
      <c r="N103" s="21"/>
      <c r="O103" s="163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.75">
      <c r="A104" s="32" t="s">
        <v>369</v>
      </c>
      <c r="B104" s="5" t="s">
        <v>212</v>
      </c>
      <c r="C104" s="139">
        <v>0</v>
      </c>
      <c r="D104" s="125"/>
      <c r="E104" s="125"/>
      <c r="F104" s="139">
        <v>0</v>
      </c>
      <c r="G104" s="142">
        <f t="shared" si="3"/>
        <v>0</v>
      </c>
      <c r="H104" s="142">
        <f t="shared" si="4"/>
        <v>0</v>
      </c>
      <c r="I104" s="21"/>
      <c r="J104" s="21"/>
      <c r="K104" s="21"/>
      <c r="L104" s="21"/>
      <c r="M104" s="21"/>
      <c r="N104" s="21"/>
      <c r="O104" s="163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.75">
      <c r="A105" s="13" t="s">
        <v>213</v>
      </c>
      <c r="B105" s="5" t="s">
        <v>214</v>
      </c>
      <c r="C105" s="139">
        <v>0</v>
      </c>
      <c r="D105" s="124"/>
      <c r="E105" s="124"/>
      <c r="F105" s="139">
        <v>0</v>
      </c>
      <c r="G105" s="142">
        <f t="shared" si="3"/>
        <v>0</v>
      </c>
      <c r="H105" s="142">
        <f t="shared" si="4"/>
        <v>0</v>
      </c>
      <c r="I105" s="18"/>
      <c r="J105" s="18"/>
      <c r="K105" s="18"/>
      <c r="L105" s="18"/>
      <c r="M105" s="18"/>
      <c r="N105" s="18"/>
      <c r="O105" s="163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.75">
      <c r="A106" s="13" t="s">
        <v>400</v>
      </c>
      <c r="B106" s="5" t="s">
        <v>215</v>
      </c>
      <c r="C106" s="139">
        <v>0</v>
      </c>
      <c r="D106" s="124"/>
      <c r="E106" s="124"/>
      <c r="F106" s="139">
        <v>0</v>
      </c>
      <c r="G106" s="142">
        <f t="shared" si="3"/>
        <v>0</v>
      </c>
      <c r="H106" s="142">
        <f t="shared" si="4"/>
        <v>0</v>
      </c>
      <c r="I106" s="18"/>
      <c r="J106" s="18"/>
      <c r="K106" s="18"/>
      <c r="L106" s="18"/>
      <c r="M106" s="18"/>
      <c r="N106" s="18"/>
      <c r="O106" s="163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.75">
      <c r="A107" s="14" t="s">
        <v>367</v>
      </c>
      <c r="B107" s="7" t="s">
        <v>216</v>
      </c>
      <c r="C107" s="139">
        <v>0</v>
      </c>
      <c r="D107" s="135">
        <f>SUM(D103:D106)</f>
        <v>0</v>
      </c>
      <c r="E107" s="135">
        <f>SUM(E103:E106)</f>
        <v>0</v>
      </c>
      <c r="F107" s="139">
        <v>0</v>
      </c>
      <c r="G107" s="142">
        <f t="shared" si="3"/>
        <v>0</v>
      </c>
      <c r="H107" s="142">
        <f t="shared" si="4"/>
        <v>0</v>
      </c>
      <c r="I107" s="22"/>
      <c r="J107" s="22"/>
      <c r="K107" s="22"/>
      <c r="L107" s="22"/>
      <c r="M107" s="22"/>
      <c r="N107" s="22"/>
      <c r="O107" s="163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.75">
      <c r="A108" s="32" t="s">
        <v>217</v>
      </c>
      <c r="B108" s="5" t="s">
        <v>218</v>
      </c>
      <c r="C108" s="139">
        <v>0</v>
      </c>
      <c r="D108" s="125"/>
      <c r="E108" s="125"/>
      <c r="F108" s="139">
        <v>0</v>
      </c>
      <c r="G108" s="142">
        <f t="shared" si="3"/>
        <v>0</v>
      </c>
      <c r="H108" s="142">
        <f t="shared" si="4"/>
        <v>0</v>
      </c>
      <c r="I108" s="21"/>
      <c r="J108" s="21"/>
      <c r="K108" s="21"/>
      <c r="L108" s="21"/>
      <c r="M108" s="21"/>
      <c r="N108" s="21"/>
      <c r="O108" s="163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.75">
      <c r="A109" s="32" t="s">
        <v>219</v>
      </c>
      <c r="B109" s="5" t="s">
        <v>220</v>
      </c>
      <c r="C109" s="139">
        <v>1776716</v>
      </c>
      <c r="D109" s="135">
        <v>1776716</v>
      </c>
      <c r="E109" s="125"/>
      <c r="F109" s="139">
        <v>0</v>
      </c>
      <c r="G109" s="142">
        <f t="shared" si="3"/>
        <v>1776716</v>
      </c>
      <c r="H109" s="142">
        <f t="shared" si="4"/>
        <v>1776716</v>
      </c>
      <c r="I109" s="21"/>
      <c r="J109" s="21"/>
      <c r="K109" s="21"/>
      <c r="L109" s="21"/>
      <c r="M109" s="21"/>
      <c r="N109" s="21"/>
      <c r="O109" s="163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.75">
      <c r="A110" s="14" t="s">
        <v>221</v>
      </c>
      <c r="B110" s="5" t="s">
        <v>222</v>
      </c>
      <c r="C110" s="139">
        <v>0</v>
      </c>
      <c r="D110" s="135">
        <v>7052000</v>
      </c>
      <c r="E110" s="135">
        <f>SUM(E108:E109)</f>
        <v>0</v>
      </c>
      <c r="F110" s="139">
        <v>0</v>
      </c>
      <c r="G110" s="142">
        <f t="shared" si="3"/>
        <v>0</v>
      </c>
      <c r="H110" s="142">
        <f t="shared" si="4"/>
        <v>7052000</v>
      </c>
      <c r="I110" s="21"/>
      <c r="J110" s="21"/>
      <c r="K110" s="21"/>
      <c r="L110" s="21"/>
      <c r="M110" s="21"/>
      <c r="N110" s="21"/>
      <c r="O110" s="163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.75">
      <c r="A111" s="32" t="s">
        <v>223</v>
      </c>
      <c r="B111" s="5" t="s">
        <v>224</v>
      </c>
      <c r="C111" s="139">
        <v>0</v>
      </c>
      <c r="D111" s="125"/>
      <c r="E111" s="125"/>
      <c r="F111" s="139">
        <v>0</v>
      </c>
      <c r="G111" s="142">
        <f t="shared" si="3"/>
        <v>0</v>
      </c>
      <c r="H111" s="142">
        <f t="shared" si="4"/>
        <v>0</v>
      </c>
      <c r="I111" s="21"/>
      <c r="J111" s="21"/>
      <c r="K111" s="21"/>
      <c r="L111" s="21"/>
      <c r="M111" s="21"/>
      <c r="N111" s="21"/>
      <c r="O111" s="163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.75">
      <c r="A112" s="32" t="s">
        <v>225</v>
      </c>
      <c r="B112" s="5" t="s">
        <v>226</v>
      </c>
      <c r="C112" s="139">
        <v>0</v>
      </c>
      <c r="D112" s="125"/>
      <c r="E112" s="125"/>
      <c r="F112" s="139">
        <v>0</v>
      </c>
      <c r="G112" s="142">
        <f t="shared" si="3"/>
        <v>0</v>
      </c>
      <c r="H112" s="142">
        <f t="shared" si="4"/>
        <v>0</v>
      </c>
      <c r="I112" s="21"/>
      <c r="J112" s="21"/>
      <c r="K112" s="21"/>
      <c r="L112" s="21"/>
      <c r="M112" s="21"/>
      <c r="N112" s="21"/>
      <c r="O112" s="163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.75">
      <c r="A113" s="32" t="s">
        <v>227</v>
      </c>
      <c r="B113" s="5" t="s">
        <v>228</v>
      </c>
      <c r="C113" s="139">
        <v>0</v>
      </c>
      <c r="D113" s="125"/>
      <c r="E113" s="125"/>
      <c r="F113" s="139">
        <v>0</v>
      </c>
      <c r="G113" s="142">
        <f t="shared" si="3"/>
        <v>0</v>
      </c>
      <c r="H113" s="142">
        <f t="shared" si="4"/>
        <v>0</v>
      </c>
      <c r="I113" s="21"/>
      <c r="J113" s="21"/>
      <c r="K113" s="21"/>
      <c r="L113" s="21"/>
      <c r="M113" s="21"/>
      <c r="N113" s="21"/>
      <c r="O113" s="163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.75">
      <c r="A114" s="33" t="s">
        <v>368</v>
      </c>
      <c r="B114" s="34" t="s">
        <v>229</v>
      </c>
      <c r="C114" s="139">
        <v>1776716</v>
      </c>
      <c r="D114" s="139">
        <v>8828716</v>
      </c>
      <c r="E114" s="135">
        <f>SUM(E111:E113)</f>
        <v>0</v>
      </c>
      <c r="F114" s="139">
        <v>0</v>
      </c>
      <c r="G114" s="142">
        <f t="shared" si="3"/>
        <v>1776716</v>
      </c>
      <c r="H114" s="142">
        <f t="shared" si="4"/>
        <v>8828716</v>
      </c>
      <c r="I114" s="22"/>
      <c r="J114" s="22"/>
      <c r="K114" s="22"/>
      <c r="L114" s="22"/>
      <c r="M114" s="22"/>
      <c r="N114" s="22"/>
      <c r="O114" s="163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.75">
      <c r="A115" s="32" t="s">
        <v>230</v>
      </c>
      <c r="B115" s="5" t="s">
        <v>231</v>
      </c>
      <c r="C115" s="139">
        <v>0</v>
      </c>
      <c r="D115" s="125"/>
      <c r="E115" s="125"/>
      <c r="F115" s="139">
        <v>0</v>
      </c>
      <c r="G115" s="142">
        <f t="shared" si="3"/>
        <v>0</v>
      </c>
      <c r="H115" s="142">
        <f t="shared" si="4"/>
        <v>0</v>
      </c>
      <c r="I115" s="21"/>
      <c r="J115" s="21"/>
      <c r="K115" s="21"/>
      <c r="L115" s="21"/>
      <c r="M115" s="21"/>
      <c r="N115" s="21"/>
      <c r="O115" s="163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.75">
      <c r="A116" s="13" t="s">
        <v>232</v>
      </c>
      <c r="B116" s="5" t="s">
        <v>233</v>
      </c>
      <c r="C116" s="139">
        <v>0</v>
      </c>
      <c r="D116" s="124"/>
      <c r="E116" s="124"/>
      <c r="F116" s="139">
        <v>0</v>
      </c>
      <c r="G116" s="142">
        <f t="shared" si="3"/>
        <v>0</v>
      </c>
      <c r="H116" s="142">
        <f t="shared" si="4"/>
        <v>0</v>
      </c>
      <c r="I116" s="18"/>
      <c r="J116" s="18"/>
      <c r="K116" s="18"/>
      <c r="L116" s="18"/>
      <c r="M116" s="18"/>
      <c r="N116" s="18"/>
      <c r="O116" s="163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.75">
      <c r="A117" s="32" t="s">
        <v>401</v>
      </c>
      <c r="B117" s="5" t="s">
        <v>234</v>
      </c>
      <c r="C117" s="139">
        <v>0</v>
      </c>
      <c r="D117" s="125"/>
      <c r="E117" s="125"/>
      <c r="F117" s="139">
        <v>0</v>
      </c>
      <c r="G117" s="142">
        <f t="shared" si="3"/>
        <v>0</v>
      </c>
      <c r="H117" s="142">
        <f t="shared" si="4"/>
        <v>0</v>
      </c>
      <c r="I117" s="21"/>
      <c r="J117" s="21"/>
      <c r="K117" s="21"/>
      <c r="L117" s="21"/>
      <c r="M117" s="21"/>
      <c r="N117" s="21"/>
      <c r="O117" s="163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.75">
      <c r="A118" s="32" t="s">
        <v>370</v>
      </c>
      <c r="B118" s="5" t="s">
        <v>235</v>
      </c>
      <c r="C118" s="139">
        <v>0</v>
      </c>
      <c r="D118" s="125"/>
      <c r="E118" s="125"/>
      <c r="F118" s="139">
        <v>0</v>
      </c>
      <c r="G118" s="142">
        <f t="shared" si="3"/>
        <v>0</v>
      </c>
      <c r="H118" s="142">
        <f t="shared" si="4"/>
        <v>0</v>
      </c>
      <c r="I118" s="21"/>
      <c r="J118" s="21"/>
      <c r="K118" s="21"/>
      <c r="L118" s="21"/>
      <c r="M118" s="21"/>
      <c r="N118" s="21"/>
      <c r="O118" s="163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.75">
      <c r="A119" s="33" t="s">
        <v>371</v>
      </c>
      <c r="B119" s="34" t="s">
        <v>236</v>
      </c>
      <c r="C119" s="139">
        <v>0</v>
      </c>
      <c r="D119" s="135">
        <f>SUM(D115:D118)</f>
        <v>0</v>
      </c>
      <c r="E119" s="135">
        <f>SUM(E115:E118)</f>
        <v>0</v>
      </c>
      <c r="F119" s="139">
        <v>0</v>
      </c>
      <c r="G119" s="142">
        <f t="shared" si="3"/>
        <v>0</v>
      </c>
      <c r="H119" s="142">
        <f t="shared" si="4"/>
        <v>0</v>
      </c>
      <c r="I119" s="22"/>
      <c r="J119" s="22"/>
      <c r="K119" s="22"/>
      <c r="L119" s="22"/>
      <c r="M119" s="22"/>
      <c r="N119" s="22"/>
      <c r="O119" s="163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30">
      <c r="A120" s="13" t="s">
        <v>237</v>
      </c>
      <c r="B120" s="5" t="s">
        <v>238</v>
      </c>
      <c r="C120" s="139">
        <v>0</v>
      </c>
      <c r="D120" s="124"/>
      <c r="E120" s="124"/>
      <c r="F120" s="139">
        <v>0</v>
      </c>
      <c r="G120" s="142">
        <f t="shared" si="3"/>
        <v>0</v>
      </c>
      <c r="H120" s="142">
        <f t="shared" si="4"/>
        <v>0</v>
      </c>
      <c r="I120" s="18"/>
      <c r="J120" s="18"/>
      <c r="K120" s="18"/>
      <c r="L120" s="18"/>
      <c r="M120" s="18"/>
      <c r="N120" s="18"/>
      <c r="O120" s="163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5" t="s">
        <v>405</v>
      </c>
      <c r="B121" s="36" t="s">
        <v>239</v>
      </c>
      <c r="C121" s="139">
        <v>1776716</v>
      </c>
      <c r="D121" s="135">
        <v>8828716</v>
      </c>
      <c r="E121" s="135">
        <f>SUM(E119,E114,E110,E107,E102)</f>
        <v>0</v>
      </c>
      <c r="F121" s="139">
        <v>0</v>
      </c>
      <c r="G121" s="142">
        <f t="shared" si="3"/>
        <v>1776716</v>
      </c>
      <c r="H121" s="142">
        <f t="shared" si="4"/>
        <v>8828716</v>
      </c>
      <c r="I121" s="22"/>
      <c r="J121" s="22"/>
      <c r="K121" s="22"/>
      <c r="L121" s="22"/>
      <c r="M121" s="22"/>
      <c r="N121" s="22"/>
      <c r="O121" s="163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6.5">
      <c r="A122" s="39" t="s">
        <v>441</v>
      </c>
      <c r="B122" s="40"/>
      <c r="C122" s="139">
        <f>SUM(C98+C121)</f>
        <v>350166452</v>
      </c>
      <c r="D122" s="139">
        <v>338169614</v>
      </c>
      <c r="E122" s="139">
        <f>SUM(E98:E121)</f>
        <v>0</v>
      </c>
      <c r="F122" s="139">
        <f>SUM(F98+F121)</f>
        <v>7052000</v>
      </c>
      <c r="G122" s="142">
        <f t="shared" si="3"/>
        <v>350166452</v>
      </c>
      <c r="H122" s="142">
        <f t="shared" si="4"/>
        <v>345221614</v>
      </c>
      <c r="I122" s="19"/>
      <c r="J122" s="19"/>
      <c r="K122" s="19"/>
      <c r="L122" s="19"/>
      <c r="M122" s="19"/>
      <c r="N122" s="19"/>
      <c r="O122" s="163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63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workbookViewId="0" topLeftCell="A1">
      <selection activeCell="G2" sqref="G2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7.28125" style="0" customWidth="1"/>
    <col min="5" max="6" width="16.7109375" style="0" customWidth="1"/>
    <col min="7" max="7" width="15.8515625" style="0" customWidth="1"/>
    <col min="8" max="8" width="16.140625" style="0" customWidth="1"/>
  </cols>
  <sheetData>
    <row r="1" spans="1:6" ht="27" customHeight="1">
      <c r="A1" s="184" t="s">
        <v>525</v>
      </c>
      <c r="B1" s="185"/>
      <c r="C1" s="185"/>
      <c r="D1" s="185"/>
      <c r="E1" s="185"/>
      <c r="F1" s="186"/>
    </row>
    <row r="2" spans="1:6" ht="23.25" customHeight="1">
      <c r="A2" s="187" t="s">
        <v>483</v>
      </c>
      <c r="B2" s="185"/>
      <c r="C2" s="185"/>
      <c r="D2" s="185"/>
      <c r="E2" s="185"/>
      <c r="F2" s="186"/>
    </row>
    <row r="3" spans="1:5" ht="18">
      <c r="A3" s="42"/>
      <c r="E3" t="s">
        <v>537</v>
      </c>
    </row>
    <row r="4" spans="5:6" ht="15">
      <c r="E4" s="189"/>
      <c r="F4" s="189"/>
    </row>
    <row r="5" spans="1:8" ht="45">
      <c r="A5" s="2" t="s">
        <v>70</v>
      </c>
      <c r="B5" s="3" t="s">
        <v>51</v>
      </c>
      <c r="C5" s="133" t="s">
        <v>521</v>
      </c>
      <c r="D5" s="133" t="s">
        <v>522</v>
      </c>
      <c r="E5" s="133" t="s">
        <v>523</v>
      </c>
      <c r="F5" s="133" t="s">
        <v>524</v>
      </c>
      <c r="G5" s="134" t="s">
        <v>526</v>
      </c>
      <c r="H5" s="134" t="s">
        <v>527</v>
      </c>
    </row>
    <row r="6" spans="1:8" ht="15" customHeight="1">
      <c r="A6" s="26" t="s">
        <v>240</v>
      </c>
      <c r="B6" s="6" t="s">
        <v>241</v>
      </c>
      <c r="C6" s="141">
        <v>37819065</v>
      </c>
      <c r="D6" s="141">
        <v>74613</v>
      </c>
      <c r="E6" s="141">
        <v>0</v>
      </c>
      <c r="F6" s="141">
        <v>0</v>
      </c>
      <c r="G6" s="122">
        <f>SUM(C6,E6)</f>
        <v>37819065</v>
      </c>
      <c r="H6" s="122">
        <f>SUM(D6,F6)</f>
        <v>74613</v>
      </c>
    </row>
    <row r="7" spans="1:8" ht="15" customHeight="1">
      <c r="A7" s="5" t="s">
        <v>242</v>
      </c>
      <c r="B7" s="6" t="s">
        <v>243</v>
      </c>
      <c r="C7" s="141">
        <v>0</v>
      </c>
      <c r="D7" s="141">
        <v>6297130</v>
      </c>
      <c r="E7" s="141">
        <v>0</v>
      </c>
      <c r="F7" s="141">
        <v>0</v>
      </c>
      <c r="G7" s="122">
        <f aca="true" t="shared" si="0" ref="G7:G70">SUM(C7,E7)</f>
        <v>0</v>
      </c>
      <c r="H7" s="122">
        <f aca="true" t="shared" si="1" ref="H7:H70">SUM(D7,F7)</f>
        <v>6297130</v>
      </c>
    </row>
    <row r="8" spans="1:8" ht="15" customHeight="1">
      <c r="A8" s="5" t="s">
        <v>244</v>
      </c>
      <c r="B8" s="6" t="s">
        <v>245</v>
      </c>
      <c r="C8" s="141">
        <v>4798810</v>
      </c>
      <c r="D8" s="141">
        <v>5150819</v>
      </c>
      <c r="E8" s="141">
        <v>0</v>
      </c>
      <c r="F8" s="141">
        <v>0</v>
      </c>
      <c r="G8" s="122">
        <f t="shared" si="0"/>
        <v>4798810</v>
      </c>
      <c r="H8" s="122">
        <f t="shared" si="1"/>
        <v>5150819</v>
      </c>
    </row>
    <row r="9" spans="1:8" ht="15" customHeight="1">
      <c r="A9" s="5" t="s">
        <v>246</v>
      </c>
      <c r="B9" s="6" t="s">
        <v>247</v>
      </c>
      <c r="C9" s="141">
        <v>1800000</v>
      </c>
      <c r="D9" s="141">
        <v>2008550</v>
      </c>
      <c r="E9" s="141">
        <v>0</v>
      </c>
      <c r="F9" s="141">
        <v>0</v>
      </c>
      <c r="G9" s="122">
        <f t="shared" si="0"/>
        <v>1800000</v>
      </c>
      <c r="H9" s="122">
        <f t="shared" si="1"/>
        <v>2008550</v>
      </c>
    </row>
    <row r="10" spans="1:8" ht="15" customHeight="1">
      <c r="A10" s="5" t="s">
        <v>248</v>
      </c>
      <c r="B10" s="6" t="s">
        <v>249</v>
      </c>
      <c r="C10" s="141">
        <v>0</v>
      </c>
      <c r="D10" s="141"/>
      <c r="E10" s="141">
        <v>0</v>
      </c>
      <c r="F10" s="141">
        <v>0</v>
      </c>
      <c r="G10" s="122">
        <f t="shared" si="0"/>
        <v>0</v>
      </c>
      <c r="H10" s="122">
        <f t="shared" si="1"/>
        <v>0</v>
      </c>
    </row>
    <row r="11" spans="1:8" ht="15" customHeight="1">
      <c r="A11" s="5" t="s">
        <v>250</v>
      </c>
      <c r="B11" s="6" t="s">
        <v>251</v>
      </c>
      <c r="C11" s="141">
        <v>0</v>
      </c>
      <c r="D11" s="141">
        <v>186720</v>
      </c>
      <c r="E11" s="141">
        <v>0</v>
      </c>
      <c r="F11" s="141">
        <v>0</v>
      </c>
      <c r="G11" s="122">
        <f t="shared" si="0"/>
        <v>0</v>
      </c>
      <c r="H11" s="122">
        <f t="shared" si="1"/>
        <v>186720</v>
      </c>
    </row>
    <row r="12" spans="1:8" ht="15" customHeight="1">
      <c r="A12" s="7" t="s">
        <v>444</v>
      </c>
      <c r="B12" s="8" t="s">
        <v>252</v>
      </c>
      <c r="C12" s="141">
        <f aca="true" t="shared" si="2" ref="C12:H12">SUM(C6:C11)</f>
        <v>44417875</v>
      </c>
      <c r="D12" s="141">
        <f t="shared" si="2"/>
        <v>13717832</v>
      </c>
      <c r="E12" s="141">
        <f t="shared" si="2"/>
        <v>0</v>
      </c>
      <c r="F12" s="141">
        <f t="shared" si="2"/>
        <v>0</v>
      </c>
      <c r="G12" s="122">
        <f t="shared" si="2"/>
        <v>44417875</v>
      </c>
      <c r="H12" s="122">
        <f t="shared" si="2"/>
        <v>13717832</v>
      </c>
    </row>
    <row r="13" spans="1:8" ht="15" customHeight="1">
      <c r="A13" s="5" t="s">
        <v>253</v>
      </c>
      <c r="B13" s="6" t="s">
        <v>254</v>
      </c>
      <c r="C13" s="141">
        <v>0</v>
      </c>
      <c r="D13" s="141"/>
      <c r="E13" s="141">
        <v>0</v>
      </c>
      <c r="F13" s="141">
        <v>0</v>
      </c>
      <c r="G13" s="122">
        <f t="shared" si="0"/>
        <v>0</v>
      </c>
      <c r="H13" s="122">
        <f t="shared" si="1"/>
        <v>0</v>
      </c>
    </row>
    <row r="14" spans="1:8" ht="15" customHeight="1">
      <c r="A14" s="5" t="s">
        <v>255</v>
      </c>
      <c r="B14" s="6" t="s">
        <v>256</v>
      </c>
      <c r="C14" s="141">
        <v>0</v>
      </c>
      <c r="D14" s="141"/>
      <c r="E14" s="141">
        <v>0</v>
      </c>
      <c r="F14" s="141">
        <v>0</v>
      </c>
      <c r="G14" s="122">
        <f t="shared" si="0"/>
        <v>0</v>
      </c>
      <c r="H14" s="122">
        <f t="shared" si="1"/>
        <v>0</v>
      </c>
    </row>
    <row r="15" spans="1:8" ht="15" customHeight="1">
      <c r="A15" s="5" t="s">
        <v>406</v>
      </c>
      <c r="B15" s="6" t="s">
        <v>257</v>
      </c>
      <c r="C15" s="141">
        <v>0</v>
      </c>
      <c r="D15" s="141"/>
      <c r="E15" s="141">
        <v>0</v>
      </c>
      <c r="F15" s="141">
        <v>0</v>
      </c>
      <c r="G15" s="122">
        <f t="shared" si="0"/>
        <v>0</v>
      </c>
      <c r="H15" s="122">
        <f t="shared" si="1"/>
        <v>0</v>
      </c>
    </row>
    <row r="16" spans="1:8" ht="15" customHeight="1">
      <c r="A16" s="5" t="s">
        <v>407</v>
      </c>
      <c r="B16" s="6" t="s">
        <v>258</v>
      </c>
      <c r="C16" s="141">
        <v>0</v>
      </c>
      <c r="D16" s="141"/>
      <c r="E16" s="141">
        <v>0</v>
      </c>
      <c r="F16" s="141">
        <v>0</v>
      </c>
      <c r="G16" s="122">
        <f t="shared" si="0"/>
        <v>0</v>
      </c>
      <c r="H16" s="122">
        <f t="shared" si="1"/>
        <v>0</v>
      </c>
    </row>
    <row r="17" spans="1:8" ht="15" customHeight="1">
      <c r="A17" s="5" t="s">
        <v>408</v>
      </c>
      <c r="B17" s="6" t="s">
        <v>259</v>
      </c>
      <c r="C17" s="141">
        <v>6018580</v>
      </c>
      <c r="D17" s="141">
        <v>24668981</v>
      </c>
      <c r="E17" s="141">
        <v>0</v>
      </c>
      <c r="F17" s="141">
        <v>0</v>
      </c>
      <c r="G17" s="122">
        <f t="shared" si="0"/>
        <v>6018580</v>
      </c>
      <c r="H17" s="122">
        <f t="shared" si="1"/>
        <v>24668981</v>
      </c>
    </row>
    <row r="18" spans="1:8" ht="15" customHeight="1">
      <c r="A18" s="34" t="s">
        <v>445</v>
      </c>
      <c r="B18" s="44" t="s">
        <v>260</v>
      </c>
      <c r="C18" s="141">
        <f aca="true" t="shared" si="3" ref="C18:H18">SUM(C12+C13+C14+C15+C16+C17)</f>
        <v>50436455</v>
      </c>
      <c r="D18" s="141">
        <f t="shared" si="3"/>
        <v>38386813</v>
      </c>
      <c r="E18" s="141">
        <f t="shared" si="3"/>
        <v>0</v>
      </c>
      <c r="F18" s="141">
        <f t="shared" si="3"/>
        <v>0</v>
      </c>
      <c r="G18" s="122">
        <f t="shared" si="3"/>
        <v>50436455</v>
      </c>
      <c r="H18" s="122">
        <f t="shared" si="3"/>
        <v>38386813</v>
      </c>
    </row>
    <row r="19" spans="1:8" ht="15" customHeight="1">
      <c r="A19" s="5" t="s">
        <v>412</v>
      </c>
      <c r="B19" s="6" t="s">
        <v>269</v>
      </c>
      <c r="C19" s="141">
        <v>0</v>
      </c>
      <c r="D19" s="141"/>
      <c r="E19" s="141">
        <v>0</v>
      </c>
      <c r="F19" s="141">
        <v>0</v>
      </c>
      <c r="G19" s="122">
        <f t="shared" si="0"/>
        <v>0</v>
      </c>
      <c r="H19" s="122">
        <f t="shared" si="1"/>
        <v>0</v>
      </c>
    </row>
    <row r="20" spans="1:8" ht="15" customHeight="1">
      <c r="A20" s="5" t="s">
        <v>413</v>
      </c>
      <c r="B20" s="6" t="s">
        <v>270</v>
      </c>
      <c r="C20" s="141">
        <v>0</v>
      </c>
      <c r="D20" s="141"/>
      <c r="E20" s="141">
        <v>0</v>
      </c>
      <c r="F20" s="141">
        <v>0</v>
      </c>
      <c r="G20" s="122">
        <f t="shared" si="0"/>
        <v>0</v>
      </c>
      <c r="H20" s="122">
        <f t="shared" si="1"/>
        <v>0</v>
      </c>
    </row>
    <row r="21" spans="1:8" ht="15" customHeight="1">
      <c r="A21" s="7" t="s">
        <v>447</v>
      </c>
      <c r="B21" s="8" t="s">
        <v>271</v>
      </c>
      <c r="C21" s="141">
        <f>SUM(C19:C20)</f>
        <v>0</v>
      </c>
      <c r="D21" s="141"/>
      <c r="E21" s="141">
        <v>0</v>
      </c>
      <c r="F21" s="141">
        <f>SUM(F19:F20)</f>
        <v>0</v>
      </c>
      <c r="G21" s="122">
        <f t="shared" si="0"/>
        <v>0</v>
      </c>
      <c r="H21" s="122">
        <f t="shared" si="1"/>
        <v>0</v>
      </c>
    </row>
    <row r="22" spans="1:8" ht="15" customHeight="1">
      <c r="A22" s="5" t="s">
        <v>414</v>
      </c>
      <c r="B22" s="6" t="s">
        <v>272</v>
      </c>
      <c r="C22" s="141">
        <v>0</v>
      </c>
      <c r="D22" s="141"/>
      <c r="E22" s="141">
        <v>0</v>
      </c>
      <c r="F22" s="141">
        <v>0</v>
      </c>
      <c r="G22" s="122">
        <f t="shared" si="0"/>
        <v>0</v>
      </c>
      <c r="H22" s="122">
        <f t="shared" si="1"/>
        <v>0</v>
      </c>
    </row>
    <row r="23" spans="1:8" ht="15" customHeight="1">
      <c r="A23" s="5" t="s">
        <v>415</v>
      </c>
      <c r="B23" s="6" t="s">
        <v>273</v>
      </c>
      <c r="C23" s="141">
        <v>0</v>
      </c>
      <c r="D23" s="141"/>
      <c r="E23" s="141">
        <v>0</v>
      </c>
      <c r="F23" s="141">
        <v>0</v>
      </c>
      <c r="G23" s="122">
        <f t="shared" si="0"/>
        <v>0</v>
      </c>
      <c r="H23" s="122">
        <f t="shared" si="1"/>
        <v>0</v>
      </c>
    </row>
    <row r="24" spans="1:8" ht="15" customHeight="1">
      <c r="A24" s="5" t="s">
        <v>416</v>
      </c>
      <c r="B24" s="6" t="s">
        <v>274</v>
      </c>
      <c r="C24" s="141">
        <v>1600000</v>
      </c>
      <c r="D24" s="141">
        <v>1600000</v>
      </c>
      <c r="E24" s="141">
        <v>0</v>
      </c>
      <c r="F24" s="141">
        <v>0</v>
      </c>
      <c r="G24" s="122">
        <f t="shared" si="0"/>
        <v>1600000</v>
      </c>
      <c r="H24" s="122">
        <f t="shared" si="1"/>
        <v>1600000</v>
      </c>
    </row>
    <row r="25" spans="1:8" ht="15" customHeight="1">
      <c r="A25" s="5" t="s">
        <v>417</v>
      </c>
      <c r="B25" s="6" t="s">
        <v>275</v>
      </c>
      <c r="C25" s="141">
        <v>33000000</v>
      </c>
      <c r="D25" s="141">
        <v>33000000</v>
      </c>
      <c r="E25" s="141">
        <v>0</v>
      </c>
      <c r="F25" s="141">
        <v>0</v>
      </c>
      <c r="G25" s="122">
        <f t="shared" si="0"/>
        <v>33000000</v>
      </c>
      <c r="H25" s="122">
        <f t="shared" si="1"/>
        <v>33000000</v>
      </c>
    </row>
    <row r="26" spans="1:8" ht="15" customHeight="1">
      <c r="A26" s="5" t="s">
        <v>418</v>
      </c>
      <c r="B26" s="6" t="s">
        <v>276</v>
      </c>
      <c r="C26" s="141">
        <v>0</v>
      </c>
      <c r="D26" s="141"/>
      <c r="E26" s="141">
        <v>0</v>
      </c>
      <c r="F26" s="141">
        <v>0</v>
      </c>
      <c r="G26" s="122">
        <f t="shared" si="0"/>
        <v>0</v>
      </c>
      <c r="H26" s="122">
        <f t="shared" si="1"/>
        <v>0</v>
      </c>
    </row>
    <row r="27" spans="1:8" ht="15" customHeight="1">
      <c r="A27" s="5" t="s">
        <v>277</v>
      </c>
      <c r="B27" s="6" t="s">
        <v>278</v>
      </c>
      <c r="C27" s="141">
        <v>0</v>
      </c>
      <c r="D27" s="141"/>
      <c r="E27" s="141">
        <v>0</v>
      </c>
      <c r="F27" s="141">
        <v>0</v>
      </c>
      <c r="G27" s="122">
        <f t="shared" si="0"/>
        <v>0</v>
      </c>
      <c r="H27" s="122">
        <f t="shared" si="1"/>
        <v>0</v>
      </c>
    </row>
    <row r="28" spans="1:8" ht="15" customHeight="1">
      <c r="A28" s="5" t="s">
        <v>419</v>
      </c>
      <c r="B28" s="6" t="s">
        <v>279</v>
      </c>
      <c r="C28" s="141">
        <v>2300000</v>
      </c>
      <c r="D28" s="141">
        <v>0</v>
      </c>
      <c r="E28" s="141">
        <v>0</v>
      </c>
      <c r="F28" s="141">
        <v>0</v>
      </c>
      <c r="G28" s="122">
        <f t="shared" si="0"/>
        <v>2300000</v>
      </c>
      <c r="H28" s="122">
        <f t="shared" si="1"/>
        <v>0</v>
      </c>
    </row>
    <row r="29" spans="1:8" ht="15" customHeight="1">
      <c r="A29" s="5" t="s">
        <v>420</v>
      </c>
      <c r="B29" s="6" t="s">
        <v>280</v>
      </c>
      <c r="C29" s="141">
        <v>0</v>
      </c>
      <c r="D29" s="141"/>
      <c r="E29" s="141">
        <v>0</v>
      </c>
      <c r="F29" s="141">
        <v>0</v>
      </c>
      <c r="G29" s="122">
        <f t="shared" si="0"/>
        <v>0</v>
      </c>
      <c r="H29" s="122">
        <f t="shared" si="1"/>
        <v>0</v>
      </c>
    </row>
    <row r="30" spans="1:8" ht="15" customHeight="1">
      <c r="A30" s="7" t="s">
        <v>448</v>
      </c>
      <c r="B30" s="8" t="s">
        <v>281</v>
      </c>
      <c r="C30" s="141">
        <f aca="true" t="shared" si="4" ref="C30:H30">SUM(C25:C29)</f>
        <v>35300000</v>
      </c>
      <c r="D30" s="141">
        <f t="shared" si="4"/>
        <v>33000000</v>
      </c>
      <c r="E30" s="141">
        <f t="shared" si="4"/>
        <v>0</v>
      </c>
      <c r="F30" s="141">
        <f t="shared" si="4"/>
        <v>0</v>
      </c>
      <c r="G30" s="122">
        <f t="shared" si="4"/>
        <v>35300000</v>
      </c>
      <c r="H30" s="122">
        <f t="shared" si="4"/>
        <v>33000000</v>
      </c>
    </row>
    <row r="31" spans="1:8" ht="15" customHeight="1">
      <c r="A31" s="5" t="s">
        <v>421</v>
      </c>
      <c r="B31" s="6" t="s">
        <v>282</v>
      </c>
      <c r="C31" s="141">
        <v>0</v>
      </c>
      <c r="D31" s="141"/>
      <c r="E31" s="141">
        <v>0</v>
      </c>
      <c r="F31" s="141">
        <v>0</v>
      </c>
      <c r="G31" s="122">
        <f t="shared" si="0"/>
        <v>0</v>
      </c>
      <c r="H31" s="122">
        <f t="shared" si="1"/>
        <v>0</v>
      </c>
    </row>
    <row r="32" spans="1:8" ht="15" customHeight="1">
      <c r="A32" s="34" t="s">
        <v>449</v>
      </c>
      <c r="B32" s="44" t="s">
        <v>283</v>
      </c>
      <c r="C32" s="141">
        <f aca="true" t="shared" si="5" ref="C32:H32">SUM(C21+C22+C23+C24+C30+C31)</f>
        <v>36900000</v>
      </c>
      <c r="D32" s="141">
        <f t="shared" si="5"/>
        <v>34600000</v>
      </c>
      <c r="E32" s="141">
        <f t="shared" si="5"/>
        <v>0</v>
      </c>
      <c r="F32" s="141">
        <f t="shared" si="5"/>
        <v>0</v>
      </c>
      <c r="G32" s="122">
        <f t="shared" si="5"/>
        <v>36900000</v>
      </c>
      <c r="H32" s="122">
        <f t="shared" si="5"/>
        <v>34600000</v>
      </c>
    </row>
    <row r="33" spans="1:8" ht="15" customHeight="1">
      <c r="A33" s="13" t="s">
        <v>284</v>
      </c>
      <c r="B33" s="6" t="s">
        <v>285</v>
      </c>
      <c r="C33" s="141">
        <v>0</v>
      </c>
      <c r="D33" s="141"/>
      <c r="E33" s="141">
        <v>0</v>
      </c>
      <c r="F33" s="141">
        <v>0</v>
      </c>
      <c r="G33" s="122">
        <f t="shared" si="0"/>
        <v>0</v>
      </c>
      <c r="H33" s="122">
        <f t="shared" si="1"/>
        <v>0</v>
      </c>
    </row>
    <row r="34" spans="1:8" ht="15" customHeight="1">
      <c r="A34" s="13" t="s">
        <v>422</v>
      </c>
      <c r="B34" s="6" t="s">
        <v>286</v>
      </c>
      <c r="C34" s="141">
        <v>21030000</v>
      </c>
      <c r="D34" s="141">
        <v>21030000</v>
      </c>
      <c r="E34" s="141">
        <v>0</v>
      </c>
      <c r="F34" s="141">
        <v>0</v>
      </c>
      <c r="G34" s="122">
        <f t="shared" si="0"/>
        <v>21030000</v>
      </c>
      <c r="H34" s="122">
        <f t="shared" si="1"/>
        <v>21030000</v>
      </c>
    </row>
    <row r="35" spans="1:8" ht="15" customHeight="1">
      <c r="A35" s="13" t="s">
        <v>423</v>
      </c>
      <c r="B35" s="6" t="s">
        <v>287</v>
      </c>
      <c r="C35" s="141">
        <v>930000</v>
      </c>
      <c r="D35" s="141">
        <v>2855382</v>
      </c>
      <c r="E35" s="141">
        <v>0</v>
      </c>
      <c r="F35" s="141">
        <v>0</v>
      </c>
      <c r="G35" s="122">
        <f t="shared" si="0"/>
        <v>930000</v>
      </c>
      <c r="H35" s="122">
        <f t="shared" si="1"/>
        <v>2855382</v>
      </c>
    </row>
    <row r="36" spans="1:8" ht="15" customHeight="1">
      <c r="A36" s="13" t="s">
        <v>424</v>
      </c>
      <c r="B36" s="6" t="s">
        <v>288</v>
      </c>
      <c r="C36" s="141"/>
      <c r="D36" s="141"/>
      <c r="E36" s="141">
        <v>0</v>
      </c>
      <c r="F36" s="141"/>
      <c r="G36" s="122">
        <f t="shared" si="0"/>
        <v>0</v>
      </c>
      <c r="H36" s="122">
        <f t="shared" si="1"/>
        <v>0</v>
      </c>
    </row>
    <row r="37" spans="1:8" ht="15" customHeight="1">
      <c r="A37" s="13" t="s">
        <v>289</v>
      </c>
      <c r="B37" s="6" t="s">
        <v>290</v>
      </c>
      <c r="C37" s="141">
        <v>2775000</v>
      </c>
      <c r="D37" s="141">
        <v>2775000</v>
      </c>
      <c r="E37" s="141">
        <v>0</v>
      </c>
      <c r="F37" s="141">
        <v>0</v>
      </c>
      <c r="G37" s="122">
        <f t="shared" si="0"/>
        <v>2775000</v>
      </c>
      <c r="H37" s="122">
        <f t="shared" si="1"/>
        <v>2775000</v>
      </c>
    </row>
    <row r="38" spans="1:8" ht="15" customHeight="1">
      <c r="A38" s="13" t="s">
        <v>291</v>
      </c>
      <c r="B38" s="6" t="s">
        <v>292</v>
      </c>
      <c r="C38" s="141">
        <v>6679400</v>
      </c>
      <c r="D38" s="141">
        <v>7106822</v>
      </c>
      <c r="E38" s="141">
        <v>0</v>
      </c>
      <c r="F38" s="141">
        <v>0</v>
      </c>
      <c r="G38" s="122">
        <f t="shared" si="0"/>
        <v>6679400</v>
      </c>
      <c r="H38" s="122">
        <f t="shared" si="1"/>
        <v>7106822</v>
      </c>
    </row>
    <row r="39" spans="1:8" ht="15" customHeight="1">
      <c r="A39" s="13" t="s">
        <v>293</v>
      </c>
      <c r="B39" s="6" t="s">
        <v>294</v>
      </c>
      <c r="C39" s="141">
        <v>0</v>
      </c>
      <c r="D39" s="141"/>
      <c r="E39" s="141">
        <v>0</v>
      </c>
      <c r="F39" s="141">
        <v>0</v>
      </c>
      <c r="G39" s="122">
        <f t="shared" si="0"/>
        <v>0</v>
      </c>
      <c r="H39" s="122">
        <f t="shared" si="1"/>
        <v>0</v>
      </c>
    </row>
    <row r="40" spans="1:8" ht="15" customHeight="1">
      <c r="A40" s="13" t="s">
        <v>425</v>
      </c>
      <c r="B40" s="6" t="s">
        <v>295</v>
      </c>
      <c r="C40" s="141">
        <v>0</v>
      </c>
      <c r="D40" s="141"/>
      <c r="E40" s="141">
        <v>0</v>
      </c>
      <c r="F40" s="141">
        <v>0</v>
      </c>
      <c r="G40" s="122">
        <f t="shared" si="0"/>
        <v>0</v>
      </c>
      <c r="H40" s="122">
        <f t="shared" si="1"/>
        <v>0</v>
      </c>
    </row>
    <row r="41" spans="1:8" ht="15" customHeight="1">
      <c r="A41" s="13" t="s">
        <v>426</v>
      </c>
      <c r="B41" s="6" t="s">
        <v>296</v>
      </c>
      <c r="C41" s="141">
        <v>0</v>
      </c>
      <c r="D41" s="141"/>
      <c r="E41" s="141">
        <v>0</v>
      </c>
      <c r="F41" s="141">
        <v>0</v>
      </c>
      <c r="G41" s="122">
        <f t="shared" si="0"/>
        <v>0</v>
      </c>
      <c r="H41" s="122">
        <f t="shared" si="1"/>
        <v>0</v>
      </c>
    </row>
    <row r="42" spans="1:8" s="108" customFormat="1" ht="15" customHeight="1">
      <c r="A42" s="13" t="s">
        <v>513</v>
      </c>
      <c r="B42" s="6" t="s">
        <v>297</v>
      </c>
      <c r="C42" s="141">
        <v>746782</v>
      </c>
      <c r="D42" s="141">
        <v>746782</v>
      </c>
      <c r="E42" s="141">
        <v>0</v>
      </c>
      <c r="F42" s="141">
        <v>0</v>
      </c>
      <c r="G42" s="122">
        <f t="shared" si="0"/>
        <v>746782</v>
      </c>
      <c r="H42" s="122">
        <f t="shared" si="1"/>
        <v>746782</v>
      </c>
    </row>
    <row r="43" spans="1:8" ht="15" customHeight="1">
      <c r="A43" s="13" t="s">
        <v>427</v>
      </c>
      <c r="B43" s="6" t="s">
        <v>507</v>
      </c>
      <c r="C43" s="141">
        <v>0</v>
      </c>
      <c r="D43" s="141"/>
      <c r="E43" s="141">
        <v>0</v>
      </c>
      <c r="F43" s="141">
        <v>0</v>
      </c>
      <c r="G43" s="122">
        <f t="shared" si="0"/>
        <v>0</v>
      </c>
      <c r="H43" s="122">
        <f t="shared" si="1"/>
        <v>0</v>
      </c>
    </row>
    <row r="44" spans="1:8" ht="15" customHeight="1">
      <c r="A44" s="43" t="s">
        <v>450</v>
      </c>
      <c r="B44" s="44" t="s">
        <v>298</v>
      </c>
      <c r="C44" s="141">
        <f aca="true" t="shared" si="6" ref="C44:H44">SUM(C33:C43)</f>
        <v>32161182</v>
      </c>
      <c r="D44" s="141">
        <f t="shared" si="6"/>
        <v>34513986</v>
      </c>
      <c r="E44" s="141">
        <f t="shared" si="6"/>
        <v>0</v>
      </c>
      <c r="F44" s="141">
        <f t="shared" si="6"/>
        <v>0</v>
      </c>
      <c r="G44" s="122">
        <f t="shared" si="6"/>
        <v>32161182</v>
      </c>
      <c r="H44" s="122">
        <f t="shared" si="6"/>
        <v>34513986</v>
      </c>
    </row>
    <row r="45" spans="1:8" ht="15" customHeight="1">
      <c r="A45" s="13" t="s">
        <v>307</v>
      </c>
      <c r="B45" s="6" t="s">
        <v>308</v>
      </c>
      <c r="C45" s="141">
        <v>0</v>
      </c>
      <c r="D45" s="141"/>
      <c r="E45" s="141">
        <v>0</v>
      </c>
      <c r="F45" s="141">
        <v>0</v>
      </c>
      <c r="G45" s="122">
        <f t="shared" si="0"/>
        <v>0</v>
      </c>
      <c r="H45" s="122">
        <f t="shared" si="1"/>
        <v>0</v>
      </c>
    </row>
    <row r="46" spans="1:8" ht="15" customHeight="1">
      <c r="A46" s="5" t="s">
        <v>431</v>
      </c>
      <c r="B46" s="6" t="s">
        <v>309</v>
      </c>
      <c r="C46" s="141">
        <v>0</v>
      </c>
      <c r="D46" s="141"/>
      <c r="E46" s="141">
        <v>0</v>
      </c>
      <c r="F46" s="141">
        <v>0</v>
      </c>
      <c r="G46" s="122">
        <f t="shared" si="0"/>
        <v>0</v>
      </c>
      <c r="H46" s="122">
        <f t="shared" si="1"/>
        <v>0</v>
      </c>
    </row>
    <row r="47" spans="1:8" ht="15" customHeight="1">
      <c r="A47" s="13" t="s">
        <v>432</v>
      </c>
      <c r="B47" s="6" t="s">
        <v>512</v>
      </c>
      <c r="C47" s="141">
        <v>0</v>
      </c>
      <c r="D47" s="141"/>
      <c r="E47" s="141">
        <v>0</v>
      </c>
      <c r="F47" s="141">
        <v>0</v>
      </c>
      <c r="G47" s="122">
        <f t="shared" si="0"/>
        <v>0</v>
      </c>
      <c r="H47" s="122">
        <f t="shared" si="1"/>
        <v>0</v>
      </c>
    </row>
    <row r="48" spans="1:8" ht="15" customHeight="1">
      <c r="A48" s="34" t="s">
        <v>452</v>
      </c>
      <c r="B48" s="44" t="s">
        <v>310</v>
      </c>
      <c r="C48" s="141">
        <f>SUM(C45:C47)</f>
        <v>0</v>
      </c>
      <c r="D48" s="141"/>
      <c r="E48" s="141">
        <v>0</v>
      </c>
      <c r="F48" s="141">
        <f>SUM(F45:F47)</f>
        <v>0</v>
      </c>
      <c r="G48" s="122">
        <f t="shared" si="0"/>
        <v>0</v>
      </c>
      <c r="H48" s="122">
        <f t="shared" si="1"/>
        <v>0</v>
      </c>
    </row>
    <row r="49" spans="1:8" ht="15" customHeight="1">
      <c r="A49" s="50" t="s">
        <v>27</v>
      </c>
      <c r="B49" s="53"/>
      <c r="C49" s="141">
        <f aca="true" t="shared" si="7" ref="C49:H49">SUM(C18+C32+C44+C48)</f>
        <v>119497637</v>
      </c>
      <c r="D49" s="141">
        <f t="shared" si="7"/>
        <v>107500799</v>
      </c>
      <c r="E49" s="141">
        <f t="shared" si="7"/>
        <v>0</v>
      </c>
      <c r="F49" s="141">
        <f t="shared" si="7"/>
        <v>0</v>
      </c>
      <c r="G49" s="122">
        <f t="shared" si="7"/>
        <v>119497637</v>
      </c>
      <c r="H49" s="122">
        <f t="shared" si="7"/>
        <v>107500799</v>
      </c>
    </row>
    <row r="50" spans="1:8" ht="15" customHeight="1">
      <c r="A50" s="5" t="s">
        <v>261</v>
      </c>
      <c r="B50" s="6" t="s">
        <v>262</v>
      </c>
      <c r="C50" s="141">
        <v>0</v>
      </c>
      <c r="D50" s="141"/>
      <c r="E50" s="141">
        <v>0</v>
      </c>
      <c r="F50" s="141">
        <v>0</v>
      </c>
      <c r="G50" s="122">
        <f t="shared" si="0"/>
        <v>0</v>
      </c>
      <c r="H50" s="122">
        <f t="shared" si="1"/>
        <v>0</v>
      </c>
    </row>
    <row r="51" spans="1:8" ht="15" customHeight="1">
      <c r="A51" s="5" t="s">
        <v>263</v>
      </c>
      <c r="B51" s="6" t="s">
        <v>264</v>
      </c>
      <c r="C51" s="141">
        <v>0</v>
      </c>
      <c r="D51" s="141"/>
      <c r="E51" s="141">
        <v>0</v>
      </c>
      <c r="F51" s="141">
        <v>0</v>
      </c>
      <c r="G51" s="122">
        <f t="shared" si="0"/>
        <v>0</v>
      </c>
      <c r="H51" s="122">
        <f t="shared" si="1"/>
        <v>0</v>
      </c>
    </row>
    <row r="52" spans="1:8" ht="15" customHeight="1">
      <c r="A52" s="5" t="s">
        <v>409</v>
      </c>
      <c r="B52" s="6" t="s">
        <v>265</v>
      </c>
      <c r="C52" s="141">
        <v>0</v>
      </c>
      <c r="D52" s="141"/>
      <c r="E52" s="141">
        <v>0</v>
      </c>
      <c r="F52" s="141">
        <v>0</v>
      </c>
      <c r="G52" s="122">
        <f t="shared" si="0"/>
        <v>0</v>
      </c>
      <c r="H52" s="122">
        <f t="shared" si="1"/>
        <v>0</v>
      </c>
    </row>
    <row r="53" spans="1:8" ht="15" customHeight="1">
      <c r="A53" s="5" t="s">
        <v>410</v>
      </c>
      <c r="B53" s="6" t="s">
        <v>266</v>
      </c>
      <c r="C53" s="141">
        <v>0</v>
      </c>
      <c r="D53" s="141"/>
      <c r="E53" s="141">
        <v>0</v>
      </c>
      <c r="F53" s="141">
        <v>0</v>
      </c>
      <c r="G53" s="122">
        <f t="shared" si="0"/>
        <v>0</v>
      </c>
      <c r="H53" s="122">
        <f t="shared" si="1"/>
        <v>0</v>
      </c>
    </row>
    <row r="54" spans="1:8" ht="15" customHeight="1">
      <c r="A54" s="5" t="s">
        <v>411</v>
      </c>
      <c r="B54" s="6" t="s">
        <v>267</v>
      </c>
      <c r="C54" s="141">
        <v>62631570</v>
      </c>
      <c r="D54" s="141">
        <v>62631570</v>
      </c>
      <c r="E54" s="141">
        <v>0</v>
      </c>
      <c r="F54" s="141">
        <v>0</v>
      </c>
      <c r="G54" s="122">
        <f t="shared" si="0"/>
        <v>62631570</v>
      </c>
      <c r="H54" s="122">
        <f t="shared" si="1"/>
        <v>62631570</v>
      </c>
    </row>
    <row r="55" spans="1:8" ht="15" customHeight="1">
      <c r="A55" s="34" t="s">
        <v>446</v>
      </c>
      <c r="B55" s="44" t="s">
        <v>268</v>
      </c>
      <c r="C55" s="141">
        <f aca="true" t="shared" si="8" ref="C55:H55">SUM(C50:C54)</f>
        <v>62631570</v>
      </c>
      <c r="D55" s="141">
        <f t="shared" si="8"/>
        <v>62631570</v>
      </c>
      <c r="E55" s="141">
        <f t="shared" si="8"/>
        <v>0</v>
      </c>
      <c r="F55" s="141">
        <f t="shared" si="8"/>
        <v>0</v>
      </c>
      <c r="G55" s="122">
        <f t="shared" si="8"/>
        <v>62631570</v>
      </c>
      <c r="H55" s="122">
        <f t="shared" si="8"/>
        <v>62631570</v>
      </c>
    </row>
    <row r="56" spans="1:8" ht="15" customHeight="1">
      <c r="A56" s="13" t="s">
        <v>428</v>
      </c>
      <c r="B56" s="6" t="s">
        <v>299</v>
      </c>
      <c r="C56" s="141">
        <v>0</v>
      </c>
      <c r="D56" s="141"/>
      <c r="E56" s="141">
        <v>0</v>
      </c>
      <c r="F56" s="141">
        <v>0</v>
      </c>
      <c r="G56" s="122">
        <f t="shared" si="0"/>
        <v>0</v>
      </c>
      <c r="H56" s="122">
        <f t="shared" si="1"/>
        <v>0</v>
      </c>
    </row>
    <row r="57" spans="1:8" ht="15" customHeight="1">
      <c r="A57" s="13" t="s">
        <v>429</v>
      </c>
      <c r="B57" s="6" t="s">
        <v>300</v>
      </c>
      <c r="C57" s="141">
        <v>0</v>
      </c>
      <c r="D57" s="141"/>
      <c r="E57" s="141">
        <v>0</v>
      </c>
      <c r="F57" s="141">
        <v>0</v>
      </c>
      <c r="G57" s="122">
        <f t="shared" si="0"/>
        <v>0</v>
      </c>
      <c r="H57" s="122">
        <f t="shared" si="1"/>
        <v>0</v>
      </c>
    </row>
    <row r="58" spans="1:8" ht="15" customHeight="1">
      <c r="A58" s="13" t="s">
        <v>301</v>
      </c>
      <c r="B58" s="6" t="s">
        <v>302</v>
      </c>
      <c r="C58" s="141">
        <v>0</v>
      </c>
      <c r="D58" s="141"/>
      <c r="E58" s="141">
        <v>0</v>
      </c>
      <c r="F58" s="141">
        <v>0</v>
      </c>
      <c r="G58" s="122">
        <f t="shared" si="0"/>
        <v>0</v>
      </c>
      <c r="H58" s="122">
        <f t="shared" si="1"/>
        <v>0</v>
      </c>
    </row>
    <row r="59" spans="1:8" ht="15" customHeight="1">
      <c r="A59" s="13" t="s">
        <v>430</v>
      </c>
      <c r="B59" s="6" t="s">
        <v>303</v>
      </c>
      <c r="C59" s="141">
        <v>0</v>
      </c>
      <c r="D59" s="141"/>
      <c r="E59" s="141">
        <v>0</v>
      </c>
      <c r="F59" s="141">
        <v>0</v>
      </c>
      <c r="G59" s="122">
        <f t="shared" si="0"/>
        <v>0</v>
      </c>
      <c r="H59" s="122">
        <f t="shared" si="1"/>
        <v>0</v>
      </c>
    </row>
    <row r="60" spans="1:8" ht="15" customHeight="1">
      <c r="A60" s="13" t="s">
        <v>304</v>
      </c>
      <c r="B60" s="6" t="s">
        <v>305</v>
      </c>
      <c r="C60" s="141">
        <v>0</v>
      </c>
      <c r="D60" s="141"/>
      <c r="E60" s="141">
        <v>0</v>
      </c>
      <c r="F60" s="141">
        <v>0</v>
      </c>
      <c r="G60" s="122">
        <f t="shared" si="0"/>
        <v>0</v>
      </c>
      <c r="H60" s="122">
        <f t="shared" si="1"/>
        <v>0</v>
      </c>
    </row>
    <row r="61" spans="1:8" ht="15" customHeight="1">
      <c r="A61" s="34" t="s">
        <v>451</v>
      </c>
      <c r="B61" s="44" t="s">
        <v>306</v>
      </c>
      <c r="C61" s="141">
        <f>SUM(C56:C60)</f>
        <v>0</v>
      </c>
      <c r="D61" s="141"/>
      <c r="E61" s="141">
        <v>0</v>
      </c>
      <c r="F61" s="141">
        <f>SUM(F56:F60)</f>
        <v>0</v>
      </c>
      <c r="G61" s="122">
        <f t="shared" si="0"/>
        <v>0</v>
      </c>
      <c r="H61" s="122">
        <f t="shared" si="1"/>
        <v>0</v>
      </c>
    </row>
    <row r="62" spans="1:8" ht="15" customHeight="1">
      <c r="A62" s="13" t="s">
        <v>311</v>
      </c>
      <c r="B62" s="6" t="s">
        <v>312</v>
      </c>
      <c r="C62" s="141">
        <v>0</v>
      </c>
      <c r="D62" s="141"/>
      <c r="E62" s="141">
        <v>0</v>
      </c>
      <c r="F62" s="141">
        <v>0</v>
      </c>
      <c r="G62" s="122">
        <f t="shared" si="0"/>
        <v>0</v>
      </c>
      <c r="H62" s="122">
        <f t="shared" si="1"/>
        <v>0</v>
      </c>
    </row>
    <row r="63" spans="1:8" ht="15" customHeight="1">
      <c r="A63" s="5" t="s">
        <v>433</v>
      </c>
      <c r="B63" s="6" t="s">
        <v>313</v>
      </c>
      <c r="C63" s="141">
        <v>0</v>
      </c>
      <c r="D63" s="141"/>
      <c r="E63" s="141">
        <v>0</v>
      </c>
      <c r="F63" s="141">
        <v>0</v>
      </c>
      <c r="G63" s="122">
        <f t="shared" si="0"/>
        <v>0</v>
      </c>
      <c r="H63" s="122">
        <f t="shared" si="1"/>
        <v>0</v>
      </c>
    </row>
    <row r="64" spans="1:8" ht="15" customHeight="1">
      <c r="A64" s="13" t="s">
        <v>434</v>
      </c>
      <c r="B64" s="6" t="s">
        <v>511</v>
      </c>
      <c r="C64" s="141">
        <v>0</v>
      </c>
      <c r="D64" s="141"/>
      <c r="E64" s="141">
        <v>0</v>
      </c>
      <c r="F64" s="141">
        <v>0</v>
      </c>
      <c r="G64" s="122">
        <f t="shared" si="0"/>
        <v>0</v>
      </c>
      <c r="H64" s="122">
        <f t="shared" si="1"/>
        <v>0</v>
      </c>
    </row>
    <row r="65" spans="1:8" ht="15.75">
      <c r="A65" s="34" t="s">
        <v>454</v>
      </c>
      <c r="B65" s="44" t="s">
        <v>314</v>
      </c>
      <c r="C65" s="141">
        <f>SUM(C62:C64)</f>
        <v>0</v>
      </c>
      <c r="D65" s="141"/>
      <c r="E65" s="141">
        <v>0</v>
      </c>
      <c r="F65" s="141">
        <f>SUM(F62:F64)</f>
        <v>0</v>
      </c>
      <c r="G65" s="122">
        <f t="shared" si="0"/>
        <v>0</v>
      </c>
      <c r="H65" s="122">
        <f t="shared" si="1"/>
        <v>0</v>
      </c>
    </row>
    <row r="66" spans="1:8" ht="16.5">
      <c r="A66" s="50" t="s">
        <v>26</v>
      </c>
      <c r="B66" s="53"/>
      <c r="C66" s="141">
        <f aca="true" t="shared" si="9" ref="C66:H66">SUM(C55+C61+C65)</f>
        <v>62631570</v>
      </c>
      <c r="D66" s="141">
        <f t="shared" si="9"/>
        <v>62631570</v>
      </c>
      <c r="E66" s="141">
        <f t="shared" si="9"/>
        <v>0</v>
      </c>
      <c r="F66" s="141">
        <f t="shared" si="9"/>
        <v>0</v>
      </c>
      <c r="G66" s="122">
        <f t="shared" si="9"/>
        <v>62631570</v>
      </c>
      <c r="H66" s="122">
        <f t="shared" si="9"/>
        <v>62631570</v>
      </c>
    </row>
    <row r="67" spans="1:8" ht="15.75">
      <c r="A67" s="41" t="s">
        <v>453</v>
      </c>
      <c r="B67" s="30" t="s">
        <v>315</v>
      </c>
      <c r="C67" s="141">
        <f aca="true" t="shared" si="10" ref="C67:H67">SUM(C18+C55+C32+C44+C61+C48+C65)</f>
        <v>182129207</v>
      </c>
      <c r="D67" s="141">
        <f t="shared" si="10"/>
        <v>170132369</v>
      </c>
      <c r="E67" s="141">
        <f t="shared" si="10"/>
        <v>0</v>
      </c>
      <c r="F67" s="141">
        <f t="shared" si="10"/>
        <v>0</v>
      </c>
      <c r="G67" s="122">
        <f t="shared" si="10"/>
        <v>182129207</v>
      </c>
      <c r="H67" s="122">
        <f t="shared" si="10"/>
        <v>170132369</v>
      </c>
    </row>
    <row r="68" spans="1:8" ht="16.5">
      <c r="A68" s="52" t="s">
        <v>28</v>
      </c>
      <c r="B68" s="51"/>
      <c r="C68" s="141">
        <f aca="true" t="shared" si="11" ref="C68:H68">SUM(C18+C32+C44+C48)</f>
        <v>119497637</v>
      </c>
      <c r="D68" s="141">
        <f t="shared" si="11"/>
        <v>107500799</v>
      </c>
      <c r="E68" s="141">
        <f t="shared" si="11"/>
        <v>0</v>
      </c>
      <c r="F68" s="141">
        <f t="shared" si="11"/>
        <v>0</v>
      </c>
      <c r="G68" s="122">
        <f t="shared" si="11"/>
        <v>119497637</v>
      </c>
      <c r="H68" s="122">
        <f t="shared" si="11"/>
        <v>107500799</v>
      </c>
    </row>
    <row r="69" spans="1:8" ht="16.5">
      <c r="A69" s="52" t="s">
        <v>29</v>
      </c>
      <c r="B69" s="51"/>
      <c r="C69" s="141">
        <f aca="true" t="shared" si="12" ref="C69:H69">SUM(C55+C61+C65)</f>
        <v>62631570</v>
      </c>
      <c r="D69" s="141">
        <f t="shared" si="12"/>
        <v>62631570</v>
      </c>
      <c r="E69" s="141">
        <f t="shared" si="12"/>
        <v>0</v>
      </c>
      <c r="F69" s="141">
        <f t="shared" si="12"/>
        <v>0</v>
      </c>
      <c r="G69" s="122">
        <f t="shared" si="12"/>
        <v>62631570</v>
      </c>
      <c r="H69" s="122">
        <f t="shared" si="12"/>
        <v>62631570</v>
      </c>
    </row>
    <row r="70" spans="1:8" ht="15.75">
      <c r="A70" s="32" t="s">
        <v>435</v>
      </c>
      <c r="B70" s="5" t="s">
        <v>316</v>
      </c>
      <c r="C70" s="141">
        <v>0</v>
      </c>
      <c r="D70" s="141"/>
      <c r="E70" s="141">
        <v>0</v>
      </c>
      <c r="F70" s="141">
        <v>0</v>
      </c>
      <c r="G70" s="122">
        <f t="shared" si="0"/>
        <v>0</v>
      </c>
      <c r="H70" s="122">
        <f t="shared" si="1"/>
        <v>0</v>
      </c>
    </row>
    <row r="71" spans="1:8" ht="15.75">
      <c r="A71" s="13" t="s">
        <v>317</v>
      </c>
      <c r="B71" s="5" t="s">
        <v>318</v>
      </c>
      <c r="C71" s="141">
        <v>0</v>
      </c>
      <c r="D71" s="141"/>
      <c r="E71" s="141">
        <v>0</v>
      </c>
      <c r="F71" s="141">
        <v>0</v>
      </c>
      <c r="G71" s="122">
        <f aca="true" t="shared" si="13" ref="G71:G94">SUM(C71,E71)</f>
        <v>0</v>
      </c>
      <c r="H71" s="122">
        <f aca="true" t="shared" si="14" ref="H71:H94">SUM(D71,F71)</f>
        <v>0</v>
      </c>
    </row>
    <row r="72" spans="1:8" ht="15.75">
      <c r="A72" s="32" t="s">
        <v>436</v>
      </c>
      <c r="B72" s="5" t="s">
        <v>319</v>
      </c>
      <c r="C72" s="141">
        <v>0</v>
      </c>
      <c r="D72" s="141"/>
      <c r="E72" s="141">
        <v>0</v>
      </c>
      <c r="F72" s="141">
        <v>0</v>
      </c>
      <c r="G72" s="122">
        <f t="shared" si="13"/>
        <v>0</v>
      </c>
      <c r="H72" s="122">
        <f t="shared" si="14"/>
        <v>0</v>
      </c>
    </row>
    <row r="73" spans="1:8" ht="15.75">
      <c r="A73" s="15" t="s">
        <v>455</v>
      </c>
      <c r="B73" s="7" t="s">
        <v>320</v>
      </c>
      <c r="C73" s="141">
        <f>SUM(C70:C72)</f>
        <v>0</v>
      </c>
      <c r="D73" s="141"/>
      <c r="E73" s="141">
        <v>0</v>
      </c>
      <c r="F73" s="141">
        <f>SUM(F70:F72)</f>
        <v>0</v>
      </c>
      <c r="G73" s="122">
        <f t="shared" si="13"/>
        <v>0</v>
      </c>
      <c r="H73" s="122">
        <f t="shared" si="14"/>
        <v>0</v>
      </c>
    </row>
    <row r="74" spans="1:8" ht="15.75">
      <c r="A74" s="13" t="s">
        <v>437</v>
      </c>
      <c r="B74" s="5" t="s">
        <v>321</v>
      </c>
      <c r="C74" s="141">
        <v>0</v>
      </c>
      <c r="D74" s="141"/>
      <c r="E74" s="141">
        <v>0</v>
      </c>
      <c r="F74" s="141">
        <v>0</v>
      </c>
      <c r="G74" s="122">
        <f t="shared" si="13"/>
        <v>0</v>
      </c>
      <c r="H74" s="122">
        <f t="shared" si="14"/>
        <v>0</v>
      </c>
    </row>
    <row r="75" spans="1:8" ht="15.75">
      <c r="A75" s="32" t="s">
        <v>322</v>
      </c>
      <c r="B75" s="5" t="s">
        <v>323</v>
      </c>
      <c r="C75" s="141">
        <v>0</v>
      </c>
      <c r="D75" s="141"/>
      <c r="E75" s="141">
        <v>0</v>
      </c>
      <c r="F75" s="141">
        <v>0</v>
      </c>
      <c r="G75" s="122">
        <f t="shared" si="13"/>
        <v>0</v>
      </c>
      <c r="H75" s="122">
        <f t="shared" si="14"/>
        <v>0</v>
      </c>
    </row>
    <row r="76" spans="1:8" ht="15.75">
      <c r="A76" s="13" t="s">
        <v>438</v>
      </c>
      <c r="B76" s="5" t="s">
        <v>324</v>
      </c>
      <c r="C76" s="141">
        <v>0</v>
      </c>
      <c r="D76" s="141"/>
      <c r="E76" s="141">
        <v>0</v>
      </c>
      <c r="F76" s="141">
        <v>0</v>
      </c>
      <c r="G76" s="122">
        <f t="shared" si="13"/>
        <v>0</v>
      </c>
      <c r="H76" s="122">
        <f t="shared" si="14"/>
        <v>0</v>
      </c>
    </row>
    <row r="77" spans="1:8" ht="15.75">
      <c r="A77" s="32" t="s">
        <v>325</v>
      </c>
      <c r="B77" s="5" t="s">
        <v>326</v>
      </c>
      <c r="C77" s="141">
        <v>0</v>
      </c>
      <c r="D77" s="141"/>
      <c r="E77" s="141">
        <v>0</v>
      </c>
      <c r="F77" s="141">
        <v>0</v>
      </c>
      <c r="G77" s="122">
        <f t="shared" si="13"/>
        <v>0</v>
      </c>
      <c r="H77" s="122">
        <f t="shared" si="14"/>
        <v>0</v>
      </c>
    </row>
    <row r="78" spans="1:8" ht="15.75">
      <c r="A78" s="14" t="s">
        <v>456</v>
      </c>
      <c r="B78" s="7" t="s">
        <v>327</v>
      </c>
      <c r="C78" s="141">
        <f>SUM(C74:C77)</f>
        <v>0</v>
      </c>
      <c r="D78" s="141"/>
      <c r="E78" s="141">
        <v>0</v>
      </c>
      <c r="F78" s="141">
        <f>SUM(F74:F77)</f>
        <v>0</v>
      </c>
      <c r="G78" s="122">
        <f t="shared" si="13"/>
        <v>0</v>
      </c>
      <c r="H78" s="122">
        <f t="shared" si="14"/>
        <v>0</v>
      </c>
    </row>
    <row r="79" spans="1:8" ht="15.75">
      <c r="A79" s="5" t="s">
        <v>510</v>
      </c>
      <c r="B79" s="5" t="s">
        <v>328</v>
      </c>
      <c r="C79" s="141">
        <v>168037245</v>
      </c>
      <c r="D79" s="141">
        <v>168037245</v>
      </c>
      <c r="E79" s="141">
        <v>0</v>
      </c>
      <c r="F79" s="141">
        <v>0</v>
      </c>
      <c r="G79" s="122">
        <v>168037245</v>
      </c>
      <c r="H79" s="122">
        <v>168037245</v>
      </c>
    </row>
    <row r="80" spans="1:8" ht="15.75">
      <c r="A80" s="7" t="s">
        <v>457</v>
      </c>
      <c r="B80" s="7" t="s">
        <v>328</v>
      </c>
      <c r="C80" s="141">
        <f aca="true" t="shared" si="15" ref="C80:H80">SUM(C79:C79)</f>
        <v>168037245</v>
      </c>
      <c r="D80" s="141">
        <f t="shared" si="15"/>
        <v>168037245</v>
      </c>
      <c r="E80" s="141">
        <f t="shared" si="15"/>
        <v>0</v>
      </c>
      <c r="F80" s="141">
        <f t="shared" si="15"/>
        <v>0</v>
      </c>
      <c r="G80" s="122">
        <f t="shared" si="15"/>
        <v>168037245</v>
      </c>
      <c r="H80" s="122">
        <f t="shared" si="15"/>
        <v>168037245</v>
      </c>
    </row>
    <row r="81" spans="1:8" ht="15.75">
      <c r="A81" s="32" t="s">
        <v>329</v>
      </c>
      <c r="B81" s="5" t="s">
        <v>330</v>
      </c>
      <c r="C81" s="141">
        <v>0</v>
      </c>
      <c r="D81" s="141"/>
      <c r="E81" s="141">
        <v>0</v>
      </c>
      <c r="F81" s="141">
        <v>0</v>
      </c>
      <c r="G81" s="122">
        <f t="shared" si="13"/>
        <v>0</v>
      </c>
      <c r="H81" s="122">
        <f t="shared" si="14"/>
        <v>0</v>
      </c>
    </row>
    <row r="82" spans="1:8" ht="15.75">
      <c r="A82" s="32" t="s">
        <v>331</v>
      </c>
      <c r="B82" s="5" t="s">
        <v>332</v>
      </c>
      <c r="C82" s="141">
        <v>0</v>
      </c>
      <c r="D82" s="141"/>
      <c r="E82" s="141">
        <v>0</v>
      </c>
      <c r="F82" s="141">
        <v>0</v>
      </c>
      <c r="G82" s="122">
        <f t="shared" si="13"/>
        <v>0</v>
      </c>
      <c r="H82" s="122">
        <f t="shared" si="14"/>
        <v>0</v>
      </c>
    </row>
    <row r="83" spans="1:8" ht="15.75">
      <c r="A83" s="32" t="s">
        <v>333</v>
      </c>
      <c r="B83" s="5" t="s">
        <v>334</v>
      </c>
      <c r="C83" s="141">
        <v>0</v>
      </c>
      <c r="D83" s="141"/>
      <c r="E83" s="141">
        <v>0</v>
      </c>
      <c r="F83" s="141">
        <v>7052000</v>
      </c>
      <c r="G83" s="122">
        <f t="shared" si="13"/>
        <v>0</v>
      </c>
      <c r="H83" s="122">
        <f t="shared" si="14"/>
        <v>7052000</v>
      </c>
    </row>
    <row r="84" spans="1:8" ht="15.75">
      <c r="A84" s="32" t="s">
        <v>335</v>
      </c>
      <c r="B84" s="5" t="s">
        <v>336</v>
      </c>
      <c r="C84" s="141">
        <v>0</v>
      </c>
      <c r="D84" s="141"/>
      <c r="E84" s="141">
        <v>0</v>
      </c>
      <c r="F84" s="141">
        <v>0</v>
      </c>
      <c r="G84" s="122">
        <f t="shared" si="13"/>
        <v>0</v>
      </c>
      <c r="H84" s="122">
        <f t="shared" si="14"/>
        <v>0</v>
      </c>
    </row>
    <row r="85" spans="1:8" ht="15.75">
      <c r="A85" s="13" t="s">
        <v>439</v>
      </c>
      <c r="B85" s="5" t="s">
        <v>337</v>
      </c>
      <c r="C85" s="141">
        <v>0</v>
      </c>
      <c r="D85" s="141"/>
      <c r="E85" s="141">
        <v>0</v>
      </c>
      <c r="F85" s="141">
        <v>0</v>
      </c>
      <c r="G85" s="122">
        <f t="shared" si="13"/>
        <v>0</v>
      </c>
      <c r="H85" s="122">
        <f t="shared" si="14"/>
        <v>0</v>
      </c>
    </row>
    <row r="86" spans="1:8" ht="19.5" customHeight="1">
      <c r="A86" s="15" t="s">
        <v>458</v>
      </c>
      <c r="B86" s="7" t="s">
        <v>338</v>
      </c>
      <c r="C86" s="141">
        <f aca="true" t="shared" si="16" ref="C86:H86">SUM(C73+C78+C80+C81+C82+C83+C84+C85)</f>
        <v>168037245</v>
      </c>
      <c r="D86" s="141">
        <f t="shared" si="16"/>
        <v>168037245</v>
      </c>
      <c r="E86" s="141">
        <f t="shared" si="16"/>
        <v>0</v>
      </c>
      <c r="F86" s="141">
        <f t="shared" si="16"/>
        <v>7052000</v>
      </c>
      <c r="G86" s="122">
        <f t="shared" si="16"/>
        <v>168037245</v>
      </c>
      <c r="H86" s="122">
        <f t="shared" si="16"/>
        <v>175089245</v>
      </c>
    </row>
    <row r="87" spans="1:8" ht="15.75">
      <c r="A87" s="13" t="s">
        <v>339</v>
      </c>
      <c r="B87" s="5" t="s">
        <v>340</v>
      </c>
      <c r="C87" s="141">
        <v>0</v>
      </c>
      <c r="D87" s="141"/>
      <c r="E87" s="141">
        <v>0</v>
      </c>
      <c r="F87" s="141">
        <v>0</v>
      </c>
      <c r="G87" s="122">
        <f t="shared" si="13"/>
        <v>0</v>
      </c>
      <c r="H87" s="122">
        <f t="shared" si="14"/>
        <v>0</v>
      </c>
    </row>
    <row r="88" spans="1:8" ht="15.75">
      <c r="A88" s="13" t="s">
        <v>341</v>
      </c>
      <c r="B88" s="5" t="s">
        <v>342</v>
      </c>
      <c r="C88" s="141">
        <v>0</v>
      </c>
      <c r="D88" s="141"/>
      <c r="E88" s="141">
        <v>0</v>
      </c>
      <c r="F88" s="141">
        <v>0</v>
      </c>
      <c r="G88" s="122">
        <f t="shared" si="13"/>
        <v>0</v>
      </c>
      <c r="H88" s="122">
        <f t="shared" si="14"/>
        <v>0</v>
      </c>
    </row>
    <row r="89" spans="1:8" ht="15.75">
      <c r="A89" s="32" t="s">
        <v>343</v>
      </c>
      <c r="B89" s="5" t="s">
        <v>344</v>
      </c>
      <c r="C89" s="141">
        <v>0</v>
      </c>
      <c r="D89" s="141"/>
      <c r="E89" s="141">
        <v>0</v>
      </c>
      <c r="F89" s="141">
        <v>0</v>
      </c>
      <c r="G89" s="122">
        <f t="shared" si="13"/>
        <v>0</v>
      </c>
      <c r="H89" s="122">
        <f t="shared" si="14"/>
        <v>0</v>
      </c>
    </row>
    <row r="90" spans="1:8" ht="15.75">
      <c r="A90" s="32" t="s">
        <v>440</v>
      </c>
      <c r="B90" s="5" t="s">
        <v>345</v>
      </c>
      <c r="C90" s="141">
        <v>0</v>
      </c>
      <c r="D90" s="141"/>
      <c r="E90" s="141">
        <v>0</v>
      </c>
      <c r="F90" s="141">
        <v>0</v>
      </c>
      <c r="G90" s="122">
        <f t="shared" si="13"/>
        <v>0</v>
      </c>
      <c r="H90" s="122">
        <f t="shared" si="14"/>
        <v>0</v>
      </c>
    </row>
    <row r="91" spans="1:8" ht="15.75">
      <c r="A91" s="14" t="s">
        <v>459</v>
      </c>
      <c r="B91" s="7" t="s">
        <v>346</v>
      </c>
      <c r="C91" s="141">
        <f>SUM(C87:C90)</f>
        <v>0</v>
      </c>
      <c r="D91" s="141"/>
      <c r="E91" s="141">
        <v>0</v>
      </c>
      <c r="F91" s="141">
        <f>SUM(F87:F90)</f>
        <v>0</v>
      </c>
      <c r="G91" s="122">
        <f t="shared" si="13"/>
        <v>0</v>
      </c>
      <c r="H91" s="122">
        <f t="shared" si="14"/>
        <v>0</v>
      </c>
    </row>
    <row r="92" spans="1:8" ht="15.75">
      <c r="A92" s="15" t="s">
        <v>347</v>
      </c>
      <c r="B92" s="7" t="s">
        <v>348</v>
      </c>
      <c r="C92" s="141">
        <v>0</v>
      </c>
      <c r="D92" s="141"/>
      <c r="E92" s="141">
        <v>0</v>
      </c>
      <c r="F92" s="141">
        <v>0</v>
      </c>
      <c r="G92" s="122">
        <f t="shared" si="13"/>
        <v>0</v>
      </c>
      <c r="H92" s="122">
        <f t="shared" si="14"/>
        <v>0</v>
      </c>
    </row>
    <row r="93" spans="1:8" ht="15.75">
      <c r="A93" s="35" t="s">
        <v>460</v>
      </c>
      <c r="B93" s="36" t="s">
        <v>349</v>
      </c>
      <c r="C93" s="141">
        <f aca="true" t="shared" si="17" ref="C93:H93">SUM(C86+C91+C92)</f>
        <v>168037245</v>
      </c>
      <c r="D93" s="141">
        <f t="shared" si="17"/>
        <v>168037245</v>
      </c>
      <c r="E93" s="141">
        <f t="shared" si="17"/>
        <v>0</v>
      </c>
      <c r="F93" s="141">
        <f t="shared" si="17"/>
        <v>7052000</v>
      </c>
      <c r="G93" s="122">
        <f t="shared" si="17"/>
        <v>168037245</v>
      </c>
      <c r="H93" s="122">
        <f t="shared" si="17"/>
        <v>175089245</v>
      </c>
    </row>
    <row r="94" spans="1:8" ht="16.5">
      <c r="A94" s="39" t="s">
        <v>442</v>
      </c>
      <c r="B94" s="40"/>
      <c r="C94" s="141">
        <f>SUM(C67+C93)</f>
        <v>350166452</v>
      </c>
      <c r="D94" s="141">
        <f>SUM(D67,D93)</f>
        <v>338169614</v>
      </c>
      <c r="E94" s="141">
        <f>SUM(E67,E93)</f>
        <v>0</v>
      </c>
      <c r="F94" s="141">
        <f>SUM(F67+F93)</f>
        <v>7052000</v>
      </c>
      <c r="G94" s="122">
        <f t="shared" si="13"/>
        <v>350166452</v>
      </c>
      <c r="H94" s="122">
        <f t="shared" si="14"/>
        <v>345221614</v>
      </c>
    </row>
  </sheetData>
  <sheetProtection/>
  <mergeCells count="3">
    <mergeCell ref="A1:F1"/>
    <mergeCell ref="A2:F2"/>
    <mergeCell ref="E4:F4"/>
  </mergeCells>
  <printOptions/>
  <pageMargins left="0.005416666666666667" right="0.7086614173228347" top="0.10833333333333334" bottom="0.35433070866141736" header="0.31496062992125984" footer="0.31496062992125984"/>
  <pageSetup fitToHeight="1" fitToWidth="1" horizontalDpi="300" verticalDpi="300" orientation="portrait" paperSize="9" scale="43" r:id="rId1"/>
  <headerFooter>
    <oddHeader>&amp;C&amp;P.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86.28125" style="0" customWidth="1"/>
    <col min="2" max="2" width="27.57421875" style="0" customWidth="1"/>
    <col min="3" max="3" width="14.57421875" style="0" customWidth="1"/>
    <col min="4" max="4" width="14.140625" style="0" customWidth="1"/>
  </cols>
  <sheetData>
    <row r="1" spans="1:2" ht="25.5" customHeight="1">
      <c r="A1" s="184" t="s">
        <v>525</v>
      </c>
      <c r="B1" s="185"/>
    </row>
    <row r="2" spans="1:2" ht="23.25" customHeight="1">
      <c r="A2" s="167" t="s">
        <v>25</v>
      </c>
      <c r="B2" s="192"/>
    </row>
    <row r="3" spans="1:2" ht="15">
      <c r="A3" s="1"/>
      <c r="B3" s="121" t="s">
        <v>538</v>
      </c>
    </row>
    <row r="4" ht="15">
      <c r="A4" s="1"/>
    </row>
    <row r="5" spans="1:4" ht="51" customHeight="1">
      <c r="A5" s="48" t="s">
        <v>24</v>
      </c>
      <c r="B5" s="137" t="s">
        <v>514</v>
      </c>
      <c r="C5" s="164" t="s">
        <v>528</v>
      </c>
      <c r="D5" s="165" t="s">
        <v>52</v>
      </c>
    </row>
    <row r="6" spans="1:4" ht="15" customHeight="1">
      <c r="A6" s="49" t="s">
        <v>461</v>
      </c>
      <c r="B6" s="12"/>
      <c r="C6" s="144"/>
      <c r="D6" s="145">
        <f>SUM(B6:C6)</f>
        <v>0</v>
      </c>
    </row>
    <row r="7" spans="1:4" ht="15" customHeight="1">
      <c r="A7" s="49" t="s">
        <v>462</v>
      </c>
      <c r="B7" s="12"/>
      <c r="C7" s="144"/>
      <c r="D7" s="145">
        <f aca="true" t="shared" si="0" ref="D7:D30">SUM(B7:C7)</f>
        <v>0</v>
      </c>
    </row>
    <row r="8" spans="1:4" ht="15" customHeight="1">
      <c r="A8" s="49" t="s">
        <v>0</v>
      </c>
      <c r="B8" s="12"/>
      <c r="C8" s="144"/>
      <c r="D8" s="145">
        <f t="shared" si="0"/>
        <v>0</v>
      </c>
    </row>
    <row r="9" spans="1:4" ht="15" customHeight="1">
      <c r="A9" s="49" t="s">
        <v>1</v>
      </c>
      <c r="B9" s="12"/>
      <c r="C9" s="144"/>
      <c r="D9" s="145">
        <f t="shared" si="0"/>
        <v>0</v>
      </c>
    </row>
    <row r="10" spans="1:4" ht="15" customHeight="1">
      <c r="A10" s="48" t="s">
        <v>19</v>
      </c>
      <c r="B10" s="12"/>
      <c r="C10" s="144"/>
      <c r="D10" s="145">
        <f t="shared" si="0"/>
        <v>0</v>
      </c>
    </row>
    <row r="11" spans="1:4" ht="15" customHeight="1">
      <c r="A11" s="49" t="s">
        <v>2</v>
      </c>
      <c r="B11" s="12"/>
      <c r="C11" s="144"/>
      <c r="D11" s="145">
        <f t="shared" si="0"/>
        <v>0</v>
      </c>
    </row>
    <row r="12" spans="1:4" ht="15" customHeight="1">
      <c r="A12" s="49" t="s">
        <v>3</v>
      </c>
      <c r="B12" s="12"/>
      <c r="C12" s="144"/>
      <c r="D12" s="145">
        <f t="shared" si="0"/>
        <v>0</v>
      </c>
    </row>
    <row r="13" spans="1:4" ht="15" customHeight="1">
      <c r="A13" s="49" t="s">
        <v>4</v>
      </c>
      <c r="B13" s="12"/>
      <c r="C13" s="144"/>
      <c r="D13" s="145">
        <f t="shared" si="0"/>
        <v>0</v>
      </c>
    </row>
    <row r="14" spans="1:4" ht="15" customHeight="1">
      <c r="A14" s="49" t="s">
        <v>5</v>
      </c>
      <c r="B14" s="12">
        <v>1</v>
      </c>
      <c r="C14" s="144">
        <v>0.58</v>
      </c>
      <c r="D14" s="145">
        <f t="shared" si="0"/>
        <v>1.58</v>
      </c>
    </row>
    <row r="15" spans="1:4" ht="15" customHeight="1">
      <c r="A15" s="49" t="s">
        <v>6</v>
      </c>
      <c r="B15" s="12"/>
      <c r="C15" s="144"/>
      <c r="D15" s="145">
        <f t="shared" si="0"/>
        <v>0</v>
      </c>
    </row>
    <row r="16" spans="1:4" ht="15" customHeight="1">
      <c r="A16" s="49" t="s">
        <v>7</v>
      </c>
      <c r="B16" s="12">
        <v>1</v>
      </c>
      <c r="C16" s="144">
        <v>0.33</v>
      </c>
      <c r="D16" s="145">
        <f t="shared" si="0"/>
        <v>1.33</v>
      </c>
    </row>
    <row r="17" spans="1:4" ht="15" customHeight="1">
      <c r="A17" s="49" t="s">
        <v>478</v>
      </c>
      <c r="B17" s="12"/>
      <c r="C17" s="144">
        <v>0.33</v>
      </c>
      <c r="D17" s="145">
        <f t="shared" si="0"/>
        <v>0.33</v>
      </c>
    </row>
    <row r="18" spans="1:4" ht="15" customHeight="1">
      <c r="A18" s="49" t="s">
        <v>479</v>
      </c>
      <c r="B18" s="12"/>
      <c r="C18" s="144">
        <v>0.33</v>
      </c>
      <c r="D18" s="145">
        <f t="shared" si="0"/>
        <v>0.33</v>
      </c>
    </row>
    <row r="19" spans="1:4" ht="15" customHeight="1">
      <c r="A19" s="49" t="s">
        <v>8</v>
      </c>
      <c r="B19" s="12"/>
      <c r="C19" s="144"/>
      <c r="D19" s="145">
        <f t="shared" si="0"/>
        <v>0</v>
      </c>
    </row>
    <row r="20" spans="1:4" ht="15" customHeight="1">
      <c r="A20" s="48" t="s">
        <v>20</v>
      </c>
      <c r="B20" s="11">
        <f>SUM(B11:B19)</f>
        <v>2</v>
      </c>
      <c r="C20" s="11">
        <f>SUM(C11:C19)</f>
        <v>1.57</v>
      </c>
      <c r="D20" s="11">
        <f>SUM(D11:D19)</f>
        <v>3.5700000000000003</v>
      </c>
    </row>
    <row r="21" spans="1:4" s="108" customFormat="1" ht="35.25" customHeight="1">
      <c r="A21" s="49" t="s">
        <v>515</v>
      </c>
      <c r="B21" s="146">
        <v>0.67</v>
      </c>
      <c r="C21" s="144">
        <v>0.33</v>
      </c>
      <c r="D21" s="145">
        <f t="shared" si="0"/>
        <v>1</v>
      </c>
    </row>
    <row r="22" spans="1:4" ht="31.5" customHeight="1">
      <c r="A22" s="49" t="s">
        <v>9</v>
      </c>
      <c r="B22" s="146">
        <v>2.67</v>
      </c>
      <c r="C22" s="144">
        <v>0.33</v>
      </c>
      <c r="D22" s="145">
        <f t="shared" si="0"/>
        <v>3</v>
      </c>
    </row>
    <row r="23" spans="1:4" ht="15" customHeight="1">
      <c r="A23" s="49" t="s">
        <v>10</v>
      </c>
      <c r="B23" s="12"/>
      <c r="C23" s="144"/>
      <c r="D23" s="145">
        <f t="shared" si="0"/>
        <v>0</v>
      </c>
    </row>
    <row r="24" spans="1:4" ht="15" customHeight="1">
      <c r="A24" s="49" t="s">
        <v>11</v>
      </c>
      <c r="B24" s="12">
        <v>1</v>
      </c>
      <c r="C24" s="144"/>
      <c r="D24" s="145">
        <f t="shared" si="0"/>
        <v>1</v>
      </c>
    </row>
    <row r="25" spans="1:4" ht="15" customHeight="1">
      <c r="A25" s="48" t="s">
        <v>21</v>
      </c>
      <c r="B25" s="11">
        <f>SUM(B21:B24)</f>
        <v>4.34</v>
      </c>
      <c r="C25" s="11">
        <f>SUM(C21:C24)</f>
        <v>0.66</v>
      </c>
      <c r="D25" s="11">
        <f>SUM(D21:D24)</f>
        <v>5</v>
      </c>
    </row>
    <row r="26" spans="1:4" ht="15" customHeight="1">
      <c r="A26" s="49" t="s">
        <v>12</v>
      </c>
      <c r="B26" s="12">
        <v>1</v>
      </c>
      <c r="C26" s="144"/>
      <c r="D26" s="145">
        <f t="shared" si="0"/>
        <v>1</v>
      </c>
    </row>
    <row r="27" spans="1:4" ht="15" customHeight="1">
      <c r="A27" s="49" t="s">
        <v>13</v>
      </c>
      <c r="B27" s="12">
        <v>3</v>
      </c>
      <c r="C27" s="144"/>
      <c r="D27" s="145">
        <f t="shared" si="0"/>
        <v>3</v>
      </c>
    </row>
    <row r="28" spans="1:4" ht="15" customHeight="1">
      <c r="A28" s="49" t="s">
        <v>14</v>
      </c>
      <c r="B28" s="12">
        <v>1</v>
      </c>
      <c r="C28" s="144"/>
      <c r="D28" s="145">
        <f t="shared" si="0"/>
        <v>1</v>
      </c>
    </row>
    <row r="29" spans="1:4" ht="15" customHeight="1">
      <c r="A29" s="48" t="s">
        <v>22</v>
      </c>
      <c r="B29" s="11">
        <v>5</v>
      </c>
      <c r="C29" s="144"/>
      <c r="D29" s="145">
        <f t="shared" si="0"/>
        <v>5</v>
      </c>
    </row>
    <row r="30" spans="1:4" ht="37.5" customHeight="1">
      <c r="A30" s="48" t="s">
        <v>23</v>
      </c>
      <c r="B30" s="147">
        <v>11.34</v>
      </c>
      <c r="C30" s="147">
        <v>2.23</v>
      </c>
      <c r="D30" s="148">
        <f t="shared" si="0"/>
        <v>13.57</v>
      </c>
    </row>
    <row r="31" spans="1:4" ht="15" customHeight="1">
      <c r="A31" s="49" t="s">
        <v>15</v>
      </c>
      <c r="B31" s="12"/>
      <c r="C31" s="144"/>
      <c r="D31" s="145"/>
    </row>
    <row r="32" spans="1:4" ht="15" customHeight="1">
      <c r="A32" s="49" t="s">
        <v>16</v>
      </c>
      <c r="B32" s="12"/>
      <c r="C32" s="144"/>
      <c r="D32" s="145"/>
    </row>
    <row r="33" spans="1:4" ht="15" customHeight="1">
      <c r="A33" s="49" t="s">
        <v>17</v>
      </c>
      <c r="B33" s="12"/>
      <c r="C33" s="144"/>
      <c r="D33" s="145"/>
    </row>
    <row r="34" spans="1:4" ht="15" customHeight="1">
      <c r="A34" s="49" t="s">
        <v>18</v>
      </c>
      <c r="B34" s="12"/>
      <c r="C34" s="144"/>
      <c r="D34" s="145"/>
    </row>
    <row r="35" spans="1:4" ht="26.25" customHeight="1">
      <c r="A35" s="48" t="s">
        <v>31</v>
      </c>
      <c r="B35" s="12"/>
      <c r="C35" s="144"/>
      <c r="D35" s="145"/>
    </row>
    <row r="36" spans="1:2" ht="15">
      <c r="A36" s="190"/>
      <c r="B36" s="191"/>
    </row>
    <row r="37" spans="1:2" ht="15">
      <c r="A37" s="191"/>
      <c r="B37" s="191"/>
    </row>
  </sheetData>
  <sheetProtection/>
  <mergeCells count="4">
    <mergeCell ref="A36:B36"/>
    <mergeCell ref="A37:B37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8.421875" style="0" customWidth="1"/>
    <col min="4" max="4" width="18.00390625" style="0" customWidth="1"/>
    <col min="5" max="5" width="15.7109375" style="0" customWidth="1"/>
    <col min="6" max="6" width="14.7109375" style="0" customWidth="1"/>
    <col min="7" max="7" width="12.28125" style="0" customWidth="1"/>
    <col min="8" max="8" width="14.28125" style="0" customWidth="1"/>
  </cols>
  <sheetData>
    <row r="1" spans="1:3" ht="40.5" customHeight="1">
      <c r="A1" s="184" t="s">
        <v>529</v>
      </c>
      <c r="B1" s="185"/>
      <c r="C1" s="185"/>
    </row>
    <row r="2" spans="1:3" ht="26.25" customHeight="1">
      <c r="A2" s="187" t="s">
        <v>484</v>
      </c>
      <c r="B2" s="185"/>
      <c r="C2" s="185"/>
    </row>
    <row r="3" ht="15">
      <c r="C3" s="121" t="s">
        <v>539</v>
      </c>
    </row>
    <row r="4" spans="1:8" ht="51.75" customHeight="1">
      <c r="A4" s="2" t="s">
        <v>70</v>
      </c>
      <c r="B4" s="3" t="s">
        <v>71</v>
      </c>
      <c r="C4" s="126" t="s">
        <v>521</v>
      </c>
      <c r="D4" s="151" t="s">
        <v>522</v>
      </c>
      <c r="E4" s="151" t="s">
        <v>523</v>
      </c>
      <c r="F4" s="151" t="s">
        <v>524</v>
      </c>
      <c r="G4" s="151" t="s">
        <v>530</v>
      </c>
      <c r="H4" s="151" t="s">
        <v>531</v>
      </c>
    </row>
    <row r="5" spans="1:8" ht="15.75">
      <c r="A5" s="149"/>
      <c r="B5" s="149"/>
      <c r="C5" s="141"/>
      <c r="D5" s="141"/>
      <c r="E5" s="141"/>
      <c r="F5" s="141"/>
      <c r="G5" s="141">
        <f>SUM(C5,E5)</f>
        <v>0</v>
      </c>
      <c r="H5" s="141">
        <f>SUM(D5,F5)</f>
        <v>0</v>
      </c>
    </row>
    <row r="6" spans="1:8" ht="15.75">
      <c r="A6" s="150"/>
      <c r="B6" s="149"/>
      <c r="C6" s="141"/>
      <c r="D6" s="141"/>
      <c r="E6" s="141"/>
      <c r="F6" s="141"/>
      <c r="G6" s="141">
        <f aca="true" t="shared" si="0" ref="G6:G47">SUM(C6,E6)</f>
        <v>0</v>
      </c>
      <c r="H6" s="141">
        <f aca="true" t="shared" si="1" ref="H6:H47">SUM(D6,F6)</f>
        <v>0</v>
      </c>
    </row>
    <row r="7" spans="1:8" ht="15.75">
      <c r="A7" s="149"/>
      <c r="B7" s="149"/>
      <c r="C7" s="141"/>
      <c r="D7" s="141"/>
      <c r="E7" s="141"/>
      <c r="F7" s="141"/>
      <c r="G7" s="141">
        <f t="shared" si="0"/>
        <v>0</v>
      </c>
      <c r="H7" s="141">
        <f t="shared" si="1"/>
        <v>0</v>
      </c>
    </row>
    <row r="8" spans="1:8" ht="15.75">
      <c r="A8" s="149"/>
      <c r="B8" s="149"/>
      <c r="C8" s="141"/>
      <c r="D8" s="141"/>
      <c r="E8" s="141"/>
      <c r="F8" s="141"/>
      <c r="G8" s="141">
        <f t="shared" si="0"/>
        <v>0</v>
      </c>
      <c r="H8" s="141">
        <f t="shared" si="1"/>
        <v>0</v>
      </c>
    </row>
    <row r="9" spans="1:8" ht="15.75">
      <c r="A9" s="13" t="s">
        <v>172</v>
      </c>
      <c r="B9" s="6" t="s">
        <v>173</v>
      </c>
      <c r="C9" s="141">
        <v>0</v>
      </c>
      <c r="D9" s="141">
        <v>135230</v>
      </c>
      <c r="E9" s="141">
        <v>0</v>
      </c>
      <c r="F9" s="141">
        <v>0</v>
      </c>
      <c r="G9" s="141">
        <f t="shared" si="0"/>
        <v>0</v>
      </c>
      <c r="H9" s="141">
        <f t="shared" si="1"/>
        <v>135230</v>
      </c>
    </row>
    <row r="10" spans="1:8" ht="15.75">
      <c r="A10" s="13"/>
      <c r="B10" s="6"/>
      <c r="C10" s="141"/>
      <c r="D10" s="141"/>
      <c r="E10" s="141"/>
      <c r="F10" s="141"/>
      <c r="G10" s="141">
        <f t="shared" si="0"/>
        <v>0</v>
      </c>
      <c r="H10" s="141">
        <f t="shared" si="1"/>
        <v>0</v>
      </c>
    </row>
    <row r="11" spans="1:8" ht="15.75">
      <c r="A11" s="13"/>
      <c r="B11" s="6"/>
      <c r="C11" s="141"/>
      <c r="D11" s="141"/>
      <c r="E11" s="141"/>
      <c r="F11" s="141"/>
      <c r="G11" s="141">
        <f t="shared" si="0"/>
        <v>0</v>
      </c>
      <c r="H11" s="141">
        <f t="shared" si="1"/>
        <v>0</v>
      </c>
    </row>
    <row r="12" spans="1:8" ht="15.75">
      <c r="A12" s="13"/>
      <c r="B12" s="6"/>
      <c r="C12" s="141"/>
      <c r="D12" s="141"/>
      <c r="E12" s="141"/>
      <c r="F12" s="141"/>
      <c r="G12" s="141">
        <f t="shared" si="0"/>
        <v>0</v>
      </c>
      <c r="H12" s="141">
        <f t="shared" si="1"/>
        <v>0</v>
      </c>
    </row>
    <row r="13" spans="1:8" ht="15.75">
      <c r="A13" s="13"/>
      <c r="B13" s="6"/>
      <c r="C13" s="141"/>
      <c r="D13" s="141"/>
      <c r="E13" s="141"/>
      <c r="F13" s="141"/>
      <c r="G13" s="141">
        <f t="shared" si="0"/>
        <v>0</v>
      </c>
      <c r="H13" s="141">
        <f t="shared" si="1"/>
        <v>0</v>
      </c>
    </row>
    <row r="14" spans="1:8" ht="15.75">
      <c r="A14" s="13" t="s">
        <v>362</v>
      </c>
      <c r="B14" s="6" t="s">
        <v>174</v>
      </c>
      <c r="C14" s="141">
        <v>126609720</v>
      </c>
      <c r="D14" s="141">
        <v>126676720</v>
      </c>
      <c r="E14" s="141">
        <v>0</v>
      </c>
      <c r="F14" s="141">
        <v>0</v>
      </c>
      <c r="G14" s="141">
        <f t="shared" si="0"/>
        <v>126609720</v>
      </c>
      <c r="H14" s="141">
        <f t="shared" si="1"/>
        <v>126676720</v>
      </c>
    </row>
    <row r="15" spans="1:8" ht="15.75">
      <c r="A15" s="13"/>
      <c r="B15" s="6"/>
      <c r="C15" s="141"/>
      <c r="D15" s="141"/>
      <c r="E15" s="141"/>
      <c r="F15" s="141"/>
      <c r="G15" s="141">
        <f t="shared" si="0"/>
        <v>0</v>
      </c>
      <c r="H15" s="141">
        <f t="shared" si="1"/>
        <v>0</v>
      </c>
    </row>
    <row r="16" spans="1:8" ht="15.75">
      <c r="A16" s="13"/>
      <c r="B16" s="6"/>
      <c r="C16" s="141"/>
      <c r="D16" s="141"/>
      <c r="E16" s="141"/>
      <c r="F16" s="141"/>
      <c r="G16" s="141">
        <f t="shared" si="0"/>
        <v>0</v>
      </c>
      <c r="H16" s="141">
        <f t="shared" si="1"/>
        <v>0</v>
      </c>
    </row>
    <row r="17" spans="1:8" ht="15.75">
      <c r="A17" s="13"/>
      <c r="B17" s="6"/>
      <c r="C17" s="141"/>
      <c r="D17" s="141"/>
      <c r="E17" s="141"/>
      <c r="F17" s="141"/>
      <c r="G17" s="141">
        <f t="shared" si="0"/>
        <v>0</v>
      </c>
      <c r="H17" s="141">
        <f t="shared" si="1"/>
        <v>0</v>
      </c>
    </row>
    <row r="18" spans="1:8" ht="15.75">
      <c r="A18" s="13"/>
      <c r="B18" s="6"/>
      <c r="C18" s="141"/>
      <c r="D18" s="141"/>
      <c r="E18" s="141"/>
      <c r="F18" s="141"/>
      <c r="G18" s="141">
        <f t="shared" si="0"/>
        <v>0</v>
      </c>
      <c r="H18" s="141">
        <f t="shared" si="1"/>
        <v>0</v>
      </c>
    </row>
    <row r="19" spans="1:8" ht="15.75">
      <c r="A19" s="5" t="s">
        <v>175</v>
      </c>
      <c r="B19" s="6" t="s">
        <v>176</v>
      </c>
      <c r="C19" s="141">
        <v>1037000</v>
      </c>
      <c r="D19" s="141">
        <v>936100</v>
      </c>
      <c r="E19" s="141">
        <v>0</v>
      </c>
      <c r="F19" s="141">
        <v>0</v>
      </c>
      <c r="G19" s="141">
        <f t="shared" si="0"/>
        <v>1037000</v>
      </c>
      <c r="H19" s="141">
        <f t="shared" si="1"/>
        <v>936100</v>
      </c>
    </row>
    <row r="20" spans="1:8" ht="15.75">
      <c r="A20" s="5"/>
      <c r="B20" s="6"/>
      <c r="C20" s="141"/>
      <c r="D20" s="141"/>
      <c r="E20" s="141"/>
      <c r="F20" s="141"/>
      <c r="G20" s="141">
        <f t="shared" si="0"/>
        <v>0</v>
      </c>
      <c r="H20" s="141">
        <f t="shared" si="1"/>
        <v>0</v>
      </c>
    </row>
    <row r="21" spans="1:8" ht="15.75">
      <c r="A21" s="5"/>
      <c r="B21" s="6"/>
      <c r="C21" s="141"/>
      <c r="D21" s="141"/>
      <c r="E21" s="141"/>
      <c r="F21" s="141"/>
      <c r="G21" s="141">
        <f t="shared" si="0"/>
        <v>0</v>
      </c>
      <c r="H21" s="141">
        <f t="shared" si="1"/>
        <v>0</v>
      </c>
    </row>
    <row r="22" spans="1:8" ht="15.75">
      <c r="A22" s="13" t="s">
        <v>177</v>
      </c>
      <c r="B22" s="6" t="s">
        <v>178</v>
      </c>
      <c r="C22" s="141">
        <v>3390000</v>
      </c>
      <c r="D22" s="141">
        <v>6499449</v>
      </c>
      <c r="E22" s="141">
        <v>0</v>
      </c>
      <c r="F22" s="141">
        <v>0</v>
      </c>
      <c r="G22" s="141">
        <f t="shared" si="0"/>
        <v>3390000</v>
      </c>
      <c r="H22" s="141">
        <f t="shared" si="1"/>
        <v>6499449</v>
      </c>
    </row>
    <row r="23" spans="1:8" ht="15.75">
      <c r="A23" s="13"/>
      <c r="B23" s="6"/>
      <c r="C23" s="141"/>
      <c r="D23" s="141"/>
      <c r="E23" s="141"/>
      <c r="F23" s="141"/>
      <c r="G23" s="141">
        <f t="shared" si="0"/>
        <v>0</v>
      </c>
      <c r="H23" s="141">
        <f t="shared" si="1"/>
        <v>0</v>
      </c>
    </row>
    <row r="24" spans="1:8" ht="15.75">
      <c r="A24" s="13"/>
      <c r="B24" s="6"/>
      <c r="C24" s="141"/>
      <c r="D24" s="141"/>
      <c r="E24" s="141"/>
      <c r="F24" s="141"/>
      <c r="G24" s="141">
        <f t="shared" si="0"/>
        <v>0</v>
      </c>
      <c r="H24" s="141">
        <f t="shared" si="1"/>
        <v>0</v>
      </c>
    </row>
    <row r="25" spans="1:8" ht="15.75">
      <c r="A25" s="13" t="s">
        <v>179</v>
      </c>
      <c r="B25" s="6" t="s">
        <v>180</v>
      </c>
      <c r="C25" s="141"/>
      <c r="D25" s="141"/>
      <c r="E25" s="141"/>
      <c r="F25" s="141"/>
      <c r="G25" s="141">
        <f t="shared" si="0"/>
        <v>0</v>
      </c>
      <c r="H25" s="141">
        <f t="shared" si="1"/>
        <v>0</v>
      </c>
    </row>
    <row r="26" spans="1:8" ht="15.75">
      <c r="A26" s="13"/>
      <c r="B26" s="6"/>
      <c r="C26" s="141">
        <v>0</v>
      </c>
      <c r="D26" s="141"/>
      <c r="E26" s="141"/>
      <c r="F26" s="141"/>
      <c r="G26" s="141">
        <f t="shared" si="0"/>
        <v>0</v>
      </c>
      <c r="H26" s="141">
        <f t="shared" si="1"/>
        <v>0</v>
      </c>
    </row>
    <row r="27" spans="1:8" ht="15.75">
      <c r="A27" s="13"/>
      <c r="B27" s="6"/>
      <c r="C27" s="141"/>
      <c r="D27" s="141"/>
      <c r="E27" s="141"/>
      <c r="F27" s="141"/>
      <c r="G27" s="141">
        <f t="shared" si="0"/>
        <v>0</v>
      </c>
      <c r="H27" s="141">
        <f t="shared" si="1"/>
        <v>0</v>
      </c>
    </row>
    <row r="28" spans="1:8" ht="15.75">
      <c r="A28" s="5" t="s">
        <v>181</v>
      </c>
      <c r="B28" s="6" t="s">
        <v>182</v>
      </c>
      <c r="C28" s="141">
        <v>0</v>
      </c>
      <c r="D28" s="141"/>
      <c r="E28" s="141"/>
      <c r="F28" s="141"/>
      <c r="G28" s="141">
        <f t="shared" si="0"/>
        <v>0</v>
      </c>
      <c r="H28" s="141">
        <f t="shared" si="1"/>
        <v>0</v>
      </c>
    </row>
    <row r="29" spans="1:8" ht="15.75">
      <c r="A29" s="5" t="s">
        <v>183</v>
      </c>
      <c r="B29" s="6" t="s">
        <v>184</v>
      </c>
      <c r="C29" s="141">
        <v>2422000</v>
      </c>
      <c r="D29" s="141">
        <v>3288821</v>
      </c>
      <c r="E29" s="141">
        <v>0</v>
      </c>
      <c r="F29" s="141">
        <v>0</v>
      </c>
      <c r="G29" s="141">
        <f t="shared" si="0"/>
        <v>2422000</v>
      </c>
      <c r="H29" s="141">
        <f t="shared" si="1"/>
        <v>3288821</v>
      </c>
    </row>
    <row r="30" spans="1:8" ht="15.75">
      <c r="A30" s="120" t="s">
        <v>363</v>
      </c>
      <c r="B30" s="9" t="s">
        <v>185</v>
      </c>
      <c r="C30" s="141">
        <f>SUM(C5:C29)</f>
        <v>133458720</v>
      </c>
      <c r="D30" s="141">
        <f>SUM(D5:D29)</f>
        <v>137536320</v>
      </c>
      <c r="E30" s="141">
        <f>SUM(E5:E29)</f>
        <v>0</v>
      </c>
      <c r="F30" s="141">
        <f>SUM(F5:F29)</f>
        <v>0</v>
      </c>
      <c r="G30" s="141">
        <f t="shared" si="0"/>
        <v>133458720</v>
      </c>
      <c r="H30" s="141">
        <f t="shared" si="1"/>
        <v>137536320</v>
      </c>
    </row>
    <row r="31" spans="1:8" ht="15.75">
      <c r="A31" s="15"/>
      <c r="B31" s="8"/>
      <c r="C31" s="141"/>
      <c r="D31" s="141"/>
      <c r="E31" s="141"/>
      <c r="F31" s="141"/>
      <c r="G31" s="141">
        <f t="shared" si="0"/>
        <v>0</v>
      </c>
      <c r="H31" s="141">
        <f t="shared" si="1"/>
        <v>0</v>
      </c>
    </row>
    <row r="32" spans="1:8" ht="15.75">
      <c r="A32" s="15"/>
      <c r="B32" s="8"/>
      <c r="C32" s="141"/>
      <c r="D32" s="141"/>
      <c r="E32" s="141"/>
      <c r="F32" s="141"/>
      <c r="G32" s="141">
        <f t="shared" si="0"/>
        <v>0</v>
      </c>
      <c r="H32" s="141">
        <f t="shared" si="1"/>
        <v>0</v>
      </c>
    </row>
    <row r="33" spans="1:8" ht="15.75">
      <c r="A33" s="15"/>
      <c r="B33" s="8"/>
      <c r="C33" s="141"/>
      <c r="D33" s="141"/>
      <c r="E33" s="141"/>
      <c r="F33" s="141"/>
      <c r="G33" s="141">
        <f t="shared" si="0"/>
        <v>0</v>
      </c>
      <c r="H33" s="141">
        <f t="shared" si="1"/>
        <v>0</v>
      </c>
    </row>
    <row r="34" spans="1:8" ht="15.75">
      <c r="A34" s="15"/>
      <c r="B34" s="8"/>
      <c r="C34" s="141"/>
      <c r="D34" s="141"/>
      <c r="E34" s="141"/>
      <c r="F34" s="141"/>
      <c r="G34" s="141">
        <f t="shared" si="0"/>
        <v>0</v>
      </c>
      <c r="H34" s="141">
        <f t="shared" si="1"/>
        <v>0</v>
      </c>
    </row>
    <row r="35" spans="1:8" ht="15.75">
      <c r="A35" s="13" t="s">
        <v>186</v>
      </c>
      <c r="B35" s="6" t="s">
        <v>187</v>
      </c>
      <c r="C35" s="141">
        <v>1130000</v>
      </c>
      <c r="D35" s="141">
        <v>1130000</v>
      </c>
      <c r="E35" s="141">
        <v>0</v>
      </c>
      <c r="F35" s="141">
        <v>0</v>
      </c>
      <c r="G35" s="141">
        <f t="shared" si="0"/>
        <v>1130000</v>
      </c>
      <c r="H35" s="141">
        <f t="shared" si="1"/>
        <v>1130000</v>
      </c>
    </row>
    <row r="36" spans="1:8" ht="15.75">
      <c r="A36" s="13"/>
      <c r="B36" s="6"/>
      <c r="C36" s="141"/>
      <c r="D36" s="141"/>
      <c r="E36" s="141"/>
      <c r="F36" s="141"/>
      <c r="G36" s="141">
        <f t="shared" si="0"/>
        <v>0</v>
      </c>
      <c r="H36" s="141">
        <f t="shared" si="1"/>
        <v>0</v>
      </c>
    </row>
    <row r="37" spans="1:8" ht="15.75">
      <c r="A37" s="13"/>
      <c r="B37" s="6"/>
      <c r="C37" s="141"/>
      <c r="D37" s="141"/>
      <c r="E37" s="141"/>
      <c r="F37" s="141"/>
      <c r="G37" s="141">
        <f t="shared" si="0"/>
        <v>0</v>
      </c>
      <c r="H37" s="141">
        <f t="shared" si="1"/>
        <v>0</v>
      </c>
    </row>
    <row r="38" spans="1:8" ht="15.75">
      <c r="A38" s="13"/>
      <c r="B38" s="6"/>
      <c r="C38" s="141"/>
      <c r="D38" s="141"/>
      <c r="E38" s="141"/>
      <c r="F38" s="141"/>
      <c r="G38" s="141">
        <f t="shared" si="0"/>
        <v>0</v>
      </c>
      <c r="H38" s="141">
        <f t="shared" si="1"/>
        <v>0</v>
      </c>
    </row>
    <row r="39" spans="1:8" ht="15.75">
      <c r="A39" s="13"/>
      <c r="B39" s="6"/>
      <c r="C39" s="141"/>
      <c r="D39" s="141"/>
      <c r="E39" s="141"/>
      <c r="F39" s="141"/>
      <c r="G39" s="141">
        <f t="shared" si="0"/>
        <v>0</v>
      </c>
      <c r="H39" s="141">
        <f t="shared" si="1"/>
        <v>0</v>
      </c>
    </row>
    <row r="40" spans="1:8" ht="15.75">
      <c r="A40" s="13" t="s">
        <v>188</v>
      </c>
      <c r="B40" s="6" t="s">
        <v>189</v>
      </c>
      <c r="C40" s="141">
        <v>300000</v>
      </c>
      <c r="D40" s="141">
        <v>300000</v>
      </c>
      <c r="E40" s="141"/>
      <c r="F40" s="141"/>
      <c r="G40" s="141">
        <f t="shared" si="0"/>
        <v>300000</v>
      </c>
      <c r="H40" s="141">
        <f t="shared" si="1"/>
        <v>300000</v>
      </c>
    </row>
    <row r="41" spans="1:8" ht="15.75">
      <c r="A41" s="13"/>
      <c r="B41" s="6"/>
      <c r="C41" s="141"/>
      <c r="D41" s="141"/>
      <c r="E41" s="141"/>
      <c r="F41" s="141"/>
      <c r="G41" s="141">
        <f t="shared" si="0"/>
        <v>0</v>
      </c>
      <c r="H41" s="141">
        <f t="shared" si="1"/>
        <v>0</v>
      </c>
    </row>
    <row r="42" spans="1:8" ht="15.75">
      <c r="A42" s="13"/>
      <c r="B42" s="6"/>
      <c r="C42" s="141"/>
      <c r="D42" s="141"/>
      <c r="E42" s="141"/>
      <c r="F42" s="141"/>
      <c r="G42" s="141">
        <f t="shared" si="0"/>
        <v>0</v>
      </c>
      <c r="H42" s="141">
        <f t="shared" si="1"/>
        <v>0</v>
      </c>
    </row>
    <row r="43" spans="1:8" ht="15.75">
      <c r="A43" s="13"/>
      <c r="B43" s="6"/>
      <c r="C43" s="141"/>
      <c r="D43" s="141"/>
      <c r="E43" s="141"/>
      <c r="F43" s="141"/>
      <c r="G43" s="141">
        <f t="shared" si="0"/>
        <v>0</v>
      </c>
      <c r="H43" s="141">
        <f t="shared" si="1"/>
        <v>0</v>
      </c>
    </row>
    <row r="44" spans="1:8" ht="15.75">
      <c r="A44" s="13"/>
      <c r="B44" s="6"/>
      <c r="C44" s="141"/>
      <c r="D44" s="141"/>
      <c r="E44" s="141"/>
      <c r="F44" s="141"/>
      <c r="G44" s="141">
        <f t="shared" si="0"/>
        <v>0</v>
      </c>
      <c r="H44" s="141">
        <f t="shared" si="1"/>
        <v>0</v>
      </c>
    </row>
    <row r="45" spans="1:8" ht="15.75">
      <c r="A45" s="13" t="s">
        <v>190</v>
      </c>
      <c r="B45" s="6" t="s">
        <v>191</v>
      </c>
      <c r="C45" s="141">
        <v>250000</v>
      </c>
      <c r="D45" s="141">
        <v>250000</v>
      </c>
      <c r="E45" s="141">
        <v>0</v>
      </c>
      <c r="F45" s="141">
        <v>0</v>
      </c>
      <c r="G45" s="141">
        <f t="shared" si="0"/>
        <v>250000</v>
      </c>
      <c r="H45" s="141">
        <f t="shared" si="1"/>
        <v>250000</v>
      </c>
    </row>
    <row r="46" spans="1:8" ht="15.75">
      <c r="A46" s="13" t="s">
        <v>192</v>
      </c>
      <c r="B46" s="6" t="s">
        <v>193</v>
      </c>
      <c r="C46" s="141">
        <v>454000</v>
      </c>
      <c r="D46" s="141">
        <v>454000</v>
      </c>
      <c r="E46" s="141">
        <v>0</v>
      </c>
      <c r="F46" s="141">
        <v>0</v>
      </c>
      <c r="G46" s="141">
        <f t="shared" si="0"/>
        <v>454000</v>
      </c>
      <c r="H46" s="141">
        <f t="shared" si="1"/>
        <v>454000</v>
      </c>
    </row>
    <row r="47" spans="1:8" ht="15.75">
      <c r="A47" s="120" t="s">
        <v>364</v>
      </c>
      <c r="B47" s="9" t="s">
        <v>194</v>
      </c>
      <c r="C47" s="141">
        <f>SUM(C35:C46)</f>
        <v>2134000</v>
      </c>
      <c r="D47" s="141">
        <f>SUM(D35:D46)</f>
        <v>2134000</v>
      </c>
      <c r="E47" s="141">
        <f>SUM(E35:E46)</f>
        <v>0</v>
      </c>
      <c r="F47" s="141">
        <f>SUM(F35:F46)</f>
        <v>0</v>
      </c>
      <c r="G47" s="141">
        <f t="shared" si="0"/>
        <v>2134000</v>
      </c>
      <c r="H47" s="141">
        <f t="shared" si="1"/>
        <v>2134000</v>
      </c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4.140625" style="0" customWidth="1"/>
    <col min="4" max="4" width="15.7109375" style="0" customWidth="1"/>
    <col min="5" max="6" width="14.421875" style="0" customWidth="1"/>
    <col min="7" max="7" width="11.421875" style="0" customWidth="1"/>
    <col min="8" max="8" width="12.140625" style="0" customWidth="1"/>
  </cols>
  <sheetData>
    <row r="1" spans="1:3" ht="36.75" customHeight="1">
      <c r="A1" s="184" t="s">
        <v>529</v>
      </c>
      <c r="B1" s="185"/>
      <c r="C1" s="185"/>
    </row>
    <row r="2" spans="1:3" ht="23.25" customHeight="1">
      <c r="A2" s="187" t="s">
        <v>485</v>
      </c>
      <c r="B2" s="185"/>
      <c r="C2" s="185"/>
    </row>
    <row r="3" ht="18">
      <c r="A3" s="42"/>
    </row>
    <row r="4" spans="2:4" ht="30.75" customHeight="1">
      <c r="B4" s="193" t="s">
        <v>540</v>
      </c>
      <c r="C4" s="193"/>
      <c r="D4" s="166"/>
    </row>
    <row r="5" spans="1:8" ht="51.75">
      <c r="A5" s="2" t="s">
        <v>70</v>
      </c>
      <c r="B5" s="3" t="s">
        <v>71</v>
      </c>
      <c r="C5" s="58" t="s">
        <v>521</v>
      </c>
      <c r="D5" s="58" t="s">
        <v>522</v>
      </c>
      <c r="E5" s="58" t="s">
        <v>523</v>
      </c>
      <c r="F5" s="58" t="s">
        <v>524</v>
      </c>
      <c r="G5" s="58" t="s">
        <v>530</v>
      </c>
      <c r="H5" s="58" t="s">
        <v>531</v>
      </c>
    </row>
    <row r="6" spans="1:8" ht="15">
      <c r="A6" s="23"/>
      <c r="B6" s="23"/>
      <c r="C6" s="127"/>
      <c r="D6" s="127"/>
      <c r="E6" s="127"/>
      <c r="F6" s="127"/>
      <c r="G6" s="127"/>
      <c r="H6" s="127"/>
    </row>
    <row r="7" spans="1:8" ht="18.75">
      <c r="A7" s="59"/>
      <c r="B7" s="23"/>
      <c r="C7" s="127"/>
      <c r="D7" s="127"/>
      <c r="E7" s="127"/>
      <c r="F7" s="127"/>
      <c r="G7" s="127"/>
      <c r="H7" s="127"/>
    </row>
    <row r="8" spans="1:8" ht="15">
      <c r="A8" s="23"/>
      <c r="B8" s="23"/>
      <c r="C8" s="127"/>
      <c r="D8" s="127"/>
      <c r="E8" s="127"/>
      <c r="F8" s="127"/>
      <c r="G8" s="127"/>
      <c r="H8" s="127"/>
    </row>
    <row r="9" spans="1:8" ht="15">
      <c r="A9" s="23"/>
      <c r="B9" s="23"/>
      <c r="C9" s="127"/>
      <c r="D9" s="127"/>
      <c r="E9" s="127"/>
      <c r="F9" s="127"/>
      <c r="G9" s="127"/>
      <c r="H9" s="127"/>
    </row>
    <row r="10" spans="1:8" ht="15.75">
      <c r="A10" s="15" t="s">
        <v>475</v>
      </c>
      <c r="B10" s="8" t="s">
        <v>474</v>
      </c>
      <c r="C10" s="128">
        <v>54627477</v>
      </c>
      <c r="D10" s="128">
        <v>56653235</v>
      </c>
      <c r="E10" s="128">
        <v>0</v>
      </c>
      <c r="F10" s="128">
        <v>0</v>
      </c>
      <c r="G10" s="128">
        <f>SUM(C10,E10)</f>
        <v>54627477</v>
      </c>
      <c r="H10" s="128">
        <f>SUM(D10,F10)</f>
        <v>56653235</v>
      </c>
    </row>
    <row r="11" spans="1:8" ht="15">
      <c r="A11" s="15"/>
      <c r="B11" s="8"/>
      <c r="C11" s="127"/>
      <c r="D11" s="127"/>
      <c r="E11" s="127"/>
      <c r="F11" s="127"/>
      <c r="G11" s="127"/>
      <c r="H11" s="127"/>
    </row>
    <row r="12" spans="1:8" ht="15">
      <c r="A12" s="15"/>
      <c r="B12" s="8"/>
      <c r="C12" s="127"/>
      <c r="D12" s="127"/>
      <c r="E12" s="127"/>
      <c r="F12" s="127"/>
      <c r="G12" s="127"/>
      <c r="H12" s="127"/>
    </row>
    <row r="13" spans="1:8" ht="15">
      <c r="A13" s="15"/>
      <c r="B13" s="8"/>
      <c r="C13" s="127"/>
      <c r="D13" s="127"/>
      <c r="E13" s="127"/>
      <c r="F13" s="127"/>
      <c r="G13" s="127"/>
      <c r="H13" s="127"/>
    </row>
    <row r="14" spans="1:8" ht="15">
      <c r="A14" s="15"/>
      <c r="B14" s="8"/>
      <c r="C14" s="127"/>
      <c r="D14" s="127"/>
      <c r="E14" s="127"/>
      <c r="F14" s="127"/>
      <c r="G14" s="127"/>
      <c r="H14" s="127"/>
    </row>
    <row r="15" spans="1:8" ht="15.75">
      <c r="A15" s="15" t="s">
        <v>52</v>
      </c>
      <c r="B15" s="8" t="s">
        <v>474</v>
      </c>
      <c r="C15" s="129">
        <f aca="true" t="shared" si="0" ref="C15:H15">SUM(C6:C14)</f>
        <v>54627477</v>
      </c>
      <c r="D15" s="129">
        <f t="shared" si="0"/>
        <v>56653235</v>
      </c>
      <c r="E15" s="129">
        <f t="shared" si="0"/>
        <v>0</v>
      </c>
      <c r="F15" s="129">
        <f t="shared" si="0"/>
        <v>0</v>
      </c>
      <c r="G15" s="129">
        <f t="shared" si="0"/>
        <v>54627477</v>
      </c>
      <c r="H15" s="129">
        <f t="shared" si="0"/>
        <v>56653235</v>
      </c>
    </row>
    <row r="16" ht="15.75">
      <c r="C16" s="115"/>
    </row>
  </sheetData>
  <sheetProtection/>
  <mergeCells count="3">
    <mergeCell ref="A1:C1"/>
    <mergeCell ref="A2:C2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3.421875" style="0" customWidth="1"/>
    <col min="2" max="2" width="12.421875" style="0" customWidth="1"/>
    <col min="3" max="3" width="12.421875" style="108" customWidth="1"/>
    <col min="4" max="4" width="19.28125" style="0" customWidth="1"/>
    <col min="5" max="5" width="19.57421875" style="0" customWidth="1"/>
  </cols>
  <sheetData>
    <row r="1" spans="1:5" ht="23.25" customHeight="1">
      <c r="A1" s="184" t="s">
        <v>525</v>
      </c>
      <c r="B1" s="185"/>
      <c r="C1" s="185"/>
      <c r="D1" s="185"/>
      <c r="E1" s="185"/>
    </row>
    <row r="2" spans="1:5" ht="25.5" customHeight="1">
      <c r="A2" s="194" t="s">
        <v>486</v>
      </c>
      <c r="B2" s="185"/>
      <c r="C2" s="185"/>
      <c r="D2" s="185"/>
      <c r="E2" s="185"/>
    </row>
    <row r="3" spans="1:5" ht="21.75" customHeight="1">
      <c r="A3" s="57"/>
      <c r="B3" s="54"/>
      <c r="C3" s="132"/>
      <c r="D3" s="54"/>
      <c r="E3" s="54"/>
    </row>
    <row r="4" spans="1:5" ht="20.25" customHeight="1">
      <c r="A4" s="4"/>
      <c r="B4" s="195" t="s">
        <v>541</v>
      </c>
      <c r="C4" s="195"/>
      <c r="D4" s="195"/>
      <c r="E4" s="195"/>
    </row>
    <row r="5" spans="1:5" ht="40.5" customHeight="1">
      <c r="A5" s="154" t="s">
        <v>30</v>
      </c>
      <c r="B5" s="155" t="s">
        <v>71</v>
      </c>
      <c r="C5" s="155" t="s">
        <v>521</v>
      </c>
      <c r="D5" s="155" t="s">
        <v>522</v>
      </c>
      <c r="E5" s="153"/>
    </row>
    <row r="6" spans="1:5" ht="26.25" customHeight="1">
      <c r="A6" s="156" t="s">
        <v>48</v>
      </c>
      <c r="B6" s="157" t="s">
        <v>222</v>
      </c>
      <c r="C6" s="158">
        <v>0</v>
      </c>
      <c r="D6" s="159">
        <v>7052000</v>
      </c>
      <c r="E6" s="130"/>
    </row>
    <row r="7" spans="1:5" ht="26.25" customHeight="1">
      <c r="A7" s="156" t="s">
        <v>49</v>
      </c>
      <c r="B7" s="157" t="s">
        <v>222</v>
      </c>
      <c r="C7" s="158">
        <v>0</v>
      </c>
      <c r="D7" s="159">
        <v>0</v>
      </c>
      <c r="E7" s="130"/>
    </row>
    <row r="8" spans="1:5" ht="22.5" customHeight="1">
      <c r="A8" s="154" t="s">
        <v>50</v>
      </c>
      <c r="B8" s="154"/>
      <c r="C8" s="160">
        <v>0</v>
      </c>
      <c r="D8" s="161">
        <f>SUM(D6:D7)</f>
        <v>7052000</v>
      </c>
      <c r="E8" s="131"/>
    </row>
  </sheetData>
  <sheetProtection/>
  <mergeCells count="3">
    <mergeCell ref="A1:E1"/>
    <mergeCell ref="A2:E2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32" sqref="K32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Polgármesteri Hivatal Rábahídvég</cp:lastModifiedBy>
  <cp:lastPrinted>2020-09-07T06:29:32Z</cp:lastPrinted>
  <dcterms:created xsi:type="dcterms:W3CDTF">2014-01-03T21:48:14Z</dcterms:created>
  <dcterms:modified xsi:type="dcterms:W3CDTF">2020-09-07T09:43:38Z</dcterms:modified>
  <cp:category/>
  <cp:version/>
  <cp:contentType/>
  <cp:contentStatus/>
</cp:coreProperties>
</file>