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4"/>
  </bookViews>
  <sheets>
    <sheet name="1. sz. melléklet" sheetId="1" r:id="rId1"/>
    <sheet name="2. sz. melléklet" sheetId="2" r:id="rId2"/>
    <sheet name="3 sz. melléklet" sheetId="3" r:id="rId3"/>
    <sheet name="4. sz. mell. előir BEV" sheetId="4" r:id="rId4"/>
    <sheet name="4. sz. mell. előir KIAD" sheetId="5" r:id="rId5"/>
    <sheet name="Munka1" sheetId="6" r:id="rId6"/>
  </sheets>
  <definedNames/>
  <calcPr fullCalcOnLoad="1"/>
</workbook>
</file>

<file path=xl/sharedStrings.xml><?xml version="1.0" encoding="utf-8"?>
<sst xmlns="http://schemas.openxmlformats.org/spreadsheetml/2006/main" count="235" uniqueCount="171">
  <si>
    <t>1. melléklet</t>
  </si>
  <si>
    <t>011130 Önkormányzatok és önk. Hivatalok jogalkotó és ált ig. tev,</t>
  </si>
  <si>
    <t>064010 Közvilágítás</t>
  </si>
  <si>
    <t>066010 Zöldterület kezelés</t>
  </si>
  <si>
    <t>084031 Civil szervezetek működési támogatása</t>
  </si>
  <si>
    <t>082092 Közművelődés, hagyományos közösségi értékek gondozása</t>
  </si>
  <si>
    <t>082044 Könyvtári szolgáltatások</t>
  </si>
  <si>
    <t>2. melléklet</t>
  </si>
  <si>
    <t>Ezer Ft</t>
  </si>
  <si>
    <t>Sorsz.</t>
  </si>
  <si>
    <t>Rovat  megnevezése</t>
  </si>
  <si>
    <t>Rovat</t>
  </si>
  <si>
    <t>Előirányzat összesen</t>
  </si>
  <si>
    <t>Működési</t>
  </si>
  <si>
    <t xml:space="preserve"> Felhalmozási</t>
  </si>
  <si>
    <t>B111</t>
  </si>
  <si>
    <t>B113</t>
  </si>
  <si>
    <t>B114</t>
  </si>
  <si>
    <t>B11</t>
  </si>
  <si>
    <t>B16</t>
  </si>
  <si>
    <t>MŰKÖDÉSI CÉLÚTÁMOGATÁSOK ÁLLAMHÁZTARTÁSON BELÜL</t>
  </si>
  <si>
    <t>B1</t>
  </si>
  <si>
    <t>Felhalmozási célú támogatások államháztartáson belülről</t>
  </si>
  <si>
    <t>B2</t>
  </si>
  <si>
    <t>Jövedelemadók</t>
  </si>
  <si>
    <t>B31</t>
  </si>
  <si>
    <t>Vagyoni tipusú adók</t>
  </si>
  <si>
    <t>B34</t>
  </si>
  <si>
    <t>Értékesítési és forgalmi adók</t>
  </si>
  <si>
    <t>B351</t>
  </si>
  <si>
    <t>Gépjárműadók</t>
  </si>
  <si>
    <t>B354</t>
  </si>
  <si>
    <t>KÖZHATALMI BEVÉTELEK</t>
  </si>
  <si>
    <t>B3</t>
  </si>
  <si>
    <t>Működési bevételek</t>
  </si>
  <si>
    <t>B4</t>
  </si>
  <si>
    <t>Felhalmozási bevételek</t>
  </si>
  <si>
    <t>B5</t>
  </si>
  <si>
    <t>Működési célra átvett pénzeszközök</t>
  </si>
  <si>
    <t>B6</t>
  </si>
  <si>
    <t>Felhalmozási célú átvett pénzeszközök</t>
  </si>
  <si>
    <t>B7</t>
  </si>
  <si>
    <t>KÖLTSÉGVETÉSI BEVÉTELEK</t>
  </si>
  <si>
    <t>B1-B7</t>
  </si>
  <si>
    <t>Hitel-, kölcsönfelvétel államháztartáson kivülről</t>
  </si>
  <si>
    <t>B811</t>
  </si>
  <si>
    <t>Belföldi értékpapírok bevételei</t>
  </si>
  <si>
    <t>B812</t>
  </si>
  <si>
    <t>Maradvány igénybevétele</t>
  </si>
  <si>
    <t>B813</t>
  </si>
  <si>
    <t>Központ, irányítószervi támogatás</t>
  </si>
  <si>
    <t>B816</t>
  </si>
  <si>
    <t>BELFÖLDI FINANSZÍROZÁS BEVÉTELEI</t>
  </si>
  <si>
    <t>B81</t>
  </si>
  <si>
    <t>FINANSZÍROZÁS BEVÉTELEI</t>
  </si>
  <si>
    <t>B8</t>
  </si>
  <si>
    <t>BEVÉTELEK ÖSSZESEN</t>
  </si>
  <si>
    <t>COFOG</t>
  </si>
  <si>
    <t>Személyi juttatások (K1)</t>
  </si>
  <si>
    <t>Munkaadót terhelő járulékokk és szociális hozzájárulási adó (K2)</t>
  </si>
  <si>
    <t>Dologi kiadások (K3)</t>
  </si>
  <si>
    <t>Ellátottak pénzbeli juttatásai ( K4)</t>
  </si>
  <si>
    <t>Egyéb működési célú kiadások (K5)</t>
  </si>
  <si>
    <t>Beruházások (K 6 )</t>
  </si>
  <si>
    <t>Összesen (Ft)</t>
  </si>
  <si>
    <t>Létszám (fő)</t>
  </si>
  <si>
    <t>Mindösszesen</t>
  </si>
  <si>
    <t>felújítási és felhalmozási kiadásai</t>
  </si>
  <si>
    <t>ezer forintban</t>
  </si>
  <si>
    <t>Cím</t>
  </si>
  <si>
    <t>Felújítási és                                                  felhalmozási kiadás                                          megnevezése</t>
  </si>
  <si>
    <t>Sorszám</t>
  </si>
  <si>
    <t>Neve</t>
  </si>
  <si>
    <t>ÖSSZESEN:</t>
  </si>
  <si>
    <t>Megnevezés</t>
  </si>
  <si>
    <t>Összesen</t>
  </si>
  <si>
    <t>6. melléklet</t>
  </si>
  <si>
    <t>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</si>
  <si>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</si>
  <si>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</si>
  <si>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</si>
  <si>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</si>
  <si>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</si>
  <si>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</si>
  <si>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</si>
  <si>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</si>
  <si>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</si>
  <si>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</si>
  <si>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</si>
  <si>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</si>
  <si>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</si>
  <si>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Működési célú támogatások államháztartáson belül (B1)</t>
  </si>
  <si>
    <t>Felhalmozási támogatások államháztartáson belül ( B2)</t>
  </si>
  <si>
    <t>Közhatalmi bevételek ( B3 )</t>
  </si>
  <si>
    <t>Működési bevételek ( B4)</t>
  </si>
  <si>
    <t>Felhalmozási bevételek ( B5)</t>
  </si>
  <si>
    <t>Felhalmozési célú átvett pénzeszközök (B 6)</t>
  </si>
  <si>
    <t>Felhalmozási célra átvett pénzeszközök (B7)</t>
  </si>
  <si>
    <t>Finanszírozási bevételek (B8)</t>
  </si>
  <si>
    <t>Bevételek összesen</t>
  </si>
  <si>
    <t>Halmozott adatok</t>
  </si>
  <si>
    <t>KIADÁSOK</t>
  </si>
  <si>
    <t>Munkaadót terhelő járulékok (k2)</t>
  </si>
  <si>
    <t>Ellátottak pénzbeli juttatásai (K4)</t>
  </si>
  <si>
    <t>Beruházások (K6)</t>
  </si>
  <si>
    <t>Egyéb felhalmozási célú kiadások ( K8)</t>
  </si>
  <si>
    <t>Finanszírozási kiadások (K9)</t>
  </si>
  <si>
    <t>Kiadások összesen</t>
  </si>
  <si>
    <t>Helyi önkormányzatok működésének általános támogatása</t>
  </si>
  <si>
    <t>Települési önkormányzatok szociális és gyermekjóléti feladatainak támogatása</t>
  </si>
  <si>
    <t>Települési önkormányzatok kulturális feladatainak támogatása</t>
  </si>
  <si>
    <t>Önkormányzatok működési támogatásai</t>
  </si>
  <si>
    <t>Egyéb működési célú támogatások bevételei áht-én belül</t>
  </si>
  <si>
    <t>013320 Köztemető fenntartás és működtetés</t>
  </si>
  <si>
    <t>045160 Közutak, hídak, alagutak üzemeltetése</t>
  </si>
  <si>
    <t>066020 Város és községgazdálkodási egyéb szolgáltatások</t>
  </si>
  <si>
    <t>091140 Óvodai nevelés, ellátás működtetési kiadásai</t>
  </si>
  <si>
    <t>107055 Falugondnoki szolgálat</t>
  </si>
  <si>
    <t>107060 Önkormányzati támogatások</t>
  </si>
  <si>
    <t xml:space="preserve">Tartalék </t>
  </si>
  <si>
    <t>Működési célú költségvetési támogatások és kiegészítések</t>
  </si>
  <si>
    <t>B115</t>
  </si>
  <si>
    <t>082092 Versenysport és utánpótlás-nevelés tevékenység támogatása</t>
  </si>
  <si>
    <t>081030 Sportlétesítmények működtetése</t>
  </si>
  <si>
    <t>094260 Hallgatói és oktatói ösztöndíjak</t>
  </si>
  <si>
    <t>107052 Házi segítségnyújtás</t>
  </si>
  <si>
    <t>041233 Hosszabb időtartamú közfoglalkoztatás</t>
  </si>
  <si>
    <t>Települési önkormányzatok egyes köznevelési feladatainak t.</t>
  </si>
  <si>
    <t>B112</t>
  </si>
  <si>
    <t>011130 Önkormányzatok és önk. Hivatalok jogalkotó és ált ig. tev, (KH)</t>
  </si>
  <si>
    <t>052020 Szennyvíz gyűjtése, tisztítása, elhelyezése</t>
  </si>
  <si>
    <t>061030 Lakáshoz jutást segítő támogatások</t>
  </si>
  <si>
    <t>072111 Háziorvosi szolgálat</t>
  </si>
  <si>
    <t>074031 Család és nővédelmi szolgálat</t>
  </si>
  <si>
    <t>072311 Fogorvosi szolgálat</t>
  </si>
  <si>
    <t>Finanszírozási kiadások</t>
  </si>
  <si>
    <t>Szennyvízhálózat felújítására pénzeszköz átadás</t>
  </si>
  <si>
    <t>Felújítás (K 7)</t>
  </si>
  <si>
    <t>Felújítások</t>
  </si>
  <si>
    <t>018010 Önkormányzatok elszámolása központi költségvetéssel</t>
  </si>
  <si>
    <t>032020 Tűz és katsztrófavédelem</t>
  </si>
  <si>
    <t>Tartalék</t>
  </si>
  <si>
    <t>Zalabaksa Község Önkormányzatának 2017. évi bevételei</t>
  </si>
  <si>
    <t>Zalabaksa Község Önkormányzatának 2017. évi kiadásai  kormányzati funkció szerint</t>
  </si>
  <si>
    <t>Zalabaksa Község Önkormányzatának 2017. évi tervezett</t>
  </si>
  <si>
    <t>Zalabaksa Község Önkormányzat 2017. évi előirányzat-felhasználási ütemterve</t>
  </si>
  <si>
    <t xml:space="preserve">104037  Intézményen kívüli gyermekétkeztetés </t>
  </si>
  <si>
    <t>1 db számítógép vásárlás, szoftvrerrel</t>
  </si>
  <si>
    <t>ASP rendszer kialakítása</t>
  </si>
  <si>
    <t>Közös Önkormányzati Hivatal felújítása</t>
  </si>
  <si>
    <t>Orvosi Rendelő felújítása</t>
  </si>
  <si>
    <t>Traktor, sószóró, padkakasza, rézsükasza beszerzés</t>
  </si>
  <si>
    <t>Fűtési rendszer kialakítása</t>
  </si>
  <si>
    <t>Gázkazán vásárlás</t>
  </si>
  <si>
    <t>Temető térburkolatának felújítása</t>
  </si>
  <si>
    <t>Módosítás</t>
  </si>
  <si>
    <t>Mód</t>
  </si>
  <si>
    <t>Mód 11.</t>
  </si>
  <si>
    <t>Mód 07.</t>
  </si>
  <si>
    <r>
      <t>3. melléklet</t>
    </r>
    <r>
      <rPr>
        <vertAlign val="superscript"/>
        <sz val="11"/>
        <color indexed="8"/>
        <rFont val="Calibri"/>
        <family val="2"/>
      </rPr>
      <t xml:space="preserve"> </t>
    </r>
  </si>
  <si>
    <t>Módosított 2017. július</t>
  </si>
  <si>
    <t>Módosított előirányzat 2017. július</t>
  </si>
  <si>
    <t>Módosított előirányzat 2017. november</t>
  </si>
  <si>
    <t>Módosított 2017. november</t>
  </si>
  <si>
    <t>Módosított 2017. nov</t>
  </si>
  <si>
    <t>Módosított 2017. júl.</t>
  </si>
  <si>
    <t>Településképi arculati kézikönyv elkészítése</t>
  </si>
  <si>
    <t>4. melléklet</t>
  </si>
  <si>
    <t>3. melléklet</t>
  </si>
  <si>
    <t xml:space="preserve">4. melléklet </t>
  </si>
  <si>
    <t xml:space="preserve">6. melléklet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</si>
</sst>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\ _F_t_-;\-* #,##0\ _F_t_-;_-* &quot;-&quot;??\ _F_t_-;_-@_-"/>
    <numFmt numFmtId="168" formatCode="_-* #,##0.0\ _F_t_-;\-* #,##0.0\ _F_t_-;_-* &quot;-&quot;??\ _F_t_-;_-@_-"/>
    <numFmt numFmtId="169" formatCode="_-* #,##0.000\ _F_t_-;\-* #,##0.000\ _F_t_-;_-* &quot;-&quot;??\ _F_t_-;_-@_-"/>
    <numFmt numFmtId="170" formatCode="_-* #,##0.0000\ _F_t_-;\-* #,##0.0000\ _F_t_-;_-* &quot;-&quot;??\ _F_t_-;_-@_-"/>
    <numFmt numFmtId="171" formatCode="[$-40E]yyyy\.\ mmmm\ d\."/>
    <numFmt numFmtId="172" formatCode="0.0"/>
  </numFmts>
  <fonts count="57">
    <font>
      <sz val="10"/>
      <name val="Arial"/>
      <family val="0"/>
    </font>
    <font>
      <sz val="9"/>
      <name val="Arial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horizontal="left" wrapText="1"/>
    </xf>
    <xf numFmtId="0" fontId="51" fillId="0" borderId="10" xfId="0" applyFont="1" applyBorder="1" applyAlignment="1">
      <alignment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 horizontal="center" wrapText="1"/>
    </xf>
    <xf numFmtId="0" fontId="0" fillId="0" borderId="11" xfId="0" applyBorder="1" applyAlignment="1">
      <alignment/>
    </xf>
    <xf numFmtId="0" fontId="54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wrapText="1"/>
    </xf>
    <xf numFmtId="0" fontId="47" fillId="0" borderId="11" xfId="0" applyFont="1" applyBorder="1" applyAlignment="1">
      <alignment/>
    </xf>
    <xf numFmtId="0" fontId="53" fillId="0" borderId="11" xfId="0" applyFont="1" applyBorder="1" applyAlignment="1">
      <alignment wrapText="1"/>
    </xf>
    <xf numFmtId="0" fontId="0" fillId="0" borderId="0" xfId="0" applyAlignment="1">
      <alignment horizontal="left" wrapText="1"/>
    </xf>
    <xf numFmtId="167" fontId="34" fillId="0" borderId="0" xfId="40" applyNumberFormat="1" applyFont="1" applyAlignment="1">
      <alignment/>
    </xf>
    <xf numFmtId="0" fontId="55" fillId="0" borderId="11" xfId="0" applyFont="1" applyBorder="1" applyAlignment="1">
      <alignment horizontal="left" wrapText="1"/>
    </xf>
    <xf numFmtId="167" fontId="53" fillId="0" borderId="11" xfId="40" applyNumberFormat="1" applyFont="1" applyBorder="1" applyAlignment="1">
      <alignment horizontal="center" vertical="center" wrapText="1"/>
    </xf>
    <xf numFmtId="167" fontId="53" fillId="0" borderId="11" xfId="40" applyNumberFormat="1" applyFont="1" applyFill="1" applyBorder="1" applyAlignment="1">
      <alignment horizontal="center" vertical="center" wrapText="1"/>
    </xf>
    <xf numFmtId="167" fontId="52" fillId="0" borderId="11" xfId="40" applyNumberFormat="1" applyFont="1" applyBorder="1" applyAlignment="1">
      <alignment/>
    </xf>
    <xf numFmtId="167" fontId="53" fillId="0" borderId="11" xfId="4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167" fontId="0" fillId="0" borderId="0" xfId="40" applyNumberFormat="1" applyFont="1" applyAlignment="1">
      <alignment/>
    </xf>
    <xf numFmtId="167" fontId="0" fillId="0" borderId="11" xfId="40" applyNumberFormat="1" applyFont="1" applyBorder="1" applyAlignment="1">
      <alignment/>
    </xf>
    <xf numFmtId="0" fontId="5" fillId="0" borderId="11" xfId="0" applyFont="1" applyBorder="1" applyAlignment="1">
      <alignment/>
    </xf>
    <xf numFmtId="167" fontId="5" fillId="0" borderId="11" xfId="4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vertical="center" wrapText="1"/>
    </xf>
    <xf numFmtId="3" fontId="5" fillId="0" borderId="18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7" fillId="0" borderId="14" xfId="0" applyFont="1" applyBorder="1" applyAlignment="1">
      <alignment vertical="center" shrinkToFit="1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27" xfId="0" applyFont="1" applyBorder="1" applyAlignment="1">
      <alignment horizontal="center" vertical="top"/>
    </xf>
    <xf numFmtId="0" fontId="7" fillId="0" borderId="17" xfId="0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7" fillId="0" borderId="24" xfId="0" applyFont="1" applyBorder="1" applyAlignment="1">
      <alignment vertical="center" shrinkToFit="1"/>
    </xf>
    <xf numFmtId="3" fontId="7" fillId="0" borderId="25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0" fontId="31" fillId="0" borderId="0" xfId="0" applyFont="1" applyAlignment="1">
      <alignment/>
    </xf>
    <xf numFmtId="0" fontId="56" fillId="0" borderId="11" xfId="0" applyFont="1" applyBorder="1" applyAlignment="1">
      <alignment vertical="center"/>
    </xf>
    <xf numFmtId="0" fontId="31" fillId="0" borderId="11" xfId="0" applyFont="1" applyBorder="1" applyAlignment="1">
      <alignment/>
    </xf>
    <xf numFmtId="0" fontId="56" fillId="0" borderId="11" xfId="0" applyFont="1" applyBorder="1" applyAlignment="1">
      <alignment/>
    </xf>
    <xf numFmtId="0" fontId="33" fillId="0" borderId="11" xfId="0" applyFont="1" applyBorder="1" applyAlignment="1">
      <alignment/>
    </xf>
    <xf numFmtId="167" fontId="53" fillId="0" borderId="11" xfId="40" applyNumberFormat="1" applyFont="1" applyBorder="1" applyAlignment="1">
      <alignment vertical="center" wrapText="1" shrinkToFit="1"/>
    </xf>
    <xf numFmtId="167" fontId="47" fillId="0" borderId="11" xfId="40" applyNumberFormat="1" applyFont="1" applyBorder="1" applyAlignment="1">
      <alignment/>
    </xf>
    <xf numFmtId="167" fontId="0" fillId="0" borderId="0" xfId="40" applyNumberFormat="1" applyFont="1" applyAlignment="1">
      <alignment shrinkToFit="1"/>
    </xf>
    <xf numFmtId="167" fontId="52" fillId="0" borderId="11" xfId="40" applyNumberFormat="1" applyFont="1" applyBorder="1" applyAlignment="1">
      <alignment horizontal="left"/>
    </xf>
    <xf numFmtId="0" fontId="51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wrapText="1"/>
    </xf>
    <xf numFmtId="0" fontId="51" fillId="0" borderId="28" xfId="0" applyFont="1" applyFill="1" applyBorder="1" applyAlignment="1">
      <alignment horizontal="left" wrapText="1"/>
    </xf>
    <xf numFmtId="167" fontId="34" fillId="0" borderId="0" xfId="40" applyNumberFormat="1" applyFont="1" applyAlignment="1">
      <alignment/>
    </xf>
    <xf numFmtId="167" fontId="52" fillId="0" borderId="11" xfId="40" applyNumberFormat="1" applyFont="1" applyBorder="1" applyAlignment="1">
      <alignment/>
    </xf>
    <xf numFmtId="0" fontId="0" fillId="0" borderId="0" xfId="0" applyAlignment="1">
      <alignment/>
    </xf>
    <xf numFmtId="167" fontId="53" fillId="0" borderId="11" xfId="40" applyNumberFormat="1" applyFont="1" applyBorder="1" applyAlignment="1">
      <alignment/>
    </xf>
    <xf numFmtId="167" fontId="1" fillId="0" borderId="0" xfId="40" applyNumberFormat="1" applyFont="1" applyAlignment="1">
      <alignment horizontal="center"/>
    </xf>
    <xf numFmtId="1" fontId="52" fillId="0" borderId="11" xfId="40" applyNumberFormat="1" applyFont="1" applyBorder="1" applyAlignment="1">
      <alignment/>
    </xf>
    <xf numFmtId="167" fontId="52" fillId="0" borderId="11" xfId="40" applyNumberFormat="1" applyFont="1" applyBorder="1" applyAlignment="1">
      <alignment vertical="center" wrapText="1"/>
    </xf>
    <xf numFmtId="167" fontId="52" fillId="0" borderId="11" xfId="40" applyNumberFormat="1" applyFont="1" applyBorder="1" applyAlignment="1">
      <alignment horizontal="center" vertical="center" wrapText="1"/>
    </xf>
    <xf numFmtId="0" fontId="52" fillId="0" borderId="11" xfId="40" applyNumberFormat="1" applyFont="1" applyFill="1" applyBorder="1" applyAlignment="1">
      <alignment horizontal="center" vertical="center" wrapText="1"/>
    </xf>
    <xf numFmtId="167" fontId="51" fillId="0" borderId="11" xfId="40" applyNumberFormat="1" applyFont="1" applyBorder="1" applyAlignment="1">
      <alignment/>
    </xf>
    <xf numFmtId="0" fontId="53" fillId="0" borderId="11" xfId="40" applyNumberFormat="1" applyFont="1" applyBorder="1" applyAlignment="1">
      <alignment/>
    </xf>
    <xf numFmtId="0" fontId="52" fillId="0" borderId="11" xfId="40" applyNumberFormat="1" applyFont="1" applyBorder="1" applyAlignment="1">
      <alignment/>
    </xf>
    <xf numFmtId="0" fontId="52" fillId="0" borderId="11" xfId="40" applyNumberFormat="1" applyFont="1" applyBorder="1" applyAlignment="1">
      <alignment horizontal="center" vertical="center" wrapText="1"/>
    </xf>
    <xf numFmtId="0" fontId="34" fillId="0" borderId="0" xfId="40" applyNumberFormat="1" applyFont="1" applyAlignment="1">
      <alignment/>
    </xf>
    <xf numFmtId="0" fontId="54" fillId="0" borderId="0" xfId="0" applyFont="1" applyAlignment="1">
      <alignment horizontal="center"/>
    </xf>
    <xf numFmtId="167" fontId="0" fillId="0" borderId="12" xfId="40" applyNumberFormat="1" applyFont="1" applyBorder="1" applyAlignment="1">
      <alignment/>
    </xf>
    <xf numFmtId="167" fontId="53" fillId="0" borderId="29" xfId="40" applyNumberFormat="1" applyFont="1" applyBorder="1" applyAlignment="1">
      <alignment horizontal="center" vertical="center" wrapText="1" shrinkToFit="1"/>
    </xf>
    <xf numFmtId="167" fontId="0" fillId="0" borderId="29" xfId="40" applyNumberFormat="1" applyFont="1" applyBorder="1" applyAlignment="1">
      <alignment/>
    </xf>
    <xf numFmtId="167" fontId="47" fillId="0" borderId="29" xfId="40" applyNumberFormat="1" applyFont="1" applyBorder="1" applyAlignment="1">
      <alignment/>
    </xf>
    <xf numFmtId="167" fontId="5" fillId="0" borderId="29" xfId="40" applyNumberFormat="1" applyFont="1" applyBorder="1" applyAlignment="1">
      <alignment/>
    </xf>
    <xf numFmtId="167" fontId="47" fillId="0" borderId="18" xfId="40" applyNumberFormat="1" applyFont="1" applyBorder="1" applyAlignment="1">
      <alignment/>
    </xf>
    <xf numFmtId="167" fontId="0" fillId="0" borderId="11" xfId="0" applyNumberFormat="1" applyBorder="1" applyAlignment="1">
      <alignment/>
    </xf>
    <xf numFmtId="167" fontId="5" fillId="0" borderId="11" xfId="0" applyNumberFormat="1" applyFont="1" applyBorder="1" applyAlignment="1">
      <alignment/>
    </xf>
    <xf numFmtId="167" fontId="1" fillId="0" borderId="11" xfId="4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7" fontId="0" fillId="0" borderId="11" xfId="4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54" fillId="0" borderId="0" xfId="0" applyFont="1" applyAlignment="1">
      <alignment horizontal="center"/>
    </xf>
    <xf numFmtId="167" fontId="53" fillId="0" borderId="29" xfId="40" applyNumberFormat="1" applyFont="1" applyBorder="1" applyAlignment="1">
      <alignment horizontal="center" vertical="center" wrapText="1"/>
    </xf>
    <xf numFmtId="167" fontId="53" fillId="0" borderId="30" xfId="40" applyNumberFormat="1" applyFont="1" applyBorder="1" applyAlignment="1">
      <alignment horizontal="center" vertical="center" wrapText="1"/>
    </xf>
    <xf numFmtId="167" fontId="53" fillId="0" borderId="31" xfId="4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top"/>
    </xf>
    <xf numFmtId="0" fontId="0" fillId="0" borderId="27" xfId="0" applyFont="1" applyBorder="1" applyAlignment="1">
      <alignment horizontal="right" vertical="top"/>
    </xf>
    <xf numFmtId="0" fontId="5" fillId="0" borderId="0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7.140625" style="0" customWidth="1"/>
    <col min="2" max="2" width="44.7109375" style="0" customWidth="1"/>
    <col min="3" max="3" width="6.28125" style="70" customWidth="1"/>
    <col min="4" max="4" width="12.57421875" style="31" bestFit="1" customWidth="1"/>
    <col min="5" max="5" width="11.28125" style="31" customWidth="1"/>
    <col min="6" max="6" width="11.57421875" style="31" customWidth="1"/>
    <col min="8" max="8" width="10.140625" style="0" customWidth="1"/>
    <col min="9" max="9" width="11.28125" style="0" customWidth="1"/>
    <col min="10" max="10" width="12.8515625" style="0" customWidth="1"/>
  </cols>
  <sheetData>
    <row r="1" ht="12.75">
      <c r="I1" t="s">
        <v>0</v>
      </c>
    </row>
    <row r="3" spans="2:10" ht="12.75">
      <c r="B3" s="4"/>
      <c r="J3" s="77" t="s">
        <v>7</v>
      </c>
    </row>
    <row r="4" spans="2:10" ht="15.75">
      <c r="B4" s="112" t="s">
        <v>142</v>
      </c>
      <c r="C4" s="112"/>
      <c r="D4" s="112"/>
      <c r="E4" s="112"/>
      <c r="F4" s="112"/>
      <c r="G4" s="112"/>
      <c r="H4" s="112"/>
      <c r="I4" s="112"/>
      <c r="J4" s="112"/>
    </row>
    <row r="5" spans="2:10" ht="15.75">
      <c r="B5" s="96"/>
      <c r="C5" s="96"/>
      <c r="D5" s="96"/>
      <c r="E5" s="96"/>
      <c r="F5" s="96"/>
      <c r="J5" s="97" t="s">
        <v>8</v>
      </c>
    </row>
    <row r="6" spans="2:10" ht="37.5" customHeight="1">
      <c r="B6" s="5"/>
      <c r="E6" s="109" t="s">
        <v>161</v>
      </c>
      <c r="F6" s="109"/>
      <c r="G6" s="111" t="s">
        <v>155</v>
      </c>
      <c r="H6" s="111"/>
      <c r="I6" s="110" t="s">
        <v>162</v>
      </c>
      <c r="J6" s="110"/>
    </row>
    <row r="7" spans="1:10" ht="36">
      <c r="A7" s="6" t="s">
        <v>9</v>
      </c>
      <c r="B7" s="7" t="s">
        <v>10</v>
      </c>
      <c r="C7" s="71" t="s">
        <v>11</v>
      </c>
      <c r="D7" s="98" t="s">
        <v>12</v>
      </c>
      <c r="E7" s="75" t="s">
        <v>13</v>
      </c>
      <c r="F7" s="75" t="s">
        <v>14</v>
      </c>
      <c r="G7" s="75" t="s">
        <v>13</v>
      </c>
      <c r="H7" s="75" t="s">
        <v>14</v>
      </c>
      <c r="I7" s="75" t="s">
        <v>13</v>
      </c>
      <c r="J7" s="75" t="s">
        <v>14</v>
      </c>
    </row>
    <row r="8" spans="1:10" ht="21" customHeight="1">
      <c r="A8" s="6">
        <v>1</v>
      </c>
      <c r="B8" s="8" t="s">
        <v>108</v>
      </c>
      <c r="C8" s="72" t="s">
        <v>15</v>
      </c>
      <c r="D8" s="99">
        <v>60914</v>
      </c>
      <c r="E8" s="32">
        <v>60914</v>
      </c>
      <c r="F8" s="32"/>
      <c r="G8" s="6">
        <v>1000</v>
      </c>
      <c r="H8" s="6"/>
      <c r="I8" s="103">
        <f aca="true" t="shared" si="0" ref="I8:J12">E8+G8</f>
        <v>61914</v>
      </c>
      <c r="J8" s="103">
        <f t="shared" si="0"/>
        <v>0</v>
      </c>
    </row>
    <row r="9" spans="1:10" ht="21" customHeight="1">
      <c r="A9" s="6"/>
      <c r="B9" s="8" t="s">
        <v>127</v>
      </c>
      <c r="C9" s="72" t="s">
        <v>128</v>
      </c>
      <c r="D9" s="99">
        <v>10977</v>
      </c>
      <c r="E9" s="32">
        <v>10977</v>
      </c>
      <c r="F9" s="32"/>
      <c r="G9" s="6">
        <v>1798</v>
      </c>
      <c r="H9" s="6"/>
      <c r="I9" s="103">
        <f t="shared" si="0"/>
        <v>12775</v>
      </c>
      <c r="J9" s="103">
        <f t="shared" si="0"/>
        <v>0</v>
      </c>
    </row>
    <row r="10" spans="1:10" ht="27.75" customHeight="1">
      <c r="A10" s="6">
        <f>A8+1</f>
        <v>2</v>
      </c>
      <c r="B10" s="8" t="s">
        <v>109</v>
      </c>
      <c r="C10" s="72" t="s">
        <v>16</v>
      </c>
      <c r="D10" s="99">
        <v>10613</v>
      </c>
      <c r="E10" s="32">
        <v>10613</v>
      </c>
      <c r="F10" s="32"/>
      <c r="G10" s="6">
        <v>764</v>
      </c>
      <c r="H10" s="6"/>
      <c r="I10" s="103">
        <f t="shared" si="0"/>
        <v>11377</v>
      </c>
      <c r="J10" s="103">
        <f t="shared" si="0"/>
        <v>0</v>
      </c>
    </row>
    <row r="11" spans="1:10" ht="19.5" customHeight="1">
      <c r="A11" s="6">
        <f aca="true" t="shared" si="1" ref="A11:A33">A10+1</f>
        <v>3</v>
      </c>
      <c r="B11" s="79" t="s">
        <v>110</v>
      </c>
      <c r="C11" s="72" t="s">
        <v>17</v>
      </c>
      <c r="D11" s="99">
        <v>1200</v>
      </c>
      <c r="E11" s="32">
        <v>1200</v>
      </c>
      <c r="F11" s="32"/>
      <c r="G11" s="6"/>
      <c r="H11" s="6"/>
      <c r="I11" s="103">
        <f t="shared" si="0"/>
        <v>1200</v>
      </c>
      <c r="J11" s="103">
        <f t="shared" si="0"/>
        <v>0</v>
      </c>
    </row>
    <row r="12" spans="1:10" ht="19.5" customHeight="1">
      <c r="A12" s="6">
        <f t="shared" si="1"/>
        <v>4</v>
      </c>
      <c r="B12" s="79" t="s">
        <v>120</v>
      </c>
      <c r="C12" s="72" t="s">
        <v>121</v>
      </c>
      <c r="D12" s="99">
        <v>0</v>
      </c>
      <c r="E12" s="32">
        <v>0</v>
      </c>
      <c r="F12" s="32"/>
      <c r="G12" s="6">
        <v>2783</v>
      </c>
      <c r="H12" s="6"/>
      <c r="I12" s="103">
        <f t="shared" si="0"/>
        <v>2783</v>
      </c>
      <c r="J12" s="103">
        <f t="shared" si="0"/>
        <v>0</v>
      </c>
    </row>
    <row r="13" spans="1:10" ht="23.25" customHeight="1">
      <c r="A13" s="6">
        <f t="shared" si="1"/>
        <v>5</v>
      </c>
      <c r="B13" s="10" t="s">
        <v>111</v>
      </c>
      <c r="C13" s="73" t="s">
        <v>18</v>
      </c>
      <c r="D13" s="100">
        <f>SUM(D8:D12)</f>
        <v>83704</v>
      </c>
      <c r="E13" s="100">
        <f aca="true" t="shared" si="2" ref="E13:J13">SUM(E8:E12)</f>
        <v>83704</v>
      </c>
      <c r="F13" s="100">
        <f t="shared" si="2"/>
        <v>0</v>
      </c>
      <c r="G13" s="100">
        <f t="shared" si="2"/>
        <v>6345</v>
      </c>
      <c r="H13" s="100">
        <f t="shared" si="2"/>
        <v>0</v>
      </c>
      <c r="I13" s="100">
        <f t="shared" si="2"/>
        <v>90049</v>
      </c>
      <c r="J13" s="76">
        <f t="shared" si="2"/>
        <v>0</v>
      </c>
    </row>
    <row r="14" spans="1:10" ht="23.25" customHeight="1">
      <c r="A14" s="6">
        <f t="shared" si="1"/>
        <v>6</v>
      </c>
      <c r="B14" s="8" t="s">
        <v>112</v>
      </c>
      <c r="C14" s="72" t="s">
        <v>19</v>
      </c>
      <c r="D14" s="99">
        <v>37401</v>
      </c>
      <c r="E14" s="32">
        <v>37401</v>
      </c>
      <c r="F14" s="32"/>
      <c r="G14" s="6">
        <v>1671</v>
      </c>
      <c r="H14" s="6"/>
      <c r="I14" s="103">
        <f>E14+G14</f>
        <v>39072</v>
      </c>
      <c r="J14" s="103">
        <f>F14+H14</f>
        <v>0</v>
      </c>
    </row>
    <row r="15" spans="1:10" ht="30" customHeight="1">
      <c r="A15" s="6">
        <f t="shared" si="1"/>
        <v>7</v>
      </c>
      <c r="B15" s="10" t="s">
        <v>20</v>
      </c>
      <c r="C15" s="73" t="s">
        <v>21</v>
      </c>
      <c r="D15" s="100">
        <f aca="true" t="shared" si="3" ref="D15:J15">SUM(D13:D14)</f>
        <v>121105</v>
      </c>
      <c r="E15" s="76">
        <f t="shared" si="3"/>
        <v>121105</v>
      </c>
      <c r="F15" s="76">
        <f t="shared" si="3"/>
        <v>0</v>
      </c>
      <c r="G15" s="76">
        <f t="shared" si="3"/>
        <v>8016</v>
      </c>
      <c r="H15" s="76">
        <f t="shared" si="3"/>
        <v>0</v>
      </c>
      <c r="I15" s="76">
        <f t="shared" si="3"/>
        <v>129121</v>
      </c>
      <c r="J15" s="76">
        <f t="shared" si="3"/>
        <v>0</v>
      </c>
    </row>
    <row r="16" spans="1:10" s="57" customFormat="1" ht="23.25" customHeight="1">
      <c r="A16" s="33">
        <f t="shared" si="1"/>
        <v>8</v>
      </c>
      <c r="B16" s="10" t="s">
        <v>22</v>
      </c>
      <c r="C16" s="74" t="s">
        <v>23</v>
      </c>
      <c r="D16" s="101">
        <v>98975</v>
      </c>
      <c r="E16" s="34"/>
      <c r="F16" s="34">
        <v>98975</v>
      </c>
      <c r="G16" s="33"/>
      <c r="H16" s="33"/>
      <c r="I16" s="104">
        <f aca="true" t="shared" si="4" ref="I16:J20">E16+G16</f>
        <v>0</v>
      </c>
      <c r="J16" s="104">
        <f t="shared" si="4"/>
        <v>98975</v>
      </c>
    </row>
    <row r="17" spans="1:10" ht="15" customHeight="1">
      <c r="A17" s="6">
        <f t="shared" si="1"/>
        <v>9</v>
      </c>
      <c r="B17" s="8" t="s">
        <v>24</v>
      </c>
      <c r="C17" s="72" t="s">
        <v>25</v>
      </c>
      <c r="D17" s="99">
        <v>0</v>
      </c>
      <c r="E17" s="32"/>
      <c r="F17" s="32"/>
      <c r="G17" s="6"/>
      <c r="H17" s="6"/>
      <c r="I17" s="104">
        <f t="shared" si="4"/>
        <v>0</v>
      </c>
      <c r="J17" s="104">
        <f t="shared" si="4"/>
        <v>0</v>
      </c>
    </row>
    <row r="18" spans="1:10" ht="15.75" customHeight="1">
      <c r="A18" s="6">
        <f t="shared" si="1"/>
        <v>10</v>
      </c>
      <c r="B18" s="8" t="s">
        <v>26</v>
      </c>
      <c r="C18" s="72" t="s">
        <v>27</v>
      </c>
      <c r="D18" s="99">
        <v>3400</v>
      </c>
      <c r="E18" s="32">
        <v>3400</v>
      </c>
      <c r="F18" s="32"/>
      <c r="G18" s="6"/>
      <c r="H18" s="6"/>
      <c r="I18" s="104">
        <f t="shared" si="4"/>
        <v>3400</v>
      </c>
      <c r="J18" s="104">
        <f t="shared" si="4"/>
        <v>0</v>
      </c>
    </row>
    <row r="19" spans="1:10" ht="15" customHeight="1">
      <c r="A19" s="6">
        <f t="shared" si="1"/>
        <v>11</v>
      </c>
      <c r="B19" s="8" t="s">
        <v>28</v>
      </c>
      <c r="C19" s="72" t="s">
        <v>29</v>
      </c>
      <c r="D19" s="99">
        <v>7500</v>
      </c>
      <c r="E19" s="32">
        <v>7500</v>
      </c>
      <c r="F19" s="32"/>
      <c r="G19" s="6"/>
      <c r="H19" s="6"/>
      <c r="I19" s="104">
        <f t="shared" si="4"/>
        <v>7500</v>
      </c>
      <c r="J19" s="104">
        <f t="shared" si="4"/>
        <v>0</v>
      </c>
    </row>
    <row r="20" spans="1:10" ht="12.75" customHeight="1">
      <c r="A20" s="6">
        <f t="shared" si="1"/>
        <v>12</v>
      </c>
      <c r="B20" s="8" t="s">
        <v>30</v>
      </c>
      <c r="C20" s="72" t="s">
        <v>31</v>
      </c>
      <c r="D20" s="99">
        <v>1900</v>
      </c>
      <c r="E20" s="32">
        <v>1900</v>
      </c>
      <c r="F20" s="32"/>
      <c r="G20" s="6"/>
      <c r="H20" s="6"/>
      <c r="I20" s="104">
        <f t="shared" si="4"/>
        <v>1900</v>
      </c>
      <c r="J20" s="104">
        <f t="shared" si="4"/>
        <v>0</v>
      </c>
    </row>
    <row r="21" spans="1:10" ht="16.5" customHeight="1">
      <c r="A21" s="9">
        <f t="shared" si="1"/>
        <v>13</v>
      </c>
      <c r="B21" s="10" t="s">
        <v>32</v>
      </c>
      <c r="C21" s="73" t="s">
        <v>33</v>
      </c>
      <c r="D21" s="100">
        <f aca="true" t="shared" si="5" ref="D21:J21">SUM(D17:D20)</f>
        <v>12800</v>
      </c>
      <c r="E21" s="76">
        <f t="shared" si="5"/>
        <v>12800</v>
      </c>
      <c r="F21" s="76">
        <f t="shared" si="5"/>
        <v>0</v>
      </c>
      <c r="G21" s="76">
        <f t="shared" si="5"/>
        <v>0</v>
      </c>
      <c r="H21" s="76">
        <f t="shared" si="5"/>
        <v>0</v>
      </c>
      <c r="I21" s="76">
        <f t="shared" si="5"/>
        <v>12800</v>
      </c>
      <c r="J21" s="76">
        <f t="shared" si="5"/>
        <v>0</v>
      </c>
    </row>
    <row r="22" spans="1:10" ht="19.5" customHeight="1">
      <c r="A22" s="9">
        <f t="shared" si="1"/>
        <v>14</v>
      </c>
      <c r="B22" s="10" t="s">
        <v>34</v>
      </c>
      <c r="C22" s="73" t="s">
        <v>35</v>
      </c>
      <c r="D22" s="100">
        <v>2319</v>
      </c>
      <c r="E22" s="76">
        <v>2319</v>
      </c>
      <c r="F22" s="76"/>
      <c r="G22" s="6"/>
      <c r="H22" s="6"/>
      <c r="I22" s="103">
        <f aca="true" t="shared" si="6" ref="I22:J25">E22+G22</f>
        <v>2319</v>
      </c>
      <c r="J22" s="103">
        <f t="shared" si="6"/>
        <v>0</v>
      </c>
    </row>
    <row r="23" spans="1:10" ht="16.5" customHeight="1">
      <c r="A23" s="9">
        <f t="shared" si="1"/>
        <v>15</v>
      </c>
      <c r="B23" s="10" t="s">
        <v>36</v>
      </c>
      <c r="C23" s="73" t="s">
        <v>37</v>
      </c>
      <c r="D23" s="100">
        <v>0</v>
      </c>
      <c r="E23" s="76"/>
      <c r="F23" s="76"/>
      <c r="G23" s="6"/>
      <c r="H23" s="6"/>
      <c r="I23" s="103">
        <f t="shared" si="6"/>
        <v>0</v>
      </c>
      <c r="J23" s="103">
        <f t="shared" si="6"/>
        <v>0</v>
      </c>
    </row>
    <row r="24" spans="1:10" ht="18" customHeight="1">
      <c r="A24" s="9">
        <f t="shared" si="1"/>
        <v>16</v>
      </c>
      <c r="B24" s="10" t="s">
        <v>38</v>
      </c>
      <c r="C24" s="73" t="s">
        <v>39</v>
      </c>
      <c r="D24" s="100">
        <v>0</v>
      </c>
      <c r="E24" s="76"/>
      <c r="F24" s="76"/>
      <c r="G24" s="6"/>
      <c r="H24" s="6"/>
      <c r="I24" s="103">
        <f t="shared" si="6"/>
        <v>0</v>
      </c>
      <c r="J24" s="103">
        <f t="shared" si="6"/>
        <v>0</v>
      </c>
    </row>
    <row r="25" spans="1:10" ht="16.5" customHeight="1">
      <c r="A25" s="9">
        <f t="shared" si="1"/>
        <v>17</v>
      </c>
      <c r="B25" s="10" t="s">
        <v>40</v>
      </c>
      <c r="C25" s="73" t="s">
        <v>41</v>
      </c>
      <c r="D25" s="100">
        <v>2000</v>
      </c>
      <c r="E25" s="76"/>
      <c r="F25" s="76">
        <v>2000</v>
      </c>
      <c r="G25" s="6"/>
      <c r="H25" s="6"/>
      <c r="I25" s="103">
        <f t="shared" si="6"/>
        <v>0</v>
      </c>
      <c r="J25" s="103">
        <f t="shared" si="6"/>
        <v>2000</v>
      </c>
    </row>
    <row r="26" spans="1:10" ht="17.25" customHeight="1">
      <c r="A26" s="9">
        <f t="shared" si="1"/>
        <v>18</v>
      </c>
      <c r="B26" s="10" t="s">
        <v>42</v>
      </c>
      <c r="C26" s="73" t="s">
        <v>43</v>
      </c>
      <c r="D26" s="100">
        <f aca="true" t="shared" si="7" ref="D26:J26">SUM(D15,D16,D21,D22,D23,D24,D25)</f>
        <v>237199</v>
      </c>
      <c r="E26" s="76">
        <f t="shared" si="7"/>
        <v>136224</v>
      </c>
      <c r="F26" s="76">
        <f t="shared" si="7"/>
        <v>100975</v>
      </c>
      <c r="G26" s="76">
        <f t="shared" si="7"/>
        <v>8016</v>
      </c>
      <c r="H26" s="76">
        <f t="shared" si="7"/>
        <v>0</v>
      </c>
      <c r="I26" s="76">
        <f t="shared" si="7"/>
        <v>144240</v>
      </c>
      <c r="J26" s="76">
        <f t="shared" si="7"/>
        <v>100975</v>
      </c>
    </row>
    <row r="27" spans="1:10" ht="17.25" customHeight="1">
      <c r="A27" s="6">
        <f t="shared" si="1"/>
        <v>19</v>
      </c>
      <c r="B27" s="8" t="s">
        <v>44</v>
      </c>
      <c r="C27" s="72" t="s">
        <v>45</v>
      </c>
      <c r="D27" s="99"/>
      <c r="E27" s="32"/>
      <c r="F27" s="32"/>
      <c r="G27" s="6"/>
      <c r="H27" s="6"/>
      <c r="I27" s="103">
        <f aca="true" t="shared" si="8" ref="I27:J30">E27+G27</f>
        <v>0</v>
      </c>
      <c r="J27" s="103">
        <f t="shared" si="8"/>
        <v>0</v>
      </c>
    </row>
    <row r="28" spans="1:10" ht="15.75" customHeight="1">
      <c r="A28" s="6">
        <f t="shared" si="1"/>
        <v>20</v>
      </c>
      <c r="B28" s="8" t="s">
        <v>46</v>
      </c>
      <c r="C28" s="72" t="s">
        <v>47</v>
      </c>
      <c r="D28" s="99"/>
      <c r="E28" s="32"/>
      <c r="F28" s="32"/>
      <c r="G28" s="6"/>
      <c r="H28" s="6"/>
      <c r="I28" s="103">
        <f t="shared" si="8"/>
        <v>0</v>
      </c>
      <c r="J28" s="103">
        <f t="shared" si="8"/>
        <v>0</v>
      </c>
    </row>
    <row r="29" spans="1:10" ht="21" customHeight="1">
      <c r="A29" s="6">
        <f t="shared" si="1"/>
        <v>21</v>
      </c>
      <c r="B29" s="8" t="s">
        <v>48</v>
      </c>
      <c r="C29" s="72" t="s">
        <v>49</v>
      </c>
      <c r="D29" s="99">
        <v>20837</v>
      </c>
      <c r="E29" s="32">
        <v>16137</v>
      </c>
      <c r="F29" s="32">
        <v>4700</v>
      </c>
      <c r="G29" s="6">
        <v>25</v>
      </c>
      <c r="H29" s="6"/>
      <c r="I29" s="103">
        <f t="shared" si="8"/>
        <v>16162</v>
      </c>
      <c r="J29" s="103">
        <f t="shared" si="8"/>
        <v>4700</v>
      </c>
    </row>
    <row r="30" spans="1:10" ht="17.25" customHeight="1">
      <c r="A30" s="6">
        <f t="shared" si="1"/>
        <v>22</v>
      </c>
      <c r="B30" s="8" t="s">
        <v>50</v>
      </c>
      <c r="C30" s="72" t="s">
        <v>51</v>
      </c>
      <c r="D30" s="99"/>
      <c r="E30" s="32"/>
      <c r="F30" s="32"/>
      <c r="G30" s="6"/>
      <c r="H30" s="6"/>
      <c r="I30" s="103">
        <f t="shared" si="8"/>
        <v>0</v>
      </c>
      <c r="J30" s="103">
        <f t="shared" si="8"/>
        <v>0</v>
      </c>
    </row>
    <row r="31" spans="1:10" ht="21" customHeight="1">
      <c r="A31" s="9">
        <f t="shared" si="1"/>
        <v>23</v>
      </c>
      <c r="B31" s="10" t="s">
        <v>52</v>
      </c>
      <c r="C31" s="73" t="s">
        <v>53</v>
      </c>
      <c r="D31" s="100">
        <f aca="true" t="shared" si="9" ref="D31:J31">SUM(D27:D29)</f>
        <v>20837</v>
      </c>
      <c r="E31" s="76">
        <f t="shared" si="9"/>
        <v>16137</v>
      </c>
      <c r="F31" s="76">
        <f t="shared" si="9"/>
        <v>4700</v>
      </c>
      <c r="G31" s="76">
        <f t="shared" si="9"/>
        <v>25</v>
      </c>
      <c r="H31" s="76">
        <f t="shared" si="9"/>
        <v>0</v>
      </c>
      <c r="I31" s="76">
        <f t="shared" si="9"/>
        <v>16162</v>
      </c>
      <c r="J31" s="76">
        <f t="shared" si="9"/>
        <v>4700</v>
      </c>
    </row>
    <row r="32" spans="1:10" ht="18" customHeight="1">
      <c r="A32" s="9">
        <f t="shared" si="1"/>
        <v>24</v>
      </c>
      <c r="B32" s="10" t="s">
        <v>54</v>
      </c>
      <c r="C32" s="73" t="s">
        <v>55</v>
      </c>
      <c r="D32" s="100">
        <f aca="true" t="shared" si="10" ref="D32:J32">SUM(D31)</f>
        <v>20837</v>
      </c>
      <c r="E32" s="76">
        <f t="shared" si="10"/>
        <v>16137</v>
      </c>
      <c r="F32" s="76">
        <f t="shared" si="10"/>
        <v>4700</v>
      </c>
      <c r="G32" s="76">
        <f t="shared" si="10"/>
        <v>25</v>
      </c>
      <c r="H32" s="76">
        <f t="shared" si="10"/>
        <v>0</v>
      </c>
      <c r="I32" s="76">
        <f t="shared" si="10"/>
        <v>16162</v>
      </c>
      <c r="J32" s="76">
        <f t="shared" si="10"/>
        <v>4700</v>
      </c>
    </row>
    <row r="33" spans="1:10" ht="13.5" customHeight="1">
      <c r="A33" s="9">
        <f t="shared" si="1"/>
        <v>25</v>
      </c>
      <c r="B33" s="10" t="s">
        <v>56</v>
      </c>
      <c r="C33" s="73"/>
      <c r="D33" s="76">
        <f aca="true" t="shared" si="11" ref="D33:J33">SUM(D26,D32)</f>
        <v>258036</v>
      </c>
      <c r="E33" s="102">
        <f t="shared" si="11"/>
        <v>152361</v>
      </c>
      <c r="F33" s="102">
        <f t="shared" si="11"/>
        <v>105675</v>
      </c>
      <c r="G33" s="102">
        <f t="shared" si="11"/>
        <v>8041</v>
      </c>
      <c r="H33" s="102">
        <f t="shared" si="11"/>
        <v>0</v>
      </c>
      <c r="I33" s="102">
        <f t="shared" si="11"/>
        <v>160402</v>
      </c>
      <c r="J33" s="102">
        <f t="shared" si="11"/>
        <v>105675</v>
      </c>
    </row>
  </sheetData>
  <sheetProtection/>
  <mergeCells count="4">
    <mergeCell ref="E6:F6"/>
    <mergeCell ref="I6:J6"/>
    <mergeCell ref="G6:H6"/>
    <mergeCell ref="B4:J4"/>
  </mergeCells>
  <printOptions/>
  <pageMargins left="0.15748031496062992" right="0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4"/>
  <sheetViews>
    <sheetView zoomScalePageLayoutView="0" workbookViewId="0" topLeftCell="A151">
      <selection activeCell="C10" sqref="C10"/>
    </sheetView>
  </sheetViews>
  <sheetFormatPr defaultColWidth="9.140625" defaultRowHeight="12.75"/>
  <cols>
    <col min="1" max="1" width="39.8515625" style="0" customWidth="1"/>
    <col min="2" max="4" width="8.7109375" style="84" customWidth="1"/>
    <col min="5" max="5" width="9.140625" style="0" customWidth="1"/>
    <col min="6" max="6" width="8.28125" style="0" customWidth="1"/>
    <col min="7" max="7" width="8.57421875" style="0" customWidth="1"/>
    <col min="8" max="8" width="9.00390625" style="0" customWidth="1"/>
    <col min="9" max="9" width="8.57421875" style="0" customWidth="1"/>
    <col min="10" max="10" width="7.8515625" style="0" customWidth="1"/>
    <col min="11" max="11" width="8.00390625" style="0" customWidth="1"/>
    <col min="12" max="12" width="8.57421875" style="0" customWidth="1"/>
    <col min="14" max="16" width="8.140625" style="0" customWidth="1"/>
    <col min="17" max="19" width="8.7109375" style="0" customWidth="1"/>
    <col min="20" max="22" width="8.421875" style="0" customWidth="1"/>
    <col min="23" max="25" width="8.140625" style="0" customWidth="1"/>
    <col min="26" max="26" width="8.7109375" style="0" customWidth="1"/>
    <col min="27" max="27" width="10.57421875" style="0" customWidth="1"/>
    <col min="28" max="29" width="8.57421875" style="0" customWidth="1"/>
    <col min="30" max="30" width="6.57421875" style="18" customWidth="1"/>
  </cols>
  <sheetData>
    <row r="2" ht="12.75">
      <c r="X2" t="s">
        <v>7</v>
      </c>
    </row>
    <row r="3" spans="1:26" ht="17.25">
      <c r="A3" s="11"/>
      <c r="B3" s="82"/>
      <c r="C3" s="82"/>
      <c r="D3" s="8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95" t="s">
        <v>159</v>
      </c>
    </row>
    <row r="4" spans="1:30" ht="18.75">
      <c r="A4" s="116" t="s">
        <v>143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</row>
    <row r="5" spans="1:29" ht="15">
      <c r="A5" s="11"/>
      <c r="B5" s="82"/>
      <c r="C5" s="82"/>
      <c r="D5" s="8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 t="s">
        <v>8</v>
      </c>
      <c r="AB5" s="12"/>
      <c r="AC5" s="12"/>
    </row>
    <row r="6" spans="1:30" ht="71.25" customHeight="1">
      <c r="A6" s="117" t="s">
        <v>57</v>
      </c>
      <c r="B6" s="113" t="s">
        <v>58</v>
      </c>
      <c r="C6" s="114"/>
      <c r="D6" s="115"/>
      <c r="E6" s="113" t="s">
        <v>59</v>
      </c>
      <c r="F6" s="114"/>
      <c r="G6" s="115"/>
      <c r="H6" s="113" t="s">
        <v>60</v>
      </c>
      <c r="I6" s="114"/>
      <c r="J6" s="115"/>
      <c r="K6" s="113" t="s">
        <v>61</v>
      </c>
      <c r="L6" s="114"/>
      <c r="M6" s="115"/>
      <c r="N6" s="113" t="s">
        <v>62</v>
      </c>
      <c r="O6" s="114"/>
      <c r="P6" s="115"/>
      <c r="Q6" s="113" t="s">
        <v>63</v>
      </c>
      <c r="R6" s="114"/>
      <c r="S6" s="115"/>
      <c r="T6" s="113" t="s">
        <v>137</v>
      </c>
      <c r="U6" s="114"/>
      <c r="V6" s="115"/>
      <c r="W6" s="113" t="s">
        <v>141</v>
      </c>
      <c r="X6" s="114"/>
      <c r="Y6" s="115"/>
      <c r="Z6" s="14" t="s">
        <v>135</v>
      </c>
      <c r="AA6" s="113" t="s">
        <v>64</v>
      </c>
      <c r="AB6" s="114"/>
      <c r="AC6" s="115"/>
      <c r="AD6" s="15" t="s">
        <v>65</v>
      </c>
    </row>
    <row r="7" spans="1:30" ht="15" customHeight="1">
      <c r="A7" s="118"/>
      <c r="B7" s="14" t="s">
        <v>158</v>
      </c>
      <c r="C7" s="14" t="s">
        <v>156</v>
      </c>
      <c r="D7" s="14" t="s">
        <v>157</v>
      </c>
      <c r="E7" s="14" t="s">
        <v>158</v>
      </c>
      <c r="F7" s="14" t="s">
        <v>156</v>
      </c>
      <c r="G7" s="14" t="s">
        <v>157</v>
      </c>
      <c r="H7" s="14" t="s">
        <v>158</v>
      </c>
      <c r="I7" s="14" t="s">
        <v>156</v>
      </c>
      <c r="J7" s="14" t="s">
        <v>157</v>
      </c>
      <c r="K7" s="14" t="s">
        <v>158</v>
      </c>
      <c r="L7" s="14" t="s">
        <v>156</v>
      </c>
      <c r="M7" s="14" t="s">
        <v>157</v>
      </c>
      <c r="N7" s="14" t="s">
        <v>158</v>
      </c>
      <c r="O7" s="14" t="s">
        <v>156</v>
      </c>
      <c r="P7" s="14" t="s">
        <v>157</v>
      </c>
      <c r="Q7" s="14" t="s">
        <v>158</v>
      </c>
      <c r="R7" s="14" t="s">
        <v>156</v>
      </c>
      <c r="S7" s="14" t="s">
        <v>157</v>
      </c>
      <c r="T7" s="14" t="s">
        <v>158</v>
      </c>
      <c r="U7" s="14" t="s">
        <v>156</v>
      </c>
      <c r="V7" s="14" t="s">
        <v>157</v>
      </c>
      <c r="W7" s="14" t="s">
        <v>158</v>
      </c>
      <c r="X7" s="14" t="s">
        <v>156</v>
      </c>
      <c r="Y7" s="14" t="s">
        <v>157</v>
      </c>
      <c r="Z7" s="14"/>
      <c r="AA7" s="14" t="s">
        <v>158</v>
      </c>
      <c r="AB7" s="14" t="s">
        <v>156</v>
      </c>
      <c r="AC7" s="14" t="s">
        <v>157</v>
      </c>
      <c r="AD7" s="15"/>
    </row>
    <row r="8" spans="1:30" ht="22.5" customHeight="1">
      <c r="A8" s="1" t="s">
        <v>129</v>
      </c>
      <c r="B8" s="88">
        <v>32214</v>
      </c>
      <c r="C8" s="88">
        <v>2606</v>
      </c>
      <c r="D8" s="88">
        <f>B8+C8</f>
        <v>34820</v>
      </c>
      <c r="E8" s="89">
        <v>7068</v>
      </c>
      <c r="F8" s="89">
        <v>568</v>
      </c>
      <c r="G8" s="89">
        <f>E8+F8</f>
        <v>7636</v>
      </c>
      <c r="H8" s="89">
        <v>9920</v>
      </c>
      <c r="I8" s="89"/>
      <c r="J8" s="89">
        <f>H8+I8</f>
        <v>9920</v>
      </c>
      <c r="K8" s="89"/>
      <c r="L8" s="89"/>
      <c r="M8" s="89">
        <f>K8+L8</f>
        <v>0</v>
      </c>
      <c r="N8" s="89"/>
      <c r="O8" s="89"/>
      <c r="P8" s="89">
        <f>N8+O8</f>
        <v>0</v>
      </c>
      <c r="Q8" s="89">
        <v>6318</v>
      </c>
      <c r="R8" s="89">
        <v>-6000</v>
      </c>
      <c r="S8" s="89">
        <f>Q8+R8</f>
        <v>318</v>
      </c>
      <c r="T8" s="89"/>
      <c r="U8" s="89"/>
      <c r="V8" s="89">
        <f>T8+U8</f>
        <v>0</v>
      </c>
      <c r="W8" s="89"/>
      <c r="X8" s="89"/>
      <c r="Y8" s="89">
        <f>W8+X8</f>
        <v>0</v>
      </c>
      <c r="Z8" s="94"/>
      <c r="AA8" s="89">
        <f>SUM(B8,E8,H8,K8,N8,Q8,T8+W8+Z8)</f>
        <v>55520</v>
      </c>
      <c r="AB8" s="89">
        <f>SUM(C8,F8,I8,L8,O8,R8,U8+W8)</f>
        <v>-2826</v>
      </c>
      <c r="AC8" s="89">
        <f>SUM(D8,G8,J8,M8,P8,S8,V8+W8+Z8)</f>
        <v>52694</v>
      </c>
      <c r="AD8" s="90">
        <v>9</v>
      </c>
    </row>
    <row r="9" spans="1:30" ht="18" customHeight="1">
      <c r="A9" s="1" t="s">
        <v>1</v>
      </c>
      <c r="B9" s="83">
        <v>8115</v>
      </c>
      <c r="C9" s="83">
        <v>2424</v>
      </c>
      <c r="D9" s="88">
        <f aca="true" t="shared" si="0" ref="D9:D34">B9+C9</f>
        <v>10539</v>
      </c>
      <c r="E9" s="16">
        <v>1694</v>
      </c>
      <c r="F9" s="16">
        <v>530</v>
      </c>
      <c r="G9" s="89">
        <f aca="true" t="shared" si="1" ref="G9:G34">E9+F9</f>
        <v>2224</v>
      </c>
      <c r="H9" s="16">
        <v>5360</v>
      </c>
      <c r="I9" s="16">
        <v>-1100</v>
      </c>
      <c r="J9" s="89">
        <f aca="true" t="shared" si="2" ref="J9:J34">H9+I9</f>
        <v>4260</v>
      </c>
      <c r="K9" s="16"/>
      <c r="L9" s="16"/>
      <c r="M9" s="89">
        <f aca="true" t="shared" si="3" ref="M9:M34">K9+L9</f>
        <v>0</v>
      </c>
      <c r="N9" s="16"/>
      <c r="O9" s="16"/>
      <c r="P9" s="89">
        <f aca="true" t="shared" si="4" ref="P9:P34">N9+O9</f>
        <v>0</v>
      </c>
      <c r="Q9" s="16"/>
      <c r="R9" s="16">
        <v>6000</v>
      </c>
      <c r="S9" s="89">
        <f aca="true" t="shared" si="5" ref="S9:S34">Q9+R9</f>
        <v>6000</v>
      </c>
      <c r="T9" s="91">
        <v>58000</v>
      </c>
      <c r="U9" s="91"/>
      <c r="V9" s="89">
        <f aca="true" t="shared" si="6" ref="V9:V34">T9+U9</f>
        <v>58000</v>
      </c>
      <c r="W9" s="16">
        <v>1700</v>
      </c>
      <c r="X9" s="16">
        <v>-1700</v>
      </c>
      <c r="Y9" s="89">
        <f aca="true" t="shared" si="7" ref="Y9:Y34">W9+X9</f>
        <v>0</v>
      </c>
      <c r="Z9" s="16"/>
      <c r="AA9" s="89">
        <f>SUM(B9,E9,H9,K9,N9,Q9,T9+W9)</f>
        <v>74869</v>
      </c>
      <c r="AB9" s="89">
        <f>SUM(C9,F9,I9,L9,O9,R9,U9+X9)</f>
        <v>6154</v>
      </c>
      <c r="AC9" s="89">
        <f>SUM(D9,G9,J9,M9,P9,S9,V9+Y9)</f>
        <v>81023</v>
      </c>
      <c r="AD9" s="19">
        <v>1</v>
      </c>
    </row>
    <row r="10" spans="1:30" ht="14.25" customHeight="1">
      <c r="A10" s="2" t="s">
        <v>113</v>
      </c>
      <c r="B10" s="83"/>
      <c r="C10" s="83"/>
      <c r="D10" s="88">
        <f t="shared" si="0"/>
        <v>0</v>
      </c>
      <c r="E10" s="16"/>
      <c r="F10" s="16"/>
      <c r="G10" s="89">
        <f t="shared" si="1"/>
        <v>0</v>
      </c>
      <c r="H10" s="16">
        <v>1105</v>
      </c>
      <c r="I10" s="16"/>
      <c r="J10" s="89">
        <f t="shared" si="2"/>
        <v>1105</v>
      </c>
      <c r="K10" s="16"/>
      <c r="L10" s="16"/>
      <c r="M10" s="89">
        <f t="shared" si="3"/>
        <v>0</v>
      </c>
      <c r="N10" s="16"/>
      <c r="O10" s="16"/>
      <c r="P10" s="89">
        <f t="shared" si="4"/>
        <v>0</v>
      </c>
      <c r="Q10" s="16"/>
      <c r="R10" s="16"/>
      <c r="S10" s="89">
        <f t="shared" si="5"/>
        <v>0</v>
      </c>
      <c r="T10" s="16">
        <v>4300</v>
      </c>
      <c r="U10" s="16"/>
      <c r="V10" s="89">
        <f t="shared" si="6"/>
        <v>4300</v>
      </c>
      <c r="W10" s="16"/>
      <c r="X10" s="16"/>
      <c r="Y10" s="89">
        <f t="shared" si="7"/>
        <v>0</v>
      </c>
      <c r="Z10" s="16"/>
      <c r="AA10" s="89">
        <f aca="true" t="shared" si="8" ref="AA10:AA34">SUM(B10,E10,H10,K10,N10,Q10,T10+W10+Z10)</f>
        <v>5405</v>
      </c>
      <c r="AB10" s="89">
        <f aca="true" t="shared" si="9" ref="AB10:AB33">SUM(C10,F10,I10,L10,O10,R10,U10+W10)</f>
        <v>0</v>
      </c>
      <c r="AC10" s="89">
        <f aca="true" t="shared" si="10" ref="AC10:AC33">SUM(D10,G10,J10,M10,P10,S10,V10+W10+Z10)</f>
        <v>5405</v>
      </c>
      <c r="AD10" s="19"/>
    </row>
    <row r="11" spans="1:30" ht="14.25" customHeight="1">
      <c r="A11" s="2" t="s">
        <v>139</v>
      </c>
      <c r="B11" s="83"/>
      <c r="C11" s="83"/>
      <c r="D11" s="88">
        <f t="shared" si="0"/>
        <v>0</v>
      </c>
      <c r="E11" s="16"/>
      <c r="F11" s="16"/>
      <c r="G11" s="89">
        <f t="shared" si="1"/>
        <v>0</v>
      </c>
      <c r="H11" s="16"/>
      <c r="I11" s="16"/>
      <c r="J11" s="89">
        <f t="shared" si="2"/>
        <v>0</v>
      </c>
      <c r="K11" s="16"/>
      <c r="L11" s="16"/>
      <c r="M11" s="89">
        <f t="shared" si="3"/>
        <v>0</v>
      </c>
      <c r="N11" s="16"/>
      <c r="O11" s="16"/>
      <c r="P11" s="89">
        <f t="shared" si="4"/>
        <v>0</v>
      </c>
      <c r="Q11" s="16"/>
      <c r="R11" s="16"/>
      <c r="S11" s="89">
        <f t="shared" si="5"/>
        <v>0</v>
      </c>
      <c r="T11" s="16"/>
      <c r="U11" s="16"/>
      <c r="V11" s="89">
        <f t="shared" si="6"/>
        <v>0</v>
      </c>
      <c r="W11" s="16"/>
      <c r="X11" s="16"/>
      <c r="Y11" s="89">
        <f t="shared" si="7"/>
        <v>0</v>
      </c>
      <c r="Z11" s="16">
        <v>3200</v>
      </c>
      <c r="AA11" s="89">
        <f t="shared" si="8"/>
        <v>3200</v>
      </c>
      <c r="AB11" s="89">
        <f t="shared" si="9"/>
        <v>0</v>
      </c>
      <c r="AC11" s="89">
        <f t="shared" si="10"/>
        <v>3200</v>
      </c>
      <c r="AD11" s="19"/>
    </row>
    <row r="12" spans="1:30" ht="14.25" customHeight="1">
      <c r="A12" s="2" t="s">
        <v>140</v>
      </c>
      <c r="B12" s="83"/>
      <c r="C12" s="83"/>
      <c r="D12" s="88">
        <f t="shared" si="0"/>
        <v>0</v>
      </c>
      <c r="E12" s="16"/>
      <c r="F12" s="16"/>
      <c r="G12" s="89">
        <f t="shared" si="1"/>
        <v>0</v>
      </c>
      <c r="H12" s="16">
        <v>130</v>
      </c>
      <c r="I12" s="16"/>
      <c r="J12" s="89">
        <f t="shared" si="2"/>
        <v>130</v>
      </c>
      <c r="K12" s="16"/>
      <c r="L12" s="16"/>
      <c r="M12" s="89">
        <f t="shared" si="3"/>
        <v>0</v>
      </c>
      <c r="N12" s="16"/>
      <c r="O12" s="16"/>
      <c r="P12" s="89">
        <f t="shared" si="4"/>
        <v>0</v>
      </c>
      <c r="Q12" s="16"/>
      <c r="R12" s="16"/>
      <c r="S12" s="89">
        <f t="shared" si="5"/>
        <v>0</v>
      </c>
      <c r="T12" s="16"/>
      <c r="U12" s="16"/>
      <c r="V12" s="89">
        <f t="shared" si="6"/>
        <v>0</v>
      </c>
      <c r="W12" s="16"/>
      <c r="X12" s="16"/>
      <c r="Y12" s="89">
        <f t="shared" si="7"/>
        <v>0</v>
      </c>
      <c r="Z12" s="16"/>
      <c r="AA12" s="89">
        <f t="shared" si="8"/>
        <v>130</v>
      </c>
      <c r="AB12" s="89">
        <f t="shared" si="9"/>
        <v>0</v>
      </c>
      <c r="AC12" s="89">
        <f t="shared" si="10"/>
        <v>130</v>
      </c>
      <c r="AD12" s="19"/>
    </row>
    <row r="13" spans="1:30" ht="14.25" customHeight="1">
      <c r="A13" s="2" t="s">
        <v>126</v>
      </c>
      <c r="B13" s="83">
        <v>7012</v>
      </c>
      <c r="C13" s="83"/>
      <c r="D13" s="88">
        <f t="shared" si="0"/>
        <v>7012</v>
      </c>
      <c r="E13" s="16">
        <v>771</v>
      </c>
      <c r="F13" s="16"/>
      <c r="G13" s="89">
        <f t="shared" si="1"/>
        <v>771</v>
      </c>
      <c r="H13" s="16">
        <v>254</v>
      </c>
      <c r="I13" s="16"/>
      <c r="J13" s="89">
        <f t="shared" si="2"/>
        <v>254</v>
      </c>
      <c r="K13" s="16"/>
      <c r="L13" s="16"/>
      <c r="M13" s="89">
        <f t="shared" si="3"/>
        <v>0</v>
      </c>
      <c r="N13" s="16"/>
      <c r="O13" s="16"/>
      <c r="P13" s="89">
        <f t="shared" si="4"/>
        <v>0</v>
      </c>
      <c r="Q13" s="16"/>
      <c r="R13" s="16"/>
      <c r="S13" s="89">
        <f t="shared" si="5"/>
        <v>0</v>
      </c>
      <c r="T13" s="16"/>
      <c r="U13" s="16"/>
      <c r="V13" s="89">
        <f t="shared" si="6"/>
        <v>0</v>
      </c>
      <c r="W13" s="16"/>
      <c r="X13" s="16"/>
      <c r="Y13" s="89">
        <f t="shared" si="7"/>
        <v>0</v>
      </c>
      <c r="Z13" s="16"/>
      <c r="AA13" s="89">
        <f t="shared" si="8"/>
        <v>8037</v>
      </c>
      <c r="AB13" s="89">
        <f t="shared" si="9"/>
        <v>0</v>
      </c>
      <c r="AC13" s="89">
        <f t="shared" si="10"/>
        <v>8037</v>
      </c>
      <c r="AD13" s="19">
        <v>7</v>
      </c>
    </row>
    <row r="14" spans="1:30" ht="13.5" customHeight="1">
      <c r="A14" s="2" t="s">
        <v>114</v>
      </c>
      <c r="B14" s="83"/>
      <c r="C14" s="83"/>
      <c r="D14" s="88">
        <f t="shared" si="0"/>
        <v>0</v>
      </c>
      <c r="E14" s="16"/>
      <c r="F14" s="16"/>
      <c r="G14" s="89">
        <f t="shared" si="1"/>
        <v>0</v>
      </c>
      <c r="H14" s="16">
        <v>3937</v>
      </c>
      <c r="I14" s="16"/>
      <c r="J14" s="89">
        <f t="shared" si="2"/>
        <v>3937</v>
      </c>
      <c r="K14" s="16"/>
      <c r="L14" s="16"/>
      <c r="M14" s="89">
        <f t="shared" si="3"/>
        <v>0</v>
      </c>
      <c r="N14" s="16"/>
      <c r="O14" s="16"/>
      <c r="P14" s="89">
        <f t="shared" si="4"/>
        <v>0</v>
      </c>
      <c r="Q14" s="16"/>
      <c r="R14" s="16"/>
      <c r="S14" s="89">
        <f t="shared" si="5"/>
        <v>0</v>
      </c>
      <c r="T14" s="16"/>
      <c r="U14" s="16"/>
      <c r="V14" s="89">
        <f t="shared" si="6"/>
        <v>0</v>
      </c>
      <c r="W14" s="16"/>
      <c r="X14" s="16"/>
      <c r="Y14" s="89">
        <f t="shared" si="7"/>
        <v>0</v>
      </c>
      <c r="Z14" s="16"/>
      <c r="AA14" s="89">
        <f t="shared" si="8"/>
        <v>3937</v>
      </c>
      <c r="AB14" s="89">
        <f t="shared" si="9"/>
        <v>0</v>
      </c>
      <c r="AC14" s="89">
        <f t="shared" si="10"/>
        <v>3937</v>
      </c>
      <c r="AD14" s="19"/>
    </row>
    <row r="15" spans="1:30" ht="13.5" customHeight="1">
      <c r="A15" s="2" t="s">
        <v>130</v>
      </c>
      <c r="B15" s="83"/>
      <c r="C15" s="83"/>
      <c r="D15" s="88">
        <f t="shared" si="0"/>
        <v>0</v>
      </c>
      <c r="E15" s="16"/>
      <c r="F15" s="16"/>
      <c r="G15" s="89">
        <f t="shared" si="1"/>
        <v>0</v>
      </c>
      <c r="H15" s="16"/>
      <c r="I15" s="16"/>
      <c r="J15" s="89">
        <f t="shared" si="2"/>
        <v>0</v>
      </c>
      <c r="K15" s="16"/>
      <c r="L15" s="16"/>
      <c r="M15" s="89">
        <f t="shared" si="3"/>
        <v>0</v>
      </c>
      <c r="N15" s="16"/>
      <c r="O15" s="16"/>
      <c r="P15" s="89">
        <f t="shared" si="4"/>
        <v>0</v>
      </c>
      <c r="Q15" s="16"/>
      <c r="R15" s="16"/>
      <c r="S15" s="89">
        <f t="shared" si="5"/>
        <v>0</v>
      </c>
      <c r="T15" s="16">
        <v>1016</v>
      </c>
      <c r="U15" s="16"/>
      <c r="V15" s="89">
        <f t="shared" si="6"/>
        <v>1016</v>
      </c>
      <c r="W15" s="16"/>
      <c r="X15" s="16"/>
      <c r="Y15" s="89">
        <f t="shared" si="7"/>
        <v>0</v>
      </c>
      <c r="Z15" s="16"/>
      <c r="AA15" s="89">
        <f t="shared" si="8"/>
        <v>1016</v>
      </c>
      <c r="AB15" s="89">
        <f t="shared" si="9"/>
        <v>0</v>
      </c>
      <c r="AC15" s="89">
        <f t="shared" si="10"/>
        <v>1016</v>
      </c>
      <c r="AD15" s="19"/>
    </row>
    <row r="16" spans="1:30" ht="13.5" customHeight="1">
      <c r="A16" s="2" t="s">
        <v>131</v>
      </c>
      <c r="B16" s="83"/>
      <c r="C16" s="83"/>
      <c r="D16" s="88">
        <f t="shared" si="0"/>
        <v>0</v>
      </c>
      <c r="E16" s="16"/>
      <c r="F16" s="16"/>
      <c r="G16" s="89">
        <f t="shared" si="1"/>
        <v>0</v>
      </c>
      <c r="H16" s="16"/>
      <c r="I16" s="16"/>
      <c r="J16" s="89">
        <f t="shared" si="2"/>
        <v>0</v>
      </c>
      <c r="K16" s="16"/>
      <c r="L16" s="16"/>
      <c r="M16" s="89">
        <f t="shared" si="3"/>
        <v>0</v>
      </c>
      <c r="N16" s="16">
        <v>300</v>
      </c>
      <c r="O16" s="16"/>
      <c r="P16" s="89">
        <f t="shared" si="4"/>
        <v>300</v>
      </c>
      <c r="Q16" s="16"/>
      <c r="R16" s="16"/>
      <c r="S16" s="89">
        <f t="shared" si="5"/>
        <v>0</v>
      </c>
      <c r="T16" s="16"/>
      <c r="U16" s="16"/>
      <c r="V16" s="89">
        <f t="shared" si="6"/>
        <v>0</v>
      </c>
      <c r="W16" s="16"/>
      <c r="X16" s="16"/>
      <c r="Y16" s="89">
        <f t="shared" si="7"/>
        <v>0</v>
      </c>
      <c r="Z16" s="16"/>
      <c r="AA16" s="89">
        <f t="shared" si="8"/>
        <v>300</v>
      </c>
      <c r="AB16" s="89">
        <f t="shared" si="9"/>
        <v>0</v>
      </c>
      <c r="AC16" s="89">
        <f t="shared" si="10"/>
        <v>300</v>
      </c>
      <c r="AD16" s="19"/>
    </row>
    <row r="17" spans="1:30" ht="15.75" customHeight="1">
      <c r="A17" s="2" t="s">
        <v>2</v>
      </c>
      <c r="B17" s="83"/>
      <c r="C17" s="83"/>
      <c r="D17" s="88">
        <f t="shared" si="0"/>
        <v>0</v>
      </c>
      <c r="E17" s="16"/>
      <c r="F17" s="16"/>
      <c r="G17" s="89">
        <f t="shared" si="1"/>
        <v>0</v>
      </c>
      <c r="H17" s="16">
        <v>2032</v>
      </c>
      <c r="I17" s="16"/>
      <c r="J17" s="89">
        <f t="shared" si="2"/>
        <v>2032</v>
      </c>
      <c r="K17" s="16"/>
      <c r="L17" s="16"/>
      <c r="M17" s="89">
        <f t="shared" si="3"/>
        <v>0</v>
      </c>
      <c r="N17" s="16"/>
      <c r="O17" s="16"/>
      <c r="P17" s="89">
        <f t="shared" si="4"/>
        <v>0</v>
      </c>
      <c r="Q17" s="16"/>
      <c r="R17" s="16"/>
      <c r="S17" s="89">
        <f t="shared" si="5"/>
        <v>0</v>
      </c>
      <c r="T17" s="16"/>
      <c r="U17" s="16"/>
      <c r="V17" s="89">
        <f t="shared" si="6"/>
        <v>0</v>
      </c>
      <c r="W17" s="16"/>
      <c r="X17" s="16"/>
      <c r="Y17" s="89">
        <f t="shared" si="7"/>
        <v>0</v>
      </c>
      <c r="Z17" s="16"/>
      <c r="AA17" s="89">
        <f t="shared" si="8"/>
        <v>2032</v>
      </c>
      <c r="AB17" s="89">
        <f t="shared" si="9"/>
        <v>0</v>
      </c>
      <c r="AC17" s="89">
        <f t="shared" si="10"/>
        <v>2032</v>
      </c>
      <c r="AD17" s="19"/>
    </row>
    <row r="18" spans="1:30" ht="17.25" customHeight="1">
      <c r="A18" s="2" t="s">
        <v>3</v>
      </c>
      <c r="B18" s="83"/>
      <c r="C18" s="83"/>
      <c r="D18" s="88">
        <f t="shared" si="0"/>
        <v>0</v>
      </c>
      <c r="E18" s="16"/>
      <c r="F18" s="16"/>
      <c r="G18" s="89">
        <f t="shared" si="1"/>
        <v>0</v>
      </c>
      <c r="H18" s="16">
        <v>1778</v>
      </c>
      <c r="I18" s="16"/>
      <c r="J18" s="89">
        <f t="shared" si="2"/>
        <v>1778</v>
      </c>
      <c r="K18" s="16"/>
      <c r="L18" s="16"/>
      <c r="M18" s="89">
        <f t="shared" si="3"/>
        <v>0</v>
      </c>
      <c r="N18" s="16"/>
      <c r="O18" s="16"/>
      <c r="P18" s="89">
        <f t="shared" si="4"/>
        <v>0</v>
      </c>
      <c r="Q18" s="16"/>
      <c r="R18" s="16"/>
      <c r="S18" s="89">
        <f t="shared" si="5"/>
        <v>0</v>
      </c>
      <c r="T18" s="16"/>
      <c r="U18" s="16"/>
      <c r="V18" s="89">
        <f t="shared" si="6"/>
        <v>0</v>
      </c>
      <c r="W18" s="16"/>
      <c r="X18" s="16"/>
      <c r="Y18" s="89">
        <f t="shared" si="7"/>
        <v>0</v>
      </c>
      <c r="Z18" s="16"/>
      <c r="AA18" s="89">
        <f t="shared" si="8"/>
        <v>1778</v>
      </c>
      <c r="AB18" s="89">
        <f t="shared" si="9"/>
        <v>0</v>
      </c>
      <c r="AC18" s="89">
        <f t="shared" si="10"/>
        <v>1778</v>
      </c>
      <c r="AD18" s="19"/>
    </row>
    <row r="19" spans="1:30" ht="14.25" customHeight="1">
      <c r="A19" s="80" t="s">
        <v>115</v>
      </c>
      <c r="B19" s="83"/>
      <c r="C19" s="83"/>
      <c r="D19" s="88">
        <f t="shared" si="0"/>
        <v>0</v>
      </c>
      <c r="E19" s="16"/>
      <c r="F19" s="16"/>
      <c r="G19" s="89">
        <f t="shared" si="1"/>
        <v>0</v>
      </c>
      <c r="H19" s="16">
        <v>1715</v>
      </c>
      <c r="I19" s="16"/>
      <c r="J19" s="89">
        <f t="shared" si="2"/>
        <v>1715</v>
      </c>
      <c r="K19" s="16"/>
      <c r="L19" s="16"/>
      <c r="M19" s="89">
        <f t="shared" si="3"/>
        <v>0</v>
      </c>
      <c r="N19" s="16"/>
      <c r="O19" s="16"/>
      <c r="P19" s="89">
        <f t="shared" si="4"/>
        <v>0</v>
      </c>
      <c r="Q19" s="16">
        <v>23500</v>
      </c>
      <c r="R19" s="16">
        <v>1000</v>
      </c>
      <c r="S19" s="89">
        <f t="shared" si="5"/>
        <v>24500</v>
      </c>
      <c r="T19" s="93"/>
      <c r="U19" s="93"/>
      <c r="V19" s="89">
        <f t="shared" si="6"/>
        <v>0</v>
      </c>
      <c r="W19" s="16"/>
      <c r="X19" s="16"/>
      <c r="Y19" s="89">
        <f t="shared" si="7"/>
        <v>0</v>
      </c>
      <c r="Z19" s="16"/>
      <c r="AA19" s="89">
        <f t="shared" si="8"/>
        <v>25215</v>
      </c>
      <c r="AB19" s="89">
        <f t="shared" si="9"/>
        <v>1000</v>
      </c>
      <c r="AC19" s="89">
        <f t="shared" si="10"/>
        <v>26215</v>
      </c>
      <c r="AD19" s="19"/>
    </row>
    <row r="20" spans="1:30" ht="14.25" customHeight="1">
      <c r="A20" s="80" t="s">
        <v>132</v>
      </c>
      <c r="B20" s="83">
        <v>8848</v>
      </c>
      <c r="C20" s="83">
        <v>700</v>
      </c>
      <c r="D20" s="88">
        <f t="shared" si="0"/>
        <v>9548</v>
      </c>
      <c r="E20" s="16">
        <v>2020</v>
      </c>
      <c r="F20" s="16">
        <v>300</v>
      </c>
      <c r="G20" s="89">
        <f t="shared" si="1"/>
        <v>2320</v>
      </c>
      <c r="H20" s="16">
        <v>3300</v>
      </c>
      <c r="I20" s="16">
        <v>-1000</v>
      </c>
      <c r="J20" s="89">
        <f t="shared" si="2"/>
        <v>2300</v>
      </c>
      <c r="K20" s="16"/>
      <c r="L20" s="16"/>
      <c r="M20" s="89">
        <f t="shared" si="3"/>
        <v>0</v>
      </c>
      <c r="N20" s="16"/>
      <c r="O20" s="16"/>
      <c r="P20" s="89">
        <f t="shared" si="4"/>
        <v>0</v>
      </c>
      <c r="Q20" s="16">
        <v>400</v>
      </c>
      <c r="R20" s="16"/>
      <c r="S20" s="89">
        <f t="shared" si="5"/>
        <v>400</v>
      </c>
      <c r="T20" s="91">
        <v>15000</v>
      </c>
      <c r="U20" s="91"/>
      <c r="V20" s="89">
        <f t="shared" si="6"/>
        <v>15000</v>
      </c>
      <c r="W20" s="16"/>
      <c r="X20" s="16"/>
      <c r="Y20" s="89">
        <f t="shared" si="7"/>
        <v>0</v>
      </c>
      <c r="Z20" s="16"/>
      <c r="AA20" s="89">
        <f t="shared" si="8"/>
        <v>29568</v>
      </c>
      <c r="AB20" s="89">
        <f t="shared" si="9"/>
        <v>0</v>
      </c>
      <c r="AC20" s="89">
        <f t="shared" si="10"/>
        <v>29568</v>
      </c>
      <c r="AD20" s="19">
        <v>2</v>
      </c>
    </row>
    <row r="21" spans="1:30" ht="14.25" customHeight="1">
      <c r="A21" s="80" t="s">
        <v>134</v>
      </c>
      <c r="B21" s="83"/>
      <c r="C21" s="83"/>
      <c r="D21" s="88">
        <f t="shared" si="0"/>
        <v>0</v>
      </c>
      <c r="E21" s="16">
        <v>3</v>
      </c>
      <c r="F21" s="16"/>
      <c r="G21" s="89">
        <f t="shared" si="1"/>
        <v>3</v>
      </c>
      <c r="H21" s="16">
        <v>57</v>
      </c>
      <c r="I21" s="16"/>
      <c r="J21" s="89">
        <f t="shared" si="2"/>
        <v>57</v>
      </c>
      <c r="K21" s="16"/>
      <c r="L21" s="16"/>
      <c r="M21" s="89">
        <f t="shared" si="3"/>
        <v>0</v>
      </c>
      <c r="N21" s="16"/>
      <c r="O21" s="16"/>
      <c r="P21" s="89">
        <f t="shared" si="4"/>
        <v>0</v>
      </c>
      <c r="Q21" s="16"/>
      <c r="R21" s="16"/>
      <c r="S21" s="89">
        <f t="shared" si="5"/>
        <v>0</v>
      </c>
      <c r="T21" s="16"/>
      <c r="U21" s="16"/>
      <c r="V21" s="89">
        <f t="shared" si="6"/>
        <v>0</v>
      </c>
      <c r="W21" s="16"/>
      <c r="X21" s="16"/>
      <c r="Y21" s="89">
        <f t="shared" si="7"/>
        <v>0</v>
      </c>
      <c r="Z21" s="16"/>
      <c r="AA21" s="89">
        <f t="shared" si="8"/>
        <v>60</v>
      </c>
      <c r="AB21" s="89">
        <f t="shared" si="9"/>
        <v>0</v>
      </c>
      <c r="AC21" s="89">
        <f t="shared" si="10"/>
        <v>60</v>
      </c>
      <c r="AD21" s="19"/>
    </row>
    <row r="22" spans="1:30" ht="14.25" customHeight="1">
      <c r="A22" s="80" t="s">
        <v>133</v>
      </c>
      <c r="B22" s="83">
        <v>3317</v>
      </c>
      <c r="C22" s="83"/>
      <c r="D22" s="88">
        <f t="shared" si="0"/>
        <v>3317</v>
      </c>
      <c r="E22" s="16">
        <v>781</v>
      </c>
      <c r="F22" s="16"/>
      <c r="G22" s="89">
        <f t="shared" si="1"/>
        <v>781</v>
      </c>
      <c r="H22" s="16">
        <v>283</v>
      </c>
      <c r="I22" s="16"/>
      <c r="J22" s="89">
        <f t="shared" si="2"/>
        <v>283</v>
      </c>
      <c r="K22" s="16"/>
      <c r="L22" s="16"/>
      <c r="M22" s="89">
        <f t="shared" si="3"/>
        <v>0</v>
      </c>
      <c r="N22" s="16"/>
      <c r="O22" s="16"/>
      <c r="P22" s="89">
        <f t="shared" si="4"/>
        <v>0</v>
      </c>
      <c r="Q22" s="16"/>
      <c r="R22" s="16"/>
      <c r="S22" s="89">
        <f t="shared" si="5"/>
        <v>0</v>
      </c>
      <c r="T22" s="16"/>
      <c r="U22" s="16"/>
      <c r="V22" s="89">
        <f t="shared" si="6"/>
        <v>0</v>
      </c>
      <c r="W22" s="16"/>
      <c r="X22" s="16"/>
      <c r="Y22" s="89">
        <f t="shared" si="7"/>
        <v>0</v>
      </c>
      <c r="Z22" s="16"/>
      <c r="AA22" s="89">
        <f t="shared" si="8"/>
        <v>4381</v>
      </c>
      <c r="AB22" s="89">
        <f t="shared" si="9"/>
        <v>0</v>
      </c>
      <c r="AC22" s="89">
        <f t="shared" si="10"/>
        <v>4381</v>
      </c>
      <c r="AD22" s="19">
        <v>1</v>
      </c>
    </row>
    <row r="23" spans="1:30" ht="14.25" customHeight="1">
      <c r="A23" s="81" t="s">
        <v>123</v>
      </c>
      <c r="B23" s="83"/>
      <c r="C23" s="83"/>
      <c r="D23" s="88">
        <f t="shared" si="0"/>
        <v>0</v>
      </c>
      <c r="E23" s="16"/>
      <c r="F23" s="16"/>
      <c r="G23" s="89">
        <f t="shared" si="1"/>
        <v>0</v>
      </c>
      <c r="H23" s="16">
        <v>317</v>
      </c>
      <c r="I23" s="16"/>
      <c r="J23" s="89">
        <f t="shared" si="2"/>
        <v>317</v>
      </c>
      <c r="K23" s="16"/>
      <c r="L23" s="16"/>
      <c r="M23" s="89">
        <f t="shared" si="3"/>
        <v>0</v>
      </c>
      <c r="N23" s="16"/>
      <c r="O23" s="16"/>
      <c r="P23" s="89">
        <f t="shared" si="4"/>
        <v>0</v>
      </c>
      <c r="Q23" s="16"/>
      <c r="R23" s="16"/>
      <c r="S23" s="89">
        <f t="shared" si="5"/>
        <v>0</v>
      </c>
      <c r="T23" s="16"/>
      <c r="U23" s="16"/>
      <c r="V23" s="89">
        <f t="shared" si="6"/>
        <v>0</v>
      </c>
      <c r="W23" s="16"/>
      <c r="X23" s="16"/>
      <c r="Y23" s="89">
        <f t="shared" si="7"/>
        <v>0</v>
      </c>
      <c r="Z23" s="16"/>
      <c r="AA23" s="89">
        <f t="shared" si="8"/>
        <v>317</v>
      </c>
      <c r="AB23" s="89">
        <f t="shared" si="9"/>
        <v>0</v>
      </c>
      <c r="AC23" s="89">
        <f t="shared" si="10"/>
        <v>317</v>
      </c>
      <c r="AD23" s="19"/>
    </row>
    <row r="24" spans="1:30" ht="29.25" customHeight="1">
      <c r="A24" s="3" t="s">
        <v>122</v>
      </c>
      <c r="B24" s="83"/>
      <c r="C24" s="83"/>
      <c r="D24" s="88">
        <f t="shared" si="0"/>
        <v>0</v>
      </c>
      <c r="E24" s="16"/>
      <c r="F24" s="16"/>
      <c r="G24" s="89">
        <f t="shared" si="1"/>
        <v>0</v>
      </c>
      <c r="H24" s="16"/>
      <c r="I24" s="16"/>
      <c r="J24" s="89">
        <f t="shared" si="2"/>
        <v>0</v>
      </c>
      <c r="K24" s="16"/>
      <c r="L24" s="16"/>
      <c r="M24" s="89">
        <f t="shared" si="3"/>
        <v>0</v>
      </c>
      <c r="N24" s="16">
        <v>550</v>
      </c>
      <c r="O24" s="16"/>
      <c r="P24" s="89">
        <f t="shared" si="4"/>
        <v>550</v>
      </c>
      <c r="Q24" s="16"/>
      <c r="R24" s="16"/>
      <c r="S24" s="89">
        <f t="shared" si="5"/>
        <v>0</v>
      </c>
      <c r="T24" s="16"/>
      <c r="U24" s="16"/>
      <c r="V24" s="89">
        <f t="shared" si="6"/>
        <v>0</v>
      </c>
      <c r="W24" s="16"/>
      <c r="X24" s="16"/>
      <c r="Y24" s="89">
        <f t="shared" si="7"/>
        <v>0</v>
      </c>
      <c r="Z24" s="16"/>
      <c r="AA24" s="89">
        <f t="shared" si="8"/>
        <v>550</v>
      </c>
      <c r="AB24" s="89">
        <f t="shared" si="9"/>
        <v>0</v>
      </c>
      <c r="AC24" s="89">
        <f t="shared" si="10"/>
        <v>550</v>
      </c>
      <c r="AD24" s="19"/>
    </row>
    <row r="25" spans="1:30" ht="13.5" customHeight="1">
      <c r="A25" s="2" t="s">
        <v>6</v>
      </c>
      <c r="B25" s="83">
        <v>432</v>
      </c>
      <c r="C25" s="83"/>
      <c r="D25" s="88">
        <f t="shared" si="0"/>
        <v>432</v>
      </c>
      <c r="E25" s="16">
        <v>95</v>
      </c>
      <c r="F25" s="16"/>
      <c r="G25" s="89">
        <f t="shared" si="1"/>
        <v>95</v>
      </c>
      <c r="H25" s="16">
        <v>227</v>
      </c>
      <c r="I25" s="16"/>
      <c r="J25" s="89">
        <f t="shared" si="2"/>
        <v>227</v>
      </c>
      <c r="K25" s="16"/>
      <c r="L25" s="16"/>
      <c r="M25" s="89">
        <f t="shared" si="3"/>
        <v>0</v>
      </c>
      <c r="N25" s="16"/>
      <c r="O25" s="16"/>
      <c r="P25" s="89">
        <f t="shared" si="4"/>
        <v>0</v>
      </c>
      <c r="Q25" s="16"/>
      <c r="R25" s="16"/>
      <c r="S25" s="89">
        <f t="shared" si="5"/>
        <v>0</v>
      </c>
      <c r="T25" s="16"/>
      <c r="U25" s="16"/>
      <c r="V25" s="89">
        <f t="shared" si="6"/>
        <v>0</v>
      </c>
      <c r="W25" s="16"/>
      <c r="X25" s="16"/>
      <c r="Y25" s="89">
        <f t="shared" si="7"/>
        <v>0</v>
      </c>
      <c r="Z25" s="16"/>
      <c r="AA25" s="89">
        <f t="shared" si="8"/>
        <v>754</v>
      </c>
      <c r="AB25" s="89">
        <f t="shared" si="9"/>
        <v>0</v>
      </c>
      <c r="AC25" s="89">
        <f t="shared" si="10"/>
        <v>754</v>
      </c>
      <c r="AD25" s="19"/>
    </row>
    <row r="26" spans="1:30" ht="24" customHeight="1">
      <c r="A26" s="2" t="s">
        <v>5</v>
      </c>
      <c r="B26" s="83"/>
      <c r="C26" s="83"/>
      <c r="D26" s="88">
        <f t="shared" si="0"/>
        <v>0</v>
      </c>
      <c r="E26" s="16"/>
      <c r="F26" s="16"/>
      <c r="G26" s="89">
        <f t="shared" si="1"/>
        <v>0</v>
      </c>
      <c r="H26" s="16">
        <v>4934</v>
      </c>
      <c r="I26" s="16"/>
      <c r="J26" s="89">
        <f t="shared" si="2"/>
        <v>4934</v>
      </c>
      <c r="K26" s="16"/>
      <c r="L26" s="16"/>
      <c r="M26" s="89">
        <f t="shared" si="3"/>
        <v>0</v>
      </c>
      <c r="N26" s="16"/>
      <c r="O26" s="16"/>
      <c r="P26" s="89">
        <f t="shared" si="4"/>
        <v>0</v>
      </c>
      <c r="Q26" s="16">
        <v>1441</v>
      </c>
      <c r="R26" s="16"/>
      <c r="S26" s="89">
        <f t="shared" si="5"/>
        <v>1441</v>
      </c>
      <c r="T26" s="16"/>
      <c r="U26" s="16"/>
      <c r="V26" s="89">
        <f t="shared" si="6"/>
        <v>0</v>
      </c>
      <c r="W26" s="16"/>
      <c r="X26" s="16"/>
      <c r="Y26" s="89">
        <f t="shared" si="7"/>
        <v>0</v>
      </c>
      <c r="Z26" s="16"/>
      <c r="AA26" s="89">
        <f t="shared" si="8"/>
        <v>6375</v>
      </c>
      <c r="AB26" s="89">
        <f t="shared" si="9"/>
        <v>0</v>
      </c>
      <c r="AC26" s="89">
        <f t="shared" si="10"/>
        <v>6375</v>
      </c>
      <c r="AD26" s="19"/>
    </row>
    <row r="27" spans="1:30" ht="15" customHeight="1">
      <c r="A27" s="3" t="s">
        <v>4</v>
      </c>
      <c r="B27" s="83"/>
      <c r="C27" s="83"/>
      <c r="D27" s="88">
        <f t="shared" si="0"/>
        <v>0</v>
      </c>
      <c r="E27" s="16"/>
      <c r="F27" s="16"/>
      <c r="G27" s="89">
        <f t="shared" si="1"/>
        <v>0</v>
      </c>
      <c r="H27" s="16"/>
      <c r="I27" s="16"/>
      <c r="J27" s="89">
        <f t="shared" si="2"/>
        <v>0</v>
      </c>
      <c r="K27" s="16"/>
      <c r="L27" s="16"/>
      <c r="M27" s="89">
        <f t="shared" si="3"/>
        <v>0</v>
      </c>
      <c r="N27" s="16">
        <v>450</v>
      </c>
      <c r="O27" s="16"/>
      <c r="P27" s="89">
        <f t="shared" si="4"/>
        <v>450</v>
      </c>
      <c r="Q27" s="16"/>
      <c r="R27" s="16"/>
      <c r="S27" s="89">
        <f t="shared" si="5"/>
        <v>0</v>
      </c>
      <c r="T27" s="16"/>
      <c r="U27" s="16"/>
      <c r="V27" s="89">
        <f t="shared" si="6"/>
        <v>0</v>
      </c>
      <c r="W27" s="16"/>
      <c r="X27" s="16"/>
      <c r="Y27" s="89">
        <f t="shared" si="7"/>
        <v>0</v>
      </c>
      <c r="Z27" s="16"/>
      <c r="AA27" s="89">
        <f t="shared" si="8"/>
        <v>450</v>
      </c>
      <c r="AB27" s="89">
        <f t="shared" si="9"/>
        <v>0</v>
      </c>
      <c r="AC27" s="89">
        <f t="shared" si="10"/>
        <v>450</v>
      </c>
      <c r="AD27" s="19"/>
    </row>
    <row r="28" spans="1:30" ht="15" customHeight="1">
      <c r="A28" s="2" t="s">
        <v>116</v>
      </c>
      <c r="B28" s="83">
        <v>12050</v>
      </c>
      <c r="C28" s="83">
        <v>1576</v>
      </c>
      <c r="D28" s="88">
        <f t="shared" si="0"/>
        <v>13626</v>
      </c>
      <c r="E28" s="16">
        <v>2698</v>
      </c>
      <c r="F28" s="16">
        <v>346</v>
      </c>
      <c r="G28" s="89">
        <f t="shared" si="1"/>
        <v>3044</v>
      </c>
      <c r="H28" s="16">
        <v>4375</v>
      </c>
      <c r="I28" s="16"/>
      <c r="J28" s="89">
        <f t="shared" si="2"/>
        <v>4375</v>
      </c>
      <c r="K28" s="16"/>
      <c r="L28" s="16"/>
      <c r="M28" s="89">
        <f t="shared" si="3"/>
        <v>0</v>
      </c>
      <c r="N28" s="16">
        <v>1500</v>
      </c>
      <c r="O28" s="16"/>
      <c r="P28" s="89">
        <f t="shared" si="4"/>
        <v>1500</v>
      </c>
      <c r="Q28" s="16"/>
      <c r="R28" s="16"/>
      <c r="S28" s="89">
        <f t="shared" si="5"/>
        <v>0</v>
      </c>
      <c r="T28" s="16"/>
      <c r="U28" s="16"/>
      <c r="V28" s="89">
        <f t="shared" si="6"/>
        <v>0</v>
      </c>
      <c r="W28" s="16"/>
      <c r="X28" s="16"/>
      <c r="Y28" s="89">
        <f t="shared" si="7"/>
        <v>0</v>
      </c>
      <c r="Z28" s="16"/>
      <c r="AA28" s="89">
        <f t="shared" si="8"/>
        <v>20623</v>
      </c>
      <c r="AB28" s="89">
        <f t="shared" si="9"/>
        <v>1922</v>
      </c>
      <c r="AC28" s="89">
        <f t="shared" si="10"/>
        <v>22545</v>
      </c>
      <c r="AD28" s="19">
        <v>4</v>
      </c>
    </row>
    <row r="29" spans="1:30" ht="15.75" customHeight="1">
      <c r="A29" s="2" t="s">
        <v>124</v>
      </c>
      <c r="B29" s="83"/>
      <c r="C29" s="83"/>
      <c r="D29" s="88">
        <f t="shared" si="0"/>
        <v>0</v>
      </c>
      <c r="E29" s="16"/>
      <c r="F29" s="16"/>
      <c r="G29" s="89">
        <f t="shared" si="1"/>
        <v>0</v>
      </c>
      <c r="H29" s="16"/>
      <c r="I29" s="16"/>
      <c r="J29" s="89">
        <f t="shared" si="2"/>
        <v>0</v>
      </c>
      <c r="K29" s="16"/>
      <c r="L29" s="16"/>
      <c r="M29" s="89">
        <f t="shared" si="3"/>
        <v>0</v>
      </c>
      <c r="N29" s="16">
        <v>400</v>
      </c>
      <c r="O29" s="16"/>
      <c r="P29" s="89">
        <f t="shared" si="4"/>
        <v>400</v>
      </c>
      <c r="Q29" s="16"/>
      <c r="R29" s="16"/>
      <c r="S29" s="89">
        <f t="shared" si="5"/>
        <v>0</v>
      </c>
      <c r="T29" s="16"/>
      <c r="U29" s="16"/>
      <c r="V29" s="89">
        <f t="shared" si="6"/>
        <v>0</v>
      </c>
      <c r="W29" s="16"/>
      <c r="X29" s="16"/>
      <c r="Y29" s="89">
        <f t="shared" si="7"/>
        <v>0</v>
      </c>
      <c r="Z29" s="87"/>
      <c r="AA29" s="89">
        <f t="shared" si="8"/>
        <v>400</v>
      </c>
      <c r="AB29" s="89">
        <f t="shared" si="9"/>
        <v>0</v>
      </c>
      <c r="AC29" s="89">
        <f t="shared" si="10"/>
        <v>400</v>
      </c>
      <c r="AD29" s="19"/>
    </row>
    <row r="30" spans="1:30" ht="18" customHeight="1">
      <c r="A30" s="78" t="s">
        <v>146</v>
      </c>
      <c r="B30" s="22"/>
      <c r="C30" s="22"/>
      <c r="D30" s="88">
        <f t="shared" si="0"/>
        <v>0</v>
      </c>
      <c r="E30" s="16"/>
      <c r="F30" s="16"/>
      <c r="G30" s="89">
        <f t="shared" si="1"/>
        <v>0</v>
      </c>
      <c r="H30" s="16"/>
      <c r="I30" s="16"/>
      <c r="J30" s="89">
        <f t="shared" si="2"/>
        <v>0</v>
      </c>
      <c r="K30" s="16">
        <v>620</v>
      </c>
      <c r="L30" s="16"/>
      <c r="M30" s="89">
        <f t="shared" si="3"/>
        <v>620</v>
      </c>
      <c r="N30" s="16"/>
      <c r="O30" s="16"/>
      <c r="P30" s="89">
        <f t="shared" si="4"/>
        <v>0</v>
      </c>
      <c r="Q30" s="16"/>
      <c r="R30" s="16"/>
      <c r="S30" s="89">
        <f t="shared" si="5"/>
        <v>0</v>
      </c>
      <c r="T30" s="16"/>
      <c r="U30" s="16"/>
      <c r="V30" s="89">
        <f t="shared" si="6"/>
        <v>0</v>
      </c>
      <c r="W30" s="16"/>
      <c r="X30" s="16"/>
      <c r="Y30" s="89">
        <f t="shared" si="7"/>
        <v>0</v>
      </c>
      <c r="Z30" s="16"/>
      <c r="AA30" s="89">
        <f t="shared" si="8"/>
        <v>620</v>
      </c>
      <c r="AB30" s="89">
        <f t="shared" si="9"/>
        <v>0</v>
      </c>
      <c r="AC30" s="89">
        <f t="shared" si="10"/>
        <v>620</v>
      </c>
      <c r="AD30" s="19"/>
    </row>
    <row r="31" spans="1:30" ht="18" customHeight="1">
      <c r="A31" s="78" t="s">
        <v>125</v>
      </c>
      <c r="B31" s="86"/>
      <c r="C31" s="105"/>
      <c r="D31" s="88">
        <f t="shared" si="0"/>
        <v>0</v>
      </c>
      <c r="E31" s="16"/>
      <c r="F31" s="16"/>
      <c r="G31" s="89">
        <f t="shared" si="1"/>
        <v>0</v>
      </c>
      <c r="H31" s="16"/>
      <c r="I31" s="16"/>
      <c r="J31" s="89">
        <f t="shared" si="2"/>
        <v>0</v>
      </c>
      <c r="K31" s="16">
        <v>300</v>
      </c>
      <c r="L31" s="16"/>
      <c r="M31" s="89">
        <f t="shared" si="3"/>
        <v>300</v>
      </c>
      <c r="N31" s="16">
        <v>1378</v>
      </c>
      <c r="O31" s="16"/>
      <c r="P31" s="89">
        <f t="shared" si="4"/>
        <v>1378</v>
      </c>
      <c r="Q31" s="16"/>
      <c r="R31" s="16"/>
      <c r="S31" s="89">
        <f t="shared" si="5"/>
        <v>0</v>
      </c>
      <c r="T31" s="16"/>
      <c r="U31" s="16"/>
      <c r="V31" s="89">
        <f t="shared" si="6"/>
        <v>0</v>
      </c>
      <c r="W31" s="16"/>
      <c r="X31" s="16"/>
      <c r="Y31" s="89">
        <f t="shared" si="7"/>
        <v>0</v>
      </c>
      <c r="Z31" s="16"/>
      <c r="AA31" s="89">
        <f t="shared" si="8"/>
        <v>1678</v>
      </c>
      <c r="AB31" s="89">
        <f t="shared" si="9"/>
        <v>0</v>
      </c>
      <c r="AC31" s="89">
        <f t="shared" si="10"/>
        <v>1678</v>
      </c>
      <c r="AD31" s="19"/>
    </row>
    <row r="32" spans="1:30" ht="18.75" customHeight="1">
      <c r="A32" s="2" t="s">
        <v>117</v>
      </c>
      <c r="B32" s="83">
        <v>2334</v>
      </c>
      <c r="C32" s="83">
        <v>200</v>
      </c>
      <c r="D32" s="88">
        <f t="shared" si="0"/>
        <v>2534</v>
      </c>
      <c r="E32" s="16">
        <v>556</v>
      </c>
      <c r="F32" s="16">
        <v>44</v>
      </c>
      <c r="G32" s="89">
        <f t="shared" si="1"/>
        <v>600</v>
      </c>
      <c r="H32" s="16">
        <v>1022</v>
      </c>
      <c r="I32" s="16"/>
      <c r="J32" s="89">
        <f t="shared" si="2"/>
        <v>1022</v>
      </c>
      <c r="K32" s="16"/>
      <c r="L32" s="16"/>
      <c r="M32" s="89">
        <f t="shared" si="3"/>
        <v>0</v>
      </c>
      <c r="N32" s="16"/>
      <c r="O32" s="16"/>
      <c r="P32" s="89">
        <f t="shared" si="4"/>
        <v>0</v>
      </c>
      <c r="Q32" s="16"/>
      <c r="R32" s="16"/>
      <c r="S32" s="89">
        <f t="shared" si="5"/>
        <v>0</v>
      </c>
      <c r="T32" s="16"/>
      <c r="U32" s="16"/>
      <c r="V32" s="89">
        <f t="shared" si="6"/>
        <v>0</v>
      </c>
      <c r="W32" s="16"/>
      <c r="X32" s="16"/>
      <c r="Y32" s="89">
        <f t="shared" si="7"/>
        <v>0</v>
      </c>
      <c r="Z32" s="16"/>
      <c r="AA32" s="89">
        <f t="shared" si="8"/>
        <v>3912</v>
      </c>
      <c r="AB32" s="89">
        <f t="shared" si="9"/>
        <v>244</v>
      </c>
      <c r="AC32" s="89">
        <f t="shared" si="10"/>
        <v>4156</v>
      </c>
      <c r="AD32" s="19">
        <v>1</v>
      </c>
    </row>
    <row r="33" spans="1:30" ht="15" customHeight="1">
      <c r="A33" s="2" t="s">
        <v>118</v>
      </c>
      <c r="B33" s="83"/>
      <c r="C33" s="83"/>
      <c r="D33" s="88">
        <f t="shared" si="0"/>
        <v>0</v>
      </c>
      <c r="E33" s="16"/>
      <c r="F33" s="16"/>
      <c r="G33" s="89">
        <f t="shared" si="1"/>
        <v>0</v>
      </c>
      <c r="H33" s="16">
        <v>150</v>
      </c>
      <c r="I33" s="16"/>
      <c r="J33" s="89">
        <f t="shared" si="2"/>
        <v>150</v>
      </c>
      <c r="K33" s="16">
        <v>6759</v>
      </c>
      <c r="L33" s="16">
        <v>1547</v>
      </c>
      <c r="M33" s="89">
        <f t="shared" si="3"/>
        <v>8306</v>
      </c>
      <c r="N33" s="16"/>
      <c r="O33" s="16"/>
      <c r="P33" s="89">
        <f t="shared" si="4"/>
        <v>0</v>
      </c>
      <c r="Q33" s="16"/>
      <c r="R33" s="16"/>
      <c r="S33" s="89">
        <f t="shared" si="5"/>
        <v>0</v>
      </c>
      <c r="T33" s="16"/>
      <c r="U33" s="16"/>
      <c r="V33" s="89">
        <f t="shared" si="6"/>
        <v>0</v>
      </c>
      <c r="W33" s="16"/>
      <c r="X33" s="16"/>
      <c r="Y33" s="89">
        <f t="shared" si="7"/>
        <v>0</v>
      </c>
      <c r="Z33" s="16"/>
      <c r="AA33" s="89">
        <f t="shared" si="8"/>
        <v>6909</v>
      </c>
      <c r="AB33" s="89">
        <f t="shared" si="9"/>
        <v>1547</v>
      </c>
      <c r="AC33" s="89">
        <f t="shared" si="10"/>
        <v>8456</v>
      </c>
      <c r="AD33" s="19"/>
    </row>
    <row r="34" spans="1:30" ht="17.25" customHeight="1">
      <c r="A34" s="13" t="s">
        <v>66</v>
      </c>
      <c r="B34" s="85">
        <f>SUM(B8:B33)</f>
        <v>74322</v>
      </c>
      <c r="C34" s="85">
        <f>SUM(C8:C33)</f>
        <v>7506</v>
      </c>
      <c r="D34" s="88">
        <f t="shared" si="0"/>
        <v>81828</v>
      </c>
      <c r="E34" s="17">
        <f>SUM(E8:E33)</f>
        <v>15686</v>
      </c>
      <c r="F34" s="17">
        <f>SUM(F8:F33)</f>
        <v>1788</v>
      </c>
      <c r="G34" s="89">
        <f t="shared" si="1"/>
        <v>17474</v>
      </c>
      <c r="H34" s="17">
        <f>SUM(H8:H33)</f>
        <v>40896</v>
      </c>
      <c r="I34" s="17">
        <f>SUM(I8:I33)</f>
        <v>-2100</v>
      </c>
      <c r="J34" s="89">
        <f t="shared" si="2"/>
        <v>38796</v>
      </c>
      <c r="K34" s="17">
        <f>SUM(K8:K33)</f>
        <v>7679</v>
      </c>
      <c r="L34" s="17">
        <f>SUM(L8:L33)</f>
        <v>1547</v>
      </c>
      <c r="M34" s="89">
        <f t="shared" si="3"/>
        <v>9226</v>
      </c>
      <c r="N34" s="17">
        <f>SUM(N8:N33)</f>
        <v>4578</v>
      </c>
      <c r="O34" s="17">
        <f>SUM(O8:O33)</f>
        <v>0</v>
      </c>
      <c r="P34" s="89">
        <f t="shared" si="4"/>
        <v>4578</v>
      </c>
      <c r="Q34" s="17">
        <f>SUM(Q8:Q33)</f>
        <v>31659</v>
      </c>
      <c r="R34" s="17">
        <f>SUM(R8:R33)</f>
        <v>1000</v>
      </c>
      <c r="S34" s="89">
        <f t="shared" si="5"/>
        <v>32659</v>
      </c>
      <c r="T34" s="92">
        <f>SUM(T8:T33)</f>
        <v>78316</v>
      </c>
      <c r="U34" s="92">
        <f>SUM(U8:U33)</f>
        <v>0</v>
      </c>
      <c r="V34" s="89">
        <f t="shared" si="6"/>
        <v>78316</v>
      </c>
      <c r="W34" s="17">
        <f>SUM(W8:W33)</f>
        <v>1700</v>
      </c>
      <c r="X34" s="17">
        <f>SUM(X8:X33)</f>
        <v>-1700</v>
      </c>
      <c r="Y34" s="89">
        <f t="shared" si="7"/>
        <v>0</v>
      </c>
      <c r="Z34" s="17">
        <f>SUM(Z8:Z33)</f>
        <v>3200</v>
      </c>
      <c r="AA34" s="89">
        <f t="shared" si="8"/>
        <v>258036</v>
      </c>
      <c r="AB34" s="89">
        <f>SUM(AB8:AB33)</f>
        <v>8041</v>
      </c>
      <c r="AC34" s="89">
        <f>SUM(AC8:AC33)</f>
        <v>266077</v>
      </c>
      <c r="AD34" s="17">
        <f>SUM(AD8:AD33)</f>
        <v>25</v>
      </c>
    </row>
  </sheetData>
  <sheetProtection/>
  <mergeCells count="11">
    <mergeCell ref="K6:M6"/>
    <mergeCell ref="N6:P6"/>
    <mergeCell ref="Q6:S6"/>
    <mergeCell ref="T6:V6"/>
    <mergeCell ref="W6:Y6"/>
    <mergeCell ref="A4:AD4"/>
    <mergeCell ref="AA6:AC6"/>
    <mergeCell ref="A6:A7"/>
    <mergeCell ref="B6:D6"/>
    <mergeCell ref="E6:G6"/>
    <mergeCell ref="H6:J6"/>
  </mergeCells>
  <printOptions/>
  <pageMargins left="0.3937007874015748" right="0" top="0" bottom="0" header="0.5118110236220472" footer="0.5118110236220472"/>
  <pageSetup fitToHeight="1" fitToWidth="1" horizontalDpi="600" verticalDpi="600" orientation="landscape" paperSize="9" scale="50" r:id="rId1"/>
  <headerFooter>
    <oddFooter>&amp;L1 Módosította: 10/2017.(VII.24.) ÖR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G22"/>
  <sheetViews>
    <sheetView view="pageLayout" workbookViewId="0" topLeftCell="A25">
      <selection activeCell="B5" sqref="B5:E5"/>
    </sheetView>
  </sheetViews>
  <sheetFormatPr defaultColWidth="9.140625" defaultRowHeight="12.75"/>
  <cols>
    <col min="1" max="1" width="7.8515625" style="0" customWidth="1"/>
    <col min="2" max="2" width="9.28125" style="0" customWidth="1"/>
    <col min="3" max="3" width="49.7109375" style="0" customWidth="1"/>
    <col min="4" max="4" width="25.8515625" style="0" customWidth="1"/>
    <col min="5" max="5" width="11.7109375" style="0" customWidth="1"/>
    <col min="6" max="6" width="10.28125" style="0" customWidth="1"/>
    <col min="7" max="7" width="9.8515625" style="0" customWidth="1"/>
  </cols>
  <sheetData>
    <row r="1" ht="12.75">
      <c r="F1" t="s">
        <v>168</v>
      </c>
    </row>
    <row r="2" spans="3:5" ht="12.75">
      <c r="C2" s="108"/>
      <c r="D2" s="108"/>
      <c r="E2" s="108"/>
    </row>
    <row r="3" ht="12.75">
      <c r="G3" s="107" t="s">
        <v>169</v>
      </c>
    </row>
    <row r="4" spans="2:5" ht="12.75">
      <c r="B4" s="120" t="s">
        <v>144</v>
      </c>
      <c r="C4" s="120"/>
      <c r="D4" s="120"/>
      <c r="E4" s="120"/>
    </row>
    <row r="5" spans="2:5" ht="12.75">
      <c r="B5" s="120" t="s">
        <v>67</v>
      </c>
      <c r="C5" s="120"/>
      <c r="D5" s="120"/>
      <c r="E5" s="120"/>
    </row>
    <row r="6" spans="2:5" ht="12.75">
      <c r="B6" s="20"/>
      <c r="C6" s="20"/>
      <c r="D6" s="20"/>
      <c r="E6" s="20"/>
    </row>
    <row r="7" spans="2:5" ht="12.75">
      <c r="B7" s="20"/>
      <c r="C7" s="20"/>
      <c r="D7" s="20"/>
      <c r="E7" s="20"/>
    </row>
    <row r="8" ht="12.75">
      <c r="E8" s="21" t="s">
        <v>68</v>
      </c>
    </row>
    <row r="9" spans="2:7" ht="12.75">
      <c r="B9" s="121" t="s">
        <v>69</v>
      </c>
      <c r="C9" s="121"/>
      <c r="D9" s="110" t="s">
        <v>70</v>
      </c>
      <c r="E9" s="119" t="s">
        <v>160</v>
      </c>
      <c r="F9" s="119" t="s">
        <v>155</v>
      </c>
      <c r="G9" s="119" t="s">
        <v>163</v>
      </c>
    </row>
    <row r="10" spans="2:7" ht="12.75">
      <c r="B10" s="121"/>
      <c r="C10" s="121"/>
      <c r="D10" s="110"/>
      <c r="E10" s="119"/>
      <c r="F10" s="119"/>
      <c r="G10" s="119"/>
    </row>
    <row r="11" spans="2:7" ht="12.75">
      <c r="B11" s="22" t="s">
        <v>71</v>
      </c>
      <c r="C11" s="23" t="s">
        <v>72</v>
      </c>
      <c r="D11" s="110"/>
      <c r="E11" s="119"/>
      <c r="F11" s="119"/>
      <c r="G11" s="119"/>
    </row>
    <row r="12" spans="2:7" ht="22.5">
      <c r="B12" s="24">
        <v>1</v>
      </c>
      <c r="C12" s="1" t="s">
        <v>129</v>
      </c>
      <c r="D12" s="25" t="s">
        <v>147</v>
      </c>
      <c r="E12" s="26">
        <v>318</v>
      </c>
      <c r="F12" s="6">
        <v>6000</v>
      </c>
      <c r="G12" s="106">
        <f>E12+F12</f>
        <v>6318</v>
      </c>
    </row>
    <row r="13" spans="2:7" ht="12.75">
      <c r="B13" s="24">
        <v>2</v>
      </c>
      <c r="C13" s="1" t="s">
        <v>129</v>
      </c>
      <c r="D13" s="25" t="s">
        <v>148</v>
      </c>
      <c r="E13" s="26">
        <v>6000</v>
      </c>
      <c r="F13" s="6">
        <f>+-6000</f>
        <v>-6000</v>
      </c>
      <c r="G13" s="106">
        <f aca="true" t="shared" si="0" ref="G13:G21">E13+F13</f>
        <v>0</v>
      </c>
    </row>
    <row r="14" spans="2:7" ht="22.5">
      <c r="B14" s="24">
        <v>3</v>
      </c>
      <c r="C14" s="2" t="s">
        <v>130</v>
      </c>
      <c r="D14" s="25" t="s">
        <v>136</v>
      </c>
      <c r="E14" s="26">
        <v>1016</v>
      </c>
      <c r="F14" s="6"/>
      <c r="G14" s="106">
        <f t="shared" si="0"/>
        <v>1016</v>
      </c>
    </row>
    <row r="15" spans="2:7" ht="22.5">
      <c r="B15" s="24">
        <v>4</v>
      </c>
      <c r="C15" s="1" t="s">
        <v>129</v>
      </c>
      <c r="D15" s="25" t="s">
        <v>149</v>
      </c>
      <c r="E15" s="26">
        <v>58000</v>
      </c>
      <c r="F15" s="6"/>
      <c r="G15" s="106">
        <f t="shared" si="0"/>
        <v>58000</v>
      </c>
    </row>
    <row r="16" spans="2:7" ht="12.75">
      <c r="B16" s="24">
        <v>5</v>
      </c>
      <c r="C16" s="80" t="s">
        <v>132</v>
      </c>
      <c r="D16" s="25" t="s">
        <v>150</v>
      </c>
      <c r="E16" s="26">
        <v>15000</v>
      </c>
      <c r="F16" s="6"/>
      <c r="G16" s="106">
        <f t="shared" si="0"/>
        <v>15000</v>
      </c>
    </row>
    <row r="17" spans="2:7" ht="22.5">
      <c r="B17" s="24">
        <v>6</v>
      </c>
      <c r="C17" s="80" t="s">
        <v>115</v>
      </c>
      <c r="D17" s="25" t="s">
        <v>151</v>
      </c>
      <c r="E17" s="26">
        <v>23500</v>
      </c>
      <c r="F17" s="6"/>
      <c r="G17" s="106">
        <f t="shared" si="0"/>
        <v>23500</v>
      </c>
    </row>
    <row r="18" spans="2:7" ht="12.75">
      <c r="B18" s="24">
        <v>7</v>
      </c>
      <c r="C18" s="2" t="s">
        <v>5</v>
      </c>
      <c r="D18" s="25" t="s">
        <v>152</v>
      </c>
      <c r="E18" s="26">
        <v>1441</v>
      </c>
      <c r="F18" s="6"/>
      <c r="G18" s="106">
        <f t="shared" si="0"/>
        <v>1441</v>
      </c>
    </row>
    <row r="19" spans="2:7" ht="12.75">
      <c r="B19" s="24">
        <v>8</v>
      </c>
      <c r="C19" s="80" t="s">
        <v>132</v>
      </c>
      <c r="D19" s="25" t="s">
        <v>153</v>
      </c>
      <c r="E19" s="26">
        <v>400</v>
      </c>
      <c r="F19" s="6"/>
      <c r="G19" s="106">
        <f t="shared" si="0"/>
        <v>400</v>
      </c>
    </row>
    <row r="20" spans="2:7" ht="12.75">
      <c r="B20" s="24">
        <v>9</v>
      </c>
      <c r="C20" s="2" t="s">
        <v>113</v>
      </c>
      <c r="D20" s="25" t="s">
        <v>154</v>
      </c>
      <c r="E20" s="26">
        <v>4300</v>
      </c>
      <c r="F20" s="6"/>
      <c r="G20" s="106">
        <f t="shared" si="0"/>
        <v>4300</v>
      </c>
    </row>
    <row r="21" spans="2:7" ht="22.5">
      <c r="B21" s="24">
        <v>10</v>
      </c>
      <c r="C21" s="80" t="s">
        <v>115</v>
      </c>
      <c r="D21" s="25" t="s">
        <v>166</v>
      </c>
      <c r="E21" s="26"/>
      <c r="F21" s="6">
        <v>1000</v>
      </c>
      <c r="G21" s="106">
        <f t="shared" si="0"/>
        <v>1000</v>
      </c>
    </row>
    <row r="22" spans="2:7" ht="12.75">
      <c r="B22" s="27"/>
      <c r="C22" s="28"/>
      <c r="D22" s="29" t="s">
        <v>73</v>
      </c>
      <c r="E22" s="30">
        <f>SUM(E12:E21)</f>
        <v>109975</v>
      </c>
      <c r="F22" s="30">
        <f>SUM(F12:F21)</f>
        <v>1000</v>
      </c>
      <c r="G22" s="30">
        <f>SUM(G12:G21)</f>
        <v>110975</v>
      </c>
    </row>
  </sheetData>
  <sheetProtection/>
  <mergeCells count="7">
    <mergeCell ref="F9:F11"/>
    <mergeCell ref="G9:G11"/>
    <mergeCell ref="B4:E4"/>
    <mergeCell ref="B5:E5"/>
    <mergeCell ref="B9:C10"/>
    <mergeCell ref="D9:D11"/>
    <mergeCell ref="E9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view="pageLayout" workbookViewId="0" topLeftCell="A7">
      <selection activeCell="N8" sqref="N8"/>
    </sheetView>
  </sheetViews>
  <sheetFormatPr defaultColWidth="9.140625" defaultRowHeight="12.75"/>
  <cols>
    <col min="1" max="1" width="20.421875" style="0" customWidth="1"/>
    <col min="2" max="2" width="9.421875" style="0" customWidth="1"/>
    <col min="3" max="3" width="8.7109375" style="0" customWidth="1"/>
    <col min="4" max="4" width="6.8515625" style="0" customWidth="1"/>
    <col min="5" max="6" width="8.140625" style="0" customWidth="1"/>
    <col min="7" max="7" width="7.421875" style="0" customWidth="1"/>
    <col min="8" max="8" width="7.7109375" style="0" customWidth="1"/>
    <col min="9" max="10" width="7.00390625" style="0" customWidth="1"/>
    <col min="13" max="13" width="8.00390625" style="0" customWidth="1"/>
  </cols>
  <sheetData>
    <row r="1" ht="12.75">
      <c r="M1" t="s">
        <v>167</v>
      </c>
    </row>
    <row r="2" spans="1:16" ht="12.75">
      <c r="A2" s="35"/>
      <c r="O2" s="122" t="s">
        <v>76</v>
      </c>
      <c r="P2" s="123"/>
    </row>
    <row r="3" spans="1:16" ht="12.75">
      <c r="A3" s="124" t="s">
        <v>145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13.5" thickBot="1">
      <c r="A4" s="37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125" t="s">
        <v>77</v>
      </c>
      <c r="P4" s="125"/>
    </row>
    <row r="5" spans="1:16" ht="39" customHeight="1" thickBot="1">
      <c r="A5" s="38" t="s">
        <v>74</v>
      </c>
      <c r="B5" s="39" t="s">
        <v>165</v>
      </c>
      <c r="C5" s="39" t="s">
        <v>164</v>
      </c>
      <c r="D5" s="40" t="s">
        <v>78</v>
      </c>
      <c r="E5" s="40" t="s">
        <v>79</v>
      </c>
      <c r="F5" s="40" t="s">
        <v>80</v>
      </c>
      <c r="G5" s="40" t="s">
        <v>81</v>
      </c>
      <c r="H5" s="40" t="s">
        <v>82</v>
      </c>
      <c r="I5" s="40" t="s">
        <v>83</v>
      </c>
      <c r="J5" s="40" t="s">
        <v>84</v>
      </c>
      <c r="K5" s="40" t="s">
        <v>85</v>
      </c>
      <c r="L5" s="40" t="s">
        <v>86</v>
      </c>
      <c r="M5" s="40" t="s">
        <v>87</v>
      </c>
      <c r="N5" s="40" t="s">
        <v>88</v>
      </c>
      <c r="O5" s="40" t="s">
        <v>89</v>
      </c>
      <c r="P5" s="41" t="s">
        <v>75</v>
      </c>
    </row>
    <row r="6" spans="1:16" ht="12.75">
      <c r="A6" s="42" t="s">
        <v>90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4"/>
    </row>
    <row r="7" spans="1:16" ht="29.25" customHeight="1">
      <c r="A7" s="45" t="s">
        <v>91</v>
      </c>
      <c r="B7" s="46">
        <v>121105</v>
      </c>
      <c r="C7" s="46">
        <v>129121</v>
      </c>
      <c r="D7" s="46">
        <v>10092</v>
      </c>
      <c r="E7" s="46">
        <v>10092</v>
      </c>
      <c r="F7" s="46">
        <v>10092</v>
      </c>
      <c r="G7" s="46">
        <v>10092</v>
      </c>
      <c r="H7" s="46">
        <v>10092</v>
      </c>
      <c r="I7" s="46">
        <v>10092</v>
      </c>
      <c r="J7" s="46">
        <v>10092</v>
      </c>
      <c r="K7" s="46">
        <v>10092</v>
      </c>
      <c r="L7" s="46">
        <v>10092</v>
      </c>
      <c r="M7" s="46">
        <v>10092</v>
      </c>
      <c r="N7" s="46">
        <v>18133</v>
      </c>
      <c r="O7" s="46">
        <v>10093</v>
      </c>
      <c r="P7" s="47">
        <f aca="true" t="shared" si="0" ref="P7:P15">SUM(D7:O7)</f>
        <v>129146</v>
      </c>
    </row>
    <row r="8" spans="1:16" ht="32.25" customHeight="1">
      <c r="A8" s="45" t="s">
        <v>92</v>
      </c>
      <c r="B8" s="46">
        <v>98975</v>
      </c>
      <c r="C8" s="46">
        <v>98975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98975</v>
      </c>
      <c r="P8" s="47">
        <f t="shared" si="0"/>
        <v>98975</v>
      </c>
    </row>
    <row r="9" spans="1:16" ht="18.75" customHeight="1">
      <c r="A9" s="45" t="s">
        <v>93</v>
      </c>
      <c r="B9" s="46">
        <v>12800</v>
      </c>
      <c r="C9" s="46">
        <v>12800</v>
      </c>
      <c r="D9" s="46">
        <v>0</v>
      </c>
      <c r="E9" s="46">
        <v>0</v>
      </c>
      <c r="F9" s="46">
        <v>6400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6400</v>
      </c>
      <c r="M9" s="46">
        <v>0</v>
      </c>
      <c r="N9" s="46">
        <v>0</v>
      </c>
      <c r="O9" s="46">
        <v>0</v>
      </c>
      <c r="P9" s="47">
        <f t="shared" si="0"/>
        <v>12800</v>
      </c>
    </row>
    <row r="10" spans="1:16" ht="19.5" customHeight="1">
      <c r="A10" s="45" t="s">
        <v>94</v>
      </c>
      <c r="B10" s="46">
        <v>2319</v>
      </c>
      <c r="C10" s="46">
        <v>2319</v>
      </c>
      <c r="D10" s="46">
        <v>545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1774</v>
      </c>
      <c r="O10" s="46">
        <v>0</v>
      </c>
      <c r="P10" s="47">
        <f t="shared" si="0"/>
        <v>2319</v>
      </c>
    </row>
    <row r="11" spans="1:16" ht="15.75" customHeight="1">
      <c r="A11" s="45" t="s">
        <v>95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7">
        <f t="shared" si="0"/>
        <v>0</v>
      </c>
    </row>
    <row r="12" spans="1:16" ht="26.25" customHeight="1">
      <c r="A12" s="48" t="s">
        <v>96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7">
        <f>SUM(D12:O12)</f>
        <v>0</v>
      </c>
    </row>
    <row r="13" spans="1:16" ht="24" customHeight="1">
      <c r="A13" s="48" t="s">
        <v>97</v>
      </c>
      <c r="B13" s="49">
        <v>2000</v>
      </c>
      <c r="C13" s="49">
        <v>2000</v>
      </c>
      <c r="D13" s="49">
        <v>0</v>
      </c>
      <c r="E13" s="49">
        <v>0</v>
      </c>
      <c r="F13" s="49">
        <v>500</v>
      </c>
      <c r="G13" s="49">
        <v>0</v>
      </c>
      <c r="H13" s="49">
        <v>0</v>
      </c>
      <c r="I13" s="49">
        <v>0</v>
      </c>
      <c r="J13" s="49">
        <v>500</v>
      </c>
      <c r="K13" s="49">
        <v>0</v>
      </c>
      <c r="L13" s="49">
        <v>500</v>
      </c>
      <c r="M13" s="49">
        <v>0</v>
      </c>
      <c r="N13" s="49">
        <v>0</v>
      </c>
      <c r="O13" s="49">
        <v>500</v>
      </c>
      <c r="P13" s="50">
        <f t="shared" si="0"/>
        <v>2000</v>
      </c>
    </row>
    <row r="14" spans="1:16" ht="18.75" customHeight="1" thickBot="1">
      <c r="A14" s="48" t="s">
        <v>98</v>
      </c>
      <c r="B14" s="49">
        <v>20837</v>
      </c>
      <c r="C14" s="49">
        <v>20862</v>
      </c>
      <c r="D14" s="49">
        <v>20837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50">
        <f t="shared" si="0"/>
        <v>20837</v>
      </c>
    </row>
    <row r="15" spans="1:16" ht="13.5" thickBot="1">
      <c r="A15" s="51" t="s">
        <v>99</v>
      </c>
      <c r="B15" s="52">
        <f aca="true" t="shared" si="1" ref="B15:O15">SUM(B6:B14)</f>
        <v>258036</v>
      </c>
      <c r="C15" s="52">
        <f t="shared" si="1"/>
        <v>266077</v>
      </c>
      <c r="D15" s="52">
        <f t="shared" si="1"/>
        <v>31474</v>
      </c>
      <c r="E15" s="52">
        <f t="shared" si="1"/>
        <v>10092</v>
      </c>
      <c r="F15" s="52">
        <f t="shared" si="1"/>
        <v>16992</v>
      </c>
      <c r="G15" s="52">
        <f t="shared" si="1"/>
        <v>10092</v>
      </c>
      <c r="H15" s="52">
        <f t="shared" si="1"/>
        <v>10092</v>
      </c>
      <c r="I15" s="52">
        <f t="shared" si="1"/>
        <v>10092</v>
      </c>
      <c r="J15" s="52">
        <f t="shared" si="1"/>
        <v>10592</v>
      </c>
      <c r="K15" s="52">
        <f t="shared" si="1"/>
        <v>10092</v>
      </c>
      <c r="L15" s="52">
        <f t="shared" si="1"/>
        <v>16992</v>
      </c>
      <c r="M15" s="52">
        <f t="shared" si="1"/>
        <v>10092</v>
      </c>
      <c r="N15" s="52">
        <f t="shared" si="1"/>
        <v>19907</v>
      </c>
      <c r="O15" s="52">
        <f t="shared" si="1"/>
        <v>109568</v>
      </c>
      <c r="P15" s="53">
        <f t="shared" si="0"/>
        <v>266077</v>
      </c>
    </row>
    <row r="16" spans="1:16" ht="13.5" thickBot="1">
      <c r="A16" s="54" t="s">
        <v>100</v>
      </c>
      <c r="B16" s="55">
        <f>B15</f>
        <v>258036</v>
      </c>
      <c r="C16" s="55">
        <f>C15</f>
        <v>266077</v>
      </c>
      <c r="D16" s="55">
        <f>D15</f>
        <v>31474</v>
      </c>
      <c r="E16" s="55">
        <f aca="true" t="shared" si="2" ref="E16:O16">E15+D16</f>
        <v>41566</v>
      </c>
      <c r="F16" s="55">
        <f t="shared" si="2"/>
        <v>58558</v>
      </c>
      <c r="G16" s="55">
        <f t="shared" si="2"/>
        <v>68650</v>
      </c>
      <c r="H16" s="55">
        <f t="shared" si="2"/>
        <v>78742</v>
      </c>
      <c r="I16" s="55">
        <f t="shared" si="2"/>
        <v>88834</v>
      </c>
      <c r="J16" s="55">
        <f t="shared" si="2"/>
        <v>99426</v>
      </c>
      <c r="K16" s="55">
        <f t="shared" si="2"/>
        <v>109518</v>
      </c>
      <c r="L16" s="55">
        <f t="shared" si="2"/>
        <v>126510</v>
      </c>
      <c r="M16" s="55">
        <f t="shared" si="2"/>
        <v>136602</v>
      </c>
      <c r="N16" s="55">
        <f t="shared" si="2"/>
        <v>156509</v>
      </c>
      <c r="O16" s="55">
        <f t="shared" si="2"/>
        <v>266077</v>
      </c>
      <c r="P16" s="56">
        <f>P15</f>
        <v>266077</v>
      </c>
    </row>
  </sheetData>
  <sheetProtection/>
  <mergeCells count="3">
    <mergeCell ref="O2:P2"/>
    <mergeCell ref="A3:P3"/>
    <mergeCell ref="O4:P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Layout" zoomScaleNormal="90" workbookViewId="0" topLeftCell="A13">
      <selection activeCell="A3" sqref="A3:P3"/>
    </sheetView>
  </sheetViews>
  <sheetFormatPr defaultColWidth="9.140625" defaultRowHeight="12.75"/>
  <cols>
    <col min="1" max="1" width="16.57421875" style="0" customWidth="1"/>
    <col min="5" max="5" width="8.140625" style="0" customWidth="1"/>
    <col min="9" max="9" width="7.57421875" style="0" customWidth="1"/>
    <col min="10" max="10" width="7.28125" style="0" customWidth="1"/>
    <col min="11" max="11" width="8.140625" style="0" customWidth="1"/>
    <col min="12" max="12" width="8.00390625" style="0" customWidth="1"/>
  </cols>
  <sheetData>
    <row r="1" ht="12.75">
      <c r="N1" t="s">
        <v>167</v>
      </c>
    </row>
    <row r="2" spans="15:16" ht="14.25">
      <c r="O2" s="122" t="s">
        <v>170</v>
      </c>
      <c r="P2" s="123"/>
    </row>
    <row r="3" spans="1:16" ht="12.75">
      <c r="A3" s="126" t="s">
        <v>145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ht="13.5" thickBo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125" t="s">
        <v>77</v>
      </c>
      <c r="P4" s="125"/>
    </row>
    <row r="5" spans="1:16" ht="23.25" thickBot="1">
      <c r="A5" s="38" t="s">
        <v>74</v>
      </c>
      <c r="B5" s="39" t="s">
        <v>165</v>
      </c>
      <c r="C5" s="39" t="s">
        <v>164</v>
      </c>
      <c r="D5" s="40" t="s">
        <v>78</v>
      </c>
      <c r="E5" s="40" t="s">
        <v>79</v>
      </c>
      <c r="F5" s="40" t="s">
        <v>80</v>
      </c>
      <c r="G5" s="40" t="s">
        <v>81</v>
      </c>
      <c r="H5" s="40" t="s">
        <v>82</v>
      </c>
      <c r="I5" s="40" t="s">
        <v>83</v>
      </c>
      <c r="J5" s="40" t="s">
        <v>84</v>
      </c>
      <c r="K5" s="40" t="s">
        <v>85</v>
      </c>
      <c r="L5" s="40" t="s">
        <v>86</v>
      </c>
      <c r="M5" s="40" t="s">
        <v>87</v>
      </c>
      <c r="N5" s="40" t="s">
        <v>88</v>
      </c>
      <c r="O5" s="40" t="s">
        <v>89</v>
      </c>
      <c r="P5" s="41" t="s">
        <v>75</v>
      </c>
    </row>
    <row r="6" spans="1:16" ht="12.75">
      <c r="A6" s="59" t="s">
        <v>101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1"/>
    </row>
    <row r="7" spans="1:16" ht="24" customHeight="1">
      <c r="A7" s="45" t="s">
        <v>58</v>
      </c>
      <c r="B7" s="62">
        <v>74322</v>
      </c>
      <c r="C7" s="62">
        <v>81828</v>
      </c>
      <c r="D7" s="62">
        <v>6193</v>
      </c>
      <c r="E7" s="62">
        <v>6194</v>
      </c>
      <c r="F7" s="62">
        <v>6193</v>
      </c>
      <c r="G7" s="62">
        <v>6194</v>
      </c>
      <c r="H7" s="62">
        <v>6193</v>
      </c>
      <c r="I7" s="62">
        <v>6194</v>
      </c>
      <c r="J7" s="62">
        <v>6193</v>
      </c>
      <c r="K7" s="62">
        <v>6194</v>
      </c>
      <c r="L7" s="62">
        <v>6193</v>
      </c>
      <c r="M7" s="62">
        <v>6194</v>
      </c>
      <c r="N7" s="62">
        <v>13699</v>
      </c>
      <c r="O7" s="62">
        <v>6194</v>
      </c>
      <c r="P7" s="63">
        <f aca="true" t="shared" si="0" ref="P7:P15">SUM(D7:O7)</f>
        <v>81828</v>
      </c>
    </row>
    <row r="8" spans="1:16" ht="24" customHeight="1">
      <c r="A8" s="45" t="s">
        <v>102</v>
      </c>
      <c r="B8" s="62">
        <v>15686</v>
      </c>
      <c r="C8" s="62">
        <v>17474</v>
      </c>
      <c r="D8" s="62">
        <v>1307</v>
      </c>
      <c r="E8" s="62">
        <v>1307</v>
      </c>
      <c r="F8" s="62">
        <v>1307</v>
      </c>
      <c r="G8" s="62">
        <v>1307</v>
      </c>
      <c r="H8" s="62">
        <v>1307</v>
      </c>
      <c r="I8" s="62">
        <v>1307</v>
      </c>
      <c r="J8" s="62">
        <v>1308</v>
      </c>
      <c r="K8" s="62">
        <v>1307</v>
      </c>
      <c r="L8" s="62">
        <v>1307</v>
      </c>
      <c r="M8" s="62">
        <v>1307</v>
      </c>
      <c r="N8" s="62">
        <v>3095</v>
      </c>
      <c r="O8" s="62">
        <v>1308</v>
      </c>
      <c r="P8" s="63">
        <f t="shared" si="0"/>
        <v>17474</v>
      </c>
    </row>
    <row r="9" spans="1:16" ht="16.5" customHeight="1">
      <c r="A9" s="45" t="s">
        <v>60</v>
      </c>
      <c r="B9" s="62">
        <v>40896</v>
      </c>
      <c r="C9" s="62">
        <v>38796</v>
      </c>
      <c r="D9" s="62">
        <v>2600</v>
      </c>
      <c r="E9" s="62">
        <v>2600</v>
      </c>
      <c r="F9" s="62">
        <v>3800</v>
      </c>
      <c r="G9" s="62">
        <v>3600</v>
      </c>
      <c r="H9" s="62">
        <v>2600</v>
      </c>
      <c r="I9" s="62">
        <v>3200</v>
      </c>
      <c r="J9" s="62">
        <v>4400</v>
      </c>
      <c r="K9" s="62">
        <v>3000</v>
      </c>
      <c r="L9" s="62">
        <v>2600</v>
      </c>
      <c r="M9" s="62">
        <v>3000</v>
      </c>
      <c r="N9" s="62">
        <v>3000</v>
      </c>
      <c r="O9" s="62">
        <v>4396</v>
      </c>
      <c r="P9" s="63">
        <f t="shared" si="0"/>
        <v>38796</v>
      </c>
    </row>
    <row r="10" spans="1:16" ht="27.75" customHeight="1">
      <c r="A10" s="45" t="s">
        <v>103</v>
      </c>
      <c r="B10" s="62">
        <v>7679</v>
      </c>
      <c r="C10" s="62">
        <v>9226</v>
      </c>
      <c r="D10" s="62">
        <v>200</v>
      </c>
      <c r="E10" s="62">
        <v>200</v>
      </c>
      <c r="F10" s="62">
        <v>200</v>
      </c>
      <c r="G10" s="62">
        <v>600</v>
      </c>
      <c r="H10" s="62">
        <v>600</v>
      </c>
      <c r="I10" s="62">
        <v>600</v>
      </c>
      <c r="J10" s="62">
        <v>600</v>
      </c>
      <c r="K10" s="62">
        <v>1000</v>
      </c>
      <c r="L10" s="62">
        <v>600</v>
      </c>
      <c r="M10" s="62">
        <v>600</v>
      </c>
      <c r="N10" s="62">
        <v>600</v>
      </c>
      <c r="O10" s="62">
        <v>3426</v>
      </c>
      <c r="P10" s="63">
        <f t="shared" si="0"/>
        <v>9226</v>
      </c>
    </row>
    <row r="11" spans="1:16" ht="26.25" customHeight="1">
      <c r="A11" s="45" t="s">
        <v>62</v>
      </c>
      <c r="B11" s="62">
        <v>4578</v>
      </c>
      <c r="C11" s="62">
        <v>4578</v>
      </c>
      <c r="D11" s="62">
        <v>200</v>
      </c>
      <c r="E11" s="62">
        <v>200</v>
      </c>
      <c r="F11" s="62">
        <v>200</v>
      </c>
      <c r="G11" s="62">
        <v>450</v>
      </c>
      <c r="H11" s="62">
        <v>200</v>
      </c>
      <c r="I11" s="62">
        <v>450</v>
      </c>
      <c r="J11" s="62">
        <v>500</v>
      </c>
      <c r="K11" s="62">
        <v>400</v>
      </c>
      <c r="L11" s="62">
        <v>550</v>
      </c>
      <c r="M11" s="62">
        <v>450</v>
      </c>
      <c r="N11" s="62">
        <v>200</v>
      </c>
      <c r="O11" s="62">
        <v>778</v>
      </c>
      <c r="P11" s="63">
        <f t="shared" si="0"/>
        <v>4578</v>
      </c>
    </row>
    <row r="12" spans="1:16" ht="12.75">
      <c r="A12" s="45" t="s">
        <v>104</v>
      </c>
      <c r="B12" s="62">
        <v>31659</v>
      </c>
      <c r="C12" s="62">
        <v>32659</v>
      </c>
      <c r="D12" s="62">
        <v>0</v>
      </c>
      <c r="E12" s="62">
        <v>0</v>
      </c>
      <c r="F12" s="62">
        <v>0</v>
      </c>
      <c r="G12" s="62">
        <v>400</v>
      </c>
      <c r="H12" s="62"/>
      <c r="I12" s="62"/>
      <c r="J12" s="62">
        <v>318</v>
      </c>
      <c r="K12" s="62">
        <v>1441</v>
      </c>
      <c r="L12" s="62"/>
      <c r="M12" s="62"/>
      <c r="N12" s="62">
        <v>6000</v>
      </c>
      <c r="O12" s="62">
        <v>24500</v>
      </c>
      <c r="P12" s="63">
        <f t="shared" si="0"/>
        <v>32659</v>
      </c>
    </row>
    <row r="13" spans="1:16" ht="12.75">
      <c r="A13" s="48" t="s">
        <v>138</v>
      </c>
      <c r="B13" s="64">
        <v>78316</v>
      </c>
      <c r="C13" s="64">
        <v>78316</v>
      </c>
      <c r="D13" s="64">
        <v>0</v>
      </c>
      <c r="E13" s="64">
        <v>0</v>
      </c>
      <c r="F13" s="64"/>
      <c r="G13" s="64">
        <v>0</v>
      </c>
      <c r="H13" s="64">
        <v>0</v>
      </c>
      <c r="I13" s="64">
        <v>0</v>
      </c>
      <c r="J13" s="64"/>
      <c r="K13" s="64">
        <v>4300</v>
      </c>
      <c r="L13" s="64">
        <v>0</v>
      </c>
      <c r="M13" s="64">
        <v>0</v>
      </c>
      <c r="N13" s="64">
        <v>0</v>
      </c>
      <c r="O13" s="64">
        <v>74016</v>
      </c>
      <c r="P13" s="63">
        <f t="shared" si="0"/>
        <v>78316</v>
      </c>
    </row>
    <row r="14" spans="1:16" ht="22.5" customHeight="1">
      <c r="A14" s="48" t="s">
        <v>119</v>
      </c>
      <c r="B14" s="64">
        <v>1700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5">
        <f t="shared" si="0"/>
        <v>0</v>
      </c>
    </row>
    <row r="15" spans="1:16" ht="27.75" customHeight="1">
      <c r="A15" s="66" t="s">
        <v>105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5">
        <f t="shared" si="0"/>
        <v>0</v>
      </c>
    </row>
    <row r="16" spans="1:16" ht="30" customHeight="1">
      <c r="A16" s="66" t="s">
        <v>106</v>
      </c>
      <c r="B16" s="62">
        <v>3200</v>
      </c>
      <c r="C16" s="62">
        <v>3200</v>
      </c>
      <c r="D16" s="62">
        <v>3200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3">
        <f>SUM(D16:O16)</f>
        <v>3200</v>
      </c>
    </row>
    <row r="17" spans="1:16" ht="13.5" thickBot="1">
      <c r="A17" s="67" t="s">
        <v>107</v>
      </c>
      <c r="B17" s="68">
        <f>SUM(B7:B16)</f>
        <v>258036</v>
      </c>
      <c r="C17" s="68">
        <f>SUM(C7:C16)</f>
        <v>266077</v>
      </c>
      <c r="D17" s="68">
        <f>SUM(D6:D16)</f>
        <v>13700</v>
      </c>
      <c r="E17" s="68">
        <f aca="true" t="shared" si="1" ref="E17:O17">SUM(E6:E16)</f>
        <v>10501</v>
      </c>
      <c r="F17" s="68">
        <f t="shared" si="1"/>
        <v>11700</v>
      </c>
      <c r="G17" s="68">
        <f t="shared" si="1"/>
        <v>12551</v>
      </c>
      <c r="H17" s="68">
        <f t="shared" si="1"/>
        <v>10900</v>
      </c>
      <c r="I17" s="68">
        <f t="shared" si="1"/>
        <v>11751</v>
      </c>
      <c r="J17" s="68">
        <f t="shared" si="1"/>
        <v>13319</v>
      </c>
      <c r="K17" s="68">
        <f t="shared" si="1"/>
        <v>17642</v>
      </c>
      <c r="L17" s="68">
        <f t="shared" si="1"/>
        <v>11250</v>
      </c>
      <c r="M17" s="68">
        <f t="shared" si="1"/>
        <v>11551</v>
      </c>
      <c r="N17" s="68">
        <f t="shared" si="1"/>
        <v>26594</v>
      </c>
      <c r="O17" s="68">
        <f t="shared" si="1"/>
        <v>114618</v>
      </c>
      <c r="P17" s="69">
        <f>SUM(P7:P16)</f>
        <v>266077</v>
      </c>
    </row>
    <row r="18" spans="1:16" ht="13.5" thickBot="1">
      <c r="A18" s="54" t="s">
        <v>100</v>
      </c>
      <c r="B18" s="68">
        <f>B17</f>
        <v>258036</v>
      </c>
      <c r="C18" s="68">
        <f>C17</f>
        <v>266077</v>
      </c>
      <c r="D18" s="68">
        <f>D17</f>
        <v>13700</v>
      </c>
      <c r="E18" s="68">
        <f aca="true" t="shared" si="2" ref="E18:O18">E17+D18</f>
        <v>24201</v>
      </c>
      <c r="F18" s="68">
        <f t="shared" si="2"/>
        <v>35901</v>
      </c>
      <c r="G18" s="68">
        <f t="shared" si="2"/>
        <v>48452</v>
      </c>
      <c r="H18" s="68">
        <f t="shared" si="2"/>
        <v>59352</v>
      </c>
      <c r="I18" s="68">
        <f t="shared" si="2"/>
        <v>71103</v>
      </c>
      <c r="J18" s="68">
        <f t="shared" si="2"/>
        <v>84422</v>
      </c>
      <c r="K18" s="68">
        <f t="shared" si="2"/>
        <v>102064</v>
      </c>
      <c r="L18" s="68">
        <f t="shared" si="2"/>
        <v>113314</v>
      </c>
      <c r="M18" s="68">
        <f t="shared" si="2"/>
        <v>124865</v>
      </c>
      <c r="N18" s="68">
        <f t="shared" si="2"/>
        <v>151459</v>
      </c>
      <c r="O18" s="68">
        <f t="shared" si="2"/>
        <v>266077</v>
      </c>
      <c r="P18" s="69">
        <f>P17</f>
        <v>266077</v>
      </c>
    </row>
  </sheetData>
  <sheetProtection/>
  <mergeCells count="3">
    <mergeCell ref="O2:P2"/>
    <mergeCell ref="A3:P3"/>
    <mergeCell ref="O4:P4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Anita</cp:lastModifiedBy>
  <cp:lastPrinted>2017-12-14T13:03:02Z</cp:lastPrinted>
  <dcterms:created xsi:type="dcterms:W3CDTF">2007-03-26T12:02:37Z</dcterms:created>
  <dcterms:modified xsi:type="dcterms:W3CDTF">2017-12-14T13:03:52Z</dcterms:modified>
  <cp:category/>
  <cp:version/>
  <cp:contentType/>
  <cp:contentStatus/>
</cp:coreProperties>
</file>