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160" firstSheet="1" activeTab="2"/>
  </bookViews>
  <sheets>
    <sheet name="kiemelt ei" sheetId="1" r:id="rId1"/>
    <sheet name="kiadások" sheetId="15" r:id="rId2"/>
    <sheet name="bevételek" sheetId="10" r:id="rId3"/>
    <sheet name="létszám" sheetId="8" r:id="rId4"/>
    <sheet name="beruházások felújítások" sheetId="11" r:id="rId5"/>
    <sheet name="szociális és átadott" sheetId="29" r:id="rId6"/>
    <sheet name="MŰK-FELH" sheetId="19" r:id="rId7"/>
    <sheet name="Munka9" sheetId="35" r:id="rId8"/>
  </sheets>
  <definedNames>
    <definedName name="_pr232" localSheetId="6">'MŰK-FELH'!#REF!</definedName>
    <definedName name="_pr233" localSheetId="6">'MŰK-FELH'!#REF!</definedName>
    <definedName name="_pr234" localSheetId="6">'MŰK-FELH'!#REF!</definedName>
    <definedName name="_pr235" localSheetId="6">'MŰK-FELH'!#REF!</definedName>
    <definedName name="_pr236" localSheetId="6">'MŰK-FELH'!#REF!</definedName>
    <definedName name="_pr312" localSheetId="6">'MŰK-FELH'!#REF!</definedName>
    <definedName name="_pr313" localSheetId="6">'MŰK-FELH'!#REF!</definedName>
    <definedName name="_pr314" localSheetId="6">'MŰK-FELH'!#REF!</definedName>
    <definedName name="_pr315" localSheetId="6">'MŰK-FELH'!#REF!</definedName>
    <definedName name="_xlnm.Print_Area" localSheetId="2">bevételek!$A$1:$C$106</definedName>
    <definedName name="_xlnm.Print_Area" localSheetId="1">kiadások!$A$1:$C$123</definedName>
    <definedName name="_xlnm.Print_Area" localSheetId="0">'kiemelt ei'!$A$1:$B$27</definedName>
    <definedName name="_xlnm.Print_Area" localSheetId="3">létszám!$A$1:$B$34</definedName>
    <definedName name="_xlnm.Print_Area" localSheetId="5">'szociális és átadott'!$A$2:$C$36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15"/>
  <c r="C91" i="10"/>
  <c r="C61" l="1"/>
  <c r="G10" i="11" l="1"/>
  <c r="G27"/>
  <c r="C86" i="10"/>
  <c r="C81"/>
  <c r="B14" i="19" s="1"/>
  <c r="C107" i="15"/>
  <c r="C102"/>
  <c r="D14" i="19" s="1"/>
  <c r="C114" i="15" l="1"/>
  <c r="C40" l="1"/>
  <c r="C59"/>
  <c r="C73"/>
  <c r="C19"/>
  <c r="C23"/>
  <c r="C24" l="1"/>
  <c r="C17" i="29"/>
  <c r="C20" s="1"/>
  <c r="B21" i="19"/>
  <c r="B22"/>
  <c r="D22"/>
  <c r="D24"/>
  <c r="D23"/>
  <c r="D21"/>
  <c r="D20"/>
  <c r="D13"/>
  <c r="D9"/>
  <c r="G38" i="11"/>
  <c r="C32" i="29"/>
  <c r="C28"/>
  <c r="B23" i="1"/>
  <c r="B21"/>
  <c r="B13"/>
  <c r="B7"/>
  <c r="C74" i="10"/>
  <c r="G20" i="11"/>
  <c r="D12" i="19"/>
  <c r="C49" i="15"/>
  <c r="C43"/>
  <c r="C29"/>
  <c r="C54" i="10"/>
  <c r="C50"/>
  <c r="B11" i="19" s="1"/>
  <c r="C121" i="15"/>
  <c r="B19" i="8"/>
  <c r="B28" s="1"/>
  <c r="C87" i="15"/>
  <c r="B12" i="1" s="1"/>
  <c r="C32" i="15"/>
  <c r="C19" i="10"/>
  <c r="C25" s="1"/>
  <c r="B8" i="19" s="1"/>
  <c r="C37" i="10"/>
  <c r="C39" s="1"/>
  <c r="B10" i="19" s="1"/>
  <c r="D11"/>
  <c r="B13" l="1"/>
  <c r="C97" i="10"/>
  <c r="C104" s="1"/>
  <c r="C97" i="15"/>
  <c r="C50"/>
  <c r="B8" i="1" s="1"/>
  <c r="D26" i="19"/>
  <c r="C55" i="10"/>
  <c r="C75" s="1"/>
  <c r="D8" i="19"/>
  <c r="B6" i="1"/>
  <c r="B19"/>
  <c r="B17"/>
  <c r="B15"/>
  <c r="B18"/>
  <c r="B22"/>
  <c r="B11"/>
  <c r="B12" i="19"/>
  <c r="B20"/>
  <c r="B26" s="1"/>
  <c r="B20" i="1"/>
  <c r="B16" i="19" l="1"/>
  <c r="B28" s="1"/>
  <c r="C74" i="15"/>
  <c r="C98" s="1"/>
  <c r="C122" s="1"/>
  <c r="D10" i="19"/>
  <c r="D16" s="1"/>
  <c r="D28" s="1"/>
  <c r="B24" i="1"/>
  <c r="C105" i="10"/>
  <c r="B25" i="1"/>
  <c r="B14"/>
  <c r="B16" s="1"/>
  <c r="E123" i="15" l="1"/>
  <c r="B26" i="1"/>
</calcChain>
</file>

<file path=xl/sharedStrings.xml><?xml version="1.0" encoding="utf-8"?>
<sst xmlns="http://schemas.openxmlformats.org/spreadsheetml/2006/main" count="592" uniqueCount="538">
  <si>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</si>
  <si>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</si>
  <si>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</si>
  <si>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</si>
  <si>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</si>
  <si>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</si>
  <si>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</si>
  <si>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</si>
  <si>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</si>
  <si>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</si>
  <si>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</si>
  <si>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</si>
  <si>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</si>
  <si>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</si>
  <si>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</si>
  <si>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</si>
  <si>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</si>
  <si>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</si>
  <si>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Előző év vállalkozási maradványának igénybevétele FELHALMOZÁSRA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</si>
  <si>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</si>
  <si>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</si>
  <si>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</si>
  <si>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</si>
  <si>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</si>
  <si>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</si>
  <si>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 xml:space="preserve"> ELŐIRÁNYZATOK</t>
  </si>
  <si>
    <t>Település üzemeltetés kiadásai</t>
  </si>
  <si>
    <t>Beruházási kiadások összesen:</t>
  </si>
  <si>
    <t>Felújítási kiadások összesen:</t>
  </si>
  <si>
    <t>Egyéb felhalmozási kiadások</t>
  </si>
  <si>
    <t>ÖNKORMÁNYZATI ELŐIRÁNYZATOK</t>
  </si>
  <si>
    <t>eredeti ei.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</si>
  <si>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</si>
  <si>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</si>
  <si>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</si>
  <si>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</si>
  <si>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</si>
  <si>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</si>
  <si>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</si>
  <si>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</si>
  <si>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</si>
  <si>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</si>
  <si>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</si>
  <si>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</si>
  <si>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</si>
  <si>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</si>
  <si>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</si>
  <si>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</si>
  <si>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</si>
  <si>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</si>
  <si>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</si>
  <si>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</si>
  <si>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</si>
  <si>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</si>
  <si>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</si>
  <si>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</si>
  <si>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</si>
  <si>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</si>
  <si>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</si>
  <si>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</si>
  <si>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</si>
  <si>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</si>
  <si>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</si>
  <si>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</si>
  <si>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</si>
  <si>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</si>
  <si>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</si>
  <si>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</si>
  <si>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</si>
  <si>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</si>
  <si>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</si>
  <si>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</si>
  <si>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</si>
  <si>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</si>
  <si>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</si>
  <si>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</si>
  <si>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</si>
  <si>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</si>
  <si>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</si>
  <si>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</si>
  <si>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</si>
  <si>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</si>
  <si>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</si>
  <si>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</si>
  <si>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</si>
  <si>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</si>
  <si>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</si>
  <si>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</si>
  <si>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</si>
  <si>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</si>
  <si>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</si>
  <si>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</si>
  <si>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</si>
  <si>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</si>
  <si>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</si>
  <si>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</si>
  <si>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</si>
  <si>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</si>
  <si>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</si>
  <si>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</si>
  <si>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</si>
  <si>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</si>
  <si>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</si>
  <si>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</si>
  <si>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</si>
  <si>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</si>
  <si>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</si>
  <si>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</si>
  <si>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</si>
  <si>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</si>
  <si>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</si>
  <si>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</si>
  <si>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</si>
  <si>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</si>
  <si>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</si>
  <si>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</si>
  <si>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</si>
  <si>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</si>
  <si>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</si>
  <si>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</si>
  <si>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</si>
  <si>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</si>
  <si>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</si>
  <si>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</si>
  <si>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</si>
  <si>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</si>
  <si>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</si>
  <si>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</si>
  <si>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</si>
  <si>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</si>
  <si>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</si>
  <si>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</si>
  <si>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</si>
  <si>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</si>
  <si>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</si>
  <si>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</si>
  <si>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</si>
  <si>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</si>
  <si>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</si>
  <si>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</si>
  <si>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</si>
  <si>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</si>
  <si>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</si>
  <si>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</si>
  <si>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</si>
  <si>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</si>
  <si>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</si>
  <si>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</si>
  <si>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</si>
  <si>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</si>
  <si>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</si>
  <si>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</si>
  <si>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</si>
  <si>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</si>
  <si>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</si>
  <si>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</si>
  <si>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</si>
  <si>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</si>
  <si>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</si>
  <si>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</si>
  <si>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</si>
  <si>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</si>
  <si>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</si>
  <si>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</si>
  <si>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</si>
  <si>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</si>
  <si>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</si>
  <si>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</si>
  <si>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</si>
  <si>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>K74</t>
  </si>
  <si>
    <t>K7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</si>
  <si>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</si>
  <si>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</si>
  <si>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</si>
  <si>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</si>
  <si>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</si>
  <si>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</si>
  <si>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</si>
  <si>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</si>
  <si>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</si>
  <si>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</si>
  <si>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</si>
  <si>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</si>
  <si>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</si>
  <si>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</si>
  <si>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</si>
  <si>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</si>
  <si>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</si>
  <si>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</si>
  <si>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</si>
  <si>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</si>
  <si>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</si>
  <si>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</si>
  <si>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</si>
  <si>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</si>
  <si>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</si>
  <si>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</si>
  <si>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</si>
  <si>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</si>
  <si>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</si>
  <si>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</si>
  <si>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</si>
  <si>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</si>
  <si>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</si>
  <si>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</si>
  <si>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</si>
  <si>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</si>
  <si>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</si>
  <si>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</si>
  <si>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</si>
  <si>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</si>
  <si>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</si>
  <si>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</si>
  <si>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</si>
  <si>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</si>
  <si>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B111</t>
  </si>
  <si>
    <t>B113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</si>
  <si>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</si>
  <si>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</si>
  <si>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</si>
  <si>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</si>
  <si>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</si>
  <si>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</si>
  <si>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</si>
  <si>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</si>
  <si>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</si>
  <si>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</si>
  <si>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</si>
  <si>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</si>
  <si>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</si>
  <si>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</si>
  <si>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</si>
  <si>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</si>
  <si>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</si>
  <si>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</si>
  <si>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</si>
  <si>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</si>
  <si>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</si>
  <si>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</si>
  <si>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</si>
  <si>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</si>
  <si>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</si>
  <si>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</si>
  <si>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</si>
  <si>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</si>
  <si>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</si>
  <si>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</si>
  <si>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</si>
  <si>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</si>
  <si>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</si>
  <si>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</si>
  <si>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</si>
  <si>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</si>
  <si>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</si>
  <si>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</si>
  <si>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</si>
  <si>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</si>
  <si>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</si>
  <si>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</si>
  <si>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</si>
  <si>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</si>
  <si>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</si>
  <si>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</si>
  <si>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</si>
  <si>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</si>
  <si>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</si>
  <si>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</si>
  <si>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</si>
  <si>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</si>
  <si>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</si>
  <si>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</si>
  <si>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</si>
  <si>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</si>
  <si>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</si>
  <si>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</si>
  <si>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</si>
  <si>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</si>
  <si>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</si>
  <si>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</si>
  <si>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</si>
  <si>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</si>
  <si>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</si>
  <si>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</si>
  <si>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</si>
  <si>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</si>
  <si>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</si>
  <si>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</si>
  <si>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</si>
  <si>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</si>
  <si>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</si>
  <si>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</si>
  <si>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</si>
  <si>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</si>
  <si>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</si>
  <si>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</si>
  <si>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</si>
  <si>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</si>
  <si>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</si>
  <si>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</si>
  <si>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</si>
  <si>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</si>
  <si>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</si>
  <si>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</si>
  <si>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</si>
  <si>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</si>
  <si>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</si>
  <si>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</si>
  <si>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</si>
  <si>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</si>
  <si>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</si>
  <si>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</si>
  <si>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</si>
  <si>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</si>
  <si>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</si>
  <si>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</si>
  <si>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</si>
  <si>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</si>
  <si>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</si>
  <si>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</si>
  <si>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</si>
  <si>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</si>
  <si>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</si>
  <si>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</si>
  <si>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</si>
  <si>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</si>
  <si>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</si>
  <si>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</si>
  <si>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egyéb, az önkormányzat rendeletében megállapított juttatás</t>
  </si>
  <si>
    <t>köztemetés [Szoctv. 48.§]</t>
  </si>
  <si>
    <t xml:space="preserve">Egyéb nem intézményi ellátások </t>
  </si>
  <si>
    <t xml:space="preserve">Ellátottak pénzbeli juttatásai </t>
  </si>
  <si>
    <t>Egyéb működési célú támogatások államháztartáson belülre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</si>
  <si>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</si>
  <si>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</si>
  <si>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</si>
  <si>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</si>
  <si>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</si>
  <si>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</si>
  <si>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</si>
  <si>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</si>
  <si>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</si>
  <si>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</si>
  <si>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</si>
  <si>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</si>
  <si>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</si>
  <si>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</si>
  <si>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</si>
  <si>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</si>
  <si>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</si>
  <si>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</si>
  <si>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</si>
  <si>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</si>
  <si>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</si>
  <si>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</si>
  <si>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</si>
  <si>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</si>
  <si>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Egyéb működési célú támogatások államháztartáson kívülre</t>
  </si>
  <si>
    <t>Ingatlanok beszerzése, létesítése</t>
  </si>
  <si>
    <t>Egyéb felhalmozási célú támogatások államháztartáson belülre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</si>
  <si>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</si>
  <si>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</si>
  <si>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</si>
  <si>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</si>
  <si>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</si>
  <si>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</si>
  <si>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</si>
  <si>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</si>
  <si>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</si>
  <si>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</si>
  <si>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</si>
  <si>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</si>
  <si>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</si>
  <si>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</si>
  <si>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</si>
  <si>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</si>
  <si>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</si>
  <si>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</si>
  <si>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</si>
  <si>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</si>
  <si>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</si>
  <si>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</si>
  <si>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</si>
  <si>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</si>
  <si>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</si>
  <si>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</si>
  <si>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</si>
  <si>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</si>
  <si>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</si>
  <si>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</si>
  <si>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</si>
  <si>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</si>
  <si>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</si>
  <si>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</si>
  <si>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</si>
  <si>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</si>
  <si>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</si>
  <si>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</si>
  <si>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</si>
  <si>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</si>
  <si>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</si>
  <si>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</si>
  <si>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</si>
  <si>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</si>
  <si>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</si>
  <si>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</si>
  <si>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</si>
  <si>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</si>
  <si>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</si>
  <si>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</si>
  <si>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</si>
  <si>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</si>
  <si>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</si>
  <si>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</si>
  <si>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</si>
  <si>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</si>
  <si>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</si>
  <si>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</si>
  <si>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</si>
  <si>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</si>
  <si>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</si>
  <si>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</si>
  <si>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</si>
  <si>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</si>
  <si>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</si>
  <si>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</si>
  <si>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</si>
  <si>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</si>
  <si>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</si>
  <si>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</si>
  <si>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</si>
  <si>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</si>
  <si>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</si>
  <si>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</si>
  <si>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Önkormányzat</t>
  </si>
  <si>
    <t>BEVÉTELEK</t>
  </si>
  <si>
    <t>KIADÁSOK</t>
  </si>
  <si>
    <t>Működést szolgáló bevételek</t>
  </si>
  <si>
    <t>Működési kiadások</t>
  </si>
  <si>
    <t>Személyi juttatások</t>
  </si>
  <si>
    <t>Munkakadókat terhelő járulék</t>
  </si>
  <si>
    <t>Működési bevételek összesen</t>
  </si>
  <si>
    <t>Működési kiadások összesen</t>
  </si>
  <si>
    <t>Felhalmozást szolgáló bevételek</t>
  </si>
  <si>
    <t>Felhalmozási kiadások</t>
  </si>
  <si>
    <t>Felújítási kiadások</t>
  </si>
  <si>
    <t>Beruházási kiadások</t>
  </si>
  <si>
    <t>Felhalmozási bevételek összesen</t>
  </si>
  <si>
    <t>Felhalmozási kiadások összesen</t>
  </si>
  <si>
    <t>BEVÉTELEK MINDÖSSZESEN</t>
  </si>
  <si>
    <t>KIADÁSOK MINDÖSSZESEN</t>
  </si>
  <si>
    <t>Dologi kiadások</t>
  </si>
  <si>
    <t>Ellátottak pénzbeli juttatásai</t>
  </si>
  <si>
    <t>Egyéb működési kiadások</t>
  </si>
  <si>
    <t>Beruházási kiadások előzetes ÁFÁ-ja</t>
  </si>
  <si>
    <t>Felújítási előzetes ÁFÁ-ja</t>
  </si>
  <si>
    <t>Felhalmozási célú támogatások államháztartáson belülről</t>
  </si>
  <si>
    <t>Közhatalmi bevételek</t>
  </si>
  <si>
    <t>Működési célú átvett pénzeszközök</t>
  </si>
  <si>
    <t>Felhalmozási célú átvett pénzeszközök</t>
  </si>
  <si>
    <t>Előző évi pénzmaradvány igénybevétele</t>
  </si>
  <si>
    <t>alpolgármester, főpolgármester-helyettes, megyei közgyűlés elnöke</t>
  </si>
  <si>
    <t>önkormányzati segély [Szoctv. 45.§]  "átmeneti segély"</t>
  </si>
  <si>
    <t>önkormányzati segély [Szoctv. 45.§]  "temetési segély"</t>
  </si>
  <si>
    <t>Ingatlan felújítás</t>
  </si>
  <si>
    <t>Gép beszerzés</t>
  </si>
  <si>
    <t>ÁHT megelőlegeszés visszafizetése</t>
  </si>
  <si>
    <t>Pedagógus I.</t>
  </si>
  <si>
    <t>Pedagógus (magasabb) vezető megbízással</t>
  </si>
  <si>
    <t>Felhalmozás célú visszatérítendő kölcsön</t>
  </si>
  <si>
    <t>Felhalmozási bevételek ingatlan értékesítés</t>
  </si>
  <si>
    <t>Betegséggel kapcsolatos ellátások / közgyógy, ápolásidíj</t>
  </si>
  <si>
    <t xml:space="preserve">Betegséggel kapcsolatos ellátások </t>
  </si>
  <si>
    <t>települési támogatás</t>
  </si>
  <si>
    <t>Felhalmozási célú visszatérítendő támogatások, kölcsönök visszatérülése áht kívülről</t>
  </si>
  <si>
    <t>B74</t>
  </si>
  <si>
    <t>Felhalmozási célú visszatérítendő támogatások, kölcsönök visszatérülése az Európai Úniótól</t>
  </si>
  <si>
    <t>Egyéb felhalmozási pénzeszközök</t>
  </si>
  <si>
    <t>B75</t>
  </si>
  <si>
    <t>Bevételek (Ft)</t>
  </si>
  <si>
    <t>MŰKÖDÉSI ÉS FELHALMOZÁSI CÉLÚ BEVÉTELI ÉS KIADÁSI ELŐIRÁNYZATOK (Ft )</t>
  </si>
  <si>
    <t>Egyéb működési támogatások áht-n belülről</t>
  </si>
  <si>
    <t>FEJLESZTÉSEK (Ft)</t>
  </si>
  <si>
    <t>Lakosságnak juttatott támogatások, szociális, rászorultsági jellegű ellátások (Ft)</t>
  </si>
  <si>
    <t>Zöldterület-gazdálkodással kapcsolatos feladatok támogatása</t>
  </si>
  <si>
    <t>Közvilágítás támogatása</t>
  </si>
  <si>
    <t>Köztemető fenntartásának támogatása</t>
  </si>
  <si>
    <t>Közutak fenntartásának támogatása</t>
  </si>
  <si>
    <t>Egyéb önkormányzati feladatok támogatása</t>
  </si>
  <si>
    <t>Települési önkormányzatok könyvtári, közművelődési feladatainak támogatása</t>
  </si>
  <si>
    <t>Kiadások (Ft)</t>
  </si>
  <si>
    <t>Támogatások nyújtása (Ft)</t>
  </si>
  <si>
    <t>Alpokalja Kistérség tagdíj</t>
  </si>
  <si>
    <t>Napnyugat Turisztikai Egyesület</t>
  </si>
  <si>
    <t xml:space="preserve">Pereszteg Orvosi ügyelet  </t>
  </si>
  <si>
    <t>Alpokalja-Fertő Táj Vidékf. Egyesület</t>
  </si>
  <si>
    <t>Munkavégzésre irányuló egyéb jogviszonyban nem saját f.fizetett juttatások</t>
  </si>
  <si>
    <t>Működési célú garancia- és kezességvállalásból származó kifizetés áht belülre</t>
  </si>
  <si>
    <t>Működési célú garancia- és kezességvállalásból származó kifizetés áht kívülre</t>
  </si>
  <si>
    <t>Felhalmozási célú garancia- és kezességvállalásból származó kifizetés áht belülre</t>
  </si>
  <si>
    <t>Felhalmozási célú visszatérítendő támogatások, kölcsönök nyújtása áht belülre</t>
  </si>
  <si>
    <t>Felhalmozási célú visszatérítendő támogatások, kölcsönök törlesztése áht belülre</t>
  </si>
  <si>
    <t>Felhalmozási célú garancia- és kezességvállalásból származó kifizetés áht kívülre</t>
  </si>
  <si>
    <t>Felhalmozási célú visszatérítendő támogatások, kölcsönök nyújtása áht kívülre</t>
  </si>
  <si>
    <t>Üdülőhelyi támogatás</t>
  </si>
  <si>
    <t xml:space="preserve">Törvény szerinti illetmények, munkabérek </t>
  </si>
  <si>
    <t>Önkéntes Tűzoltó Egyesület</t>
  </si>
  <si>
    <t>Működési célú visszatérítendő tám., kölcsönök törlesztése áht belülre</t>
  </si>
  <si>
    <t>Működési célú visszatérítendő tám., kölcsönök nyújtása áht belülre</t>
  </si>
  <si>
    <t>Működési célú visszatérítendő tám., kölcsönök nyújtása áht kívülre</t>
  </si>
  <si>
    <t>K513</t>
  </si>
  <si>
    <t>Út felújítás</t>
  </si>
  <si>
    <t>Kiegészítés</t>
  </si>
  <si>
    <t>Telep.önk. Szoc. feladatainak tám. Falugondnoki feladatok támogatása</t>
  </si>
  <si>
    <t xml:space="preserve"> </t>
  </si>
  <si>
    <t xml:space="preserve">Áht-n belüli megelőlegezések visszafizetése      </t>
  </si>
  <si>
    <t xml:space="preserve">Előző év költségvetési maradványának igénybevétele </t>
  </si>
  <si>
    <r>
      <t>BERUHÁZÁSI</t>
    </r>
    <r>
      <rPr>
        <sz val="12"/>
        <rFont val="Times New Roman"/>
        <family val="1"/>
        <charset val="238"/>
      </rPr>
      <t xml:space="preserve"> kiadások</t>
    </r>
  </si>
  <si>
    <r>
      <t xml:space="preserve">FELÚJÍTÁSI </t>
    </r>
    <r>
      <rPr>
        <sz val="12"/>
        <rFont val="Times New Roman"/>
        <family val="1"/>
        <charset val="238"/>
      </rPr>
      <t>kiadások</t>
    </r>
  </si>
  <si>
    <t xml:space="preserve">Munkaadókat terhelő járulékok és szociális hozzájárulási adó össz.                                                                       </t>
  </si>
  <si>
    <t xml:space="preserve">Kiszámlázott általános forgalmi adó </t>
  </si>
  <si>
    <t>Települési önkormányzatok egyéb szociális feladatainak támogatása</t>
  </si>
  <si>
    <t>Polgármesteri illetmény támogatása</t>
  </si>
  <si>
    <t>Működési célú költségvetési támogatások és kiegészítő támogatások</t>
  </si>
  <si>
    <t>Elszámolásból származó bevételek</t>
  </si>
  <si>
    <t>B411</t>
  </si>
  <si>
    <t>B65</t>
  </si>
  <si>
    <t xml:space="preserve">Előző év költségvetési maradványának igénybevétele MŰKÖDÉSRE       </t>
  </si>
  <si>
    <t>Családsegítő és Gyermekjóléti Szolgálat Lövő</t>
  </si>
  <si>
    <t>Egyéb tárgyi eszközök felújítása</t>
  </si>
  <si>
    <t>Felújítási célú előzetesen felszámított általános forgalmi adó</t>
  </si>
  <si>
    <t>Költségvetési engedélyezett létszámkeret (álláshely) (fő)</t>
  </si>
  <si>
    <t>KÖLTSÉGVETÉSI ENGEDÉLYEZETT LÉTSZÁMKERETBE NEM TARTOZÓ FOGLALKOZTATOTTAK LÉTSZÁMA AZ IDŐSZAK VÉGÉN ÖSSZESEN</t>
  </si>
  <si>
    <t>Rövid lejáratú hitelek, kölcsönök felvétele</t>
  </si>
  <si>
    <t>Települési Önkormányzatok Országos Szövetsége</t>
  </si>
  <si>
    <t>Rövid lejáratú hitelek, kölcsönök törlesztése</t>
  </si>
  <si>
    <t>Und Község Önkormányzatának  2020. évi költségvetése</t>
  </si>
  <si>
    <t>Und Község Önkormányzatának 2020. évi költségvetése</t>
  </si>
  <si>
    <t>Und Község Önkormányzatának 2020. költségvetése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</si>
</sst>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__"/>
    <numFmt numFmtId="165" formatCode="\ ##########"/>
  </numFmts>
  <fonts count="2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4" fillId="0" borderId="0"/>
  </cellStyleXfs>
  <cellXfs count="197">
    <xf numFmtId="0" fontId="0" fillId="0" borderId="0" xfId="0"/>
    <xf numFmtId="0" fontId="7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0" fontId="9" fillId="0" borderId="0" xfId="0" applyFont="1" applyBorder="1"/>
    <xf numFmtId="0" fontId="7" fillId="0" borderId="0" xfId="0" applyFont="1" applyFill="1"/>
    <xf numFmtId="0" fontId="12" fillId="0" borderId="0" xfId="0" applyFont="1"/>
    <xf numFmtId="0" fontId="0" fillId="0" borderId="0" xfId="0" applyFont="1"/>
    <xf numFmtId="0" fontId="6" fillId="0" borderId="0" xfId="0" applyFont="1"/>
    <xf numFmtId="0" fontId="13" fillId="0" borderId="0" xfId="0" applyFont="1"/>
    <xf numFmtId="0" fontId="13" fillId="0" borderId="0" xfId="0" applyFont="1" applyBorder="1"/>
    <xf numFmtId="0" fontId="11" fillId="0" borderId="0" xfId="0" applyFont="1"/>
    <xf numFmtId="0" fontId="22" fillId="0" borderId="0" xfId="0" applyFont="1"/>
    <xf numFmtId="0" fontId="22" fillId="0" borderId="0" xfId="0" applyFont="1" applyBorder="1"/>
    <xf numFmtId="3" fontId="0" fillId="0" borderId="0" xfId="0" applyNumberFormat="1"/>
    <xf numFmtId="0" fontId="23" fillId="0" borderId="0" xfId="0" applyFont="1"/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7" fillId="0" borderId="0" xfId="0" applyFont="1"/>
    <xf numFmtId="0" fontId="17" fillId="0" borderId="1" xfId="0" applyFont="1" applyBorder="1"/>
    <xf numFmtId="3" fontId="17" fillId="0" borderId="1" xfId="0" applyNumberFormat="1" applyFont="1" applyBorder="1"/>
    <xf numFmtId="0" fontId="15" fillId="0" borderId="1" xfId="0" applyFont="1" applyBorder="1"/>
    <xf numFmtId="0" fontId="15" fillId="2" borderId="1" xfId="0" applyFont="1" applyFill="1" applyBorder="1"/>
    <xf numFmtId="3" fontId="11" fillId="2" borderId="1" xfId="0" applyNumberFormat="1" applyFont="1" applyFill="1" applyBorder="1"/>
    <xf numFmtId="0" fontId="17" fillId="2" borderId="1" xfId="0" applyFont="1" applyFill="1" applyBorder="1"/>
    <xf numFmtId="3" fontId="15" fillId="2" borderId="1" xfId="0" applyNumberFormat="1" applyFont="1" applyFill="1" applyBorder="1"/>
    <xf numFmtId="3" fontId="15" fillId="0" borderId="1" xfId="0" applyNumberFormat="1" applyFont="1" applyBorder="1"/>
    <xf numFmtId="3" fontId="17" fillId="10" borderId="1" xfId="0" applyNumberFormat="1" applyFont="1" applyFill="1" applyBorder="1"/>
    <xf numFmtId="3" fontId="12" fillId="10" borderId="1" xfId="0" applyNumberFormat="1" applyFont="1" applyFill="1" applyBorder="1"/>
    <xf numFmtId="0" fontId="16" fillId="0" borderId="0" xfId="0" applyFont="1"/>
    <xf numFmtId="0" fontId="15" fillId="0" borderId="0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8" fillId="4" borderId="1" xfId="0" applyFont="1" applyFill="1" applyBorder="1"/>
    <xf numFmtId="164" fontId="17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165" fontId="15" fillId="5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15" fillId="4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15" fillId="6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23" fillId="0" borderId="0" xfId="0" applyFont="1" applyAlignment="1"/>
    <xf numFmtId="0" fontId="11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1" fillId="0" borderId="0" xfId="1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3" fontId="11" fillId="0" borderId="4" xfId="0" applyNumberFormat="1" applyFont="1" applyBorder="1"/>
    <xf numFmtId="3" fontId="11" fillId="0" borderId="3" xfId="0" applyNumberFormat="1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0" borderId="5" xfId="0" applyNumberFormat="1" applyFont="1" applyBorder="1"/>
    <xf numFmtId="3" fontId="12" fillId="0" borderId="6" xfId="0" applyNumberFormat="1" applyFont="1" applyBorder="1"/>
    <xf numFmtId="0" fontId="12" fillId="0" borderId="7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0" borderId="5" xfId="0" applyFont="1" applyBorder="1"/>
    <xf numFmtId="3" fontId="11" fillId="0" borderId="8" xfId="0" applyNumberFormat="1" applyFont="1" applyBorder="1"/>
    <xf numFmtId="3" fontId="12" fillId="0" borderId="8" xfId="0" applyNumberFormat="1" applyFont="1" applyBorder="1"/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Alignment="1"/>
    <xf numFmtId="0" fontId="11" fillId="7" borderId="10" xfId="0" applyFont="1" applyFill="1" applyBorder="1"/>
    <xf numFmtId="0" fontId="11" fillId="7" borderId="11" xfId="0" applyFont="1" applyFill="1" applyBorder="1" applyAlignment="1">
      <alignment horizontal="center"/>
    </xf>
    <xf numFmtId="0" fontId="12" fillId="7" borderId="11" xfId="0" applyFont="1" applyFill="1" applyBorder="1"/>
    <xf numFmtId="3" fontId="11" fillId="7" borderId="12" xfId="0" applyNumberFormat="1" applyFont="1" applyFill="1" applyBorder="1"/>
    <xf numFmtId="0" fontId="11" fillId="0" borderId="5" xfId="0" applyFont="1" applyBorder="1"/>
    <xf numFmtId="0" fontId="11" fillId="0" borderId="7" xfId="0" applyFont="1" applyBorder="1"/>
    <xf numFmtId="3" fontId="11" fillId="7" borderId="12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 vertical="center" wrapText="1"/>
    </xf>
    <xf numFmtId="3" fontId="23" fillId="0" borderId="1" xfId="0" applyNumberFormat="1" applyFont="1" applyBorder="1"/>
    <xf numFmtId="0" fontId="11" fillId="0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left" vertical="center"/>
    </xf>
    <xf numFmtId="3" fontId="15" fillId="8" borderId="1" xfId="0" applyNumberFormat="1" applyFont="1" applyFill="1" applyBorder="1"/>
    <xf numFmtId="0" fontId="1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/>
    </xf>
    <xf numFmtId="0" fontId="12" fillId="0" borderId="1" xfId="0" applyFont="1" applyBorder="1"/>
    <xf numFmtId="3" fontId="12" fillId="0" borderId="1" xfId="0" applyNumberFormat="1" applyFont="1" applyBorder="1"/>
    <xf numFmtId="0" fontId="23" fillId="0" borderId="1" xfId="0" applyFont="1" applyBorder="1"/>
    <xf numFmtId="0" fontId="11" fillId="2" borderId="1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0" fontId="12" fillId="0" borderId="13" xfId="0" applyFont="1" applyBorder="1"/>
    <xf numFmtId="0" fontId="11" fillId="9" borderId="13" xfId="0" applyFont="1" applyFill="1" applyBorder="1"/>
    <xf numFmtId="0" fontId="12" fillId="0" borderId="13" xfId="0" applyFont="1" applyBorder="1" applyAlignment="1">
      <alignment horizontal="left"/>
    </xf>
    <xf numFmtId="0" fontId="11" fillId="7" borderId="15" xfId="0" applyFont="1" applyFill="1" applyBorder="1"/>
    <xf numFmtId="0" fontId="15" fillId="10" borderId="1" xfId="0" applyFont="1" applyFill="1" applyBorder="1" applyAlignment="1">
      <alignment horizontal="left" vertical="center"/>
    </xf>
    <xf numFmtId="3" fontId="15" fillId="10" borderId="1" xfId="0" applyNumberFormat="1" applyFont="1" applyFill="1" applyBorder="1"/>
    <xf numFmtId="0" fontId="12" fillId="10" borderId="0" xfId="0" applyFont="1" applyFill="1"/>
    <xf numFmtId="0" fontId="12" fillId="10" borderId="0" xfId="0" applyFont="1" applyFill="1" applyAlignment="1">
      <alignment horizontal="center"/>
    </xf>
    <xf numFmtId="3" fontId="12" fillId="10" borderId="0" xfId="0" applyNumberFormat="1" applyFont="1" applyFill="1"/>
    <xf numFmtId="0" fontId="9" fillId="10" borderId="0" xfId="0" applyFont="1" applyFill="1"/>
    <xf numFmtId="3" fontId="23" fillId="0" borderId="0" xfId="0" applyNumberFormat="1" applyFont="1"/>
    <xf numFmtId="3" fontId="12" fillId="10" borderId="1" xfId="0" applyNumberFormat="1" applyFont="1" applyFill="1" applyBorder="1" applyAlignment="1">
      <alignment horizontal="left" vertical="center" wrapText="1"/>
    </xf>
    <xf numFmtId="3" fontId="12" fillId="10" borderId="1" xfId="0" applyNumberFormat="1" applyFont="1" applyFill="1" applyBorder="1" applyAlignment="1">
      <alignment horizontal="left" vertical="center"/>
    </xf>
    <xf numFmtId="3" fontId="12" fillId="10" borderId="1" xfId="0" applyNumberFormat="1" applyFont="1" applyFill="1" applyBorder="1" applyAlignment="1">
      <alignment vertical="center"/>
    </xf>
    <xf numFmtId="3" fontId="11" fillId="10" borderId="1" xfId="0" applyNumberFormat="1" applyFont="1" applyFill="1" applyBorder="1" applyAlignment="1">
      <alignment vertical="center"/>
    </xf>
    <xf numFmtId="3" fontId="12" fillId="10" borderId="1" xfId="0" applyNumberFormat="1" applyFont="1" applyFill="1" applyBorder="1" applyAlignment="1">
      <alignment vertical="center" wrapText="1"/>
    </xf>
    <xf numFmtId="3" fontId="15" fillId="10" borderId="1" xfId="0" applyNumberFormat="1" applyFont="1" applyFill="1" applyBorder="1" applyAlignment="1">
      <alignment horizontal="right"/>
    </xf>
    <xf numFmtId="3" fontId="0" fillId="0" borderId="0" xfId="0" applyNumberFormat="1" applyBorder="1"/>
    <xf numFmtId="3" fontId="12" fillId="10" borderId="1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1" fillId="10" borderId="1" xfId="0" applyNumberFormat="1" applyFont="1" applyFill="1" applyBorder="1" applyAlignment="1">
      <alignment horizontal="right" vertical="center" wrapText="1"/>
    </xf>
    <xf numFmtId="3" fontId="11" fillId="10" borderId="1" xfId="0" applyNumberFormat="1" applyFont="1" applyFill="1" applyBorder="1" applyAlignment="1">
      <alignment horizontal="right" vertical="center"/>
    </xf>
    <xf numFmtId="0" fontId="11" fillId="7" borderId="23" xfId="0" applyFont="1" applyFill="1" applyBorder="1"/>
    <xf numFmtId="0" fontId="11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3" fontId="12" fillId="0" borderId="25" xfId="0" applyNumberFormat="1" applyFont="1" applyBorder="1" applyAlignment="1">
      <alignment horizontal="right"/>
    </xf>
    <xf numFmtId="3" fontId="12" fillId="0" borderId="26" xfId="0" applyNumberFormat="1" applyFont="1" applyFill="1" applyBorder="1" applyAlignment="1">
      <alignment horizontal="right"/>
    </xf>
    <xf numFmtId="3" fontId="11" fillId="9" borderId="26" xfId="0" applyNumberFormat="1" applyFont="1" applyFill="1" applyBorder="1"/>
    <xf numFmtId="3" fontId="12" fillId="0" borderId="26" xfId="0" applyNumberFormat="1" applyFont="1" applyBorder="1" applyAlignment="1">
      <alignment horizontal="right"/>
    </xf>
    <xf numFmtId="3" fontId="11" fillId="0" borderId="26" xfId="0" applyNumberFormat="1" applyFont="1" applyBorder="1" applyAlignment="1">
      <alignment horizontal="center"/>
    </xf>
    <xf numFmtId="3" fontId="12" fillId="0" borderId="26" xfId="0" applyNumberFormat="1" applyFont="1" applyFill="1" applyBorder="1"/>
    <xf numFmtId="3" fontId="11" fillId="7" borderId="27" xfId="0" applyNumberFormat="1" applyFont="1" applyFill="1" applyBorder="1"/>
    <xf numFmtId="0" fontId="11" fillId="0" borderId="2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3" fontId="12" fillId="0" borderId="25" xfId="0" applyNumberFormat="1" applyFont="1" applyBorder="1"/>
    <xf numFmtId="0" fontId="12" fillId="0" borderId="29" xfId="0" applyFont="1" applyBorder="1"/>
    <xf numFmtId="3" fontId="12" fillId="0" borderId="30" xfId="0" applyNumberFormat="1" applyFont="1" applyBorder="1"/>
    <xf numFmtId="3" fontId="11" fillId="9" borderId="25" xfId="0" applyNumberFormat="1" applyFont="1" applyFill="1" applyBorder="1"/>
    <xf numFmtId="3" fontId="11" fillId="0" borderId="25" xfId="0" applyNumberFormat="1" applyFont="1" applyBorder="1" applyAlignment="1">
      <alignment horizontal="center"/>
    </xf>
    <xf numFmtId="3" fontId="12" fillId="0" borderId="25" xfId="0" applyNumberFormat="1" applyFont="1" applyFill="1" applyBorder="1"/>
    <xf numFmtId="0" fontId="12" fillId="0" borderId="25" xfId="0" applyFont="1" applyBorder="1"/>
    <xf numFmtId="3" fontId="11" fillId="7" borderId="31" xfId="0" applyNumberFormat="1" applyFont="1" applyFill="1" applyBorder="1"/>
    <xf numFmtId="0" fontId="9" fillId="0" borderId="0" xfId="0" applyFont="1" applyAlignment="1"/>
    <xf numFmtId="0" fontId="9" fillId="0" borderId="1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9" borderId="14" xfId="0" applyFont="1" applyFill="1" applyBorder="1" applyAlignment="1"/>
    <xf numFmtId="0" fontId="11" fillId="9" borderId="16" xfId="0" applyFont="1" applyFill="1" applyBorder="1" applyAlignment="1"/>
    <xf numFmtId="0" fontId="11" fillId="9" borderId="18" xfId="0" applyFont="1" applyFill="1" applyBorder="1" applyAlignment="1"/>
    <xf numFmtId="3" fontId="11" fillId="0" borderId="0" xfId="1" applyNumberFormat="1" applyFont="1" applyAlignment="1">
      <alignment horizontal="center"/>
    </xf>
    <xf numFmtId="0" fontId="11" fillId="9" borderId="10" xfId="0" applyFont="1" applyFill="1" applyBorder="1" applyAlignment="1">
      <alignment horizontal="left"/>
    </xf>
    <xf numFmtId="0" fontId="11" fillId="9" borderId="11" xfId="0" applyFont="1" applyFill="1" applyBorder="1" applyAlignment="1">
      <alignment horizontal="left"/>
    </xf>
    <xf numFmtId="0" fontId="23" fillId="9" borderId="12" xfId="0" applyFont="1" applyFill="1" applyBorder="1" applyAlignment="1"/>
    <xf numFmtId="3" fontId="12" fillId="0" borderId="17" xfId="0" applyNumberFormat="1" applyFont="1" applyBorder="1" applyAlignment="1">
      <alignment horizontal="left"/>
    </xf>
    <xf numFmtId="3" fontId="12" fillId="0" borderId="9" xfId="0" applyNumberFormat="1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3" fontId="21" fillId="0" borderId="0" xfId="0" applyNumberFormat="1" applyFont="1" applyBorder="1" applyAlignment="1">
      <alignment horizontal="center" vertical="top" wrapText="1"/>
    </xf>
    <xf numFmtId="0" fontId="12" fillId="0" borderId="21" xfId="0" applyFont="1" applyBorder="1" applyAlignment="1">
      <alignment horizontal="right"/>
    </xf>
    <xf numFmtId="3" fontId="11" fillId="0" borderId="22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zoomScaleNormal="100" workbookViewId="0">
      <selection activeCell="D19" sqref="D19"/>
    </sheetView>
  </sheetViews>
  <sheetFormatPr defaultRowHeight="15"/>
  <cols>
    <col min="1" max="1" width="59.28515625" bestFit="1" customWidth="1"/>
    <col min="2" max="2" width="14.42578125" bestFit="1" customWidth="1"/>
  </cols>
  <sheetData>
    <row r="1" spans="1:5" ht="15.75">
      <c r="A1" s="170" t="s">
        <v>535</v>
      </c>
      <c r="B1" s="170"/>
    </row>
    <row r="2" spans="1:5" ht="15.75">
      <c r="A2" s="171" t="s">
        <v>405</v>
      </c>
      <c r="B2" s="171"/>
    </row>
    <row r="3" spans="1:5" ht="15.75">
      <c r="A3" s="23"/>
      <c r="B3" s="23"/>
    </row>
    <row r="4" spans="1:5" ht="15.75">
      <c r="A4" s="22"/>
      <c r="B4" s="24"/>
    </row>
    <row r="5" spans="1:5" ht="15.75">
      <c r="A5" s="22"/>
      <c r="B5" s="25"/>
      <c r="C5" s="1"/>
      <c r="D5" s="1"/>
      <c r="E5" s="1"/>
    </row>
    <row r="6" spans="1:5" ht="15.75">
      <c r="A6" s="26" t="s">
        <v>34</v>
      </c>
      <c r="B6" s="27">
        <f>+kiadások!C24</f>
        <v>5557182</v>
      </c>
      <c r="C6" s="1"/>
      <c r="D6" s="1"/>
      <c r="E6" s="1"/>
    </row>
    <row r="7" spans="1:5" ht="15.75">
      <c r="A7" s="26" t="s">
        <v>35</v>
      </c>
      <c r="B7" s="27">
        <f>+kiadások!C25</f>
        <v>913526</v>
      </c>
      <c r="C7" s="1"/>
      <c r="D7" s="1"/>
      <c r="E7" s="1"/>
    </row>
    <row r="8" spans="1:5" ht="15.75">
      <c r="A8" s="26" t="s">
        <v>36</v>
      </c>
      <c r="B8" s="27">
        <f>+kiadások!C50</f>
        <v>17937000</v>
      </c>
      <c r="C8" s="1"/>
      <c r="D8" s="1"/>
      <c r="E8" s="1"/>
    </row>
    <row r="9" spans="1:5" ht="15.75">
      <c r="A9" s="26" t="s">
        <v>37</v>
      </c>
      <c r="B9" s="27">
        <v>3324000</v>
      </c>
      <c r="C9" s="1"/>
      <c r="D9" s="1"/>
      <c r="E9" s="1"/>
    </row>
    <row r="10" spans="1:5" ht="15.75">
      <c r="A10" s="26" t="s">
        <v>38</v>
      </c>
      <c r="B10" s="27">
        <v>4824163</v>
      </c>
      <c r="C10" s="1"/>
      <c r="D10" s="1"/>
      <c r="E10" s="1"/>
    </row>
    <row r="11" spans="1:5" ht="15.75">
      <c r="A11" s="26" t="s">
        <v>39</v>
      </c>
      <c r="B11" s="27">
        <f>+kiadások!C82</f>
        <v>10979341</v>
      </c>
      <c r="C11" s="1"/>
      <c r="D11" s="1"/>
      <c r="E11" s="1"/>
    </row>
    <row r="12" spans="1:5" ht="15.75">
      <c r="A12" s="26" t="s">
        <v>40</v>
      </c>
      <c r="B12" s="27">
        <f>+kiadások!C87</f>
        <v>44719892</v>
      </c>
      <c r="C12" s="1"/>
      <c r="D12" s="1"/>
      <c r="E12" s="1"/>
    </row>
    <row r="13" spans="1:5" ht="15.75">
      <c r="A13" s="26" t="s">
        <v>41</v>
      </c>
      <c r="B13" s="27">
        <f>+kiadások!C96</f>
        <v>0</v>
      </c>
      <c r="C13" s="1"/>
      <c r="D13" s="1"/>
      <c r="E13" s="1"/>
    </row>
    <row r="14" spans="1:5" ht="15.75">
      <c r="A14" s="28" t="s">
        <v>33</v>
      </c>
      <c r="B14" s="27">
        <f>SUM(B6:B13)</f>
        <v>88255104</v>
      </c>
      <c r="C14" s="1"/>
      <c r="D14" s="1"/>
      <c r="E14" s="1"/>
    </row>
    <row r="15" spans="1:5" ht="15.75">
      <c r="A15" s="28" t="s">
        <v>42</v>
      </c>
      <c r="B15" s="27">
        <f>+kiadások!C121</f>
        <v>729242</v>
      </c>
      <c r="C15" s="1"/>
      <c r="D15" s="1"/>
      <c r="E15" s="1"/>
    </row>
    <row r="16" spans="1:5" ht="15.75">
      <c r="A16" s="29" t="s">
        <v>403</v>
      </c>
      <c r="B16" s="30">
        <f>SUM(B14:B15)</f>
        <v>88984346</v>
      </c>
      <c r="C16" s="1"/>
      <c r="D16" s="1"/>
      <c r="E16" s="1"/>
    </row>
    <row r="17" spans="1:5" ht="15.75">
      <c r="A17" s="26" t="s">
        <v>44</v>
      </c>
      <c r="B17" s="27">
        <f>+bevételek!C25</f>
        <v>18478189</v>
      </c>
      <c r="C17" s="1"/>
      <c r="D17" s="1"/>
      <c r="E17" s="1"/>
    </row>
    <row r="18" spans="1:5" ht="15.75">
      <c r="A18" s="26" t="s">
        <v>45</v>
      </c>
      <c r="B18" s="27">
        <f>+bevételek!C61</f>
        <v>0</v>
      </c>
      <c r="C18" s="1"/>
      <c r="D18" s="1"/>
      <c r="E18" s="1"/>
    </row>
    <row r="19" spans="1:5" ht="15.75">
      <c r="A19" s="26" t="s">
        <v>46</v>
      </c>
      <c r="B19" s="27">
        <f>+bevételek!C39</f>
        <v>5202000</v>
      </c>
      <c r="C19" s="1"/>
      <c r="D19" s="1"/>
      <c r="E19" s="1"/>
    </row>
    <row r="20" spans="1:5" ht="15.75">
      <c r="A20" s="26" t="s">
        <v>47</v>
      </c>
      <c r="B20" s="27">
        <f>+bevételek!C50</f>
        <v>7672120</v>
      </c>
      <c r="C20" s="1"/>
      <c r="D20" s="1"/>
      <c r="E20" s="1"/>
    </row>
    <row r="21" spans="1:5" ht="15.75">
      <c r="A21" s="26" t="s">
        <v>48</v>
      </c>
      <c r="B21" s="27">
        <f>+bevételek!C67</f>
        <v>0</v>
      </c>
      <c r="C21" s="1"/>
      <c r="D21" s="1"/>
      <c r="E21" s="1"/>
    </row>
    <row r="22" spans="1:5" ht="15.75">
      <c r="A22" s="26" t="s">
        <v>49</v>
      </c>
      <c r="B22" s="27">
        <f>+bevételek!C54</f>
        <v>0</v>
      </c>
      <c r="C22" s="1"/>
      <c r="D22" s="1"/>
      <c r="E22" s="1"/>
    </row>
    <row r="23" spans="1:5" ht="15.75">
      <c r="A23" s="26" t="s">
        <v>50</v>
      </c>
      <c r="B23" s="27">
        <f>+bevételek!C73</f>
        <v>0</v>
      </c>
      <c r="C23" s="1"/>
      <c r="D23" s="1"/>
      <c r="E23" s="1"/>
    </row>
    <row r="24" spans="1:5" ht="15.75">
      <c r="A24" s="28" t="s">
        <v>43</v>
      </c>
      <c r="B24" s="27">
        <f>SUM(B17:B23)</f>
        <v>31352309</v>
      </c>
      <c r="C24" s="1"/>
      <c r="D24" s="1"/>
      <c r="E24" s="1"/>
    </row>
    <row r="25" spans="1:5" ht="15.75">
      <c r="A25" s="28" t="s">
        <v>51</v>
      </c>
      <c r="B25" s="27">
        <f>+bevételek!C104</f>
        <v>57634587</v>
      </c>
      <c r="C25" s="1"/>
      <c r="D25" s="1"/>
      <c r="E25" s="1"/>
    </row>
    <row r="26" spans="1:5" ht="15.75">
      <c r="A26" s="29" t="s">
        <v>404</v>
      </c>
      <c r="B26" s="32">
        <f>SUM(B24:B25)</f>
        <v>88986896</v>
      </c>
      <c r="C26" s="1"/>
      <c r="D26" s="12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</sheetData>
  <mergeCells count="2">
    <mergeCell ref="A1:B1"/>
    <mergeCell ref="A2:B2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&amp;R1.sz.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1"/>
  <sheetViews>
    <sheetView zoomScaleNormal="100" workbookViewId="0">
      <selection sqref="A1:C1"/>
    </sheetView>
  </sheetViews>
  <sheetFormatPr defaultRowHeight="15"/>
  <cols>
    <col min="1" max="1" width="72" bestFit="1" customWidth="1"/>
    <col min="2" max="2" width="7.5703125" bestFit="1" customWidth="1"/>
    <col min="3" max="3" width="15.140625" bestFit="1" customWidth="1"/>
    <col min="5" max="5" width="9.85546875" bestFit="1" customWidth="1"/>
  </cols>
  <sheetData>
    <row r="1" spans="1:5" ht="15.75">
      <c r="A1" s="172" t="s">
        <v>536</v>
      </c>
      <c r="B1" s="173"/>
      <c r="C1" s="173"/>
    </row>
    <row r="2" spans="1:5" ht="15.75">
      <c r="A2" s="171" t="s">
        <v>489</v>
      </c>
      <c r="B2" s="173"/>
      <c r="C2" s="173"/>
    </row>
    <row r="3" spans="1:5" ht="15.75">
      <c r="A3" s="36"/>
      <c r="B3" s="22"/>
      <c r="C3" s="22"/>
    </row>
    <row r="4" spans="1:5" ht="15.75">
      <c r="A4" s="25" t="s">
        <v>25</v>
      </c>
      <c r="B4" s="22"/>
      <c r="C4" s="37"/>
    </row>
    <row r="5" spans="1:5" ht="31.5">
      <c r="A5" s="38" t="s">
        <v>52</v>
      </c>
      <c r="B5" s="39" t="s">
        <v>53</v>
      </c>
      <c r="C5" s="143" t="s">
        <v>433</v>
      </c>
      <c r="E5" s="16"/>
    </row>
    <row r="6" spans="1:5" ht="15.75">
      <c r="A6" s="40" t="s">
        <v>504</v>
      </c>
      <c r="B6" s="41" t="s">
        <v>54</v>
      </c>
      <c r="C6" s="35">
        <v>3253146</v>
      </c>
    </row>
    <row r="7" spans="1:5" ht="15.75">
      <c r="A7" s="40" t="s">
        <v>55</v>
      </c>
      <c r="B7" s="42" t="s">
        <v>56</v>
      </c>
      <c r="C7" s="34"/>
    </row>
    <row r="8" spans="1:5" ht="15.75">
      <c r="A8" s="40" t="s">
        <v>57</v>
      </c>
      <c r="B8" s="42" t="s">
        <v>58</v>
      </c>
      <c r="C8" s="34"/>
    </row>
    <row r="9" spans="1:5" ht="15.75">
      <c r="A9" s="43" t="s">
        <v>59</v>
      </c>
      <c r="B9" s="42" t="s">
        <v>60</v>
      </c>
      <c r="C9" s="34"/>
    </row>
    <row r="10" spans="1:5" ht="15.75">
      <c r="A10" s="43" t="s">
        <v>61</v>
      </c>
      <c r="B10" s="42" t="s">
        <v>62</v>
      </c>
      <c r="C10" s="34"/>
    </row>
    <row r="11" spans="1:5" ht="15.75">
      <c r="A11" s="43" t="s">
        <v>63</v>
      </c>
      <c r="B11" s="42" t="s">
        <v>64</v>
      </c>
      <c r="C11" s="34"/>
    </row>
    <row r="12" spans="1:5" ht="15.75">
      <c r="A12" s="43" t="s">
        <v>65</v>
      </c>
      <c r="B12" s="42" t="s">
        <v>66</v>
      </c>
      <c r="C12" s="34">
        <v>240000</v>
      </c>
    </row>
    <row r="13" spans="1:5" ht="15.75">
      <c r="A13" s="43" t="s">
        <v>67</v>
      </c>
      <c r="B13" s="42" t="s">
        <v>68</v>
      </c>
      <c r="C13" s="34"/>
    </row>
    <row r="14" spans="1:5" ht="15.75">
      <c r="A14" s="44" t="s">
        <v>69</v>
      </c>
      <c r="B14" s="42" t="s">
        <v>70</v>
      </c>
      <c r="C14" s="34"/>
    </row>
    <row r="15" spans="1:5" ht="15.75">
      <c r="A15" s="44" t="s">
        <v>71</v>
      </c>
      <c r="B15" s="42" t="s">
        <v>72</v>
      </c>
      <c r="C15" s="34"/>
    </row>
    <row r="16" spans="1:5" ht="15.75">
      <c r="A16" s="44" t="s">
        <v>73</v>
      </c>
      <c r="B16" s="42" t="s">
        <v>74</v>
      </c>
      <c r="C16" s="34"/>
    </row>
    <row r="17" spans="1:3" ht="15.75">
      <c r="A17" s="44" t="s">
        <v>75</v>
      </c>
      <c r="B17" s="42" t="s">
        <v>76</v>
      </c>
      <c r="C17" s="34"/>
    </row>
    <row r="18" spans="1:3" ht="15.75">
      <c r="A18" s="44" t="s">
        <v>343</v>
      </c>
      <c r="B18" s="42" t="s">
        <v>77</v>
      </c>
      <c r="C18" s="34"/>
    </row>
    <row r="19" spans="1:3" ht="15.75">
      <c r="A19" s="45" t="s">
        <v>319</v>
      </c>
      <c r="B19" s="46" t="s">
        <v>78</v>
      </c>
      <c r="C19" s="34">
        <f>SUM(C6:C18)</f>
        <v>3493146</v>
      </c>
    </row>
    <row r="20" spans="1:3" ht="15.75">
      <c r="A20" s="44" t="s">
        <v>79</v>
      </c>
      <c r="B20" s="42" t="s">
        <v>80</v>
      </c>
      <c r="C20" s="34">
        <v>2064036</v>
      </c>
    </row>
    <row r="21" spans="1:3" ht="18" customHeight="1">
      <c r="A21" s="44" t="s">
        <v>495</v>
      </c>
      <c r="B21" s="42" t="s">
        <v>81</v>
      </c>
      <c r="C21" s="34"/>
    </row>
    <row r="22" spans="1:3" ht="15.75">
      <c r="A22" s="47" t="s">
        <v>82</v>
      </c>
      <c r="B22" s="42" t="s">
        <v>83</v>
      </c>
      <c r="C22" s="34"/>
    </row>
    <row r="23" spans="1:3" ht="15.75">
      <c r="A23" s="48" t="s">
        <v>320</v>
      </c>
      <c r="B23" s="46" t="s">
        <v>84</v>
      </c>
      <c r="C23" s="34">
        <f>SUM(C20:C22)</f>
        <v>2064036</v>
      </c>
    </row>
    <row r="24" spans="1:3" ht="15.75">
      <c r="A24" s="45" t="s">
        <v>365</v>
      </c>
      <c r="B24" s="46" t="s">
        <v>85</v>
      </c>
      <c r="C24" s="127">
        <f>+C19+C23</f>
        <v>5557182</v>
      </c>
    </row>
    <row r="25" spans="1:3" ht="15.75">
      <c r="A25" s="48" t="s">
        <v>518</v>
      </c>
      <c r="B25" s="46" t="s">
        <v>86</v>
      </c>
      <c r="C25" s="127">
        <v>913526</v>
      </c>
    </row>
    <row r="26" spans="1:3" ht="15.75">
      <c r="A26" s="44" t="s">
        <v>87</v>
      </c>
      <c r="B26" s="42" t="s">
        <v>88</v>
      </c>
      <c r="C26" s="34">
        <v>20000</v>
      </c>
    </row>
    <row r="27" spans="1:3" ht="15.75">
      <c r="A27" s="44" t="s">
        <v>89</v>
      </c>
      <c r="B27" s="42" t="s">
        <v>90</v>
      </c>
      <c r="C27" s="34">
        <v>2500000</v>
      </c>
    </row>
    <row r="28" spans="1:3" ht="15.75">
      <c r="A28" s="44" t="s">
        <v>91</v>
      </c>
      <c r="B28" s="42" t="s">
        <v>92</v>
      </c>
      <c r="C28" s="34"/>
    </row>
    <row r="29" spans="1:3" ht="15.75">
      <c r="A29" s="48" t="s">
        <v>321</v>
      </c>
      <c r="B29" s="46" t="s">
        <v>93</v>
      </c>
      <c r="C29" s="127">
        <f>SUM(C26:C28)</f>
        <v>2520000</v>
      </c>
    </row>
    <row r="30" spans="1:3" ht="15.75">
      <c r="A30" s="44" t="s">
        <v>94</v>
      </c>
      <c r="B30" s="42" t="s">
        <v>95</v>
      </c>
      <c r="C30" s="34">
        <v>600000</v>
      </c>
    </row>
    <row r="31" spans="1:3" ht="15.75">
      <c r="A31" s="44" t="s">
        <v>96</v>
      </c>
      <c r="B31" s="42" t="s">
        <v>97</v>
      </c>
      <c r="C31" s="34">
        <v>150000</v>
      </c>
    </row>
    <row r="32" spans="1:3" ht="15" customHeight="1">
      <c r="A32" s="48" t="s">
        <v>366</v>
      </c>
      <c r="B32" s="46" t="s">
        <v>98</v>
      </c>
      <c r="C32" s="127">
        <f>SUM(C30:C31)</f>
        <v>750000</v>
      </c>
    </row>
    <row r="33" spans="1:3" ht="15.75">
      <c r="A33" s="44" t="s">
        <v>99</v>
      </c>
      <c r="B33" s="42" t="s">
        <v>100</v>
      </c>
      <c r="C33" s="35">
        <v>2800000</v>
      </c>
    </row>
    <row r="34" spans="1:3" ht="15.75">
      <c r="A34" s="44" t="s">
        <v>101</v>
      </c>
      <c r="B34" s="42" t="s">
        <v>102</v>
      </c>
      <c r="C34" s="34">
        <v>0</v>
      </c>
    </row>
    <row r="35" spans="1:3" ht="15.75">
      <c r="A35" s="44" t="s">
        <v>344</v>
      </c>
      <c r="B35" s="42" t="s">
        <v>103</v>
      </c>
      <c r="C35" s="34">
        <v>1467000</v>
      </c>
    </row>
    <row r="36" spans="1:3" ht="15.75">
      <c r="A36" s="44" t="s">
        <v>104</v>
      </c>
      <c r="B36" s="42" t="s">
        <v>105</v>
      </c>
      <c r="C36" s="34">
        <v>1000000</v>
      </c>
    </row>
    <row r="37" spans="1:3" ht="15.75">
      <c r="A37" s="49" t="s">
        <v>345</v>
      </c>
      <c r="B37" s="42" t="s">
        <v>106</v>
      </c>
      <c r="C37" s="34"/>
    </row>
    <row r="38" spans="1:3" ht="15.75">
      <c r="A38" s="47" t="s">
        <v>107</v>
      </c>
      <c r="B38" s="42" t="s">
        <v>108</v>
      </c>
      <c r="C38" s="35"/>
    </row>
    <row r="39" spans="1:3" ht="15.75">
      <c r="A39" s="44" t="s">
        <v>346</v>
      </c>
      <c r="B39" s="42" t="s">
        <v>109</v>
      </c>
      <c r="C39" s="35">
        <v>5500000</v>
      </c>
    </row>
    <row r="40" spans="1:3" ht="15.75">
      <c r="A40" s="48" t="s">
        <v>322</v>
      </c>
      <c r="B40" s="46" t="s">
        <v>110</v>
      </c>
      <c r="C40" s="127">
        <f>SUM(C33:C39)</f>
        <v>10767000</v>
      </c>
    </row>
    <row r="41" spans="1:3" ht="15.75">
      <c r="A41" s="44" t="s">
        <v>111</v>
      </c>
      <c r="B41" s="42" t="s">
        <v>112</v>
      </c>
      <c r="C41" s="34"/>
    </row>
    <row r="42" spans="1:3" ht="15.75">
      <c r="A42" s="44" t="s">
        <v>113</v>
      </c>
      <c r="B42" s="42" t="s">
        <v>114</v>
      </c>
      <c r="C42" s="34">
        <v>50000</v>
      </c>
    </row>
    <row r="43" spans="1:3" ht="15.75">
      <c r="A43" s="48" t="s">
        <v>323</v>
      </c>
      <c r="B43" s="46" t="s">
        <v>115</v>
      </c>
      <c r="C43" s="34">
        <f>SUM(C42)</f>
        <v>50000</v>
      </c>
    </row>
    <row r="44" spans="1:3" ht="15.75">
      <c r="A44" s="44" t="s">
        <v>116</v>
      </c>
      <c r="B44" s="42" t="s">
        <v>117</v>
      </c>
      <c r="C44" s="34">
        <v>2800000</v>
      </c>
    </row>
    <row r="45" spans="1:3" ht="15.75">
      <c r="A45" s="44" t="s">
        <v>118</v>
      </c>
      <c r="B45" s="42" t="s">
        <v>119</v>
      </c>
      <c r="C45" s="34">
        <v>1000000</v>
      </c>
    </row>
    <row r="46" spans="1:3" ht="15.75">
      <c r="A46" s="44" t="s">
        <v>347</v>
      </c>
      <c r="B46" s="42" t="s">
        <v>120</v>
      </c>
      <c r="C46" s="34"/>
    </row>
    <row r="47" spans="1:3" ht="15.75">
      <c r="A47" s="44" t="s">
        <v>348</v>
      </c>
      <c r="B47" s="42" t="s">
        <v>121</v>
      </c>
      <c r="C47" s="34"/>
    </row>
    <row r="48" spans="1:3" ht="15.75">
      <c r="A48" s="44" t="s">
        <v>122</v>
      </c>
      <c r="B48" s="42" t="s">
        <v>123</v>
      </c>
      <c r="C48" s="34">
        <v>50000</v>
      </c>
    </row>
    <row r="49" spans="1:3" ht="15.75">
      <c r="A49" s="48" t="s">
        <v>324</v>
      </c>
      <c r="B49" s="46" t="s">
        <v>124</v>
      </c>
      <c r="C49" s="127">
        <f>SUM(C44:C48)</f>
        <v>3850000</v>
      </c>
    </row>
    <row r="50" spans="1:3" ht="15.75">
      <c r="A50" s="48" t="s">
        <v>325</v>
      </c>
      <c r="B50" s="46" t="s">
        <v>125</v>
      </c>
      <c r="C50" s="127">
        <f>+C49+C43+C40+C32+C29</f>
        <v>17937000</v>
      </c>
    </row>
    <row r="51" spans="1:3" ht="15.75">
      <c r="A51" s="50" t="s">
        <v>126</v>
      </c>
      <c r="B51" s="42" t="s">
        <v>127</v>
      </c>
      <c r="C51" s="34"/>
    </row>
    <row r="52" spans="1:3" ht="15.75">
      <c r="A52" s="50" t="s">
        <v>326</v>
      </c>
      <c r="B52" s="42" t="s">
        <v>128</v>
      </c>
      <c r="C52" s="34"/>
    </row>
    <row r="53" spans="1:3" ht="15.75">
      <c r="A53" s="51" t="s">
        <v>349</v>
      </c>
      <c r="B53" s="42" t="s">
        <v>129</v>
      </c>
      <c r="C53" s="34"/>
    </row>
    <row r="54" spans="1:3" ht="15.75">
      <c r="A54" s="51" t="s">
        <v>350</v>
      </c>
      <c r="B54" s="42" t="s">
        <v>130</v>
      </c>
      <c r="C54" s="34"/>
    </row>
    <row r="55" spans="1:3" ht="15.75">
      <c r="A55" s="51" t="s">
        <v>351</v>
      </c>
      <c r="B55" s="42" t="s">
        <v>131</v>
      </c>
      <c r="C55" s="34"/>
    </row>
    <row r="56" spans="1:3" ht="15.75">
      <c r="A56" s="50" t="s">
        <v>352</v>
      </c>
      <c r="B56" s="42" t="s">
        <v>132</v>
      </c>
      <c r="C56" s="34"/>
    </row>
    <row r="57" spans="1:3" ht="15.75">
      <c r="A57" s="50" t="s">
        <v>353</v>
      </c>
      <c r="B57" s="42" t="s">
        <v>133</v>
      </c>
      <c r="C57" s="34"/>
    </row>
    <row r="58" spans="1:3" ht="15.75">
      <c r="A58" s="50" t="s">
        <v>354</v>
      </c>
      <c r="B58" s="42" t="s">
        <v>134</v>
      </c>
      <c r="C58" s="34">
        <v>2954000</v>
      </c>
    </row>
    <row r="59" spans="1:3" ht="15.75">
      <c r="A59" s="52" t="s">
        <v>330</v>
      </c>
      <c r="B59" s="46" t="s">
        <v>135</v>
      </c>
      <c r="C59" s="127">
        <f>SUM(C51:C58)</f>
        <v>2954000</v>
      </c>
    </row>
    <row r="60" spans="1:3" ht="15.75">
      <c r="A60" s="53" t="s">
        <v>355</v>
      </c>
      <c r="B60" s="42" t="s">
        <v>136</v>
      </c>
      <c r="C60" s="34"/>
    </row>
    <row r="61" spans="1:3" ht="15.75">
      <c r="A61" s="53" t="s">
        <v>137</v>
      </c>
      <c r="B61" s="42" t="s">
        <v>138</v>
      </c>
      <c r="C61" s="34"/>
    </row>
    <row r="62" spans="1:3" ht="15.75">
      <c r="A62" s="53" t="s">
        <v>496</v>
      </c>
      <c r="B62" s="42" t="s">
        <v>139</v>
      </c>
      <c r="C62" s="34"/>
    </row>
    <row r="63" spans="1:3" ht="15.75">
      <c r="A63" s="53" t="s">
        <v>507</v>
      </c>
      <c r="B63" s="42" t="s">
        <v>140</v>
      </c>
      <c r="C63" s="34"/>
    </row>
    <row r="64" spans="1:3" ht="15.75">
      <c r="A64" s="53" t="s">
        <v>506</v>
      </c>
      <c r="B64" s="42" t="s">
        <v>141</v>
      </c>
      <c r="C64" s="34"/>
    </row>
    <row r="65" spans="1:3" ht="15.75">
      <c r="A65" s="53" t="s">
        <v>331</v>
      </c>
      <c r="B65" s="42" t="s">
        <v>142</v>
      </c>
      <c r="C65" s="34">
        <v>250000</v>
      </c>
    </row>
    <row r="66" spans="1:3" ht="15.75">
      <c r="A66" s="53" t="s">
        <v>497</v>
      </c>
      <c r="B66" s="42" t="s">
        <v>143</v>
      </c>
      <c r="C66" s="34"/>
    </row>
    <row r="67" spans="1:3" ht="15.75">
      <c r="A67" s="53" t="s">
        <v>508</v>
      </c>
      <c r="B67" s="42" t="s">
        <v>144</v>
      </c>
      <c r="C67" s="34"/>
    </row>
    <row r="68" spans="1:3" ht="15.75">
      <c r="A68" s="53" t="s">
        <v>145</v>
      </c>
      <c r="B68" s="42" t="s">
        <v>146</v>
      </c>
      <c r="C68" s="34"/>
    </row>
    <row r="69" spans="1:3" ht="15.75">
      <c r="A69" s="54" t="s">
        <v>147</v>
      </c>
      <c r="B69" s="42" t="s">
        <v>148</v>
      </c>
      <c r="C69" s="34"/>
    </row>
    <row r="70" spans="1:3" ht="15.75">
      <c r="A70" s="53" t="s">
        <v>356</v>
      </c>
      <c r="B70" s="42" t="s">
        <v>149</v>
      </c>
      <c r="C70" s="34">
        <v>120000</v>
      </c>
    </row>
    <row r="71" spans="1:3" ht="15.75">
      <c r="A71" s="54" t="s">
        <v>22</v>
      </c>
      <c r="B71" s="42" t="s">
        <v>509</v>
      </c>
      <c r="C71" s="34"/>
    </row>
    <row r="72" spans="1:3" ht="15.75">
      <c r="A72" s="54" t="s">
        <v>23</v>
      </c>
      <c r="B72" s="42" t="s">
        <v>509</v>
      </c>
      <c r="C72" s="34">
        <v>4826713</v>
      </c>
    </row>
    <row r="73" spans="1:3" ht="15.75">
      <c r="A73" s="52" t="s">
        <v>333</v>
      </c>
      <c r="B73" s="46" t="s">
        <v>150</v>
      </c>
      <c r="C73" s="127">
        <f>SUM(C65:C72)</f>
        <v>5196713</v>
      </c>
    </row>
    <row r="74" spans="1:3" ht="15.75">
      <c r="A74" s="55" t="s">
        <v>17</v>
      </c>
      <c r="B74" s="46"/>
      <c r="C74" s="34">
        <f>+C73+C59+C50+C25+C24</f>
        <v>32558421</v>
      </c>
    </row>
    <row r="75" spans="1:3" ht="15.75">
      <c r="A75" s="56" t="s">
        <v>151</v>
      </c>
      <c r="B75" s="42" t="s">
        <v>152</v>
      </c>
      <c r="C75" s="34"/>
    </row>
    <row r="76" spans="1:3" ht="15.75">
      <c r="A76" s="56" t="s">
        <v>357</v>
      </c>
      <c r="B76" s="42" t="s">
        <v>153</v>
      </c>
      <c r="C76" s="34"/>
    </row>
    <row r="77" spans="1:3" ht="15.75">
      <c r="A77" s="56" t="s">
        <v>154</v>
      </c>
      <c r="B77" s="42" t="s">
        <v>155</v>
      </c>
      <c r="C77" s="34"/>
    </row>
    <row r="78" spans="1:3" ht="15.75">
      <c r="A78" s="56" t="s">
        <v>156</v>
      </c>
      <c r="B78" s="42" t="s">
        <v>157</v>
      </c>
      <c r="C78" s="34">
        <v>8645150</v>
      </c>
    </row>
    <row r="79" spans="1:3" ht="15.75">
      <c r="A79" s="47" t="s">
        <v>158</v>
      </c>
      <c r="B79" s="42" t="s">
        <v>159</v>
      </c>
      <c r="C79" s="34"/>
    </row>
    <row r="80" spans="1:3" ht="15.75">
      <c r="A80" s="47" t="s">
        <v>160</v>
      </c>
      <c r="B80" s="42" t="s">
        <v>161</v>
      </c>
      <c r="C80" s="34"/>
    </row>
    <row r="81" spans="1:3" ht="15.75">
      <c r="A81" s="47" t="s">
        <v>162</v>
      </c>
      <c r="B81" s="42" t="s">
        <v>163</v>
      </c>
      <c r="C81" s="34">
        <v>2334191</v>
      </c>
    </row>
    <row r="82" spans="1:3" ht="15.75">
      <c r="A82" s="57" t="s">
        <v>334</v>
      </c>
      <c r="B82" s="46" t="s">
        <v>164</v>
      </c>
      <c r="C82" s="34">
        <f>SUM(C75:C81)</f>
        <v>10979341</v>
      </c>
    </row>
    <row r="83" spans="1:3" ht="15.75">
      <c r="A83" s="50" t="s">
        <v>165</v>
      </c>
      <c r="B83" s="42" t="s">
        <v>166</v>
      </c>
      <c r="C83" s="34">
        <v>35212515</v>
      </c>
    </row>
    <row r="84" spans="1:3" ht="15.75">
      <c r="A84" s="50" t="s">
        <v>167</v>
      </c>
      <c r="B84" s="42" t="s">
        <v>168</v>
      </c>
      <c r="C84" s="34"/>
    </row>
    <row r="85" spans="1:3" ht="15.75">
      <c r="A85" s="50" t="s">
        <v>528</v>
      </c>
      <c r="B85" s="42"/>
      <c r="C85" s="34"/>
    </row>
    <row r="86" spans="1:3" ht="15.75">
      <c r="A86" s="50" t="s">
        <v>529</v>
      </c>
      <c r="B86" s="42" t="s">
        <v>169</v>
      </c>
      <c r="C86" s="34">
        <v>9507377</v>
      </c>
    </row>
    <row r="87" spans="1:3" ht="15.75">
      <c r="A87" s="52" t="s">
        <v>335</v>
      </c>
      <c r="B87" s="46" t="s">
        <v>170</v>
      </c>
      <c r="C87" s="127">
        <f>SUM(C83:C86)</f>
        <v>44719892</v>
      </c>
    </row>
    <row r="88" spans="1:3" ht="15.75">
      <c r="A88" s="50" t="s">
        <v>498</v>
      </c>
      <c r="B88" s="42" t="s">
        <v>171</v>
      </c>
      <c r="C88" s="34"/>
    </row>
    <row r="89" spans="1:3" ht="15.75">
      <c r="A89" s="50" t="s">
        <v>499</v>
      </c>
      <c r="B89" s="42" t="s">
        <v>172</v>
      </c>
      <c r="C89" s="34"/>
    </row>
    <row r="90" spans="1:3" ht="15.75">
      <c r="A90" s="50" t="s">
        <v>500</v>
      </c>
      <c r="B90" s="42" t="s">
        <v>173</v>
      </c>
      <c r="C90" s="34"/>
    </row>
    <row r="91" spans="1:3" ht="15.75">
      <c r="A91" s="50" t="s">
        <v>358</v>
      </c>
      <c r="B91" s="42" t="s">
        <v>174</v>
      </c>
      <c r="C91" s="34"/>
    </row>
    <row r="92" spans="1:3" ht="15.75">
      <c r="A92" s="50" t="s">
        <v>501</v>
      </c>
      <c r="B92" s="42" t="s">
        <v>175</v>
      </c>
      <c r="C92" s="34"/>
    </row>
    <row r="93" spans="1:3" ht="15.75">
      <c r="A93" s="50" t="s">
        <v>502</v>
      </c>
      <c r="B93" s="42" t="s">
        <v>176</v>
      </c>
      <c r="C93" s="34"/>
    </row>
    <row r="94" spans="1:3" ht="15.75">
      <c r="A94" s="50" t="s">
        <v>177</v>
      </c>
      <c r="B94" s="42" t="s">
        <v>178</v>
      </c>
      <c r="C94" s="34"/>
    </row>
    <row r="95" spans="1:3" ht="15.75">
      <c r="A95" s="50" t="s">
        <v>359</v>
      </c>
      <c r="B95" s="42" t="s">
        <v>179</v>
      </c>
      <c r="C95" s="34"/>
    </row>
    <row r="96" spans="1:3" ht="15.75">
      <c r="A96" s="52" t="s">
        <v>336</v>
      </c>
      <c r="B96" s="46" t="s">
        <v>180</v>
      </c>
      <c r="C96" s="34"/>
    </row>
    <row r="97" spans="1:21" ht="15.75">
      <c r="A97" s="55" t="s">
        <v>16</v>
      </c>
      <c r="B97" s="46"/>
      <c r="C97" s="34">
        <f>+C96+C87+C82</f>
        <v>55699233</v>
      </c>
    </row>
    <row r="98" spans="1:21" ht="15.75">
      <c r="A98" s="58" t="s">
        <v>367</v>
      </c>
      <c r="B98" s="59" t="s">
        <v>181</v>
      </c>
      <c r="C98" s="127">
        <f>+C97+C74</f>
        <v>88257654</v>
      </c>
    </row>
    <row r="99" spans="1:21" ht="15.75">
      <c r="A99" s="50" t="s">
        <v>360</v>
      </c>
      <c r="B99" s="44" t="s">
        <v>182</v>
      </c>
      <c r="C99" s="13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3"/>
      <c r="U99" s="3"/>
    </row>
    <row r="100" spans="1:21" ht="15.75">
      <c r="A100" s="50" t="s">
        <v>183</v>
      </c>
      <c r="B100" s="44" t="s">
        <v>184</v>
      </c>
      <c r="C100" s="14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"/>
      <c r="U100" s="3"/>
    </row>
    <row r="101" spans="1:21" ht="15.75">
      <c r="A101" s="50" t="s">
        <v>361</v>
      </c>
      <c r="B101" s="44" t="s">
        <v>185</v>
      </c>
      <c r="C101" s="14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"/>
      <c r="U101" s="3"/>
    </row>
    <row r="102" spans="1:21" ht="15.75">
      <c r="A102" s="52" t="s">
        <v>337</v>
      </c>
      <c r="B102" s="48" t="s">
        <v>186</v>
      </c>
      <c r="C102" s="145">
        <f>SUM(C99:C101)</f>
        <v>0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3"/>
      <c r="U102" s="3"/>
    </row>
    <row r="103" spans="1:21" ht="15.75">
      <c r="A103" s="60" t="s">
        <v>362</v>
      </c>
      <c r="B103" s="44" t="s">
        <v>187</v>
      </c>
      <c r="C103" s="13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3"/>
      <c r="U103" s="3"/>
    </row>
    <row r="104" spans="1:21" ht="15.75">
      <c r="A104" s="60" t="s">
        <v>340</v>
      </c>
      <c r="B104" s="44" t="s">
        <v>188</v>
      </c>
      <c r="C104" s="13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3"/>
      <c r="U104" s="3"/>
    </row>
    <row r="105" spans="1:21" ht="15.75">
      <c r="A105" s="50" t="s">
        <v>189</v>
      </c>
      <c r="B105" s="44" t="s">
        <v>190</v>
      </c>
      <c r="C105" s="13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"/>
      <c r="U105" s="3"/>
    </row>
    <row r="106" spans="1:21" ht="15.75">
      <c r="A106" s="50" t="s">
        <v>363</v>
      </c>
      <c r="B106" s="44" t="s">
        <v>191</v>
      </c>
      <c r="C106" s="13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</row>
    <row r="107" spans="1:21" ht="15.75">
      <c r="A107" s="61" t="s">
        <v>338</v>
      </c>
      <c r="B107" s="48" t="s">
        <v>192</v>
      </c>
      <c r="C107" s="146">
        <f>SUM(C103:C106)</f>
        <v>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"/>
      <c r="U107" s="3"/>
    </row>
    <row r="108" spans="1:21" ht="15.75">
      <c r="A108" s="60" t="s">
        <v>193</v>
      </c>
      <c r="B108" s="44" t="s">
        <v>194</v>
      </c>
      <c r="C108" s="13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3"/>
      <c r="U108" s="3"/>
    </row>
    <row r="109" spans="1:21" ht="15.75">
      <c r="A109" s="60" t="s">
        <v>514</v>
      </c>
      <c r="B109" s="44" t="s">
        <v>195</v>
      </c>
      <c r="C109" s="135">
        <v>729242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3"/>
      <c r="U109" s="3"/>
    </row>
    <row r="110" spans="1:21" ht="15.75">
      <c r="A110" s="60" t="s">
        <v>196</v>
      </c>
      <c r="B110" s="44" t="s">
        <v>197</v>
      </c>
      <c r="C110" s="13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3"/>
      <c r="U110" s="3"/>
    </row>
    <row r="111" spans="1:21" ht="15.75">
      <c r="A111" s="60" t="s">
        <v>198</v>
      </c>
      <c r="B111" s="44" t="s">
        <v>199</v>
      </c>
      <c r="C111" s="13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3"/>
      <c r="U111" s="3"/>
    </row>
    <row r="112" spans="1:21" ht="15.75">
      <c r="A112" s="60" t="s">
        <v>200</v>
      </c>
      <c r="B112" s="44" t="s">
        <v>201</v>
      </c>
      <c r="C112" s="13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3"/>
      <c r="U112" s="3"/>
    </row>
    <row r="113" spans="1:21" ht="15.75">
      <c r="A113" s="60" t="s">
        <v>202</v>
      </c>
      <c r="B113" s="44" t="s">
        <v>203</v>
      </c>
      <c r="C113" s="13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3"/>
      <c r="U113" s="3"/>
    </row>
    <row r="114" spans="1:21" ht="15.75">
      <c r="A114" s="61" t="s">
        <v>339</v>
      </c>
      <c r="B114" s="48" t="s">
        <v>204</v>
      </c>
      <c r="C114" s="136">
        <f>SUM(C102,C107:C113)</f>
        <v>729242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3"/>
      <c r="U114" s="3"/>
    </row>
    <row r="115" spans="1:21" ht="15.75">
      <c r="A115" s="60" t="s">
        <v>205</v>
      </c>
      <c r="B115" s="44" t="s">
        <v>206</v>
      </c>
      <c r="C115" s="13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3"/>
      <c r="U115" s="3"/>
    </row>
    <row r="116" spans="1:21" ht="15.75">
      <c r="A116" s="50" t="s">
        <v>207</v>
      </c>
      <c r="B116" s="44" t="s">
        <v>208</v>
      </c>
      <c r="C116" s="13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"/>
      <c r="U116" s="3"/>
    </row>
    <row r="117" spans="1:21" ht="15.75">
      <c r="A117" s="60" t="s">
        <v>364</v>
      </c>
      <c r="B117" s="44" t="s">
        <v>209</v>
      </c>
      <c r="C117" s="13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3"/>
      <c r="U117" s="3"/>
    </row>
    <row r="118" spans="1:21" ht="15.75">
      <c r="A118" s="60" t="s">
        <v>341</v>
      </c>
      <c r="B118" s="44" t="s">
        <v>210</v>
      </c>
      <c r="C118" s="13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3"/>
      <c r="U118" s="3"/>
    </row>
    <row r="119" spans="1:21" ht="15.75">
      <c r="A119" s="61" t="s">
        <v>342</v>
      </c>
      <c r="B119" s="48" t="s">
        <v>211</v>
      </c>
      <c r="C119" s="13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3"/>
      <c r="U119" s="3"/>
    </row>
    <row r="120" spans="1:21" ht="15.75">
      <c r="A120" s="50" t="s">
        <v>212</v>
      </c>
      <c r="B120" s="44" t="s">
        <v>213</v>
      </c>
      <c r="C120" s="13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"/>
      <c r="U120" s="3"/>
    </row>
    <row r="121" spans="1:21" ht="15.75">
      <c r="A121" s="62" t="s">
        <v>368</v>
      </c>
      <c r="B121" s="63" t="s">
        <v>214</v>
      </c>
      <c r="C121" s="136">
        <f>SUM(C114:C120)</f>
        <v>729242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3"/>
      <c r="U121" s="3"/>
    </row>
    <row r="122" spans="1:21" ht="15.75">
      <c r="A122" s="29" t="s">
        <v>403</v>
      </c>
      <c r="B122" s="31"/>
      <c r="C122" s="138">
        <f>+C121+C98</f>
        <v>88986896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7.25">
      <c r="A123" s="19"/>
      <c r="B123" s="20"/>
      <c r="C123" s="141"/>
      <c r="D123" s="3"/>
      <c r="E123" s="139">
        <f>+bevételek!C105-kiadások!C122</f>
        <v>0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>
      <c r="B124" s="3"/>
      <c r="C124" s="1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>
      <c r="B125" s="3"/>
      <c r="C125" s="1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2: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2: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2: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2: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2: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2: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2: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2:2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2:2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2:2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2:2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2:2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2:2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2:2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2:2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2:2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2:2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2:2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2:2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2:2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2:2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2:2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2:2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2:2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2:2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2:2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2:2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2:2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2:2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2:2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2:2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2:2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2:2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2:2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2:2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2:2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2:2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2:2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2:2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2:2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2:2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2:2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2:2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</sheetData>
  <mergeCells count="2">
    <mergeCell ref="A1:C1"/>
    <mergeCell ref="A2:C2"/>
  </mergeCells>
  <phoneticPr fontId="8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92" fitToHeight="0" orientation="portrait" r:id="rId1"/>
  <headerFooter>
    <oddHeader xml:space="preserve">&amp;R2.sz.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6"/>
  <sheetViews>
    <sheetView tabSelected="1" zoomScale="86" zoomScaleNormal="86" workbookViewId="0">
      <selection sqref="A1:C1"/>
    </sheetView>
  </sheetViews>
  <sheetFormatPr defaultRowHeight="15"/>
  <cols>
    <col min="1" max="1" width="97.28515625" bestFit="1" customWidth="1"/>
    <col min="2" max="2" width="8" bestFit="1" customWidth="1"/>
    <col min="3" max="3" width="16.7109375" bestFit="1" customWidth="1"/>
  </cols>
  <sheetData>
    <row r="1" spans="1:3" ht="15.75">
      <c r="A1" s="172" t="s">
        <v>535</v>
      </c>
      <c r="B1" s="172"/>
      <c r="C1" s="172"/>
    </row>
    <row r="2" spans="1:3" ht="15.75">
      <c r="A2" s="171" t="s">
        <v>478</v>
      </c>
      <c r="B2" s="171"/>
      <c r="C2" s="171"/>
    </row>
    <row r="3" spans="1:3" ht="15.75">
      <c r="A3" s="36"/>
      <c r="B3" s="22"/>
      <c r="C3" s="22"/>
    </row>
    <row r="4" spans="1:3" ht="15.75" customHeight="1">
      <c r="A4" s="25" t="s">
        <v>25</v>
      </c>
      <c r="B4" s="22"/>
      <c r="C4" s="65"/>
    </row>
    <row r="5" spans="1:3" ht="31.5">
      <c r="A5" s="38" t="s">
        <v>52</v>
      </c>
      <c r="B5" s="39" t="s">
        <v>32</v>
      </c>
      <c r="C5" s="144" t="s">
        <v>433</v>
      </c>
    </row>
    <row r="6" spans="1:3" ht="15.75">
      <c r="A6" s="43" t="s">
        <v>483</v>
      </c>
      <c r="B6" s="47" t="s">
        <v>215</v>
      </c>
      <c r="C6" s="34">
        <v>975240</v>
      </c>
    </row>
    <row r="7" spans="1:3" ht="15.75">
      <c r="A7" s="43" t="s">
        <v>484</v>
      </c>
      <c r="B7" s="47" t="s">
        <v>215</v>
      </c>
      <c r="C7" s="34">
        <v>928000</v>
      </c>
    </row>
    <row r="8" spans="1:3" ht="15.75">
      <c r="A8" s="43" t="s">
        <v>485</v>
      </c>
      <c r="B8" s="47" t="s">
        <v>215</v>
      </c>
      <c r="C8" s="34">
        <v>364389</v>
      </c>
    </row>
    <row r="9" spans="1:3" ht="15.75">
      <c r="A9" s="43" t="s">
        <v>486</v>
      </c>
      <c r="B9" s="47" t="s">
        <v>215</v>
      </c>
      <c r="C9" s="34">
        <v>887570</v>
      </c>
    </row>
    <row r="10" spans="1:3" ht="15.75">
      <c r="A10" s="43" t="s">
        <v>487</v>
      </c>
      <c r="B10" s="47" t="s">
        <v>215</v>
      </c>
      <c r="C10" s="34">
        <v>5000000</v>
      </c>
    </row>
    <row r="11" spans="1:3" ht="15.75">
      <c r="A11" s="43" t="s">
        <v>503</v>
      </c>
      <c r="B11" s="47" t="s">
        <v>215</v>
      </c>
      <c r="C11" s="34">
        <v>5100</v>
      </c>
    </row>
    <row r="12" spans="1:3" ht="15.75">
      <c r="A12" s="43" t="s">
        <v>511</v>
      </c>
      <c r="B12" s="47" t="s">
        <v>215</v>
      </c>
      <c r="C12" s="34">
        <v>0</v>
      </c>
    </row>
    <row r="13" spans="1:3" ht="15.75">
      <c r="A13" s="43" t="s">
        <v>521</v>
      </c>
      <c r="B13" s="47" t="s">
        <v>215</v>
      </c>
      <c r="C13" s="34">
        <v>954500</v>
      </c>
    </row>
    <row r="14" spans="1:3" ht="15.75">
      <c r="A14" s="44" t="s">
        <v>520</v>
      </c>
      <c r="B14" s="47" t="s">
        <v>216</v>
      </c>
      <c r="C14" s="34">
        <v>3068800</v>
      </c>
    </row>
    <row r="15" spans="1:3" ht="15.75">
      <c r="A15" s="44" t="s">
        <v>512</v>
      </c>
      <c r="B15" s="47" t="s">
        <v>216</v>
      </c>
      <c r="C15" s="34">
        <v>4250000</v>
      </c>
    </row>
    <row r="16" spans="1:3" ht="15.75">
      <c r="A16" s="44" t="s">
        <v>488</v>
      </c>
      <c r="B16" s="47" t="s">
        <v>217</v>
      </c>
      <c r="C16" s="34">
        <v>1800000</v>
      </c>
    </row>
    <row r="17" spans="1:3" ht="15.75">
      <c r="A17" s="44" t="s">
        <v>522</v>
      </c>
      <c r="B17" s="47" t="s">
        <v>218</v>
      </c>
      <c r="C17" s="34"/>
    </row>
    <row r="18" spans="1:3" ht="15.75">
      <c r="A18" s="44" t="s">
        <v>523</v>
      </c>
      <c r="B18" s="47" t="s">
        <v>219</v>
      </c>
      <c r="C18" s="34"/>
    </row>
    <row r="19" spans="1:3" ht="15.75">
      <c r="A19" s="48" t="s">
        <v>406</v>
      </c>
      <c r="B19" s="57" t="s">
        <v>220</v>
      </c>
      <c r="C19" s="127">
        <f>SUM(C6:C18)</f>
        <v>18233599</v>
      </c>
    </row>
    <row r="20" spans="1:3" ht="15.75">
      <c r="A20" s="44" t="s">
        <v>221</v>
      </c>
      <c r="B20" s="47" t="s">
        <v>222</v>
      </c>
      <c r="C20" s="34"/>
    </row>
    <row r="21" spans="1:3" ht="15.75">
      <c r="A21" s="44" t="s">
        <v>223</v>
      </c>
      <c r="B21" s="47" t="s">
        <v>224</v>
      </c>
      <c r="C21" s="34"/>
    </row>
    <row r="22" spans="1:3" ht="15.75">
      <c r="A22" s="44" t="s">
        <v>369</v>
      </c>
      <c r="B22" s="47" t="s">
        <v>225</v>
      </c>
      <c r="C22" s="34"/>
    </row>
    <row r="23" spans="1:3" ht="15.75">
      <c r="A23" s="44" t="s">
        <v>370</v>
      </c>
      <c r="B23" s="47" t="s">
        <v>226</v>
      </c>
      <c r="C23" s="34"/>
    </row>
    <row r="24" spans="1:3" ht="15.75">
      <c r="A24" s="44" t="s">
        <v>371</v>
      </c>
      <c r="B24" s="47" t="s">
        <v>227</v>
      </c>
      <c r="C24" s="34">
        <v>244590</v>
      </c>
    </row>
    <row r="25" spans="1:3" ht="16.5" customHeight="1">
      <c r="A25" s="48" t="s">
        <v>407</v>
      </c>
      <c r="B25" s="57" t="s">
        <v>228</v>
      </c>
      <c r="C25" s="127">
        <f>SUM(C19:C24)</f>
        <v>18478189</v>
      </c>
    </row>
    <row r="26" spans="1:3" ht="15.75">
      <c r="A26" s="44" t="s">
        <v>375</v>
      </c>
      <c r="B26" s="47" t="s">
        <v>237</v>
      </c>
      <c r="C26" s="34"/>
    </row>
    <row r="27" spans="1:3" ht="15.75">
      <c r="A27" s="44" t="s">
        <v>376</v>
      </c>
      <c r="B27" s="47" t="s">
        <v>238</v>
      </c>
      <c r="C27" s="34"/>
    </row>
    <row r="28" spans="1:3" ht="15.75">
      <c r="A28" s="48" t="s">
        <v>409</v>
      </c>
      <c r="B28" s="57" t="s">
        <v>239</v>
      </c>
      <c r="C28" s="34"/>
    </row>
    <row r="29" spans="1:3" ht="15.75">
      <c r="A29" s="44" t="s">
        <v>377</v>
      </c>
      <c r="B29" s="47" t="s">
        <v>240</v>
      </c>
      <c r="C29" s="34"/>
    </row>
    <row r="30" spans="1:3" ht="15.75">
      <c r="A30" s="44" t="s">
        <v>378</v>
      </c>
      <c r="B30" s="47" t="s">
        <v>241</v>
      </c>
      <c r="C30" s="34"/>
    </row>
    <row r="31" spans="1:3" ht="15.75">
      <c r="A31" s="44" t="s">
        <v>379</v>
      </c>
      <c r="B31" s="47" t="s">
        <v>242</v>
      </c>
      <c r="C31" s="34">
        <v>700000</v>
      </c>
    </row>
    <row r="32" spans="1:3" ht="15.75">
      <c r="A32" s="44" t="s">
        <v>380</v>
      </c>
      <c r="B32" s="47" t="s">
        <v>243</v>
      </c>
      <c r="C32" s="34"/>
    </row>
    <row r="33" spans="1:3" ht="15.75">
      <c r="A33" s="44" t="s">
        <v>381</v>
      </c>
      <c r="B33" s="47" t="s">
        <v>244</v>
      </c>
      <c r="C33" s="34"/>
    </row>
    <row r="34" spans="1:3" ht="15.75">
      <c r="A34" s="44" t="s">
        <v>245</v>
      </c>
      <c r="B34" s="47" t="s">
        <v>246</v>
      </c>
      <c r="C34" s="34"/>
    </row>
    <row r="35" spans="1:3" ht="15.75">
      <c r="A35" s="44" t="s">
        <v>382</v>
      </c>
      <c r="B35" s="47" t="s">
        <v>247</v>
      </c>
      <c r="C35" s="34">
        <v>4500000</v>
      </c>
    </row>
    <row r="36" spans="1:3" ht="15.75">
      <c r="A36" s="44" t="s">
        <v>383</v>
      </c>
      <c r="B36" s="47" t="s">
        <v>248</v>
      </c>
      <c r="C36" s="34">
        <v>0</v>
      </c>
    </row>
    <row r="37" spans="1:3" ht="15.75">
      <c r="A37" s="48" t="s">
        <v>410</v>
      </c>
      <c r="B37" s="57" t="s">
        <v>249</v>
      </c>
      <c r="C37" s="34">
        <f>SUM(C32:C36)</f>
        <v>4500000</v>
      </c>
    </row>
    <row r="38" spans="1:3" ht="15.75">
      <c r="A38" s="44" t="s">
        <v>384</v>
      </c>
      <c r="B38" s="47" t="s">
        <v>250</v>
      </c>
      <c r="C38" s="34">
        <v>2000</v>
      </c>
    </row>
    <row r="39" spans="1:3" ht="15.75">
      <c r="A39" s="48" t="s">
        <v>411</v>
      </c>
      <c r="B39" s="57" t="s">
        <v>251</v>
      </c>
      <c r="C39" s="127">
        <f>+C38+C37+C31+C30+C29+C28</f>
        <v>5202000</v>
      </c>
    </row>
    <row r="40" spans="1:3" ht="15.75">
      <c r="A40" s="50" t="s">
        <v>252</v>
      </c>
      <c r="B40" s="47" t="s">
        <v>253</v>
      </c>
      <c r="C40" s="34"/>
    </row>
    <row r="41" spans="1:3" ht="15.75">
      <c r="A41" s="50" t="s">
        <v>385</v>
      </c>
      <c r="B41" s="47" t="s">
        <v>254</v>
      </c>
      <c r="C41" s="34"/>
    </row>
    <row r="42" spans="1:3" ht="15.75">
      <c r="A42" s="50" t="s">
        <v>386</v>
      </c>
      <c r="B42" s="47" t="s">
        <v>255</v>
      </c>
      <c r="C42" s="34"/>
    </row>
    <row r="43" spans="1:3" ht="15.75">
      <c r="A43" s="50" t="s">
        <v>387</v>
      </c>
      <c r="B43" s="47" t="s">
        <v>256</v>
      </c>
      <c r="C43" s="34">
        <v>6309072</v>
      </c>
    </row>
    <row r="44" spans="1:3" ht="15.75">
      <c r="A44" s="50" t="s">
        <v>257</v>
      </c>
      <c r="B44" s="47" t="s">
        <v>258</v>
      </c>
      <c r="C44" s="34"/>
    </row>
    <row r="45" spans="1:3" ht="15.75">
      <c r="A45" s="50" t="s">
        <v>519</v>
      </c>
      <c r="B45" s="47" t="s">
        <v>259</v>
      </c>
      <c r="C45" s="35">
        <v>1347048</v>
      </c>
    </row>
    <row r="46" spans="1:3" ht="15.75">
      <c r="A46" s="50" t="s">
        <v>260</v>
      </c>
      <c r="B46" s="47" t="s">
        <v>261</v>
      </c>
      <c r="C46" s="34"/>
    </row>
    <row r="47" spans="1:3" ht="15.75">
      <c r="A47" s="50" t="s">
        <v>388</v>
      </c>
      <c r="B47" s="47" t="s">
        <v>262</v>
      </c>
      <c r="C47" s="34">
        <v>16000</v>
      </c>
    </row>
    <row r="48" spans="1:3" ht="15.75">
      <c r="A48" s="50" t="s">
        <v>389</v>
      </c>
      <c r="B48" s="47" t="s">
        <v>263</v>
      </c>
      <c r="C48" s="34"/>
    </row>
    <row r="49" spans="1:3" ht="15.75">
      <c r="A49" s="50" t="s">
        <v>390</v>
      </c>
      <c r="B49" s="47" t="s">
        <v>524</v>
      </c>
      <c r="C49" s="34"/>
    </row>
    <row r="50" spans="1:3" ht="15.75">
      <c r="A50" s="52" t="s">
        <v>412</v>
      </c>
      <c r="B50" s="57" t="s">
        <v>264</v>
      </c>
      <c r="C50" s="127">
        <f>SUM(C41:C49)</f>
        <v>7672120</v>
      </c>
    </row>
    <row r="51" spans="1:3" ht="15.75">
      <c r="A51" s="50" t="s">
        <v>273</v>
      </c>
      <c r="B51" s="47" t="s">
        <v>274</v>
      </c>
      <c r="C51" s="34"/>
    </row>
    <row r="52" spans="1:3" ht="15.75">
      <c r="A52" s="44" t="s">
        <v>394</v>
      </c>
      <c r="B52" s="47" t="s">
        <v>275</v>
      </c>
      <c r="C52" s="34"/>
    </row>
    <row r="53" spans="1:3" ht="15.75">
      <c r="A53" s="50" t="s">
        <v>395</v>
      </c>
      <c r="B53" s="47" t="s">
        <v>525</v>
      </c>
      <c r="C53" s="34"/>
    </row>
    <row r="54" spans="1:3" ht="15.75">
      <c r="A54" s="48" t="s">
        <v>414</v>
      </c>
      <c r="B54" s="57" t="s">
        <v>276</v>
      </c>
      <c r="C54" s="34">
        <f>SUM(C53)</f>
        <v>0</v>
      </c>
    </row>
    <row r="55" spans="1:3" ht="15.75">
      <c r="A55" s="55" t="s">
        <v>17</v>
      </c>
      <c r="B55" s="126"/>
      <c r="C55" s="34">
        <f>C54+C50+C39+C25</f>
        <v>31352309</v>
      </c>
    </row>
    <row r="56" spans="1:3" ht="15.75">
      <c r="A56" s="44" t="s">
        <v>229</v>
      </c>
      <c r="B56" s="47" t="s">
        <v>230</v>
      </c>
      <c r="C56" s="34"/>
    </row>
    <row r="57" spans="1:3" ht="15.75">
      <c r="A57" s="44" t="s">
        <v>231</v>
      </c>
      <c r="B57" s="47" t="s">
        <v>232</v>
      </c>
      <c r="C57" s="34"/>
    </row>
    <row r="58" spans="1:3" ht="15.75">
      <c r="A58" s="44" t="s">
        <v>372</v>
      </c>
      <c r="B58" s="47" t="s">
        <v>233</v>
      </c>
      <c r="C58" s="34"/>
    </row>
    <row r="59" spans="1:3" ht="15.75">
      <c r="A59" s="44" t="s">
        <v>373</v>
      </c>
      <c r="B59" s="47" t="s">
        <v>234</v>
      </c>
      <c r="C59" s="34"/>
    </row>
    <row r="60" spans="1:3" ht="15.75">
      <c r="A60" s="44" t="s">
        <v>374</v>
      </c>
      <c r="B60" s="47" t="s">
        <v>235</v>
      </c>
      <c r="C60" s="34"/>
    </row>
    <row r="61" spans="1:3" ht="15.75">
      <c r="A61" s="48" t="s">
        <v>408</v>
      </c>
      <c r="B61" s="57" t="s">
        <v>236</v>
      </c>
      <c r="C61" s="34">
        <f>SUM(C56:C60)</f>
        <v>0</v>
      </c>
    </row>
    <row r="62" spans="1:3" ht="15.75">
      <c r="A62" s="50" t="s">
        <v>391</v>
      </c>
      <c r="B62" s="47" t="s">
        <v>265</v>
      </c>
      <c r="C62" s="34"/>
    </row>
    <row r="63" spans="1:3" ht="15.75">
      <c r="A63" s="50" t="s">
        <v>392</v>
      </c>
      <c r="B63" s="47" t="s">
        <v>266</v>
      </c>
      <c r="C63" s="34"/>
    </row>
    <row r="64" spans="1:3" ht="15.75">
      <c r="A64" s="50" t="s">
        <v>267</v>
      </c>
      <c r="B64" s="47" t="s">
        <v>268</v>
      </c>
      <c r="C64" s="34"/>
    </row>
    <row r="65" spans="1:3" ht="15.75">
      <c r="A65" s="50" t="s">
        <v>393</v>
      </c>
      <c r="B65" s="47" t="s">
        <v>269</v>
      </c>
      <c r="C65" s="34"/>
    </row>
    <row r="66" spans="1:3" ht="15.75">
      <c r="A66" s="50" t="s">
        <v>270</v>
      </c>
      <c r="B66" s="47" t="s">
        <v>271</v>
      </c>
      <c r="C66" s="34"/>
    </row>
    <row r="67" spans="1:3" ht="15.75">
      <c r="A67" s="48" t="s">
        <v>413</v>
      </c>
      <c r="B67" s="57" t="s">
        <v>272</v>
      </c>
      <c r="C67" s="127"/>
    </row>
    <row r="68" spans="1:3" ht="15.75">
      <c r="A68" s="50" t="s">
        <v>277</v>
      </c>
      <c r="B68" s="47" t="s">
        <v>278</v>
      </c>
      <c r="C68" s="34"/>
    </row>
    <row r="69" spans="1:3" ht="15.75">
      <c r="A69" s="44" t="s">
        <v>475</v>
      </c>
      <c r="B69" s="47" t="s">
        <v>279</v>
      </c>
      <c r="C69" s="34"/>
    </row>
    <row r="70" spans="1:3" ht="15.75">
      <c r="A70" s="50" t="s">
        <v>396</v>
      </c>
      <c r="B70" s="47" t="s">
        <v>280</v>
      </c>
      <c r="C70" s="34"/>
    </row>
    <row r="71" spans="1:3" ht="15.75">
      <c r="A71" s="50" t="s">
        <v>473</v>
      </c>
      <c r="B71" s="47" t="s">
        <v>474</v>
      </c>
      <c r="C71" s="34"/>
    </row>
    <row r="72" spans="1:3" ht="15.75">
      <c r="A72" s="50" t="s">
        <v>476</v>
      </c>
      <c r="B72" s="47" t="s">
        <v>477</v>
      </c>
      <c r="C72" s="34"/>
    </row>
    <row r="73" spans="1:3" ht="15.75">
      <c r="A73" s="48" t="s">
        <v>416</v>
      </c>
      <c r="B73" s="57" t="s">
        <v>281</v>
      </c>
      <c r="C73" s="127"/>
    </row>
    <row r="74" spans="1:3" ht="15.75">
      <c r="A74" s="55" t="s">
        <v>16</v>
      </c>
      <c r="B74" s="66"/>
      <c r="C74" s="34">
        <f>+C73+C67+C61</f>
        <v>0</v>
      </c>
    </row>
    <row r="75" spans="1:3" ht="15.75">
      <c r="A75" s="67" t="s">
        <v>415</v>
      </c>
      <c r="B75" s="58" t="s">
        <v>282</v>
      </c>
      <c r="C75" s="127">
        <f>+C74+C55</f>
        <v>31352309</v>
      </c>
    </row>
    <row r="76" spans="1:3" ht="15.75">
      <c r="A76" s="68" t="s">
        <v>20</v>
      </c>
      <c r="B76" s="69"/>
      <c r="C76" s="34"/>
    </row>
    <row r="77" spans="1:3" ht="15.75">
      <c r="A77" s="68" t="s">
        <v>21</v>
      </c>
      <c r="B77" s="69"/>
      <c r="C77" s="34"/>
    </row>
    <row r="78" spans="1:3" ht="17.25" customHeight="1">
      <c r="A78" s="60" t="s">
        <v>397</v>
      </c>
      <c r="B78" s="44" t="s">
        <v>283</v>
      </c>
      <c r="C78" s="34"/>
    </row>
    <row r="79" spans="1:3" ht="15.75">
      <c r="A79" s="50" t="s">
        <v>284</v>
      </c>
      <c r="B79" s="44" t="s">
        <v>285</v>
      </c>
      <c r="C79" s="34"/>
    </row>
    <row r="80" spans="1:3" ht="15.75">
      <c r="A80" s="60" t="s">
        <v>398</v>
      </c>
      <c r="B80" s="44" t="s">
        <v>286</v>
      </c>
      <c r="C80" s="34"/>
    </row>
    <row r="81" spans="1:3" ht="15.75">
      <c r="A81" s="52" t="s">
        <v>417</v>
      </c>
      <c r="B81" s="48" t="s">
        <v>287</v>
      </c>
      <c r="C81" s="127">
        <f>SUM(C78:C80)</f>
        <v>0</v>
      </c>
    </row>
    <row r="82" spans="1:3" ht="15.75">
      <c r="A82" s="50" t="s">
        <v>399</v>
      </c>
      <c r="B82" s="44" t="s">
        <v>288</v>
      </c>
      <c r="C82" s="34"/>
    </row>
    <row r="83" spans="1:3" ht="15.75">
      <c r="A83" s="60" t="s">
        <v>289</v>
      </c>
      <c r="B83" s="44" t="s">
        <v>290</v>
      </c>
      <c r="C83" s="34"/>
    </row>
    <row r="84" spans="1:3" ht="15.75">
      <c r="A84" s="50" t="s">
        <v>400</v>
      </c>
      <c r="B84" s="44" t="s">
        <v>291</v>
      </c>
      <c r="C84" s="34"/>
    </row>
    <row r="85" spans="1:3" ht="16.5" customHeight="1">
      <c r="A85" s="60" t="s">
        <v>292</v>
      </c>
      <c r="B85" s="44" t="s">
        <v>293</v>
      </c>
      <c r="C85" s="34"/>
    </row>
    <row r="86" spans="1:3" ht="15.75">
      <c r="A86" s="61" t="s">
        <v>418</v>
      </c>
      <c r="B86" s="48" t="s">
        <v>294</v>
      </c>
      <c r="C86" s="34">
        <f>SUM(C82:C85)</f>
        <v>0</v>
      </c>
    </row>
    <row r="87" spans="1:3" ht="15.75">
      <c r="A87" s="44" t="s">
        <v>526</v>
      </c>
      <c r="B87" s="44" t="s">
        <v>295</v>
      </c>
      <c r="C87" s="34">
        <v>8271474</v>
      </c>
    </row>
    <row r="88" spans="1:3" ht="15.75">
      <c r="A88" s="44" t="s">
        <v>19</v>
      </c>
      <c r="B88" s="44" t="s">
        <v>295</v>
      </c>
      <c r="C88" s="34">
        <v>0</v>
      </c>
    </row>
    <row r="89" spans="1:3" ht="15.75">
      <c r="A89" s="44" t="s">
        <v>515</v>
      </c>
      <c r="B89" s="44" t="s">
        <v>295</v>
      </c>
      <c r="C89" s="34">
        <v>0</v>
      </c>
    </row>
    <row r="90" spans="1:3" ht="15.75">
      <c r="A90" s="44" t="s">
        <v>18</v>
      </c>
      <c r="B90" s="44" t="s">
        <v>296</v>
      </c>
      <c r="C90" s="34">
        <v>49363113</v>
      </c>
    </row>
    <row r="91" spans="1:3" ht="15.75">
      <c r="A91" s="48" t="s">
        <v>419</v>
      </c>
      <c r="B91" s="48" t="s">
        <v>297</v>
      </c>
      <c r="C91" s="127">
        <f>SUM(C87:C90)</f>
        <v>57634587</v>
      </c>
    </row>
    <row r="92" spans="1:3" ht="15.75">
      <c r="A92" s="60" t="s">
        <v>298</v>
      </c>
      <c r="B92" s="44" t="s">
        <v>299</v>
      </c>
      <c r="C92" s="34"/>
    </row>
    <row r="93" spans="1:3" ht="15.75">
      <c r="A93" s="60" t="s">
        <v>300</v>
      </c>
      <c r="B93" s="44" t="s">
        <v>301</v>
      </c>
      <c r="C93" s="34"/>
    </row>
    <row r="94" spans="1:3" ht="15.75">
      <c r="A94" s="60" t="s">
        <v>302</v>
      </c>
      <c r="B94" s="44" t="s">
        <v>303</v>
      </c>
      <c r="C94" s="34"/>
    </row>
    <row r="95" spans="1:3" ht="15.75">
      <c r="A95" s="60" t="s">
        <v>304</v>
      </c>
      <c r="B95" s="44" t="s">
        <v>305</v>
      </c>
      <c r="C95" s="34" t="s">
        <v>513</v>
      </c>
    </row>
    <row r="96" spans="1:3" ht="15.75">
      <c r="A96" s="50" t="s">
        <v>401</v>
      </c>
      <c r="B96" s="44" t="s">
        <v>306</v>
      </c>
      <c r="C96" s="34"/>
    </row>
    <row r="97" spans="1:3" ht="15.75">
      <c r="A97" s="52" t="s">
        <v>420</v>
      </c>
      <c r="B97" s="48" t="s">
        <v>307</v>
      </c>
      <c r="C97" s="34">
        <f>SUM(C81,C86,C91:C96)</f>
        <v>57634587</v>
      </c>
    </row>
    <row r="98" spans="1:3" ht="15.75">
      <c r="A98" s="50" t="s">
        <v>308</v>
      </c>
      <c r="B98" s="44" t="s">
        <v>309</v>
      </c>
      <c r="C98" s="34"/>
    </row>
    <row r="99" spans="1:3" ht="15.75">
      <c r="A99" s="50" t="s">
        <v>310</v>
      </c>
      <c r="B99" s="44" t="s">
        <v>311</v>
      </c>
      <c r="C99" s="34"/>
    </row>
    <row r="100" spans="1:3" ht="15.75">
      <c r="A100" s="60" t="s">
        <v>312</v>
      </c>
      <c r="B100" s="44" t="s">
        <v>313</v>
      </c>
      <c r="C100" s="34"/>
    </row>
    <row r="101" spans="1:3" ht="15.75">
      <c r="A101" s="60" t="s">
        <v>402</v>
      </c>
      <c r="B101" s="44" t="s">
        <v>314</v>
      </c>
      <c r="C101" s="34"/>
    </row>
    <row r="102" spans="1:3" ht="15.75">
      <c r="A102" s="61" t="s">
        <v>421</v>
      </c>
      <c r="B102" s="48" t="s">
        <v>315</v>
      </c>
      <c r="C102" s="34"/>
    </row>
    <row r="103" spans="1:3" ht="15.75">
      <c r="A103" s="52" t="s">
        <v>316</v>
      </c>
      <c r="B103" s="48" t="s">
        <v>317</v>
      </c>
      <c r="C103" s="34"/>
    </row>
    <row r="104" spans="1:3" ht="15.75">
      <c r="A104" s="62" t="s">
        <v>422</v>
      </c>
      <c r="B104" s="63" t="s">
        <v>318</v>
      </c>
      <c r="C104" s="127">
        <f>SUM(C97:C103)</f>
        <v>57634587</v>
      </c>
    </row>
    <row r="105" spans="1:3" ht="15.75">
      <c r="A105" s="29" t="s">
        <v>404</v>
      </c>
      <c r="B105" s="31"/>
      <c r="C105" s="127">
        <f>+C104+C75</f>
        <v>88986896</v>
      </c>
    </row>
    <row r="106" spans="1:3">
      <c r="C106" s="142"/>
    </row>
  </sheetData>
  <mergeCells count="2">
    <mergeCell ref="A1:C1"/>
    <mergeCell ref="A2:C2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&amp;R3.sz.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5"/>
  <sheetViews>
    <sheetView topLeftCell="A31" zoomScaleNormal="100" workbookViewId="0">
      <selection sqref="A1:B1"/>
    </sheetView>
  </sheetViews>
  <sheetFormatPr defaultRowHeight="15"/>
  <cols>
    <col min="1" max="1" width="84.28515625" bestFit="1" customWidth="1"/>
    <col min="2" max="2" width="28.42578125" bestFit="1" customWidth="1"/>
  </cols>
  <sheetData>
    <row r="1" spans="1:2" ht="15.75">
      <c r="A1" s="172" t="s">
        <v>536</v>
      </c>
      <c r="B1" s="173"/>
    </row>
    <row r="2" spans="1:2" ht="15.75">
      <c r="A2" s="171" t="s">
        <v>15</v>
      </c>
      <c r="B2" s="177"/>
    </row>
    <row r="3" spans="1:2" ht="15.75">
      <c r="A3" s="71"/>
      <c r="B3" s="22"/>
    </row>
    <row r="4" spans="1:2" ht="15.75">
      <c r="A4" s="71"/>
      <c r="B4" s="22"/>
    </row>
    <row r="5" spans="1:2" ht="31.5">
      <c r="A5" s="72" t="s">
        <v>14</v>
      </c>
      <c r="B5" s="72" t="s">
        <v>530</v>
      </c>
    </row>
    <row r="6" spans="1:2" ht="15.75">
      <c r="A6" s="73" t="s">
        <v>423</v>
      </c>
      <c r="B6" s="74"/>
    </row>
    <row r="7" spans="1:2" ht="15.75">
      <c r="A7" s="73" t="s">
        <v>424</v>
      </c>
      <c r="B7" s="74"/>
    </row>
    <row r="8" spans="1:2" ht="15.75">
      <c r="A8" s="73" t="s">
        <v>425</v>
      </c>
      <c r="B8" s="74"/>
    </row>
    <row r="9" spans="1:2" ht="15.75">
      <c r="A9" s="73" t="s">
        <v>426</v>
      </c>
      <c r="B9" s="74"/>
    </row>
    <row r="10" spans="1:2" ht="15.75">
      <c r="A10" s="72" t="s">
        <v>9</v>
      </c>
      <c r="B10" s="74"/>
    </row>
    <row r="11" spans="1:2" ht="15.75">
      <c r="A11" s="73" t="s">
        <v>427</v>
      </c>
      <c r="B11" s="74"/>
    </row>
    <row r="12" spans="1:2" ht="31.5">
      <c r="A12" s="73" t="s">
        <v>428</v>
      </c>
      <c r="B12" s="74"/>
    </row>
    <row r="13" spans="1:2" ht="15.75">
      <c r="A13" s="73" t="s">
        <v>429</v>
      </c>
      <c r="B13" s="74"/>
    </row>
    <row r="14" spans="1:2" ht="15.75">
      <c r="A14" s="73" t="s">
        <v>430</v>
      </c>
      <c r="B14" s="74"/>
    </row>
    <row r="15" spans="1:2" ht="15.75">
      <c r="A15" s="73" t="s">
        <v>431</v>
      </c>
      <c r="B15" s="74">
        <v>1</v>
      </c>
    </row>
    <row r="16" spans="1:2" ht="15.75">
      <c r="A16" s="73" t="s">
        <v>432</v>
      </c>
      <c r="B16" s="74"/>
    </row>
    <row r="17" spans="1:2" ht="15.75">
      <c r="A17" s="73" t="s">
        <v>466</v>
      </c>
      <c r="B17" s="74"/>
    </row>
    <row r="18" spans="1:2" ht="15.75">
      <c r="A18" s="73" t="s">
        <v>467</v>
      </c>
      <c r="B18" s="74"/>
    </row>
    <row r="19" spans="1:2" ht="15.75">
      <c r="A19" s="72" t="s">
        <v>10</v>
      </c>
      <c r="B19" s="75">
        <f>SUM(B15:B18)</f>
        <v>1</v>
      </c>
    </row>
    <row r="20" spans="1:2" ht="31.5">
      <c r="A20" s="73" t="s">
        <v>0</v>
      </c>
      <c r="B20" s="74"/>
    </row>
    <row r="21" spans="1:2" ht="15.75">
      <c r="A21" s="73" t="s">
        <v>1</v>
      </c>
      <c r="B21" s="74"/>
    </row>
    <row r="22" spans="1:2" ht="15.75">
      <c r="A22" s="73" t="s">
        <v>2</v>
      </c>
      <c r="B22" s="74">
        <v>4</v>
      </c>
    </row>
    <row r="23" spans="1:2" ht="15.75">
      <c r="A23" s="72" t="s">
        <v>11</v>
      </c>
      <c r="B23" s="75"/>
    </row>
    <row r="24" spans="1:2" ht="15.75">
      <c r="A24" s="73" t="s">
        <v>3</v>
      </c>
      <c r="B24" s="74">
        <v>1</v>
      </c>
    </row>
    <row r="25" spans="1:2" ht="15.75">
      <c r="A25" s="73" t="s">
        <v>4</v>
      </c>
      <c r="B25" s="74"/>
    </row>
    <row r="26" spans="1:2" ht="15.75">
      <c r="A26" s="73" t="s">
        <v>460</v>
      </c>
      <c r="B26" s="74"/>
    </row>
    <row r="27" spans="1:2" ht="15.75">
      <c r="A27" s="72" t="s">
        <v>12</v>
      </c>
      <c r="B27" s="74"/>
    </row>
    <row r="28" spans="1:2" ht="31.5">
      <c r="A28" s="72" t="s">
        <v>13</v>
      </c>
      <c r="B28" s="39">
        <f>SUM(B19:B27)</f>
        <v>6</v>
      </c>
    </row>
    <row r="29" spans="1:2" ht="31.5">
      <c r="A29" s="73" t="s">
        <v>5</v>
      </c>
      <c r="B29" s="75"/>
    </row>
    <row r="30" spans="1:2" ht="31.5">
      <c r="A30" s="73" t="s">
        <v>6</v>
      </c>
      <c r="B30" s="75"/>
    </row>
    <row r="31" spans="1:2" ht="31.5">
      <c r="A31" s="73" t="s">
        <v>7</v>
      </c>
      <c r="B31" s="75"/>
    </row>
    <row r="32" spans="1:2" ht="15" customHeight="1">
      <c r="A32" s="73" t="s">
        <v>8</v>
      </c>
      <c r="B32" s="75"/>
    </row>
    <row r="33" spans="1:2" ht="31.5">
      <c r="A33" s="72" t="s">
        <v>531</v>
      </c>
      <c r="B33" s="75"/>
    </row>
    <row r="34" spans="1:2">
      <c r="A34" s="174"/>
      <c r="B34" s="175"/>
    </row>
    <row r="35" spans="1:2">
      <c r="A35" s="176"/>
      <c r="B35" s="175"/>
    </row>
  </sheetData>
  <mergeCells count="4">
    <mergeCell ref="A34:B34"/>
    <mergeCell ref="A35:B35"/>
    <mergeCell ref="A1:B1"/>
    <mergeCell ref="A2:B2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 xml:space="preserve">&amp;R7.sz.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5"/>
  <sheetViews>
    <sheetView zoomScaleNormal="100" workbookViewId="0">
      <selection activeCell="B2" sqref="B2:G2"/>
    </sheetView>
  </sheetViews>
  <sheetFormatPr defaultColWidth="7.85546875" defaultRowHeight="12.75"/>
  <cols>
    <col min="1" max="1" width="7.85546875" style="7"/>
    <col min="2" max="2" width="3.42578125" style="7" customWidth="1"/>
    <col min="3" max="3" width="3.42578125" style="8" customWidth="1"/>
    <col min="4" max="5" width="3.5703125" style="7" customWidth="1"/>
    <col min="6" max="6" width="46.7109375" style="7" customWidth="1"/>
    <col min="7" max="7" width="11.28515625" style="9" bestFit="1" customWidth="1"/>
    <col min="8" max="16384" width="7.85546875" style="7"/>
  </cols>
  <sheetData>
    <row r="1" spans="2:7" s="168" customFormat="1" ht="15" customHeight="1"/>
    <row r="2" spans="2:7" ht="15.75">
      <c r="B2" s="178" t="s">
        <v>537</v>
      </c>
      <c r="C2" s="178"/>
      <c r="D2" s="178"/>
      <c r="E2" s="178"/>
      <c r="F2" s="178"/>
      <c r="G2" s="178"/>
    </row>
    <row r="3" spans="2:7" ht="12.75" customHeight="1">
      <c r="B3" s="13"/>
      <c r="C3" s="77"/>
      <c r="D3" s="13"/>
      <c r="E3" s="13"/>
      <c r="F3" s="13"/>
      <c r="G3" s="78"/>
    </row>
    <row r="4" spans="2:7" ht="15.75">
      <c r="B4" s="184" t="s">
        <v>481</v>
      </c>
      <c r="C4" s="184"/>
      <c r="D4" s="184"/>
      <c r="E4" s="184"/>
      <c r="F4" s="184"/>
      <c r="G4" s="184"/>
    </row>
    <row r="5" spans="2:7" ht="12.75" customHeight="1">
      <c r="B5" s="79"/>
      <c r="C5" s="79"/>
      <c r="D5" s="79"/>
      <c r="E5" s="79"/>
      <c r="F5" s="79"/>
      <c r="G5" s="79"/>
    </row>
    <row r="6" spans="2:7" ht="12.75" customHeight="1">
      <c r="B6" s="79"/>
      <c r="C6" s="79"/>
      <c r="D6" s="79"/>
      <c r="E6" s="79"/>
      <c r="F6" s="79"/>
      <c r="G6" s="79"/>
    </row>
    <row r="7" spans="2:7" ht="12.75" customHeight="1">
      <c r="B7" s="79"/>
      <c r="C7" s="79"/>
      <c r="D7" s="79"/>
      <c r="E7" s="79"/>
      <c r="F7" s="79"/>
      <c r="G7" s="80"/>
    </row>
    <row r="8" spans="2:7" ht="15.75">
      <c r="B8" s="185" t="s">
        <v>516</v>
      </c>
      <c r="C8" s="186"/>
      <c r="D8" s="186"/>
      <c r="E8" s="186"/>
      <c r="F8" s="186"/>
      <c r="G8" s="187"/>
    </row>
    <row r="9" spans="2:7" s="10" customFormat="1" ht="15.75">
      <c r="B9" s="81"/>
      <c r="C9" s="82"/>
      <c r="D9" s="83" t="s">
        <v>26</v>
      </c>
      <c r="E9" s="83"/>
      <c r="F9" s="83"/>
      <c r="G9" s="84"/>
    </row>
    <row r="10" spans="2:7" s="10" customFormat="1" ht="15.75">
      <c r="B10" s="81"/>
      <c r="C10" s="82"/>
      <c r="D10" s="83"/>
      <c r="E10" s="188" t="s">
        <v>464</v>
      </c>
      <c r="F10" s="189"/>
      <c r="G10" s="87">
        <f>+kiadások!C78</f>
        <v>8645150</v>
      </c>
    </row>
    <row r="11" spans="2:7" s="10" customFormat="1" ht="12.75" customHeight="1">
      <c r="B11" s="81"/>
      <c r="C11" s="82"/>
      <c r="D11" s="83"/>
      <c r="E11" s="85"/>
      <c r="F11" s="86"/>
      <c r="G11" s="87"/>
    </row>
    <row r="12" spans="2:7" s="10" customFormat="1" ht="12.75" customHeight="1">
      <c r="B12" s="81"/>
      <c r="C12" s="82"/>
      <c r="D12" s="83"/>
      <c r="E12" s="85"/>
      <c r="F12" s="88"/>
      <c r="G12" s="89"/>
    </row>
    <row r="13" spans="2:7" s="10" customFormat="1" ht="12.75" customHeight="1">
      <c r="B13" s="81"/>
      <c r="C13" s="82"/>
      <c r="D13" s="83"/>
      <c r="E13" s="85"/>
      <c r="F13" s="88"/>
      <c r="G13" s="89"/>
    </row>
    <row r="14" spans="2:7" ht="12.75" customHeight="1">
      <c r="B14" s="90"/>
      <c r="C14" s="91"/>
      <c r="D14" s="92"/>
      <c r="E14" s="93"/>
      <c r="F14" s="94"/>
      <c r="G14" s="95"/>
    </row>
    <row r="15" spans="2:7" ht="12.75" customHeight="1">
      <c r="B15" s="90"/>
      <c r="C15" s="92"/>
      <c r="D15" s="92"/>
      <c r="E15" s="92"/>
      <c r="F15" s="94"/>
      <c r="G15" s="96"/>
    </row>
    <row r="16" spans="2:7" ht="12.75" customHeight="1">
      <c r="B16" s="97"/>
      <c r="C16" s="98"/>
      <c r="D16" s="99"/>
      <c r="E16" s="93"/>
      <c r="F16" s="100"/>
      <c r="G16" s="95"/>
    </row>
    <row r="17" spans="2:7" ht="12.75" customHeight="1">
      <c r="B17" s="97"/>
      <c r="C17" s="98"/>
      <c r="D17" s="99"/>
      <c r="E17" s="101"/>
      <c r="F17" s="100"/>
      <c r="G17" s="96"/>
    </row>
    <row r="18" spans="2:7" ht="12.75" customHeight="1">
      <c r="B18" s="97"/>
      <c r="C18" s="98"/>
      <c r="D18" s="99"/>
      <c r="E18" s="190"/>
      <c r="F18" s="191"/>
      <c r="G18" s="95"/>
    </row>
    <row r="19" spans="2:7" ht="12.75" customHeight="1">
      <c r="B19" s="97"/>
      <c r="C19" s="98"/>
      <c r="D19" s="99"/>
      <c r="E19" s="93"/>
      <c r="F19" s="13"/>
      <c r="G19" s="96"/>
    </row>
    <row r="20" spans="2:7" ht="15.75">
      <c r="B20" s="102" t="s">
        <v>27</v>
      </c>
      <c r="C20" s="103"/>
      <c r="D20" s="104"/>
      <c r="E20" s="104"/>
      <c r="F20" s="104"/>
      <c r="G20" s="105">
        <f>SUM(G10:G19)</f>
        <v>8645150</v>
      </c>
    </row>
    <row r="21" spans="2:7" ht="12.75" customHeight="1">
      <c r="B21" s="13"/>
      <c r="C21" s="77"/>
      <c r="D21" s="13"/>
      <c r="E21" s="13"/>
      <c r="F21" s="13"/>
      <c r="G21" s="78"/>
    </row>
    <row r="22" spans="2:7" ht="12.75" customHeight="1">
      <c r="B22" s="13"/>
      <c r="C22" s="77"/>
      <c r="D22" s="13"/>
      <c r="E22" s="13"/>
      <c r="F22" s="13"/>
      <c r="G22" s="78"/>
    </row>
    <row r="23" spans="2:7" ht="12.75" customHeight="1">
      <c r="B23" s="79"/>
      <c r="C23" s="79"/>
      <c r="D23" s="79"/>
      <c r="E23" s="79"/>
      <c r="F23" s="79"/>
      <c r="G23" s="80"/>
    </row>
    <row r="24" spans="2:7" ht="12.75" customHeight="1">
      <c r="B24" s="181" t="s">
        <v>517</v>
      </c>
      <c r="C24" s="182"/>
      <c r="D24" s="182"/>
      <c r="E24" s="182"/>
      <c r="F24" s="182"/>
      <c r="G24" s="183"/>
    </row>
    <row r="25" spans="2:7" ht="15.75">
      <c r="B25" s="97"/>
      <c r="C25" s="98"/>
      <c r="D25" s="106" t="s">
        <v>26</v>
      </c>
      <c r="E25" s="106"/>
      <c r="F25" s="106"/>
      <c r="G25" s="95"/>
    </row>
    <row r="26" spans="2:7" ht="12.75" customHeight="1">
      <c r="B26" s="107"/>
      <c r="C26" s="98"/>
      <c r="D26" s="91"/>
      <c r="E26" s="106"/>
      <c r="F26" s="106"/>
      <c r="G26" s="95"/>
    </row>
    <row r="27" spans="2:7" ht="15.75">
      <c r="B27" s="107"/>
      <c r="C27" s="98"/>
      <c r="D27" s="92"/>
      <c r="E27" s="94" t="s">
        <v>463</v>
      </c>
      <c r="F27" s="94"/>
      <c r="G27" s="96">
        <f>+kiadások!C83</f>
        <v>35212515</v>
      </c>
    </row>
    <row r="28" spans="2:7" ht="12" customHeight="1">
      <c r="B28" s="107"/>
      <c r="C28" s="98"/>
      <c r="D28" s="92"/>
      <c r="E28" s="106"/>
      <c r="F28" s="94"/>
      <c r="G28" s="95"/>
    </row>
    <row r="29" spans="2:7" ht="15.75">
      <c r="B29" s="107"/>
      <c r="C29" s="98"/>
      <c r="D29" s="92"/>
      <c r="E29" s="94" t="s">
        <v>510</v>
      </c>
      <c r="F29" s="94"/>
      <c r="G29" s="96"/>
    </row>
    <row r="30" spans="2:7" ht="12.75" customHeight="1">
      <c r="B30" s="107"/>
      <c r="C30" s="98"/>
      <c r="D30" s="92"/>
      <c r="E30" s="179"/>
      <c r="F30" s="180"/>
      <c r="G30" s="95"/>
    </row>
    <row r="31" spans="2:7" ht="12.75" customHeight="1">
      <c r="B31" s="107"/>
      <c r="C31" s="98"/>
      <c r="D31" s="92"/>
      <c r="E31" s="94"/>
      <c r="F31" s="94"/>
      <c r="G31" s="96"/>
    </row>
    <row r="32" spans="2:7" ht="12.75" customHeight="1">
      <c r="B32" s="107"/>
      <c r="C32" s="98"/>
      <c r="D32" s="92"/>
      <c r="E32" s="179"/>
      <c r="F32" s="180"/>
      <c r="G32" s="95"/>
    </row>
    <row r="33" spans="2:9" ht="12.75" customHeight="1">
      <c r="B33" s="107"/>
      <c r="C33" s="98"/>
      <c r="D33" s="92"/>
      <c r="E33" s="94"/>
      <c r="F33" s="94"/>
      <c r="G33" s="96"/>
    </row>
    <row r="34" spans="2:9" ht="12.75" customHeight="1">
      <c r="B34" s="107"/>
      <c r="C34" s="98"/>
      <c r="D34" s="106"/>
      <c r="E34" s="13"/>
      <c r="F34" s="94"/>
      <c r="G34" s="95"/>
    </row>
    <row r="35" spans="2:9" ht="12.75" customHeight="1">
      <c r="B35" s="107"/>
      <c r="C35" s="98"/>
      <c r="D35" s="92"/>
      <c r="E35" s="94"/>
      <c r="F35" s="94"/>
      <c r="G35" s="96"/>
    </row>
    <row r="36" spans="2:9" ht="15.75">
      <c r="B36" s="107"/>
      <c r="C36" s="98"/>
      <c r="D36" s="92"/>
      <c r="E36" s="94"/>
      <c r="F36" s="94"/>
      <c r="G36" s="96"/>
    </row>
    <row r="37" spans="2:9" ht="15.75">
      <c r="B37" s="107"/>
      <c r="C37" s="98"/>
      <c r="D37" s="92"/>
      <c r="E37" s="94"/>
      <c r="F37" s="94"/>
      <c r="G37" s="96"/>
    </row>
    <row r="38" spans="2:9" ht="15.75">
      <c r="B38" s="102" t="s">
        <v>28</v>
      </c>
      <c r="C38" s="103"/>
      <c r="D38" s="104"/>
      <c r="E38" s="104"/>
      <c r="F38" s="104"/>
      <c r="G38" s="108">
        <f>SUM(G27:G37)</f>
        <v>35212515</v>
      </c>
    </row>
    <row r="39" spans="2:9" ht="12.75" customHeight="1">
      <c r="B39" s="13"/>
      <c r="C39" s="77"/>
      <c r="D39" s="13"/>
      <c r="E39" s="13"/>
      <c r="F39" s="13"/>
      <c r="G39" s="78"/>
    </row>
    <row r="40" spans="2:9" ht="12.75" customHeight="1">
      <c r="B40" s="128"/>
      <c r="C40" s="129"/>
      <c r="D40" s="128"/>
      <c r="E40" s="128"/>
      <c r="F40" s="128"/>
      <c r="G40" s="130"/>
      <c r="H40" s="131"/>
      <c r="I40" s="131"/>
    </row>
    <row r="41" spans="2:9" ht="12.75" customHeight="1"/>
    <row r="42" spans="2:9" ht="12.75" customHeight="1"/>
    <row r="43" spans="2:9" ht="12.75" customHeight="1"/>
    <row r="44" spans="2:9" ht="12.75" customHeight="1"/>
    <row r="45" spans="2:9" ht="12.75" customHeight="1"/>
    <row r="46" spans="2:9" ht="12.75" customHeight="1"/>
    <row r="47" spans="2:9" ht="12.75" customHeight="1"/>
    <row r="48" spans="2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</sheetData>
  <mergeCells count="8">
    <mergeCell ref="B2:G2"/>
    <mergeCell ref="E32:F32"/>
    <mergeCell ref="B24:G24"/>
    <mergeCell ref="B4:G4"/>
    <mergeCell ref="B8:G8"/>
    <mergeCell ref="E30:F30"/>
    <mergeCell ref="E10:F10"/>
    <mergeCell ref="E18:F18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&amp;R4.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8"/>
  <sheetViews>
    <sheetView zoomScaleNormal="100" workbookViewId="0">
      <selection activeCell="A2" sqref="A2:C2"/>
    </sheetView>
  </sheetViews>
  <sheetFormatPr defaultRowHeight="15"/>
  <cols>
    <col min="1" max="1" width="59.7109375" bestFit="1" customWidth="1"/>
    <col min="2" max="2" width="7.5703125" bestFit="1" customWidth="1"/>
    <col min="3" max="3" width="10.5703125" bestFit="1" customWidth="1"/>
  </cols>
  <sheetData>
    <row r="2" spans="1:3" ht="15.75">
      <c r="A2" s="172" t="s">
        <v>536</v>
      </c>
      <c r="B2" s="173"/>
      <c r="C2" s="173"/>
    </row>
    <row r="3" spans="1:3" ht="15.75">
      <c r="A3" s="171" t="s">
        <v>482</v>
      </c>
      <c r="B3" s="171"/>
      <c r="C3" s="171"/>
    </row>
    <row r="4" spans="1:3" ht="15.75">
      <c r="A4" s="109"/>
      <c r="B4" s="70"/>
      <c r="C4" s="70"/>
    </row>
    <row r="5" spans="1:3" ht="15.75">
      <c r="A5" s="25" t="s">
        <v>30</v>
      </c>
      <c r="B5" s="22"/>
      <c r="C5" s="22"/>
    </row>
    <row r="6" spans="1:3" ht="31.5">
      <c r="A6" s="28" t="s">
        <v>24</v>
      </c>
      <c r="B6" s="39" t="s">
        <v>53</v>
      </c>
      <c r="C6" s="76" t="s">
        <v>31</v>
      </c>
    </row>
    <row r="7" spans="1:3" ht="15.75">
      <c r="A7" s="50" t="s">
        <v>470</v>
      </c>
      <c r="B7" s="47" t="s">
        <v>130</v>
      </c>
      <c r="C7" s="110"/>
    </row>
    <row r="8" spans="1:3" ht="15.75">
      <c r="A8" s="52" t="s">
        <v>471</v>
      </c>
      <c r="B8" s="61" t="s">
        <v>130</v>
      </c>
      <c r="C8" s="33"/>
    </row>
    <row r="9" spans="1:3" s="14" customFormat="1" ht="15.75">
      <c r="A9" s="50" t="s">
        <v>352</v>
      </c>
      <c r="B9" s="60" t="s">
        <v>132</v>
      </c>
      <c r="C9" s="27"/>
    </row>
    <row r="10" spans="1:3" ht="15.75">
      <c r="A10" s="52" t="s">
        <v>352</v>
      </c>
      <c r="B10" s="61" t="s">
        <v>132</v>
      </c>
      <c r="C10" s="33"/>
    </row>
    <row r="11" spans="1:3" ht="15.75">
      <c r="A11" s="50" t="s">
        <v>461</v>
      </c>
      <c r="B11" s="47" t="s">
        <v>134</v>
      </c>
      <c r="C11" s="110"/>
    </row>
    <row r="12" spans="1:3" ht="15.75">
      <c r="A12" s="50" t="s">
        <v>462</v>
      </c>
      <c r="B12" s="47" t="s">
        <v>134</v>
      </c>
      <c r="C12" s="110">
        <v>100000</v>
      </c>
    </row>
    <row r="13" spans="1:3" ht="15.75">
      <c r="A13" s="50" t="s">
        <v>327</v>
      </c>
      <c r="B13" s="47" t="s">
        <v>134</v>
      </c>
      <c r="C13" s="110">
        <v>3534000</v>
      </c>
    </row>
    <row r="14" spans="1:3" ht="15.75" hidden="1">
      <c r="A14" s="50"/>
      <c r="B14" s="47" t="s">
        <v>134</v>
      </c>
      <c r="C14" s="110"/>
    </row>
    <row r="15" spans="1:3" ht="15.75">
      <c r="A15" s="50" t="s">
        <v>472</v>
      </c>
      <c r="B15" s="47" t="s">
        <v>134</v>
      </c>
      <c r="C15" s="110"/>
    </row>
    <row r="16" spans="1:3" ht="15.75">
      <c r="A16" s="50" t="s">
        <v>328</v>
      </c>
      <c r="B16" s="47" t="s">
        <v>134</v>
      </c>
      <c r="C16" s="110"/>
    </row>
    <row r="17" spans="1:3" s="15" customFormat="1" ht="15.75">
      <c r="A17" s="52" t="s">
        <v>329</v>
      </c>
      <c r="B17" s="57" t="s">
        <v>134</v>
      </c>
      <c r="C17" s="33">
        <f>SUM(C11:C16)</f>
        <v>3634000</v>
      </c>
    </row>
    <row r="18" spans="1:3" s="15" customFormat="1" ht="15.75">
      <c r="A18" s="52"/>
      <c r="B18" s="57"/>
      <c r="C18" s="33"/>
    </row>
    <row r="19" spans="1:3" ht="15.75">
      <c r="A19" s="111"/>
      <c r="B19" s="61"/>
      <c r="C19" s="110"/>
    </row>
    <row r="20" spans="1:3" ht="15.75">
      <c r="A20" s="112" t="s">
        <v>330</v>
      </c>
      <c r="B20" s="113" t="s">
        <v>135</v>
      </c>
      <c r="C20" s="114">
        <f>+C17+C10+C8</f>
        <v>3634000</v>
      </c>
    </row>
    <row r="21" spans="1:3" ht="15.75">
      <c r="A21" s="22"/>
      <c r="B21" s="22"/>
      <c r="C21" s="132"/>
    </row>
    <row r="22" spans="1:3" ht="15.75">
      <c r="A22" s="22"/>
      <c r="B22" s="22"/>
      <c r="C22" s="22"/>
    </row>
    <row r="23" spans="1:3" ht="16.5" customHeight="1">
      <c r="A23" s="22"/>
      <c r="B23" s="22"/>
      <c r="C23" s="22"/>
    </row>
    <row r="24" spans="1:3" ht="15.75">
      <c r="A24" s="171" t="s">
        <v>490</v>
      </c>
      <c r="B24" s="173"/>
      <c r="C24" s="173"/>
    </row>
    <row r="25" spans="1:3" ht="15.75">
      <c r="A25" s="23"/>
      <c r="B25" s="64"/>
      <c r="C25" s="64"/>
    </row>
    <row r="26" spans="1:3" ht="15.75">
      <c r="A26" s="22"/>
      <c r="B26" s="22"/>
      <c r="C26" s="22"/>
    </row>
    <row r="27" spans="1:3" ht="31.5">
      <c r="A27" s="28" t="s">
        <v>24</v>
      </c>
      <c r="B27" s="39" t="s">
        <v>53</v>
      </c>
      <c r="C27" s="76" t="s">
        <v>31</v>
      </c>
    </row>
    <row r="28" spans="1:3" ht="15.75">
      <c r="A28" s="115" t="s">
        <v>331</v>
      </c>
      <c r="B28" s="116" t="s">
        <v>142</v>
      </c>
      <c r="C28" s="32">
        <f>+kiadások!C65</f>
        <v>250000</v>
      </c>
    </row>
    <row r="29" spans="1:3" ht="15.75">
      <c r="A29" s="117" t="s">
        <v>493</v>
      </c>
      <c r="B29" s="47" t="s">
        <v>142</v>
      </c>
      <c r="C29" s="118">
        <v>266400</v>
      </c>
    </row>
    <row r="30" spans="1:3" ht="15.75">
      <c r="A30" s="117" t="s">
        <v>527</v>
      </c>
      <c r="B30" s="47" t="s">
        <v>142</v>
      </c>
      <c r="C30" s="118">
        <v>10089</v>
      </c>
    </row>
    <row r="31" spans="1:3" ht="15.75">
      <c r="A31" s="117" t="s">
        <v>491</v>
      </c>
      <c r="B31" s="47" t="s">
        <v>142</v>
      </c>
      <c r="C31" s="118">
        <v>5000</v>
      </c>
    </row>
    <row r="32" spans="1:3" ht="15.75">
      <c r="A32" s="120" t="s">
        <v>332</v>
      </c>
      <c r="B32" s="116" t="s">
        <v>149</v>
      </c>
      <c r="C32" s="32">
        <f>+kiadások!C70</f>
        <v>120000</v>
      </c>
    </row>
    <row r="33" spans="1:6" ht="15.75">
      <c r="A33" s="117" t="s">
        <v>505</v>
      </c>
      <c r="B33" s="47" t="s">
        <v>149</v>
      </c>
      <c r="C33" s="110">
        <v>300000</v>
      </c>
    </row>
    <row r="34" spans="1:6" ht="15.75">
      <c r="A34" s="117" t="s">
        <v>494</v>
      </c>
      <c r="B34" s="47" t="s">
        <v>149</v>
      </c>
      <c r="C34" s="110">
        <v>30000</v>
      </c>
      <c r="F34" s="21"/>
    </row>
    <row r="35" spans="1:6" ht="15.75">
      <c r="A35" s="119" t="s">
        <v>533</v>
      </c>
      <c r="B35" s="47" t="s">
        <v>149</v>
      </c>
      <c r="C35" s="110">
        <v>11150</v>
      </c>
      <c r="F35" s="21"/>
    </row>
    <row r="36" spans="1:6" s="13" customFormat="1" ht="15.75">
      <c r="A36" s="117" t="s">
        <v>492</v>
      </c>
      <c r="B36" s="47" t="s">
        <v>149</v>
      </c>
      <c r="C36" s="110">
        <v>20000</v>
      </c>
    </row>
    <row r="37" spans="1:6" s="13" customFormat="1" ht="15.75"/>
    <row r="38" spans="1:6">
      <c r="B38" s="21"/>
    </row>
  </sheetData>
  <mergeCells count="3">
    <mergeCell ref="A2:C2"/>
    <mergeCell ref="A3:C3"/>
    <mergeCell ref="A24:C2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&amp;R5.sz.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zoomScaleNormal="100" workbookViewId="0">
      <selection sqref="A1:D1"/>
    </sheetView>
  </sheetViews>
  <sheetFormatPr defaultColWidth="7.85546875" defaultRowHeight="12.75"/>
  <cols>
    <col min="1" max="1" width="50.5703125" style="7" bestFit="1" customWidth="1"/>
    <col min="2" max="2" width="13.85546875" style="7" bestFit="1" customWidth="1"/>
    <col min="3" max="3" width="39.42578125" style="7" bestFit="1" customWidth="1"/>
    <col min="4" max="4" width="13.85546875" style="7" bestFit="1" customWidth="1"/>
    <col min="5" max="5" width="7.85546875" style="7"/>
    <col min="6" max="6" width="8.7109375" style="7" bestFit="1" customWidth="1"/>
    <col min="7" max="16384" width="7.85546875" style="7"/>
  </cols>
  <sheetData>
    <row r="1" spans="1:6" ht="15.75">
      <c r="A1" s="178" t="s">
        <v>536</v>
      </c>
      <c r="B1" s="178"/>
      <c r="C1" s="178"/>
      <c r="D1" s="178"/>
    </row>
    <row r="2" spans="1:6" ht="15.75">
      <c r="A2" s="18"/>
      <c r="B2" s="13"/>
      <c r="C2" s="13"/>
      <c r="D2" s="13"/>
    </row>
    <row r="3" spans="1:6" ht="15.75">
      <c r="A3" s="192" t="s">
        <v>479</v>
      </c>
      <c r="B3" s="192"/>
      <c r="C3" s="192"/>
      <c r="D3" s="192"/>
    </row>
    <row r="4" spans="1:6" ht="16.5" thickBot="1">
      <c r="A4" s="193"/>
      <c r="B4" s="193"/>
      <c r="C4" s="193"/>
      <c r="D4" s="193"/>
    </row>
    <row r="5" spans="1:6" ht="15.75">
      <c r="A5" s="194" t="s">
        <v>434</v>
      </c>
      <c r="B5" s="195"/>
      <c r="C5" s="194" t="s">
        <v>435</v>
      </c>
      <c r="D5" s="196"/>
    </row>
    <row r="6" spans="1:6" ht="15.75">
      <c r="A6" s="121" t="s">
        <v>436</v>
      </c>
      <c r="B6" s="148">
        <v>2020</v>
      </c>
      <c r="C6" s="121" t="s">
        <v>437</v>
      </c>
      <c r="D6" s="157">
        <v>2020</v>
      </c>
    </row>
    <row r="7" spans="1:6" ht="15.75">
      <c r="A7" s="122"/>
      <c r="B7" s="149"/>
      <c r="C7" s="158"/>
      <c r="D7" s="159"/>
    </row>
    <row r="8" spans="1:6" ht="15.75">
      <c r="A8" s="122" t="s">
        <v>407</v>
      </c>
      <c r="B8" s="150">
        <f>+bevételek!C25</f>
        <v>18478189</v>
      </c>
      <c r="C8" s="122" t="s">
        <v>438</v>
      </c>
      <c r="D8" s="160">
        <f>+kiadások!C24</f>
        <v>5557182</v>
      </c>
    </row>
    <row r="9" spans="1:6" ht="15.75">
      <c r="A9" s="122" t="s">
        <v>480</v>
      </c>
      <c r="B9" s="150">
        <v>0</v>
      </c>
      <c r="C9" s="122" t="s">
        <v>439</v>
      </c>
      <c r="D9" s="160">
        <f>+kiadások!C25</f>
        <v>913526</v>
      </c>
    </row>
    <row r="10" spans="1:6" ht="15.75">
      <c r="A10" s="122" t="s">
        <v>456</v>
      </c>
      <c r="B10" s="150">
        <f>+bevételek!C39</f>
        <v>5202000</v>
      </c>
      <c r="C10" s="122" t="s">
        <v>450</v>
      </c>
      <c r="D10" s="160">
        <f>+kiadások!C50</f>
        <v>17937000</v>
      </c>
    </row>
    <row r="11" spans="1:6" ht="15.75">
      <c r="A11" s="122" t="s">
        <v>412</v>
      </c>
      <c r="B11" s="150">
        <f>+bevételek!C50</f>
        <v>7672120</v>
      </c>
      <c r="C11" s="122" t="s">
        <v>451</v>
      </c>
      <c r="D11" s="160">
        <f>+kiadások!C59</f>
        <v>2954000</v>
      </c>
    </row>
    <row r="12" spans="1:6" ht="15.75">
      <c r="A12" s="122" t="s">
        <v>457</v>
      </c>
      <c r="B12" s="150">
        <f>+bevételek!C54</f>
        <v>0</v>
      </c>
      <c r="C12" s="122" t="s">
        <v>452</v>
      </c>
      <c r="D12" s="160">
        <f>+kiadások!C73</f>
        <v>5196713</v>
      </c>
    </row>
    <row r="13" spans="1:6" ht="15.75">
      <c r="A13" s="122" t="s">
        <v>459</v>
      </c>
      <c r="B13" s="150">
        <f>+bevételek!C91</f>
        <v>57634587</v>
      </c>
      <c r="C13" s="161" t="s">
        <v>465</v>
      </c>
      <c r="D13" s="162">
        <f>+kiadások!C109</f>
        <v>729242</v>
      </c>
    </row>
    <row r="14" spans="1:6" ht="15.75">
      <c r="A14" s="122" t="s">
        <v>532</v>
      </c>
      <c r="B14" s="151">
        <f>+bevételek!C81</f>
        <v>0</v>
      </c>
      <c r="C14" s="122" t="s">
        <v>534</v>
      </c>
      <c r="D14" s="160">
        <f>+kiadások!C102</f>
        <v>0</v>
      </c>
    </row>
    <row r="15" spans="1:6" ht="15.75">
      <c r="A15" s="122"/>
      <c r="B15" s="151"/>
      <c r="C15" s="122"/>
      <c r="D15" s="160"/>
    </row>
    <row r="16" spans="1:6" ht="15.75">
      <c r="A16" s="123" t="s">
        <v>440</v>
      </c>
      <c r="B16" s="152">
        <f>SUM(B8:B14)</f>
        <v>88986896</v>
      </c>
      <c r="C16" s="123" t="s">
        <v>441</v>
      </c>
      <c r="D16" s="163">
        <f>SUM(D8:D14)</f>
        <v>33287663</v>
      </c>
      <c r="F16" s="9"/>
    </row>
    <row r="17" spans="1:6" ht="15.75">
      <c r="A17" s="124"/>
      <c r="B17" s="153"/>
      <c r="C17" s="122"/>
      <c r="D17" s="160"/>
    </row>
    <row r="18" spans="1:6" ht="15.75">
      <c r="A18" s="121" t="s">
        <v>442</v>
      </c>
      <c r="B18" s="154"/>
      <c r="C18" s="121" t="s">
        <v>443</v>
      </c>
      <c r="D18" s="164"/>
      <c r="F18" s="9"/>
    </row>
    <row r="19" spans="1:6" ht="15.75">
      <c r="A19" s="121"/>
      <c r="B19" s="154"/>
      <c r="C19" s="121"/>
      <c r="D19" s="164"/>
    </row>
    <row r="20" spans="1:6" ht="15.75">
      <c r="A20" s="124" t="s">
        <v>455</v>
      </c>
      <c r="B20" s="151">
        <f>+bevételek!C61</f>
        <v>0</v>
      </c>
      <c r="C20" s="122" t="s">
        <v>445</v>
      </c>
      <c r="D20" s="165">
        <f>+kiadások!C77+kiadások!C78</f>
        <v>8645150</v>
      </c>
    </row>
    <row r="21" spans="1:6" ht="15.75">
      <c r="A21" s="122" t="s">
        <v>469</v>
      </c>
      <c r="B21" s="151">
        <f>+bevételek!C67</f>
        <v>0</v>
      </c>
      <c r="C21" s="122" t="s">
        <v>453</v>
      </c>
      <c r="D21" s="165">
        <f>+kiadások!C81</f>
        <v>2334191</v>
      </c>
    </row>
    <row r="22" spans="1:6" ht="15.75">
      <c r="A22" s="122" t="s">
        <v>458</v>
      </c>
      <c r="B22" s="151">
        <f>+bevételek!C73</f>
        <v>0</v>
      </c>
      <c r="C22" s="122" t="s">
        <v>444</v>
      </c>
      <c r="D22" s="165">
        <f>+kiadások!C83+kiadások!C84</f>
        <v>35212515</v>
      </c>
    </row>
    <row r="23" spans="1:6" ht="15.75">
      <c r="A23" s="122" t="s">
        <v>468</v>
      </c>
      <c r="B23" s="151">
        <v>0</v>
      </c>
      <c r="C23" s="122" t="s">
        <v>454</v>
      </c>
      <c r="D23" s="165">
        <f>+kiadások!C86</f>
        <v>9507377</v>
      </c>
    </row>
    <row r="24" spans="1:6" ht="15.75">
      <c r="A24" s="169"/>
      <c r="B24" s="151"/>
      <c r="C24" s="122" t="s">
        <v>29</v>
      </c>
      <c r="D24" s="165">
        <f>+kiadások!C96</f>
        <v>0</v>
      </c>
    </row>
    <row r="25" spans="1:6" ht="15.75">
      <c r="A25" s="122"/>
      <c r="B25" s="155"/>
      <c r="C25" s="122"/>
      <c r="D25" s="165"/>
    </row>
    <row r="26" spans="1:6" ht="15.75">
      <c r="A26" s="123" t="s">
        <v>446</v>
      </c>
      <c r="B26" s="152">
        <f>SUM(B20:B24)</f>
        <v>0</v>
      </c>
      <c r="C26" s="123" t="s">
        <v>447</v>
      </c>
      <c r="D26" s="163">
        <f>SUM(D20:D25)</f>
        <v>55699233</v>
      </c>
    </row>
    <row r="27" spans="1:6" ht="15.75">
      <c r="A27" s="122"/>
      <c r="B27" s="151"/>
      <c r="C27" s="122"/>
      <c r="D27" s="166"/>
    </row>
    <row r="28" spans="1:6" ht="16.5" thickBot="1">
      <c r="A28" s="147" t="s">
        <v>448</v>
      </c>
      <c r="B28" s="156">
        <f>+B26+B16</f>
        <v>88986896</v>
      </c>
      <c r="C28" s="125" t="s">
        <v>449</v>
      </c>
      <c r="D28" s="167">
        <f>+D26+D16</f>
        <v>88986896</v>
      </c>
    </row>
    <row r="29" spans="1:6">
      <c r="A29" s="11"/>
      <c r="B29" s="11"/>
      <c r="D29" s="9"/>
    </row>
    <row r="30" spans="1:6">
      <c r="F30" s="9"/>
    </row>
  </sheetData>
  <mergeCells count="5">
    <mergeCell ref="A1:D1"/>
    <mergeCell ref="A3:D3"/>
    <mergeCell ref="A4:D4"/>
    <mergeCell ref="A5:B5"/>
    <mergeCell ref="C5:D5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&amp;R6.sz.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kiemelt ei</vt:lpstr>
      <vt:lpstr>kiadások</vt:lpstr>
      <vt:lpstr>bevételek</vt:lpstr>
      <vt:lpstr>létszám</vt:lpstr>
      <vt:lpstr>beruházások felújítások</vt:lpstr>
      <vt:lpstr>szociális és átadott</vt:lpstr>
      <vt:lpstr>MŰK-FELH</vt:lpstr>
      <vt:lpstr>Munka9</vt:lpstr>
      <vt:lpstr>bevételek!Nyomtatási_terület</vt:lpstr>
      <vt:lpstr>kiadások!Nyomtatási_terület</vt:lpstr>
      <vt:lpstr>'kiemelt ei'!Nyomtatási_terület</vt:lpstr>
      <vt:lpstr>létszám!Nyomtatási_terület</vt:lpstr>
      <vt:lpstr>'szociális és átadott'!Nyomtatási_terület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Holler Kinga</cp:lastModifiedBy>
  <cp:lastPrinted>2020-03-18T12:50:20Z</cp:lastPrinted>
  <dcterms:created xsi:type="dcterms:W3CDTF">2014-01-03T21:48:14Z</dcterms:created>
  <dcterms:modified xsi:type="dcterms:W3CDTF">2020-04-14T09:37:04Z</dcterms:modified>
</cp:coreProperties>
</file>