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100" tabRatio="918" activeTab="14"/>
  </bookViews>
  <sheets>
    <sheet name="Főtábla" sheetId="1" r:id="rId1"/>
    <sheet name="Működési mérleg" sheetId="2" r:id="rId2"/>
    <sheet name="Felhalmozási mérleg" sheetId="3" r:id="rId3"/>
    <sheet name="Kötelezettségek" sheetId="4" state="hidden" r:id="rId4"/>
    <sheet name="Saját bevételek" sheetId="5" state="hidden" r:id="rId5"/>
    <sheet name="Normatívák" sheetId="6" state="hidden" r:id="rId6"/>
    <sheet name="Felhalmozási kiadások" sheetId="7" r:id="rId7"/>
    <sheet name="Felújítások" sheetId="8" r:id="rId8"/>
    <sheet name="PH" sheetId="9" state="hidden" r:id="rId9"/>
    <sheet name="Tartozás állomány" sheetId="10" state="hidden" r:id="rId10"/>
    <sheet name="Önk.Hiv." sheetId="11" state="hidden" r:id="rId11"/>
    <sheet name="Óvoda" sheetId="12" state="hidden" r:id="rId12"/>
    <sheet name="Műv.Ház" sheetId="13" state="hidden" r:id="rId13"/>
    <sheet name="Önk.szakf." sheetId="14" r:id="rId14"/>
    <sheet name="Műk.c.tám." sheetId="15" r:id="rId15"/>
    <sheet name="Ell.p.beli jutt." sheetId="16" state="hidden" r:id="rId16"/>
    <sheet name="Munka1" sheetId="17" r:id="rId17"/>
  </sheets>
  <definedNames/>
  <calcPr fullCalcOnLoad="1"/>
</workbook>
</file>

<file path=xl/sharedStrings.xml><?xml version="1.0" encoding="utf-8"?>
<sst xmlns="http://schemas.openxmlformats.org/spreadsheetml/2006/main" count="1326" uniqueCount="537">
  <si>
    <t>Költségvetési szerv megnevezése</t>
  </si>
  <si>
    <t>04</t>
  </si>
  <si>
    <t>Feladat megnevezése</t>
  </si>
  <si>
    <t>Művelődési Ház Iskolai és községi Könyvtár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</si>
  <si>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</si>
  <si>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</si>
  <si>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</si>
  <si>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</si>
  <si>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</si>
  <si>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</si>
  <si>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</si>
  <si>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</si>
  <si>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</si>
  <si>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</si>
  <si>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</si>
  <si>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</si>
  <si>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</si>
  <si>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</si>
  <si>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</si>
  <si>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</si>
  <si>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</si>
  <si>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</si>
  <si>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</si>
  <si>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</si>
  <si>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</si>
  <si>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</si>
  <si>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</si>
  <si>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</si>
  <si>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</si>
  <si>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</si>
  <si>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</si>
  <si>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</si>
  <si>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</si>
  <si>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</si>
  <si>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</si>
  <si>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</si>
  <si>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</si>
  <si>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</si>
  <si>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</si>
  <si>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</si>
  <si>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</si>
  <si>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</si>
  <si>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</si>
  <si>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</si>
  <si>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</si>
  <si>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</si>
  <si>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</si>
  <si>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</si>
  <si>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</si>
  <si>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</si>
  <si>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BEVÉTELEK ÖSSZESEN (1+2+3+4+5+6)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</si>
  <si>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</si>
  <si>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</si>
  <si>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</si>
  <si>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</si>
  <si>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</si>
  <si>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</si>
  <si>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</si>
  <si>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</si>
  <si>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</si>
  <si>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</si>
  <si>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</si>
  <si>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</si>
  <si>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</si>
  <si>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</si>
  <si>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</si>
  <si>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</si>
  <si>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KIADÁSOK ÖSSZESEN: (1+2+3)</t>
  </si>
  <si>
    <t>Éves engedélyezett létszám előirányzat (fő)</t>
  </si>
  <si>
    <t>Közfoglalkoztatottak létszáma (fő)</t>
  </si>
  <si>
    <t>----------------------------</t>
  </si>
  <si>
    <t>-</t>
  </si>
  <si>
    <t>IV. Közhatalmi bevételek</t>
  </si>
  <si>
    <t>V. Kölcsön</t>
  </si>
  <si>
    <t>VI. Pénzmaradvány, vállalk. tev. maradványa (6.1.+6.2.)</t>
  </si>
  <si>
    <t>6.1.</t>
  </si>
  <si>
    <t>6.2.</t>
  </si>
  <si>
    <t>VII. Önkormányzati támogatás</t>
  </si>
  <si>
    <t>8.</t>
  </si>
  <si>
    <t>BEVÉTELEK ÖSSZESEN (1+2+3+4+5+6+7)</t>
  </si>
  <si>
    <t>Pátyolgató Óvoda</t>
  </si>
  <si>
    <t>megnevezése</t>
  </si>
  <si>
    <t>Önkormányzat</t>
  </si>
  <si>
    <t>I. Önkormányzatok működési bevételei</t>
  </si>
  <si>
    <t>I/1. Önkormányzatok sajátos működési bevételei (2.1.+…+.2.6.)</t>
  </si>
  <si>
    <t>Helyi adók</t>
  </si>
  <si>
    <t>Illetékek</t>
  </si>
  <si>
    <t>Átengedett központi adók</t>
  </si>
  <si>
    <t>Bírságok, díjak, pótlékok</t>
  </si>
  <si>
    <t>Kezességvállalással kapcsolatos megtérülés</t>
  </si>
  <si>
    <t>2.6.</t>
  </si>
  <si>
    <t>Egyéb fizetési kötelezettségből származó bevételek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</si>
  <si>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</si>
  <si>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</si>
  <si>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</si>
  <si>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</si>
  <si>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</si>
  <si>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</si>
  <si>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</si>
  <si>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3.7.</t>
  </si>
  <si>
    <t>Működési célú hozam- és kamatbevételek</t>
  </si>
  <si>
    <t>3.8.</t>
  </si>
  <si>
    <t>Egyéb működési célú bevétel</t>
  </si>
  <si>
    <t>II. Közhatalmi bevételek</t>
  </si>
  <si>
    <t>III. Támogatások,  kiegészítések (5.1.+…+5.8.)</t>
  </si>
  <si>
    <t>Normatív hozzájárulások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</si>
  <si>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</si>
  <si>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</si>
  <si>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</si>
  <si>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</si>
  <si>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</si>
  <si>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</si>
  <si>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</si>
  <si>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</si>
  <si>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</si>
  <si>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</si>
  <si>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</si>
  <si>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</si>
  <si>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támogatás, kiegészítés</t>
  </si>
  <si>
    <t>IV. Támogatásértékű bevételek (6.1+6.2)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</si>
  <si>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</si>
  <si>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</si>
  <si>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</si>
  <si>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</si>
  <si>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</si>
  <si>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</si>
  <si>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</si>
  <si>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</si>
  <si>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</si>
  <si>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</si>
  <si>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támogatásértékű bevétel</t>
  </si>
  <si>
    <t>Felhalmozási célú támogatásértékű bevétel (6.2.1.+…+6.2.5.)</t>
  </si>
  <si>
    <t>6.2.1.</t>
  </si>
  <si>
    <t>6.2.2.</t>
  </si>
  <si>
    <t>6.2.3.</t>
  </si>
  <si>
    <t>Többcélú kistérségi társulástól, jogi személyiségű társulástól átvett pénzeszköz</t>
  </si>
  <si>
    <t>6.2.4.</t>
  </si>
  <si>
    <t>6.2.5.</t>
  </si>
  <si>
    <t>Egyéb felhalmozási célú támogatásértékű bevétel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</si>
  <si>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</si>
  <si>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</si>
  <si>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</si>
  <si>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</si>
  <si>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</si>
  <si>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</si>
  <si>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</si>
  <si>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</si>
  <si>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</si>
  <si>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</si>
  <si>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</si>
  <si>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</si>
  <si>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</si>
  <si>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</si>
  <si>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</si>
  <si>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</si>
  <si>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</si>
  <si>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</si>
  <si>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</si>
  <si>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</si>
  <si>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</si>
  <si>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</si>
  <si>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</si>
  <si>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</si>
  <si>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</si>
  <si>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</si>
  <si>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</si>
  <si>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</si>
  <si>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</si>
  <si>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BEVÉTELEK ÖSSZESEN (10+11+12)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</si>
  <si>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</si>
  <si>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</si>
  <si>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</si>
  <si>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</si>
  <si>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</si>
  <si>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</si>
  <si>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</si>
  <si>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</si>
  <si>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</si>
  <si>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</si>
  <si>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</si>
  <si>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</si>
  <si>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</si>
  <si>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</si>
  <si>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Lakástámogatás</t>
  </si>
  <si>
    <t>Lakásépítés</t>
  </si>
  <si>
    <t>EU-s forrásból finansz. támogatással megv. pr., projektek önk.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</si>
  <si>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</si>
  <si>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</si>
  <si>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</si>
  <si>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</si>
  <si>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</si>
  <si>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</si>
  <si>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</si>
  <si>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</si>
  <si>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</si>
  <si>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</si>
  <si>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</si>
  <si>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</si>
  <si>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</si>
  <si>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</si>
  <si>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</si>
  <si>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</si>
  <si>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</si>
  <si>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</si>
  <si>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</si>
  <si>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</si>
  <si>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</si>
  <si>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</si>
  <si>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Sor-
szám</t>
  </si>
  <si>
    <t>Bevételi jogcím</t>
  </si>
  <si>
    <t>I. Önkormányzat működési bevételei (2+3+4)</t>
  </si>
  <si>
    <t>Egyéb sajátos bevételek</t>
  </si>
  <si>
    <t xml:space="preserve">4. </t>
  </si>
  <si>
    <t>Egyéb támogatás</t>
  </si>
  <si>
    <t xml:space="preserve">7. </t>
  </si>
  <si>
    <t xml:space="preserve">9. </t>
  </si>
  <si>
    <t>VII. Kölcsön (munkavállalónak adott kölcsön) visszatérülése</t>
  </si>
  <si>
    <t>KÖLTSÉGVETÉSI BEVÉTELEK ÖSSZESEN: (2+…+9)</t>
  </si>
  <si>
    <t>IX. Finanszírozási célú pénzügyi műveletek bevételei (10.1+10.2.)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</si>
  <si>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</si>
  <si>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</si>
  <si>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</si>
  <si>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</si>
  <si>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</si>
  <si>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</si>
  <si>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</si>
  <si>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</si>
  <si>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</si>
  <si>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</si>
  <si>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</si>
  <si>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</si>
  <si>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</si>
  <si>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</si>
  <si>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</si>
  <si>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</si>
  <si>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</si>
  <si>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</si>
  <si>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</si>
  <si>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</si>
  <si>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</si>
  <si>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</si>
  <si>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</si>
  <si>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</si>
  <si>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</si>
  <si>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</si>
  <si>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</si>
  <si>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Sor-szám</t>
  </si>
  <si>
    <t>Kiadási jogcímek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</si>
  <si>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</si>
  <si>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</si>
  <si>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</si>
  <si>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</si>
  <si>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</si>
  <si>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</si>
  <si>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</si>
  <si>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</si>
  <si>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</si>
  <si>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</si>
  <si>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</si>
  <si>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</si>
  <si>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</si>
  <si>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</si>
  <si>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</si>
  <si>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</si>
  <si>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</si>
  <si>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</si>
  <si>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</si>
  <si>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</si>
  <si>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</si>
  <si>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</si>
  <si>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</si>
  <si>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</si>
  <si>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</si>
  <si>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</si>
  <si>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</si>
  <si>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</si>
  <si>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</si>
  <si>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</si>
  <si>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</si>
  <si>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</si>
  <si>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</si>
  <si>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I. Működési célú bevételek és kiadások mérlege
(Önkormányzati szinten)</t>
  </si>
  <si>
    <t xml:space="preserve"> Ezer forintban !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</si>
  <si>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</si>
  <si>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</si>
  <si>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</si>
  <si>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</si>
  <si>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</si>
  <si>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</si>
  <si>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</si>
  <si>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Támogatásértékű bevételek</t>
  </si>
  <si>
    <t>Tartalékok</t>
  </si>
  <si>
    <t>Működési célú kölcsön visszatérítése, igénybevétele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</si>
  <si>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</si>
  <si>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</si>
  <si>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</si>
  <si>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</si>
  <si>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</si>
  <si>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</si>
  <si>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</si>
  <si>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</si>
  <si>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</si>
  <si>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</si>
  <si>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</si>
  <si>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</si>
  <si>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</si>
  <si>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</si>
  <si>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</si>
  <si>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</si>
  <si>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</si>
  <si>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</si>
  <si>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</si>
  <si>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</si>
  <si>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</si>
  <si>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</si>
  <si>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</si>
  <si>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</si>
  <si>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</si>
  <si>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</si>
  <si>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</si>
  <si>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</si>
  <si>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</si>
  <si>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</si>
  <si>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</si>
  <si>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</si>
  <si>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</si>
  <si>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</si>
  <si>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</si>
  <si>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</si>
  <si>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</si>
  <si>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</si>
  <si>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</si>
  <si>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</si>
  <si>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</si>
  <si>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</si>
  <si>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</si>
  <si>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</si>
  <si>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</si>
  <si>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………….. Önkormányzat adósságot keletkeztető ügyletekből és kezességvállalásokból fennálló kötelezettségei</t>
  </si>
  <si>
    <t>MEGNEVEZÉS</t>
  </si>
  <si>
    <t>Évek</t>
  </si>
  <si>
    <t>Összesen
(7=3+4+5+6)</t>
  </si>
  <si>
    <t>ÖSSZES KÖTELEZETTSÉG</t>
  </si>
  <si>
    <t>Páty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</si>
  <si>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</si>
  <si>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</si>
  <si>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</si>
  <si>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</si>
  <si>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</si>
  <si>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</si>
  <si>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Jogcím</t>
  </si>
  <si>
    <t>Összesen
(2x3)</t>
  </si>
  <si>
    <t>Összesen:</t>
  </si>
  <si>
    <t>Beruházás  megnevezése</t>
  </si>
  <si>
    <t>Kivitelezés kezdési és befejezési éve</t>
  </si>
  <si>
    <t>Felhasználás
2011. XII.31-ig</t>
  </si>
  <si>
    <t xml:space="preserve">
2012. év utáni szükséglet
</t>
  </si>
  <si>
    <t>6=(2-4-5)</t>
  </si>
  <si>
    <t>ÖSSZESEN:</t>
  </si>
  <si>
    <t>Felújítás  megnevezése</t>
  </si>
  <si>
    <t>2012. év utáni szükséglet
(6=2 - 4 - 5)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</si>
  <si>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</si>
  <si>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</si>
  <si>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</si>
  <si>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</si>
  <si>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</si>
  <si>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</si>
  <si>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</si>
  <si>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</si>
  <si>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</si>
  <si>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</si>
  <si>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</si>
  <si>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</si>
  <si>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</si>
  <si>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</si>
  <si>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</si>
  <si>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</si>
  <si>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</si>
  <si>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r>
      <t xml:space="preserve">Finanszírozási célú pénzügyi műveletek egyenlege </t>
    </r>
    <r>
      <rPr>
        <sz val="12"/>
        <rFont val="Times New Roman CE"/>
        <family val="1"/>
      </rPr>
      <t>(1.1 - 1.2) +/-</t>
    </r>
  </si>
  <si>
    <t xml:space="preserve"> - Felhalmozási célú pénzeszközátadás államháztartáson     kívülre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</si>
  <si>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</si>
  <si>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</si>
  <si>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</si>
  <si>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</si>
  <si>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</si>
  <si>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</si>
  <si>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</si>
  <si>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t xml:space="preserve">B E V É T E L E K </t>
  </si>
  <si>
    <t>(Önkormányzat összesen)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</si>
  <si>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</si>
  <si>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</si>
  <si>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 xml:space="preserve"> </t>
  </si>
  <si>
    <t>2013. évi eredeti előirányzat</t>
  </si>
  <si>
    <t>2013. évi előirányzat</t>
  </si>
  <si>
    <t>11. melléklet a ……/2013. (….) önkormányzati rendelethez</t>
  </si>
  <si>
    <t>2015 után</t>
  </si>
  <si>
    <t>SAJÁT BEVÉTELEK ÖSSZESEN</t>
  </si>
  <si>
    <t>......................, 2013. .......................... hó ..... nap</t>
  </si>
  <si>
    <t xml:space="preserve">Költségvetési szerv </t>
  </si>
  <si>
    <t>Önkormányzat egyéb szakfeladat</t>
  </si>
  <si>
    <t>e Ft</t>
  </si>
  <si>
    <t>Mindösszesen:</t>
  </si>
  <si>
    <t>Ellátottak pénzbeli juttatásai (önkormányzat kötelező feladata)</t>
  </si>
  <si>
    <t>Intézményi beruházási kiadások (önként vállalt feladat)</t>
  </si>
  <si>
    <t>Felújítások (önként vállalt feladat)</t>
  </si>
  <si>
    <t>Hosszú lejáratú hitelek törlesztése (önként válllalt feladat)</t>
  </si>
  <si>
    <t>EU támogatás ( pályázati forrás )</t>
  </si>
  <si>
    <t xml:space="preserve">Kapott kölcsön, nyújtott kölcsön visszatérülése  </t>
  </si>
  <si>
    <t>4.3</t>
  </si>
  <si>
    <t>Nettó költség</t>
  </si>
  <si>
    <t>ÁFA</t>
  </si>
  <si>
    <r>
      <t xml:space="preserve">IV. Tartalékok </t>
    </r>
    <r>
      <rPr>
        <sz val="11"/>
        <rFont val="Times New Roman CE"/>
        <family val="1"/>
      </rPr>
      <t>(4.1.+4.3.)</t>
    </r>
  </si>
  <si>
    <t>Lakástámogatás (önként vállalt feladat)</t>
  </si>
  <si>
    <t>Lakásépítés (önként vállalt feladat)</t>
  </si>
  <si>
    <t>Nettó  költség</t>
  </si>
  <si>
    <t>EU-s forrásból finanszírozott támogatással megvalósuló programok, projektek kiadásai (önként vállalt feladat)</t>
  </si>
  <si>
    <t>EU-s forrásból finanszírozott támogatással megvalósuló programok, projektek önkormányzati hozzájárulásának kiadásai (önként vállalt feladat)</t>
  </si>
  <si>
    <t xml:space="preserve">   Pénzügyi befektetésekből származó bevétel</t>
  </si>
  <si>
    <t xml:space="preserve">  7.3.</t>
  </si>
  <si>
    <t xml:space="preserve">    - ebből PVK eszközhasználati díj elszámolása</t>
  </si>
  <si>
    <t xml:space="preserve">   Felhalmozási célú pénzügyi műveletek bevételei (1. mell. 1. sz.         tábl. 12.2. sor)</t>
  </si>
  <si>
    <t>Átengedett központi adók (helyben maradó SZJA)</t>
  </si>
  <si>
    <t>Védőnők:</t>
  </si>
  <si>
    <t>Orvos asszisztens:</t>
  </si>
  <si>
    <t>Sportlétesítmény:</t>
  </si>
  <si>
    <t>Falugazdálkodás</t>
  </si>
  <si>
    <t>Összesen</t>
  </si>
  <si>
    <t>Részmunkaidő:</t>
  </si>
  <si>
    <t>SNI:</t>
  </si>
  <si>
    <t>Üzemeltetés:</t>
  </si>
  <si>
    <t>Üzemeltetés részmunkaidő:</t>
  </si>
  <si>
    <t xml:space="preserve">   Céltartalék (peres költségek)</t>
  </si>
  <si>
    <t xml:space="preserve">    4.3.</t>
  </si>
  <si>
    <t xml:space="preserve">Intézményi beruházási kiadások </t>
  </si>
  <si>
    <t xml:space="preserve">Felújítások </t>
  </si>
  <si>
    <t>Önként vállalt feladatok</t>
  </si>
  <si>
    <t>Kötelező feladatok</t>
  </si>
  <si>
    <t>Államigazgatási feladatok</t>
  </si>
  <si>
    <t>Az államháztartásról szóló 2011. évi CXCV. törvény 23. § (2) bekezdése alapján a kötelező, az önként vállalt valamint az államigazgatási feladatok szerinti bontában:</t>
  </si>
  <si>
    <t xml:space="preserve">Ellátottak pénzbeli juttatásai </t>
  </si>
  <si>
    <t>Bevételek mindösszesen</t>
  </si>
  <si>
    <t>Kiadások mindösszesen</t>
  </si>
  <si>
    <t>Óvodai nevelés:</t>
  </si>
  <si>
    <t>Intézményi finanszírozásból eredő korrekció</t>
  </si>
  <si>
    <t>Intézmény finanszírozásból eredő korrekció</t>
  </si>
  <si>
    <t>Költségvetési bevételek összesen</t>
  </si>
  <si>
    <t>Költségvetési kiadások összesen</t>
  </si>
  <si>
    <t>Pénzforgalom nélküli bevételek (pénzmaradvány)</t>
  </si>
  <si>
    <t>Finanszírozási célú pénzügyi műveletek egyenlege</t>
  </si>
  <si>
    <t>Költségvetési bevételek és kiadások egyenlege</t>
  </si>
  <si>
    <t>VIII. Pénforgalom nélküli bevételek (12.1.+12.2.)</t>
  </si>
  <si>
    <r>
      <t xml:space="preserve">                                                                                       (Önkormányzat összesen)                                           </t>
    </r>
    <r>
      <rPr>
        <b/>
        <i/>
        <sz val="8"/>
        <rFont val="Times New Roman CE"/>
        <family val="0"/>
      </rPr>
      <t xml:space="preserve"> ezer forintban</t>
    </r>
  </si>
  <si>
    <t>ezer forintban</t>
  </si>
  <si>
    <r>
      <t xml:space="preserve">                                                                                         Önkormányzati Hivatal                                                                 </t>
    </r>
    <r>
      <rPr>
        <i/>
        <sz val="9"/>
        <rFont val="Times New Roman CE"/>
        <family val="0"/>
      </rPr>
      <t xml:space="preserve"> ezer forintban</t>
    </r>
  </si>
  <si>
    <t>Az államháztartásról szóló 2011. évi CXCV. törvény 23. § (2) bekezdése alapján a kötelező, az önként vállalt valamint az államigazgatási feladatok szerinti bontásban:</t>
  </si>
  <si>
    <t>2014. évi eredeti előirányzat (ezer forintban)</t>
  </si>
  <si>
    <t>24 fő köztisztviselő, 1 fő Polgármester</t>
  </si>
  <si>
    <t>2014. évi eredeti előirányzat</t>
  </si>
  <si>
    <t>11 buszváró épület</t>
  </si>
  <si>
    <t>2014. évi előirányzat</t>
  </si>
  <si>
    <t xml:space="preserve">Iskola beruházás </t>
  </si>
  <si>
    <t>Zsámbéki kanyar buszöböl</t>
  </si>
  <si>
    <t>Iskola utca felújítás</t>
  </si>
  <si>
    <t>Utak karbantartása, felújítása</t>
  </si>
  <si>
    <t>Erkel utca építési munkálatai</t>
  </si>
  <si>
    <t>Levendula utca építési munkálatai</t>
  </si>
  <si>
    <t>Közvilágítás fejlesztése</t>
  </si>
  <si>
    <t>Napóra, köztéri bútorok létesítése</t>
  </si>
  <si>
    <t>Műfüves pálya világítás korszerűsítése</t>
  </si>
  <si>
    <t>Völgy utca csapadékvíz elvezetése</t>
  </si>
  <si>
    <t>677 hrsz. Telek vásárlása</t>
  </si>
  <si>
    <t>Sebességhatár figyelmeztető létesítése</t>
  </si>
  <si>
    <t>Hivatal nyílászáró csere</t>
  </si>
  <si>
    <t>1805 hrsz. Ingatlan vásárlása</t>
  </si>
  <si>
    <t>0145/4 hrsz. Ingatlan vásárlása</t>
  </si>
  <si>
    <t xml:space="preserve">Védőnőknél pelenkázóasztal </t>
  </si>
  <si>
    <t>Ügyfélszolgálat átalakítása</t>
  </si>
  <si>
    <t>Óvoda felújítások</t>
  </si>
  <si>
    <t>A 2014. évi normatív  hozzájárulások  alakulása jogcímenként</t>
  </si>
  <si>
    <t>1. Település-üzemeltetéshez kapcsolódó feladatellátás támogatása összesen</t>
  </si>
  <si>
    <t>2. Beszámítás összege</t>
  </si>
  <si>
    <t>3. Egyéb kötelező önkormányzati feladatok támogatása</t>
  </si>
  <si>
    <t>4. Hozzájárulás aa pénzbeni szociális juttatásokhoz</t>
  </si>
  <si>
    <t>5. Könyvtári, közművelődési és múzeumi feladatok támogatása összesen</t>
  </si>
  <si>
    <t>6. Lakott külterülettel kapcsolatos feladatok támogatása</t>
  </si>
  <si>
    <t>7. Szociális, gyermekjóléti és gyermekétkeztetési feladatok támogatása</t>
  </si>
  <si>
    <t>8. OEP-től kapott támogatás</t>
  </si>
  <si>
    <t>9. Címzett támogatás</t>
  </si>
  <si>
    <t>10. A települési önkormányzatok egyes köznevelési feladatainak támogatása</t>
  </si>
  <si>
    <t>4  fő 8 órás</t>
  </si>
  <si>
    <t>…………….. 2014,……………………….</t>
  </si>
  <si>
    <t>Kihangosítás</t>
  </si>
  <si>
    <t>Használtautó vásárlása a településőr részére</t>
  </si>
  <si>
    <t>Iskolának tárgyieszköz cseréje</t>
  </si>
  <si>
    <t>Sorszám</t>
  </si>
  <si>
    <t>Kiadási jogcím</t>
  </si>
  <si>
    <t>Kiadás összege</t>
  </si>
  <si>
    <t>Bursa Hungarica</t>
  </si>
  <si>
    <t>Szervezeti támogatások:</t>
  </si>
  <si>
    <t>Alapítvány Páty Fejlesztéséért</t>
  </si>
  <si>
    <t>Különböző Civil Szervezetek</t>
  </si>
  <si>
    <t>PVK Kft.</t>
  </si>
  <si>
    <t>Pátyi Sport Egyesület</t>
  </si>
  <si>
    <t>Önkormányzat önrésze</t>
  </si>
  <si>
    <t>Központi támogatás</t>
  </si>
  <si>
    <t>Aktív korúak ellátása (fogl. Helyettesítő támogatás)</t>
  </si>
  <si>
    <t>Aktív korúak ellátása (rendszeres szociális segély)</t>
  </si>
  <si>
    <t>Köztemetés</t>
  </si>
  <si>
    <t>Lakásfenntartási támogatás</t>
  </si>
  <si>
    <t>Étkezési térítési díjkedvezmény</t>
  </si>
  <si>
    <t>Óvodáztatási támogatás</t>
  </si>
  <si>
    <t>Ápolási díj</t>
  </si>
  <si>
    <t>Önkormányzati segély</t>
  </si>
  <si>
    <t>Közgyógyellátás</t>
  </si>
  <si>
    <t xml:space="preserve">    ezer forintban!</t>
  </si>
  <si>
    <t xml:space="preserve">              ezer forintban!</t>
  </si>
  <si>
    <t>5. melléklet az 1/2014. (II.06.) önkormányzati rendelethez</t>
  </si>
  <si>
    <t>9. melléklet az 1../2014. (II.06). önkormányzati rendelethez</t>
  </si>
  <si>
    <t>11. melléklet a z 1/2014. (II.06.).  önkormányzati rendelethez</t>
  </si>
  <si>
    <t>12. melléklet a z 1./2014. (II.06.) önkormányzati rendelethez</t>
  </si>
  <si>
    <t>14. melléklet az 1/2014  (II.06) önkormányzati rendelethez</t>
  </si>
  <si>
    <t>8. melléklet az 1../2014. (II.06) önkormányzati rendelethez</t>
  </si>
  <si>
    <t>4. melléklet a z 1/2014. (II.06.) önkormányzati rendelethez</t>
  </si>
  <si>
    <t>3. melléklet az 1./2014. (II.06) önkormányzati rendelethez</t>
  </si>
  <si>
    <t>Szippantós tartálykocsi</t>
  </si>
  <si>
    <t>Diós emlékpark felújítása</t>
  </si>
  <si>
    <t>U.P.S.V.  Kft. Felszámolási eljárásának megindítása</t>
  </si>
  <si>
    <t>M.L.SZ. Élőfüves nagypála építése pályázat pályázati díja</t>
  </si>
  <si>
    <t>Páty Község Diákjaiért Alapítvány  céltámogatása</t>
  </si>
  <si>
    <t>2014. évi módosított előirányzat</t>
  </si>
  <si>
    <t>1. melléklet a 9/2014. (V.5.) önkormányzati rendelethez (alaprendelet 1. melléklete)</t>
  </si>
  <si>
    <t xml:space="preserve">2. melléklet a 9/2014. (V.5.) önkormányzati rendelethez (alaprendelet 2.1. melléklete)     </t>
  </si>
  <si>
    <t xml:space="preserve">3. melléklet a 9/2014. (V.5.) önkormányzati rendelethez (alaprendelet 2.2. melléklete)     </t>
  </si>
  <si>
    <t>4. melléklet a 9/2014. (V.5.) önkormányzati rendelethez (alaprendelet 6. melléklete)</t>
  </si>
  <si>
    <t>5. melléklet a 9/2014. (V.5.) önkormányzati rendelethez (alaprendelet 7. melléklete)</t>
  </si>
  <si>
    <t>6. melléklet a 9/2014. (V.5.) önkormányzati rendelethez (alaprendelet 10. melléklete)</t>
  </si>
  <si>
    <t>7. melléklet a 9/2014  (V.5.) önkormányzati rendelethez (alaprendelet 13. melléklete)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</si>
</sst>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\ _F_t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790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8" xfId="56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34" xfId="56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49" fontId="12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12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56" applyFont="1" applyFill="1" applyBorder="1" applyAlignment="1" applyProtection="1">
      <alignment horizontal="left" vertical="center" wrapText="1" indent="1"/>
      <protection/>
    </xf>
    <xf numFmtId="164" fontId="9" fillId="0" borderId="39" xfId="0" applyNumberFormat="1" applyFont="1" applyFill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40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2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49" fontId="12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5" fillId="0" borderId="14" xfId="0" applyFont="1" applyFill="1" applyBorder="1" applyAlignment="1" applyProtection="1" quotePrefix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1"/>
      <protection/>
    </xf>
    <xf numFmtId="0" fontId="20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2"/>
      <protection/>
    </xf>
    <xf numFmtId="0" fontId="20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2"/>
      <protection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0" xfId="56" applyFont="1" applyFill="1" applyAlignment="1" applyProtection="1">
      <alignment horizontal="left" inden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horizontal="left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left" wrapText="1" indent="1"/>
      <protection/>
    </xf>
    <xf numFmtId="164" fontId="10" fillId="0" borderId="36" xfId="0" applyNumberFormat="1" applyFont="1" applyFill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horizontal="center" wrapText="1"/>
      <protection/>
    </xf>
    <xf numFmtId="49" fontId="12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2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indent="6"/>
      <protection/>
    </xf>
    <xf numFmtId="0" fontId="12" fillId="0" borderId="25" xfId="56" applyFont="1" applyFill="1" applyBorder="1" applyAlignment="1" applyProtection="1">
      <alignment horizontal="left" vertical="center" wrapText="1" indent="6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2" fillId="0" borderId="32" xfId="56" applyFont="1" applyFill="1" applyBorder="1" applyAlignment="1" applyProtection="1">
      <alignment horizontal="left" indent="6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56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56" applyFill="1">
      <alignment/>
      <protection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6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0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 indent="1"/>
    </xf>
    <xf numFmtId="164" fontId="0" fillId="0" borderId="49" xfId="0" applyNumberFormat="1" applyFill="1" applyBorder="1" applyAlignment="1">
      <alignment horizontal="left" vertical="center" wrapText="1" indent="1"/>
    </xf>
    <xf numFmtId="164" fontId="8" fillId="0" borderId="47" xfId="0" applyNumberFormat="1" applyFont="1" applyFill="1" applyBorder="1" applyAlignment="1">
      <alignment horizontal="left" vertical="center" wrapText="1" indent="1"/>
    </xf>
    <xf numFmtId="164" fontId="0" fillId="0" borderId="50" xfId="0" applyNumberFormat="1" applyFill="1" applyBorder="1" applyAlignment="1">
      <alignment horizontal="left" vertical="center" wrapText="1" indent="1"/>
    </xf>
    <xf numFmtId="164" fontId="23" fillId="0" borderId="0" xfId="0" applyNumberFormat="1" applyFont="1" applyFill="1" applyAlignment="1">
      <alignment vertical="center" wrapText="1"/>
    </xf>
    <xf numFmtId="164" fontId="8" fillId="0" borderId="48" xfId="0" applyNumberFormat="1" applyFont="1" applyFill="1" applyBorder="1" applyAlignment="1">
      <alignment horizontal="left" vertical="center" wrapText="1" indent="1"/>
    </xf>
    <xf numFmtId="164" fontId="9" fillId="0" borderId="51" xfId="0" applyNumberFormat="1" applyFont="1" applyFill="1" applyBorder="1" applyAlignment="1">
      <alignment horizontal="left" vertical="center" wrapText="1" indent="1"/>
    </xf>
    <xf numFmtId="164" fontId="9" fillId="0" borderId="38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textRotation="180" wrapText="1"/>
    </xf>
    <xf numFmtId="0" fontId="13" fillId="0" borderId="0" xfId="56" applyFont="1" applyFill="1">
      <alignment/>
      <protection/>
    </xf>
    <xf numFmtId="164" fontId="24" fillId="0" borderId="0" xfId="56" applyNumberFormat="1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 vertical="center"/>
      <protection/>
    </xf>
    <xf numFmtId="0" fontId="19" fillId="0" borderId="19" xfId="56" applyFont="1" applyFill="1" applyBorder="1" applyAlignment="1">
      <alignment horizontal="center" vertical="center"/>
      <protection/>
    </xf>
    <xf numFmtId="0" fontId="19" fillId="0" borderId="20" xfId="56" applyFont="1" applyFill="1" applyBorder="1" applyAlignment="1">
      <alignment horizontal="center" vertical="center"/>
      <protection/>
    </xf>
    <xf numFmtId="0" fontId="19" fillId="0" borderId="43" xfId="56" applyFont="1" applyFill="1" applyBorder="1" applyAlignment="1">
      <alignment horizontal="center" vertical="center"/>
      <protection/>
    </xf>
    <xf numFmtId="0" fontId="19" fillId="0" borderId="34" xfId="56" applyFont="1" applyFill="1" applyBorder="1" applyProtection="1">
      <alignment/>
      <protection locked="0"/>
    </xf>
    <xf numFmtId="165" fontId="19" fillId="0" borderId="34" xfId="40" applyNumberFormat="1" applyFont="1" applyFill="1" applyBorder="1" applyAlignment="1" applyProtection="1">
      <alignment/>
      <protection locked="0"/>
    </xf>
    <xf numFmtId="0" fontId="19" fillId="0" borderId="26" xfId="56" applyFont="1" applyFill="1" applyBorder="1" applyAlignment="1">
      <alignment horizontal="center" vertical="center"/>
      <protection/>
    </xf>
    <xf numFmtId="0" fontId="19" fillId="0" borderId="25" xfId="56" applyFont="1" applyFill="1" applyBorder="1" applyProtection="1">
      <alignment/>
      <protection locked="0"/>
    </xf>
    <xf numFmtId="165" fontId="19" fillId="0" borderId="25" xfId="40" applyNumberFormat="1" applyFont="1" applyFill="1" applyBorder="1" applyAlignment="1" applyProtection="1">
      <alignment/>
      <protection locked="0"/>
    </xf>
    <xf numFmtId="165" fontId="19" fillId="0" borderId="27" xfId="40" applyNumberFormat="1" applyFont="1" applyFill="1" applyBorder="1" applyAlignment="1">
      <alignment/>
    </xf>
    <xf numFmtId="0" fontId="19" fillId="0" borderId="31" xfId="56" applyFont="1" applyFill="1" applyBorder="1" applyAlignment="1">
      <alignment horizontal="center" vertical="center"/>
      <protection/>
    </xf>
    <xf numFmtId="0" fontId="19" fillId="0" borderId="32" xfId="56" applyFont="1" applyFill="1" applyBorder="1" applyProtection="1">
      <alignment/>
      <protection locked="0"/>
    </xf>
    <xf numFmtId="165" fontId="19" fillId="0" borderId="32" xfId="40" applyNumberFormat="1" applyFont="1" applyFill="1" applyBorder="1" applyAlignment="1" applyProtection="1">
      <alignment/>
      <protection locked="0"/>
    </xf>
    <xf numFmtId="0" fontId="8" fillId="0" borderId="19" xfId="56" applyFont="1" applyFill="1" applyBorder="1">
      <alignment/>
      <protection/>
    </xf>
    <xf numFmtId="165" fontId="19" fillId="0" borderId="19" xfId="56" applyNumberFormat="1" applyFont="1" applyFill="1" applyBorder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24" xfId="56" applyFont="1" applyFill="1" applyBorder="1" applyAlignment="1" applyProtection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12" fillId="0" borderId="18" xfId="56" applyFont="1" applyFill="1" applyBorder="1" applyAlignment="1" applyProtection="1">
      <alignment horizontal="center" vertical="center"/>
      <protection/>
    </xf>
    <xf numFmtId="0" fontId="12" fillId="0" borderId="19" xfId="56" applyFont="1" applyFill="1" applyBorder="1" applyAlignment="1" applyProtection="1">
      <alignment horizontal="center" vertical="center"/>
      <protection/>
    </xf>
    <xf numFmtId="0" fontId="12" fillId="0" borderId="20" xfId="56" applyFont="1" applyFill="1" applyBorder="1" applyAlignment="1" applyProtection="1">
      <alignment horizontal="center" vertical="center"/>
      <protection/>
    </xf>
    <xf numFmtId="0" fontId="12" fillId="0" borderId="24" xfId="56" applyFont="1" applyFill="1" applyBorder="1" applyAlignment="1" applyProtection="1">
      <alignment horizontal="center" vertical="center"/>
      <protection/>
    </xf>
    <xf numFmtId="0" fontId="12" fillId="0" borderId="10" xfId="56" applyFont="1" applyFill="1" applyBorder="1" applyProtection="1">
      <alignment/>
      <protection/>
    </xf>
    <xf numFmtId="165" fontId="12" fillId="0" borderId="11" xfId="40" applyNumberFormat="1" applyFont="1" applyFill="1" applyBorder="1" applyAlignment="1" applyProtection="1">
      <alignment/>
      <protection locked="0"/>
    </xf>
    <xf numFmtId="0" fontId="12" fillId="0" borderId="26" xfId="56" applyFont="1" applyFill="1" applyBorder="1" applyAlignment="1" applyProtection="1">
      <alignment horizontal="center" vertical="center"/>
      <protection/>
    </xf>
    <xf numFmtId="0" fontId="12" fillId="0" borderId="25" xfId="56" applyFont="1" applyFill="1" applyBorder="1" applyProtection="1">
      <alignment/>
      <protection/>
    </xf>
    <xf numFmtId="165" fontId="12" fillId="0" borderId="27" xfId="40" applyNumberFormat="1" applyFont="1" applyFill="1" applyBorder="1" applyAlignment="1" applyProtection="1">
      <alignment/>
      <protection locked="0"/>
    </xf>
    <xf numFmtId="0" fontId="12" fillId="0" borderId="25" xfId="56" applyFont="1" applyFill="1" applyBorder="1" applyAlignment="1" applyProtection="1">
      <alignment wrapText="1"/>
      <protection/>
    </xf>
    <xf numFmtId="0" fontId="12" fillId="0" borderId="31" xfId="56" applyFont="1" applyFill="1" applyBorder="1" applyAlignment="1" applyProtection="1">
      <alignment horizontal="center" vertical="center"/>
      <protection/>
    </xf>
    <xf numFmtId="0" fontId="12" fillId="0" borderId="32" xfId="56" applyFont="1" applyFill="1" applyBorder="1" applyProtection="1">
      <alignment/>
      <protection/>
    </xf>
    <xf numFmtId="165" fontId="12" fillId="0" borderId="33" xfId="40" applyNumberFormat="1" applyFont="1" applyFill="1" applyBorder="1" applyAlignment="1" applyProtection="1">
      <alignment/>
      <protection locked="0"/>
    </xf>
    <xf numFmtId="165" fontId="9" fillId="0" borderId="20" xfId="4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27" fillId="0" borderId="18" xfId="0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52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164" fontId="5" fillId="0" borderId="2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 locked="0"/>
    </xf>
    <xf numFmtId="164" fontId="9" fillId="0" borderId="44" xfId="0" applyNumberFormat="1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 locked="0"/>
    </xf>
    <xf numFmtId="164" fontId="9" fillId="0" borderId="27" xfId="0" applyNumberFormat="1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/>
      <protection locked="0"/>
    </xf>
    <xf numFmtId="164" fontId="9" fillId="0" borderId="33" xfId="0" applyNumberFormat="1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164" fontId="9" fillId="0" borderId="19" xfId="0" applyNumberFormat="1" applyFont="1" applyFill="1" applyBorder="1" applyAlignment="1" applyProtection="1">
      <alignment vertical="center"/>
      <protection/>
    </xf>
    <xf numFmtId="164" fontId="9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0" fillId="0" borderId="53" xfId="0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8" xfId="56" applyFont="1" applyFill="1" applyBorder="1" applyAlignment="1" applyProtection="1">
      <alignment horizontal="center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49" fontId="2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56" applyFont="1" applyFill="1" applyBorder="1" applyAlignment="1" applyProtection="1">
      <alignment horizontal="left" vertical="center" wrapText="1" indent="1"/>
      <protection/>
    </xf>
    <xf numFmtId="49" fontId="2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56" applyFont="1" applyFill="1" applyBorder="1" applyAlignment="1" applyProtection="1">
      <alignment horizontal="left" vertical="center" wrapText="1" indent="1"/>
      <protection/>
    </xf>
    <xf numFmtId="0" fontId="2" fillId="0" borderId="28" xfId="56" applyFont="1" applyFill="1" applyBorder="1" applyAlignment="1" applyProtection="1">
      <alignment horizontal="left" vertical="center" wrapText="1" indent="1"/>
      <protection/>
    </xf>
    <xf numFmtId="49" fontId="2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vertical="center" wrapText="1"/>
      <protection/>
    </xf>
    <xf numFmtId="0" fontId="2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8" xfId="56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center" vertical="center" wrapText="1"/>
      <protection/>
    </xf>
    <xf numFmtId="49" fontId="19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1"/>
      <protection/>
    </xf>
    <xf numFmtId="49" fontId="19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56" applyFont="1" applyFill="1" applyBorder="1" applyAlignment="1" applyProtection="1">
      <alignment horizontal="left" vertical="center" wrapText="1" indent="1"/>
      <protection/>
    </xf>
    <xf numFmtId="49" fontId="19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8" xfId="56" applyFont="1" applyFill="1" applyBorder="1" applyAlignment="1" applyProtection="1">
      <alignment horizontal="left" vertical="center" wrapText="1" indent="1"/>
      <protection/>
    </xf>
    <xf numFmtId="49" fontId="19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8" xfId="56" applyFont="1" applyFill="1" applyBorder="1" applyAlignment="1" applyProtection="1">
      <alignment horizontal="left" vertical="center" wrapText="1" indent="1"/>
      <protection/>
    </xf>
    <xf numFmtId="49" fontId="19" fillId="0" borderId="43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49" fontId="19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34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2"/>
      <protection/>
    </xf>
    <xf numFmtId="0" fontId="19" fillId="0" borderId="32" xfId="56" applyFont="1" applyFill="1" applyBorder="1" applyAlignment="1" applyProtection="1">
      <alignment horizontal="left" vertical="center" wrapText="1" indent="2"/>
      <protection/>
    </xf>
    <xf numFmtId="0" fontId="19" fillId="0" borderId="34" xfId="56" applyFont="1" applyFill="1" applyBorder="1" applyAlignment="1" applyProtection="1">
      <alignment horizontal="left" vertical="center" wrapText="1" indent="2"/>
      <protection/>
    </xf>
    <xf numFmtId="49" fontId="19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center" vertical="center" wrapText="1"/>
      <protection/>
    </xf>
    <xf numFmtId="0" fontId="24" fillId="0" borderId="45" xfId="56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left" vertical="center" wrapText="1" indent="1"/>
      <protection/>
    </xf>
    <xf numFmtId="0" fontId="24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9" xfId="56" applyFont="1" applyFill="1" applyBorder="1" applyAlignment="1" applyProtection="1">
      <alignment horizontal="left" vertical="center" wrapText="1" indent="1"/>
      <protection/>
    </xf>
    <xf numFmtId="49" fontId="24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vertical="center" wrapText="1"/>
      <protection/>
    </xf>
    <xf numFmtId="0" fontId="19" fillId="0" borderId="54" xfId="56" applyFont="1" applyFill="1" applyBorder="1" applyAlignment="1" applyProtection="1">
      <alignment horizontal="left" vertical="center" wrapText="1" indent="1"/>
      <protection/>
    </xf>
    <xf numFmtId="0" fontId="19" fillId="0" borderId="0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indent="6"/>
      <protection/>
    </xf>
    <xf numFmtId="0" fontId="19" fillId="0" borderId="25" xfId="56" applyFont="1" applyFill="1" applyBorder="1" applyAlignment="1" applyProtection="1">
      <alignment horizontal="left" vertical="center" wrapText="1" indent="6"/>
      <protection/>
    </xf>
    <xf numFmtId="0" fontId="19" fillId="0" borderId="32" xfId="56" applyFont="1" applyFill="1" applyBorder="1" applyAlignment="1" applyProtection="1">
      <alignment horizontal="left" vertical="center" wrapText="1" indent="6"/>
      <protection/>
    </xf>
    <xf numFmtId="0" fontId="19" fillId="0" borderId="14" xfId="56" applyFont="1" applyFill="1" applyBorder="1" applyAlignment="1" applyProtection="1">
      <alignment horizontal="left" vertical="center" wrapText="1" indent="6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0" fontId="19" fillId="0" borderId="25" xfId="56" applyFont="1" applyFill="1" applyBorder="1" applyAlignment="1" applyProtection="1">
      <alignment horizontal="left" wrapText="1" indent="6"/>
      <protection/>
    </xf>
    <xf numFmtId="0" fontId="1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49" fontId="5" fillId="0" borderId="55" xfId="0" applyNumberFormat="1" applyFont="1" applyFill="1" applyBorder="1" applyAlignment="1" applyProtection="1">
      <alignment horizontal="right" vertical="center"/>
      <protection locked="0"/>
    </xf>
    <xf numFmtId="164" fontId="19" fillId="0" borderId="56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13" fillId="0" borderId="59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5" xfId="0" applyNumberFormat="1" applyFont="1" applyFill="1" applyBorder="1" applyAlignment="1" applyProtection="1">
      <alignment vertical="center" wrapText="1"/>
      <protection locked="0"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8" xfId="0" applyNumberFormat="1" applyFont="1" applyFill="1" applyBorder="1" applyAlignment="1">
      <alignment horizontal="left" vertical="center" wrapText="1" inden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164" fontId="91" fillId="0" borderId="0" xfId="0" applyNumberFormat="1" applyFont="1" applyFill="1" applyAlignment="1">
      <alignment vertical="center" wrapText="1"/>
    </xf>
    <xf numFmtId="164" fontId="34" fillId="0" borderId="47" xfId="0" applyNumberFormat="1" applyFont="1" applyFill="1" applyBorder="1" applyAlignment="1">
      <alignment horizontal="center" vertical="center" wrapText="1"/>
    </xf>
    <xf numFmtId="164" fontId="91" fillId="0" borderId="48" xfId="0" applyNumberFormat="1" applyFont="1" applyFill="1" applyBorder="1" applyAlignment="1">
      <alignment horizontal="left" vertical="center" wrapText="1" indent="1"/>
    </xf>
    <xf numFmtId="164" fontId="91" fillId="0" borderId="49" xfId="0" applyNumberFormat="1" applyFont="1" applyFill="1" applyBorder="1" applyAlignment="1">
      <alignment horizontal="left" vertical="center" wrapText="1" indent="1"/>
    </xf>
    <xf numFmtId="164" fontId="34" fillId="0" borderId="47" xfId="0" applyNumberFormat="1" applyFont="1" applyFill="1" applyBorder="1" applyAlignment="1">
      <alignment horizontal="left" vertical="center" wrapText="1" indent="1"/>
    </xf>
    <xf numFmtId="164" fontId="34" fillId="0" borderId="60" xfId="0" applyNumberFormat="1" applyFont="1" applyFill="1" applyBorder="1" applyAlignment="1">
      <alignment horizontal="left" vertical="center" wrapText="1" indent="1"/>
    </xf>
    <xf numFmtId="164" fontId="34" fillId="0" borderId="49" xfId="0" applyNumberFormat="1" applyFont="1" applyFill="1" applyBorder="1" applyAlignment="1">
      <alignment horizontal="left" vertical="center" wrapText="1" indent="1"/>
    </xf>
    <xf numFmtId="164" fontId="35" fillId="0" borderId="49" xfId="0" applyNumberFormat="1" applyFont="1" applyFill="1" applyBorder="1" applyAlignment="1">
      <alignment horizontal="left" vertical="center" wrapText="1" indent="1"/>
    </xf>
    <xf numFmtId="164" fontId="35" fillId="0" borderId="60" xfId="0" applyNumberFormat="1" applyFont="1" applyFill="1" applyBorder="1" applyAlignment="1">
      <alignment horizontal="left" vertical="center" wrapText="1" indent="1"/>
    </xf>
    <xf numFmtId="164" fontId="91" fillId="0" borderId="50" xfId="0" applyNumberFormat="1" applyFont="1" applyFill="1" applyBorder="1" applyAlignment="1">
      <alignment horizontal="left" vertical="center" wrapText="1" indent="1"/>
    </xf>
    <xf numFmtId="164" fontId="91" fillId="0" borderId="61" xfId="0" applyNumberFormat="1" applyFont="1" applyFill="1" applyBorder="1" applyAlignment="1">
      <alignment horizontal="left" vertical="center" wrapText="1" indent="1"/>
    </xf>
    <xf numFmtId="164" fontId="32" fillId="0" borderId="0" xfId="0" applyNumberFormat="1" applyFont="1" applyFill="1" applyAlignment="1">
      <alignment horizontal="centerContinuous" vertical="center" wrapText="1"/>
    </xf>
    <xf numFmtId="164" fontId="92" fillId="0" borderId="0" xfId="0" applyNumberFormat="1" applyFont="1" applyFill="1" applyAlignment="1">
      <alignment horizontal="centerContinuous" vertical="center"/>
    </xf>
    <xf numFmtId="164" fontId="92" fillId="0" borderId="0" xfId="0" applyNumberFormat="1" applyFont="1" applyFill="1" applyAlignment="1">
      <alignment horizontal="center" vertical="center" wrapText="1"/>
    </xf>
    <xf numFmtId="164" fontId="92" fillId="0" borderId="0" xfId="0" applyNumberFormat="1" applyFont="1" applyFill="1" applyAlignment="1">
      <alignment vertical="center" wrapText="1"/>
    </xf>
    <xf numFmtId="164" fontId="32" fillId="0" borderId="18" xfId="0" applyNumberFormat="1" applyFont="1" applyFill="1" applyBorder="1" applyAlignment="1">
      <alignment horizontal="centerContinuous" vertical="center" wrapText="1"/>
    </xf>
    <xf numFmtId="164" fontId="32" fillId="0" borderId="19" xfId="0" applyNumberFormat="1" applyFont="1" applyFill="1" applyBorder="1" applyAlignment="1">
      <alignment horizontal="centerContinuous" vertical="center" wrapText="1"/>
    </xf>
    <xf numFmtId="164" fontId="32" fillId="0" borderId="20" xfId="0" applyNumberFormat="1" applyFont="1" applyFill="1" applyBorder="1" applyAlignment="1">
      <alignment horizontal="centerContinuous" vertical="center" wrapText="1"/>
    </xf>
    <xf numFmtId="164" fontId="32" fillId="0" borderId="18" xfId="0" applyNumberFormat="1" applyFont="1" applyFill="1" applyBorder="1" applyAlignment="1">
      <alignment horizontal="center" vertical="center" wrapText="1"/>
    </xf>
    <xf numFmtId="164" fontId="32" fillId="0" borderId="19" xfId="0" applyNumberFormat="1" applyFont="1" applyFill="1" applyBorder="1" applyAlignment="1">
      <alignment horizontal="center" vertical="center" wrapText="1"/>
    </xf>
    <xf numFmtId="164" fontId="32" fillId="0" borderId="20" xfId="0" applyNumberFormat="1" applyFont="1" applyFill="1" applyBorder="1" applyAlignment="1">
      <alignment horizontal="center" vertical="center" wrapText="1"/>
    </xf>
    <xf numFmtId="164" fontId="3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34" xfId="0" applyNumberFormat="1" applyFont="1" applyFill="1" applyBorder="1" applyAlignment="1" applyProtection="1">
      <alignment vertical="center" wrapText="1"/>
      <protection locked="0"/>
    </xf>
    <xf numFmtId="164" fontId="36" fillId="0" borderId="44" xfId="0" applyNumberFormat="1" applyFont="1" applyFill="1" applyBorder="1" applyAlignment="1" applyProtection="1">
      <alignment vertical="center" wrapText="1"/>
      <protection locked="0"/>
    </xf>
    <xf numFmtId="164" fontId="3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25" xfId="0" applyNumberFormat="1" applyFont="1" applyFill="1" applyBorder="1" applyAlignment="1" applyProtection="1">
      <alignment vertical="center" wrapText="1"/>
      <protection locked="0"/>
    </xf>
    <xf numFmtId="164" fontId="36" fillId="0" borderId="27" xfId="0" applyNumberFormat="1" applyFont="1" applyFill="1" applyBorder="1" applyAlignment="1" applyProtection="1">
      <alignment vertical="center" wrapText="1"/>
      <protection locked="0"/>
    </xf>
    <xf numFmtId="164" fontId="3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56" xfId="0" applyNumberFormat="1" applyFont="1" applyFill="1" applyBorder="1" applyAlignment="1" applyProtection="1">
      <alignment vertical="center" wrapText="1"/>
      <protection locked="0"/>
    </xf>
    <xf numFmtId="164" fontId="9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32" xfId="0" applyNumberFormat="1" applyFont="1" applyFill="1" applyBorder="1" applyAlignment="1" applyProtection="1">
      <alignment vertical="center" wrapText="1"/>
      <protection locked="0"/>
    </xf>
    <xf numFmtId="164" fontId="36" fillId="0" borderId="33" xfId="0" applyNumberFormat="1" applyFont="1" applyFill="1" applyBorder="1" applyAlignment="1" applyProtection="1">
      <alignment vertical="center" wrapText="1"/>
      <protection locked="0"/>
    </xf>
    <xf numFmtId="164" fontId="3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vertical="center" wrapText="1"/>
      <protection/>
    </xf>
    <xf numFmtId="164" fontId="3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20" xfId="0" applyNumberFormat="1" applyFont="1" applyFill="1" applyBorder="1" applyAlignment="1" applyProtection="1">
      <alignment vertical="center" wrapText="1"/>
      <protection/>
    </xf>
    <xf numFmtId="164" fontId="3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6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36" fillId="33" borderId="3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>
      <alignment horizontal="left" vertical="center" wrapText="1" indent="1"/>
    </xf>
    <xf numFmtId="164" fontId="32" fillId="0" borderId="19" xfId="0" applyNumberFormat="1" applyFont="1" applyFill="1" applyBorder="1" applyAlignment="1" applyProtection="1">
      <alignment horizontal="right" vertical="center" wrapText="1"/>
      <protection/>
    </xf>
    <xf numFmtId="164" fontId="32" fillId="0" borderId="20" xfId="0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NumberFormat="1" applyFont="1" applyFill="1" applyAlignment="1">
      <alignment horizontal="right" vertical="center"/>
    </xf>
    <xf numFmtId="164" fontId="21" fillId="0" borderId="0" xfId="0" applyNumberFormat="1" applyFont="1" applyFill="1" applyAlignment="1">
      <alignment horizontal="right" vertical="center"/>
    </xf>
    <xf numFmtId="0" fontId="0" fillId="0" borderId="62" xfId="0" applyFill="1" applyBorder="1" applyAlignment="1">
      <alignment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Alignment="1" applyProtection="1">
      <alignment horizontal="right"/>
      <protection/>
    </xf>
    <xf numFmtId="164" fontId="93" fillId="0" borderId="0" xfId="0" applyNumberFormat="1" applyFont="1" applyFill="1" applyAlignment="1" applyProtection="1">
      <alignment horizontal="right" vertical="center" wrapText="1"/>
      <protection/>
    </xf>
    <xf numFmtId="3" fontId="19" fillId="0" borderId="34" xfId="56" applyNumberFormat="1" applyFont="1" applyFill="1" applyBorder="1">
      <alignment/>
      <protection/>
    </xf>
    <xf numFmtId="0" fontId="28" fillId="0" borderId="26" xfId="0" applyFont="1" applyFill="1" applyBorder="1" applyAlignment="1" applyProtection="1">
      <alignment horizontal="left" vertical="center" wrapText="1"/>
      <protection locked="0"/>
    </xf>
    <xf numFmtId="164" fontId="28" fillId="0" borderId="27" xfId="0" applyNumberFormat="1" applyFont="1" applyFill="1" applyBorder="1" applyAlignment="1" applyProtection="1">
      <alignment horizontal="right" vertical="center" wrapText="1"/>
      <protection/>
    </xf>
    <xf numFmtId="3" fontId="19" fillId="0" borderId="25" xfId="56" applyNumberFormat="1" applyFont="1" applyFill="1" applyBorder="1">
      <alignment/>
      <protection/>
    </xf>
    <xf numFmtId="3" fontId="19" fillId="0" borderId="32" xfId="56" applyNumberFormat="1" applyFont="1" applyFill="1" applyBorder="1">
      <alignment/>
      <protection/>
    </xf>
    <xf numFmtId="165" fontId="7" fillId="0" borderId="20" xfId="56" applyNumberFormat="1" applyFont="1" applyFill="1" applyBorder="1">
      <alignment/>
      <protection/>
    </xf>
    <xf numFmtId="165" fontId="7" fillId="0" borderId="44" xfId="40" applyNumberFormat="1" applyFont="1" applyFill="1" applyBorder="1" applyAlignment="1">
      <alignment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63" xfId="0" applyNumberFormat="1" applyFont="1" applyFill="1" applyBorder="1" applyAlignment="1" applyProtection="1">
      <alignment horizontal="center" vertical="center" wrapText="1"/>
      <protection/>
    </xf>
    <xf numFmtId="164" fontId="32" fillId="0" borderId="19" xfId="0" applyNumberFormat="1" applyFont="1" applyFill="1" applyBorder="1" applyAlignment="1" applyProtection="1">
      <alignment horizontal="center" vertical="center" wrapText="1"/>
      <protection/>
    </xf>
    <xf numFmtId="164" fontId="32" fillId="0" borderId="18" xfId="0" applyNumberFormat="1" applyFont="1" applyFill="1" applyBorder="1" applyAlignment="1" applyProtection="1">
      <alignment horizontal="center" vertical="center" wrapText="1"/>
      <protection/>
    </xf>
    <xf numFmtId="164" fontId="32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0" xfId="56" applyFont="1" applyFill="1">
      <alignment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3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9" xfId="0" applyNumberFormat="1" applyFont="1" applyFill="1" applyBorder="1" applyAlignment="1" applyProtection="1">
      <alignment horizontal="center" vertical="center" wrapText="1"/>
      <protection/>
    </xf>
    <xf numFmtId="1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>
      <alignment vertical="center" wrapText="1"/>
    </xf>
    <xf numFmtId="3" fontId="18" fillId="0" borderId="34" xfId="56" applyNumberFormat="1" applyFont="1" applyFill="1" applyBorder="1">
      <alignment/>
      <protection/>
    </xf>
    <xf numFmtId="0" fontId="2" fillId="0" borderId="25" xfId="56" applyFont="1" applyFill="1" applyBorder="1" applyAlignment="1" applyProtection="1">
      <alignment horizontal="left" wrapText="1"/>
      <protection/>
    </xf>
    <xf numFmtId="0" fontId="94" fillId="0" borderId="0" xfId="0" applyFont="1" applyFill="1" applyAlignment="1" applyProtection="1">
      <alignment vertical="center" wrapText="1"/>
      <protection/>
    </xf>
    <xf numFmtId="49" fontId="19" fillId="0" borderId="31" xfId="56" applyNumberFormat="1" applyFont="1" applyFill="1" applyBorder="1" applyAlignment="1" applyProtection="1">
      <alignment horizontal="left" vertical="center" wrapText="1"/>
      <protection/>
    </xf>
    <xf numFmtId="0" fontId="19" fillId="0" borderId="0" xfId="56" applyFont="1" applyFill="1" applyAlignment="1" applyProtection="1">
      <alignment horizontal="left" vertical="center"/>
      <protection/>
    </xf>
    <xf numFmtId="164" fontId="12" fillId="0" borderId="65" xfId="0" applyNumberFormat="1" applyFont="1" applyFill="1" applyBorder="1" applyAlignment="1" applyProtection="1">
      <alignment vertical="center" wrapText="1"/>
      <protection/>
    </xf>
    <xf numFmtId="164" fontId="5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2" fillId="0" borderId="43" xfId="0" applyNumberFormat="1" applyFont="1" applyFill="1" applyBorder="1" applyAlignment="1" applyProtection="1">
      <alignment horizontal="center" vertical="center" wrapText="1"/>
      <protection/>
    </xf>
    <xf numFmtId="164" fontId="32" fillId="0" borderId="34" xfId="0" applyNumberFormat="1" applyFont="1" applyFill="1" applyBorder="1" applyAlignment="1" applyProtection="1">
      <alignment horizontal="center" vertical="center" wrapText="1"/>
      <protection/>
    </xf>
    <xf numFmtId="16" fontId="12" fillId="0" borderId="14" xfId="0" applyNumberFormat="1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 wrapText="1"/>
    </xf>
    <xf numFmtId="164" fontId="92" fillId="0" borderId="11" xfId="0" applyNumberFormat="1" applyFont="1" applyFill="1" applyBorder="1" applyAlignment="1">
      <alignment vertical="center" wrapText="1"/>
    </xf>
    <xf numFmtId="0" fontId="92" fillId="0" borderId="27" xfId="0" applyFont="1" applyFill="1" applyBorder="1" applyAlignment="1">
      <alignment vertical="center" wrapText="1"/>
    </xf>
    <xf numFmtId="164" fontId="96" fillId="0" borderId="39" xfId="0" applyNumberFormat="1" applyFont="1" applyFill="1" applyBorder="1" applyAlignment="1">
      <alignment vertical="center" wrapText="1"/>
    </xf>
    <xf numFmtId="164" fontId="92" fillId="0" borderId="25" xfId="0" applyNumberFormat="1" applyFont="1" applyFill="1" applyBorder="1" applyAlignment="1">
      <alignment horizontal="right" vertical="center" wrapText="1"/>
    </xf>
    <xf numFmtId="164" fontId="32" fillId="34" borderId="19" xfId="0" applyNumberFormat="1" applyFont="1" applyFill="1" applyBorder="1" applyAlignment="1" applyProtection="1">
      <alignment horizontal="right" vertical="center" wrapText="1"/>
      <protection/>
    </xf>
    <xf numFmtId="164" fontId="95" fillId="0" borderId="11" xfId="0" applyNumberFormat="1" applyFont="1" applyFill="1" applyBorder="1" applyAlignment="1">
      <alignment vertical="center" wrapText="1"/>
    </xf>
    <xf numFmtId="0" fontId="95" fillId="0" borderId="27" xfId="0" applyFont="1" applyFill="1" applyBorder="1" applyAlignment="1">
      <alignment vertical="center" wrapText="1"/>
    </xf>
    <xf numFmtId="164" fontId="97" fillId="0" borderId="39" xfId="0" applyNumberFormat="1" applyFont="1" applyFill="1" applyBorder="1" applyAlignment="1">
      <alignment vertical="center" wrapText="1"/>
    </xf>
    <xf numFmtId="164" fontId="95" fillId="0" borderId="27" xfId="0" applyNumberFormat="1" applyFont="1" applyFill="1" applyBorder="1" applyAlignment="1">
      <alignment vertical="center" wrapText="1"/>
    </xf>
    <xf numFmtId="164" fontId="97" fillId="0" borderId="27" xfId="0" applyNumberFormat="1" applyFont="1" applyFill="1" applyBorder="1" applyAlignment="1">
      <alignment vertical="center" wrapText="1"/>
    </xf>
    <xf numFmtId="3" fontId="95" fillId="0" borderId="27" xfId="0" applyNumberFormat="1" applyFont="1" applyFill="1" applyBorder="1" applyAlignment="1">
      <alignment vertical="center" wrapText="1"/>
    </xf>
    <xf numFmtId="3" fontId="98" fillId="0" borderId="27" xfId="0" applyNumberFormat="1" applyFont="1" applyFill="1" applyBorder="1" applyAlignment="1">
      <alignment vertical="center" wrapText="1"/>
    </xf>
    <xf numFmtId="3" fontId="99" fillId="0" borderId="27" xfId="0" applyNumberFormat="1" applyFont="1" applyFill="1" applyBorder="1" applyAlignment="1">
      <alignment vertical="center" wrapText="1"/>
    </xf>
    <xf numFmtId="3" fontId="29" fillId="0" borderId="39" xfId="56" applyNumberFormat="1" applyFont="1" applyFill="1" applyBorder="1">
      <alignment/>
      <protection/>
    </xf>
    <xf numFmtId="3" fontId="6" fillId="0" borderId="27" xfId="56" applyNumberFormat="1" applyFont="1" applyFill="1" applyBorder="1">
      <alignment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69" xfId="0" applyFont="1" applyFill="1" applyBorder="1" applyAlignment="1">
      <alignment vertical="center" wrapText="1"/>
    </xf>
    <xf numFmtId="0" fontId="13" fillId="0" borderId="69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49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90" fillId="0" borderId="25" xfId="0" applyFont="1" applyFill="1" applyBorder="1" applyAlignment="1">
      <alignment vertical="center" wrapText="1"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left" vertical="center" wrapText="1" indent="1"/>
      <protection/>
    </xf>
    <xf numFmtId="164" fontId="9" fillId="0" borderId="59" xfId="0" applyNumberFormat="1" applyFont="1" applyFill="1" applyBorder="1" applyAlignment="1" applyProtection="1">
      <alignment vertical="center" wrapText="1"/>
      <protection/>
    </xf>
    <xf numFmtId="0" fontId="12" fillId="0" borderId="55" xfId="0" applyFont="1" applyFill="1" applyBorder="1" applyAlignment="1" applyProtection="1">
      <alignment horizontal="left" vertical="center" wrapText="1"/>
      <protection/>
    </xf>
    <xf numFmtId="0" fontId="12" fillId="0" borderId="55" xfId="0" applyFont="1" applyFill="1" applyBorder="1" applyAlignment="1" applyProtection="1">
      <alignment vertical="center" wrapText="1"/>
      <protection/>
    </xf>
    <xf numFmtId="0" fontId="92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164" fontId="97" fillId="0" borderId="0" xfId="0" applyNumberFormat="1" applyFont="1" applyFill="1" applyBorder="1" applyAlignment="1">
      <alignment vertical="center" wrapText="1"/>
    </xf>
    <xf numFmtId="0" fontId="6" fillId="0" borderId="59" xfId="56" applyFont="1" applyFill="1" applyBorder="1" applyAlignment="1" applyProtection="1">
      <alignment horizontal="left" vertical="center" wrapText="1" indent="1"/>
      <protection/>
    </xf>
    <xf numFmtId="0" fontId="6" fillId="0" borderId="59" xfId="56" applyFont="1" applyFill="1" applyBorder="1" applyAlignment="1" applyProtection="1">
      <alignment vertical="center" wrapText="1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49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49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0" fillId="0" borderId="32" xfId="0" applyFont="1" applyFill="1" applyBorder="1" applyAlignment="1">
      <alignment vertical="center" wrapText="1"/>
    </xf>
    <xf numFmtId="0" fontId="90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 indent="1"/>
      <protection/>
    </xf>
    <xf numFmtId="164" fontId="9" fillId="0" borderId="52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0" fontId="8" fillId="0" borderId="19" xfId="56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0" fontId="18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wrapText="1" inden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49" fontId="8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>
      <alignment horizontal="left" vertical="center" wrapText="1" indent="1"/>
    </xf>
    <xf numFmtId="164" fontId="8" fillId="0" borderId="52" xfId="0" applyNumberFormat="1" applyFont="1" applyFill="1" applyBorder="1" applyAlignment="1" applyProtection="1">
      <alignment horizontal="right" vertical="center" wrapText="1"/>
      <protection/>
    </xf>
    <xf numFmtId="3" fontId="6" fillId="0" borderId="70" xfId="56" applyNumberFormat="1" applyFont="1" applyFill="1" applyBorder="1" applyAlignment="1" applyProtection="1">
      <alignment horizontal="right" vertical="center" wrapText="1"/>
      <protection/>
    </xf>
    <xf numFmtId="3" fontId="2" fillId="0" borderId="65" xfId="56" applyNumberFormat="1" applyFont="1" applyFill="1" applyBorder="1" applyAlignment="1" applyProtection="1">
      <alignment horizontal="right" vertical="center" wrapText="1"/>
      <protection/>
    </xf>
    <xf numFmtId="3" fontId="2" fillId="0" borderId="71" xfId="56" applyNumberFormat="1" applyFont="1" applyFill="1" applyBorder="1" applyAlignment="1" applyProtection="1">
      <alignment horizontal="right" vertical="center" wrapText="1"/>
      <protection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 horizontal="right"/>
    </xf>
    <xf numFmtId="0" fontId="2" fillId="0" borderId="0" xfId="56" applyFill="1" applyBorder="1">
      <alignment/>
      <protection/>
    </xf>
    <xf numFmtId="3" fontId="6" fillId="0" borderId="16" xfId="56" applyNumberFormat="1" applyFont="1" applyFill="1" applyBorder="1" applyAlignment="1">
      <alignment horizontal="center" vertical="center" wrapText="1"/>
      <protection/>
    </xf>
    <xf numFmtId="3" fontId="8" fillId="0" borderId="19" xfId="56" applyNumberFormat="1" applyFont="1" applyFill="1" applyBorder="1" applyAlignment="1">
      <alignment horizontal="center"/>
      <protection/>
    </xf>
    <xf numFmtId="3" fontId="24" fillId="0" borderId="47" xfId="56" applyNumberFormat="1" applyFont="1" applyFill="1" applyBorder="1">
      <alignment/>
      <protection/>
    </xf>
    <xf numFmtId="3" fontId="24" fillId="0" borderId="47" xfId="56" applyNumberFormat="1" applyFont="1" applyFill="1" applyBorder="1" applyAlignment="1" applyProtection="1">
      <alignment horizontal="right" vertical="center" wrapText="1"/>
      <protection/>
    </xf>
    <xf numFmtId="3" fontId="19" fillId="0" borderId="28" xfId="56" applyNumberFormat="1" applyFont="1" applyFill="1" applyBorder="1">
      <alignment/>
      <protection/>
    </xf>
    <xf numFmtId="3" fontId="19" fillId="0" borderId="32" xfId="56" applyNumberFormat="1" applyFont="1" applyFill="1" applyBorder="1" applyAlignment="1">
      <alignment vertical="center"/>
      <protection/>
    </xf>
    <xf numFmtId="3" fontId="13" fillId="0" borderId="19" xfId="56" applyNumberFormat="1" applyFont="1" applyFill="1" applyBorder="1">
      <alignment/>
      <protection/>
    </xf>
    <xf numFmtId="3" fontId="25" fillId="0" borderId="47" xfId="56" applyNumberFormat="1" applyFont="1" applyFill="1" applyBorder="1" applyAlignment="1" applyProtection="1">
      <alignment horizontal="right" vertical="center" wrapText="1"/>
      <protection/>
    </xf>
    <xf numFmtId="3" fontId="6" fillId="0" borderId="19" xfId="56" applyNumberFormat="1" applyFont="1" applyFill="1" applyBorder="1" applyAlignment="1" applyProtection="1">
      <alignment horizontal="right" vertical="center" wrapText="1"/>
      <protection/>
    </xf>
    <xf numFmtId="3" fontId="19" fillId="0" borderId="0" xfId="56" applyNumberFormat="1" applyFont="1" applyFill="1">
      <alignment/>
      <protection/>
    </xf>
    <xf numFmtId="3" fontId="6" fillId="0" borderId="19" xfId="56" applyNumberFormat="1" applyFont="1" applyFill="1" applyBorder="1" applyAlignment="1">
      <alignment horizontal="center" vertical="center" wrapText="1"/>
      <protection/>
    </xf>
    <xf numFmtId="3" fontId="24" fillId="0" borderId="16" xfId="56" applyNumberFormat="1" applyFont="1" applyFill="1" applyBorder="1" applyAlignment="1">
      <alignment horizontal="center" vertical="center"/>
      <protection/>
    </xf>
    <xf numFmtId="3" fontId="2" fillId="0" borderId="34" xfId="56" applyNumberFormat="1" applyFill="1" applyBorder="1">
      <alignment/>
      <protection/>
    </xf>
    <xf numFmtId="3" fontId="2" fillId="0" borderId="25" xfId="56" applyNumberFormat="1" applyFill="1" applyBorder="1">
      <alignment/>
      <protection/>
    </xf>
    <xf numFmtId="3" fontId="24" fillId="0" borderId="72" xfId="56" applyNumberFormat="1" applyFont="1" applyFill="1" applyBorder="1">
      <alignment/>
      <protection/>
    </xf>
    <xf numFmtId="3" fontId="6" fillId="0" borderId="47" xfId="56" applyNumberFormat="1" applyFont="1" applyFill="1" applyBorder="1" applyAlignment="1" applyProtection="1">
      <alignment vertical="center" wrapText="1"/>
      <protection/>
    </xf>
    <xf numFmtId="3" fontId="6" fillId="0" borderId="59" xfId="56" applyNumberFormat="1" applyFont="1" applyFill="1" applyBorder="1" applyAlignment="1" applyProtection="1">
      <alignment vertical="center" wrapText="1"/>
      <protection/>
    </xf>
    <xf numFmtId="3" fontId="6" fillId="0" borderId="0" xfId="56" applyNumberFormat="1" applyFont="1" applyFill="1" applyBorder="1" applyAlignment="1" applyProtection="1">
      <alignment vertical="center" wrapText="1"/>
      <protection/>
    </xf>
    <xf numFmtId="3" fontId="19" fillId="0" borderId="0" xfId="56" applyNumberFormat="1" applyFont="1" applyFill="1" applyBorder="1">
      <alignment/>
      <protection/>
    </xf>
    <xf numFmtId="3" fontId="6" fillId="0" borderId="11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/>
      <protection/>
    </xf>
    <xf numFmtId="3" fontId="6" fillId="0" borderId="39" xfId="56" applyNumberFormat="1" applyFont="1" applyFill="1" applyBorder="1" applyAlignment="1">
      <alignment horizontal="right"/>
      <protection/>
    </xf>
    <xf numFmtId="3" fontId="2" fillId="0" borderId="0" xfId="56" applyNumberFormat="1" applyFill="1">
      <alignment/>
      <protection/>
    </xf>
    <xf numFmtId="3" fontId="98" fillId="0" borderId="11" xfId="0" applyNumberFormat="1" applyFont="1" applyFill="1" applyBorder="1" applyAlignment="1">
      <alignment vertical="center" wrapText="1"/>
    </xf>
    <xf numFmtId="164" fontId="24" fillId="0" borderId="47" xfId="56" applyNumberFormat="1" applyFont="1" applyFill="1" applyBorder="1">
      <alignment/>
      <protection/>
    </xf>
    <xf numFmtId="3" fontId="24" fillId="0" borderId="61" xfId="56" applyNumberFormat="1" applyFont="1" applyFill="1" applyBorder="1">
      <alignment/>
      <protection/>
    </xf>
    <xf numFmtId="3" fontId="2" fillId="0" borderId="73" xfId="56" applyNumberFormat="1" applyFill="1" applyBorder="1">
      <alignment/>
      <protection/>
    </xf>
    <xf numFmtId="3" fontId="25" fillId="0" borderId="47" xfId="56" applyNumberFormat="1" applyFont="1" applyFill="1" applyBorder="1">
      <alignment/>
      <protection/>
    </xf>
    <xf numFmtId="3" fontId="93" fillId="0" borderId="0" xfId="0" applyNumberFormat="1" applyFont="1" applyFill="1" applyAlignment="1" applyProtection="1">
      <alignment horizontal="right" vertical="center" wrapText="1"/>
      <protection/>
    </xf>
    <xf numFmtId="3" fontId="32" fillId="0" borderId="20" xfId="0" applyNumberFormat="1" applyFont="1" applyFill="1" applyBorder="1" applyAlignment="1" applyProtection="1">
      <alignment horizontal="right" vertical="center" wrapText="1"/>
      <protection/>
    </xf>
    <xf numFmtId="3" fontId="36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 horizontal="right" vertical="center" wrapText="1"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3" fontId="101" fillId="0" borderId="44" xfId="0" applyNumberFormat="1" applyFont="1" applyFill="1" applyBorder="1" applyAlignment="1" applyProtection="1">
      <alignment horizontal="center" vertical="center" wrapText="1"/>
      <protection/>
    </xf>
    <xf numFmtId="3" fontId="3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1" fillId="0" borderId="27" xfId="0" applyNumberFormat="1" applyFont="1" applyFill="1" applyBorder="1" applyAlignment="1">
      <alignment horizontal="right" vertical="center" wrapText="1"/>
    </xf>
    <xf numFmtId="164" fontId="91" fillId="0" borderId="26" xfId="0" applyNumberFormat="1" applyFont="1" applyFill="1" applyBorder="1" applyAlignment="1">
      <alignment vertical="center" wrapText="1"/>
    </xf>
    <xf numFmtId="164" fontId="91" fillId="0" borderId="26" xfId="0" applyNumberFormat="1" applyFont="1" applyFill="1" applyBorder="1" applyAlignment="1">
      <alignment horizontal="left" vertical="center" wrapText="1"/>
    </xf>
    <xf numFmtId="164" fontId="35" fillId="0" borderId="26" xfId="0" applyNumberFormat="1" applyFont="1" applyFill="1" applyBorder="1" applyAlignment="1" applyProtection="1">
      <alignment vertical="center" wrapText="1"/>
      <protection locked="0"/>
    </xf>
    <xf numFmtId="164" fontId="35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/>
    </xf>
    <xf numFmtId="164" fontId="102" fillId="0" borderId="27" xfId="0" applyNumberFormat="1" applyFont="1" applyFill="1" applyBorder="1" applyAlignment="1">
      <alignment vertical="center" wrapText="1"/>
    </xf>
    <xf numFmtId="164" fontId="102" fillId="0" borderId="39" xfId="0" applyNumberFormat="1" applyFont="1" applyFill="1" applyBorder="1" applyAlignment="1">
      <alignment vertical="center" wrapText="1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3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91" fillId="0" borderId="0" xfId="0" applyNumberFormat="1" applyFont="1" applyFill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6" applyFont="1" applyFill="1" applyBorder="1" applyAlignment="1" applyProtection="1">
      <alignment horizontal="center"/>
      <protection/>
    </xf>
    <xf numFmtId="164" fontId="3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/>
      <protection/>
    </xf>
    <xf numFmtId="164" fontId="35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0" xfId="0" applyNumberFormat="1" applyFont="1" applyFill="1" applyBorder="1" applyAlignment="1" applyProtection="1">
      <alignment horizontal="right" vertical="center" wrapText="1"/>
      <protection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0" xfId="0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3" fontId="0" fillId="0" borderId="0" xfId="0" applyNumberFormat="1" applyAlignment="1">
      <alignment/>
    </xf>
    <xf numFmtId="0" fontId="86" fillId="0" borderId="25" xfId="0" applyFont="1" applyBorder="1" applyAlignment="1">
      <alignment horizontal="center"/>
    </xf>
    <xf numFmtId="0" fontId="90" fillId="0" borderId="25" xfId="0" applyFont="1" applyBorder="1" applyAlignment="1">
      <alignment wrapText="1"/>
    </xf>
    <xf numFmtId="3" fontId="0" fillId="0" borderId="25" xfId="0" applyNumberFormat="1" applyBorder="1" applyAlignment="1">
      <alignment/>
    </xf>
    <xf numFmtId="0" fontId="86" fillId="0" borderId="34" xfId="0" applyFont="1" applyBorder="1" applyAlignment="1">
      <alignment horizontal="center"/>
    </xf>
    <xf numFmtId="0" fontId="90" fillId="0" borderId="34" xfId="0" applyFont="1" applyBorder="1" applyAlignment="1">
      <alignment wrapText="1"/>
    </xf>
    <xf numFmtId="3" fontId="0" fillId="0" borderId="34" xfId="0" applyNumberFormat="1" applyBorder="1" applyAlignment="1">
      <alignment/>
    </xf>
    <xf numFmtId="0" fontId="86" fillId="0" borderId="41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 wrapText="1"/>
    </xf>
    <xf numFmtId="3" fontId="86" fillId="0" borderId="42" xfId="0" applyNumberFormat="1" applyFont="1" applyBorder="1" applyAlignment="1">
      <alignment horizontal="center" vertical="center" wrapText="1"/>
    </xf>
    <xf numFmtId="3" fontId="86" fillId="0" borderId="35" xfId="0" applyNumberFormat="1" applyFont="1" applyBorder="1" applyAlignment="1">
      <alignment horizontal="center" vertical="center" wrapText="1"/>
    </xf>
    <xf numFmtId="3" fontId="86" fillId="0" borderId="47" xfId="0" applyNumberFormat="1" applyFont="1" applyBorder="1" applyAlignment="1">
      <alignment horizontal="center" vertical="center" wrapText="1"/>
    </xf>
    <xf numFmtId="0" fontId="103" fillId="0" borderId="25" xfId="0" applyFont="1" applyBorder="1" applyAlignment="1">
      <alignment wrapText="1"/>
    </xf>
    <xf numFmtId="3" fontId="86" fillId="0" borderId="25" xfId="0" applyNumberFormat="1" applyFont="1" applyBorder="1" applyAlignment="1">
      <alignment/>
    </xf>
    <xf numFmtId="0" fontId="86" fillId="0" borderId="0" xfId="0" applyFont="1" applyAlignment="1">
      <alignment/>
    </xf>
    <xf numFmtId="3" fontId="94" fillId="0" borderId="0" xfId="0" applyNumberFormat="1" applyFont="1" applyAlignment="1">
      <alignment/>
    </xf>
    <xf numFmtId="0" fontId="0" fillId="0" borderId="55" xfId="0" applyBorder="1" applyAlignment="1">
      <alignment/>
    </xf>
    <xf numFmtId="0" fontId="94" fillId="0" borderId="55" xfId="0" applyFont="1" applyBorder="1" applyAlignment="1">
      <alignment/>
    </xf>
    <xf numFmtId="3" fontId="97" fillId="0" borderId="39" xfId="0" applyNumberFormat="1" applyFont="1" applyFill="1" applyBorder="1" applyAlignment="1">
      <alignment vertical="center" wrapText="1"/>
    </xf>
    <xf numFmtId="0" fontId="104" fillId="0" borderId="0" xfId="0" applyFont="1" applyAlignment="1">
      <alignment/>
    </xf>
    <xf numFmtId="0" fontId="0" fillId="0" borderId="0" xfId="0" applyFont="1" applyAlignment="1">
      <alignment/>
    </xf>
    <xf numFmtId="164" fontId="35" fillId="0" borderId="29" xfId="0" applyNumberFormat="1" applyFont="1" applyFill="1" applyBorder="1" applyAlignment="1" applyProtection="1">
      <alignment vertical="center" wrapText="1"/>
      <protection locked="0"/>
    </xf>
    <xf numFmtId="1" fontId="3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4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26" xfId="56" applyFont="1" applyFill="1" applyBorder="1" applyAlignment="1">
      <alignment horizontal="left" vertical="center"/>
      <protection/>
    </xf>
    <xf numFmtId="0" fontId="6" fillId="0" borderId="25" xfId="56" applyFont="1" applyFill="1" applyBorder="1" applyAlignment="1">
      <alignment horizontal="left" vertical="center"/>
      <protection/>
    </xf>
    <xf numFmtId="0" fontId="18" fillId="0" borderId="0" xfId="56" applyFont="1" applyFill="1" applyAlignment="1">
      <alignment horizontal="right"/>
      <protection/>
    </xf>
    <xf numFmtId="164" fontId="7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42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left"/>
      <protection/>
    </xf>
    <xf numFmtId="0" fontId="6" fillId="0" borderId="25" xfId="56" applyFont="1" applyFill="1" applyBorder="1" applyAlignment="1">
      <alignment horizontal="left"/>
      <protection/>
    </xf>
    <xf numFmtId="164" fontId="31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30" fillId="0" borderId="59" xfId="56" applyFont="1" applyFill="1" applyBorder="1" applyAlignment="1" applyProtection="1">
      <alignment horizontal="left" vertical="center" wrapText="1"/>
      <protection/>
    </xf>
    <xf numFmtId="0" fontId="30" fillId="0" borderId="0" xfId="56" applyFont="1" applyFill="1" applyBorder="1" applyAlignment="1" applyProtection="1">
      <alignment horizontal="left" vertical="center" wrapText="1"/>
      <protection/>
    </xf>
    <xf numFmtId="0" fontId="6" fillId="0" borderId="24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99" fillId="0" borderId="26" xfId="0" applyFont="1" applyFill="1" applyBorder="1" applyAlignment="1">
      <alignment horizontal="left" vertical="center" wrapText="1"/>
    </xf>
    <xf numFmtId="0" fontId="99" fillId="0" borderId="25" xfId="0" applyFont="1" applyFill="1" applyBorder="1" applyAlignment="1">
      <alignment horizontal="left"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26" xfId="0" applyFont="1" applyFill="1" applyBorder="1" applyAlignment="1">
      <alignment horizontal="left" vertical="center" wrapText="1"/>
    </xf>
    <xf numFmtId="0" fontId="98" fillId="0" borderId="25" xfId="0" applyFont="1" applyFill="1" applyBorder="1" applyAlignment="1">
      <alignment horizontal="left" vertical="center" wrapText="1"/>
    </xf>
    <xf numFmtId="0" fontId="29" fillId="0" borderId="12" xfId="56" applyFont="1" applyFill="1" applyBorder="1" applyAlignment="1">
      <alignment horizontal="left"/>
      <protection/>
    </xf>
    <xf numFmtId="0" fontId="29" fillId="0" borderId="75" xfId="56" applyFont="1" applyFill="1" applyBorder="1" applyAlignment="1">
      <alignment horizontal="left"/>
      <protection/>
    </xf>
    <xf numFmtId="0" fontId="99" fillId="0" borderId="26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6" fillId="0" borderId="37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164" fontId="18" fillId="0" borderId="0" xfId="0" applyNumberFormat="1" applyFont="1" applyFill="1" applyAlignment="1">
      <alignment horizontal="center" textRotation="180" wrapText="1"/>
    </xf>
    <xf numFmtId="164" fontId="34" fillId="0" borderId="76" xfId="0" applyNumberFormat="1" applyFont="1" applyFill="1" applyBorder="1" applyAlignment="1">
      <alignment horizontal="center" vertical="center" wrapText="1"/>
    </xf>
    <xf numFmtId="164" fontId="34" fillId="0" borderId="73" xfId="0" applyNumberFormat="1" applyFont="1" applyFill="1" applyBorder="1" applyAlignment="1">
      <alignment horizontal="center" vertical="center" wrapText="1"/>
    </xf>
    <xf numFmtId="164" fontId="5" fillId="0" borderId="72" xfId="0" applyNumberFormat="1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 wrapText="1"/>
    </xf>
    <xf numFmtId="164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8" fillId="0" borderId="31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32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33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 applyProtection="1">
      <alignment horizontal="left"/>
      <protection/>
    </xf>
    <xf numFmtId="0" fontId="5" fillId="0" borderId="19" xfId="56" applyFont="1" applyFill="1" applyBorder="1" applyAlignment="1" applyProtection="1">
      <alignment horizontal="left"/>
      <protection/>
    </xf>
    <xf numFmtId="0" fontId="12" fillId="0" borderId="59" xfId="56" applyFont="1" applyFill="1" applyBorder="1" applyAlignment="1">
      <alignment horizontal="justify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164" fontId="100" fillId="0" borderId="0" xfId="0" applyNumberFormat="1" applyFont="1" applyFill="1" applyAlignment="1">
      <alignment horizontal="right" vertical="center" wrapText="1"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0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right" vertical="top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92" fillId="0" borderId="41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left" vertical="center" wrapText="1"/>
    </xf>
    <xf numFmtId="0" fontId="95" fillId="0" borderId="69" xfId="0" applyFont="1" applyFill="1" applyBorder="1" applyAlignment="1">
      <alignment horizontal="left" vertical="center" wrapText="1"/>
    </xf>
    <xf numFmtId="0" fontId="95" fillId="0" borderId="54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75" xfId="0" applyFont="1" applyFill="1" applyBorder="1" applyAlignment="1">
      <alignment horizontal="left" vertical="center" wrapText="1"/>
    </xf>
    <xf numFmtId="0" fontId="97" fillId="0" borderId="13" xfId="0" applyFont="1" applyFill="1" applyBorder="1" applyAlignment="1">
      <alignment horizontal="left" vertical="center" wrapText="1"/>
    </xf>
    <xf numFmtId="0" fontId="95" fillId="0" borderId="26" xfId="0" applyFont="1" applyFill="1" applyBorder="1" applyAlignment="1">
      <alignment horizontal="left" vertical="center" wrapText="1"/>
    </xf>
    <xf numFmtId="0" fontId="95" fillId="0" borderId="25" xfId="0" applyFont="1" applyFill="1" applyBorder="1" applyAlignment="1">
      <alignment horizontal="left" vertical="center" wrapText="1"/>
    </xf>
    <xf numFmtId="0" fontId="97" fillId="0" borderId="26" xfId="0" applyFont="1" applyFill="1" applyBorder="1" applyAlignment="1">
      <alignment horizontal="left" vertical="center" wrapText="1"/>
    </xf>
    <xf numFmtId="0" fontId="97" fillId="0" borderId="25" xfId="0" applyFont="1" applyFill="1" applyBorder="1" applyAlignment="1">
      <alignment horizontal="left" vertical="center" wrapText="1"/>
    </xf>
    <xf numFmtId="0" fontId="97" fillId="0" borderId="80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5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center" wrapText="1"/>
    </xf>
    <xf numFmtId="0" fontId="92" fillId="0" borderId="26" xfId="0" applyFont="1" applyFill="1" applyBorder="1" applyAlignment="1">
      <alignment horizontal="left" vertical="center" wrapText="1"/>
    </xf>
    <xf numFmtId="0" fontId="92" fillId="0" borderId="25" xfId="0" applyFont="1" applyFill="1" applyBorder="1" applyAlignment="1">
      <alignment horizontal="left" vertical="center" wrapText="1"/>
    </xf>
    <xf numFmtId="0" fontId="92" fillId="0" borderId="24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164" fontId="1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26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37" xfId="0" applyFont="1" applyFill="1" applyBorder="1" applyAlignment="1">
      <alignment horizontal="left" vertical="center" wrapText="1"/>
    </xf>
    <xf numFmtId="0" fontId="97" fillId="0" borderId="14" xfId="0" applyFont="1" applyFill="1" applyBorder="1" applyAlignment="1">
      <alignment horizontal="left" vertical="center" wrapText="1"/>
    </xf>
    <xf numFmtId="0" fontId="102" fillId="0" borderId="26" xfId="0" applyFont="1" applyFill="1" applyBorder="1" applyAlignment="1">
      <alignment horizontal="left" vertical="center" wrapText="1"/>
    </xf>
    <xf numFmtId="0" fontId="102" fillId="0" borderId="25" xfId="0" applyFont="1" applyFill="1" applyBorder="1" applyAlignment="1">
      <alignment horizontal="left" vertical="center" wrapText="1"/>
    </xf>
    <xf numFmtId="0" fontId="102" fillId="0" borderId="26" xfId="0" applyFont="1" applyFill="1" applyBorder="1" applyAlignment="1">
      <alignment horizontal="center" vertical="center" wrapText="1"/>
    </xf>
    <xf numFmtId="0" fontId="102" fillId="0" borderId="25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164" fontId="3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02" fillId="0" borderId="37" xfId="0" applyFont="1" applyFill="1" applyBorder="1" applyAlignment="1">
      <alignment horizontal="left" vertical="center" wrapText="1"/>
    </xf>
    <xf numFmtId="0" fontId="102" fillId="0" borderId="14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95" fillId="0" borderId="24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164" fontId="38" fillId="0" borderId="55" xfId="0" applyNumberFormat="1" applyFont="1" applyFill="1" applyBorder="1" applyAlignment="1" applyProtection="1">
      <alignment horizontal="right" vertical="center" wrapText="1"/>
      <protection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3" fontId="0" fillId="0" borderId="3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3" fontId="0" fillId="0" borderId="56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0" fillId="0" borderId="56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56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3" fontId="8" fillId="0" borderId="25" xfId="0" applyNumberFormat="1" applyFont="1" applyBorder="1" applyAlignment="1">
      <alignment horizontal="right"/>
    </xf>
    <xf numFmtId="0" fontId="104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zoomScale="84" zoomScaleNormal="84" zoomScalePageLayoutView="0" workbookViewId="0" topLeftCell="A1">
      <selection activeCell="A2" sqref="A2:C2"/>
    </sheetView>
  </sheetViews>
  <sheetFormatPr defaultColWidth="9.140625" defaultRowHeight="15"/>
  <cols>
    <col min="1" max="1" width="7.8515625" style="131" customWidth="1"/>
    <col min="2" max="2" width="60.28125" style="131" customWidth="1"/>
    <col min="3" max="3" width="30.00390625" style="565" customWidth="1"/>
    <col min="4" max="4" width="16.7109375" style="131" customWidth="1"/>
    <col min="5" max="13" width="9.140625" style="131" customWidth="1"/>
    <col min="14" max="14" width="26.28125" style="131" customWidth="1"/>
    <col min="15" max="16384" width="9.140625" style="131" customWidth="1"/>
  </cols>
  <sheetData>
    <row r="1" spans="2:3" ht="15.75">
      <c r="B1" s="638" t="s">
        <v>530</v>
      </c>
      <c r="C1" s="638"/>
    </row>
    <row r="2" spans="1:14" ht="15.75" customHeight="1">
      <c r="A2" s="648" t="s">
        <v>387</v>
      </c>
      <c r="B2" s="648"/>
      <c r="C2" s="648"/>
      <c r="N2" s="422"/>
    </row>
    <row r="3" spans="1:14" ht="15.75" customHeight="1" thickBot="1">
      <c r="A3" s="639" t="s">
        <v>451</v>
      </c>
      <c r="B3" s="639"/>
      <c r="C3" s="639"/>
      <c r="N3" s="422"/>
    </row>
    <row r="4" spans="1:14" ht="48.75" customHeight="1" thickBot="1">
      <c r="A4" s="260" t="s">
        <v>208</v>
      </c>
      <c r="B4" s="261" t="s">
        <v>209</v>
      </c>
      <c r="C4" s="542" t="s">
        <v>529</v>
      </c>
      <c r="N4" s="422"/>
    </row>
    <row r="5" spans="1:14" s="132" customFormat="1" ht="16.5" customHeight="1" thickBot="1">
      <c r="A5" s="273">
        <v>1</v>
      </c>
      <c r="B5" s="274">
        <v>2</v>
      </c>
      <c r="C5" s="543">
        <v>3</v>
      </c>
      <c r="N5" s="422"/>
    </row>
    <row r="6" spans="1:14" s="133" customFormat="1" ht="15.75" customHeight="1" thickBot="1">
      <c r="A6" s="293" t="s">
        <v>9</v>
      </c>
      <c r="B6" s="294" t="s">
        <v>210</v>
      </c>
      <c r="C6" s="567">
        <f>SUM(C7,C14,C23)</f>
        <v>633611</v>
      </c>
      <c r="N6" s="422"/>
    </row>
    <row r="7" spans="1:14" s="133" customFormat="1" ht="16.5" customHeight="1" thickBot="1">
      <c r="A7" s="295" t="s">
        <v>27</v>
      </c>
      <c r="B7" s="296" t="s">
        <v>380</v>
      </c>
      <c r="C7" s="544">
        <f>SUM(C8:C13)</f>
        <v>542000</v>
      </c>
      <c r="N7" s="422"/>
    </row>
    <row r="8" spans="1:14" s="133" customFormat="1" ht="15" customHeight="1">
      <c r="A8" s="275" t="s">
        <v>29</v>
      </c>
      <c r="B8" s="276" t="s">
        <v>85</v>
      </c>
      <c r="C8" s="410">
        <v>518000</v>
      </c>
      <c r="N8" s="422"/>
    </row>
    <row r="9" spans="1:14" s="133" customFormat="1" ht="16.5" customHeight="1">
      <c r="A9" s="275" t="s">
        <v>31</v>
      </c>
      <c r="B9" s="276" t="s">
        <v>86</v>
      </c>
      <c r="C9" s="413"/>
      <c r="N9" s="422"/>
    </row>
    <row r="10" spans="1:14" s="133" customFormat="1" ht="14.25" customHeight="1">
      <c r="A10" s="275" t="s">
        <v>33</v>
      </c>
      <c r="B10" s="276" t="s">
        <v>87</v>
      </c>
      <c r="C10" s="413">
        <v>23000</v>
      </c>
      <c r="N10" s="422"/>
    </row>
    <row r="11" spans="1:14" s="133" customFormat="1" ht="15" customHeight="1">
      <c r="A11" s="275" t="s">
        <v>35</v>
      </c>
      <c r="B11" s="276" t="s">
        <v>88</v>
      </c>
      <c r="C11" s="413"/>
      <c r="N11" s="422"/>
    </row>
    <row r="12" spans="1:14" s="133" customFormat="1" ht="15.75" customHeight="1">
      <c r="A12" s="275" t="s">
        <v>62</v>
      </c>
      <c r="B12" s="276" t="s">
        <v>211</v>
      </c>
      <c r="C12" s="413">
        <v>1000</v>
      </c>
      <c r="N12" s="422"/>
    </row>
    <row r="13" spans="1:14" s="133" customFormat="1" ht="15.75" customHeight="1" thickBot="1">
      <c r="A13" s="275" t="s">
        <v>90</v>
      </c>
      <c r="B13" s="276" t="s">
        <v>91</v>
      </c>
      <c r="C13" s="414"/>
      <c r="N13" s="422"/>
    </row>
    <row r="14" spans="1:14" s="133" customFormat="1" ht="18" customHeight="1" thickBot="1">
      <c r="A14" s="295" t="s">
        <v>37</v>
      </c>
      <c r="B14" s="296" t="s">
        <v>92</v>
      </c>
      <c r="C14" s="545">
        <f>SUM(C15:C22)</f>
        <v>91611</v>
      </c>
      <c r="N14" s="422"/>
    </row>
    <row r="15" spans="1:14" s="133" customFormat="1" ht="16.5" customHeight="1">
      <c r="A15" s="277" t="s">
        <v>93</v>
      </c>
      <c r="B15" s="278" t="s">
        <v>12</v>
      </c>
      <c r="C15" s="410"/>
      <c r="N15" s="422"/>
    </row>
    <row r="16" spans="1:14" s="133" customFormat="1" ht="18" customHeight="1">
      <c r="A16" s="275" t="s">
        <v>94</v>
      </c>
      <c r="B16" s="276" t="s">
        <v>14</v>
      </c>
      <c r="C16" s="413">
        <v>560</v>
      </c>
      <c r="N16" s="422"/>
    </row>
    <row r="17" spans="1:14" s="133" customFormat="1" ht="18" customHeight="1">
      <c r="A17" s="275" t="s">
        <v>95</v>
      </c>
      <c r="B17" s="276" t="s">
        <v>16</v>
      </c>
      <c r="C17" s="413">
        <v>500</v>
      </c>
      <c r="N17" s="422"/>
    </row>
    <row r="18" spans="1:14" s="133" customFormat="1" ht="15.75" customHeight="1">
      <c r="A18" s="275" t="s">
        <v>96</v>
      </c>
      <c r="B18" s="276" t="s">
        <v>18</v>
      </c>
      <c r="C18" s="546">
        <v>23611</v>
      </c>
      <c r="N18" s="422"/>
    </row>
    <row r="19" spans="1:14" s="133" customFormat="1" ht="16.5" customHeight="1">
      <c r="A19" s="279" t="s">
        <v>97</v>
      </c>
      <c r="B19" s="280" t="s">
        <v>20</v>
      </c>
      <c r="C19" s="413"/>
      <c r="N19" s="422"/>
    </row>
    <row r="20" spans="1:14" s="133" customFormat="1" ht="15.75" customHeight="1">
      <c r="A20" s="275" t="s">
        <v>98</v>
      </c>
      <c r="B20" s="276" t="s">
        <v>22</v>
      </c>
      <c r="C20" s="410">
        <v>18540</v>
      </c>
      <c r="N20" s="422"/>
    </row>
    <row r="21" spans="1:14" s="133" customFormat="1" ht="15.75" customHeight="1">
      <c r="A21" s="275" t="s">
        <v>99</v>
      </c>
      <c r="B21" s="276" t="s">
        <v>100</v>
      </c>
      <c r="C21" s="413">
        <v>13000</v>
      </c>
      <c r="N21" s="422"/>
    </row>
    <row r="22" spans="1:14" s="133" customFormat="1" ht="18" customHeight="1" thickBot="1">
      <c r="A22" s="281" t="s">
        <v>101</v>
      </c>
      <c r="B22" s="282" t="s">
        <v>102</v>
      </c>
      <c r="C22" s="414">
        <v>35400</v>
      </c>
      <c r="N22" s="422"/>
    </row>
    <row r="23" spans="1:14" s="133" customFormat="1" ht="16.5" customHeight="1" thickBot="1">
      <c r="A23" s="295" t="s">
        <v>212</v>
      </c>
      <c r="B23" s="296" t="s">
        <v>103</v>
      </c>
      <c r="C23" s="544"/>
      <c r="N23" s="422"/>
    </row>
    <row r="24" spans="1:14" s="133" customFormat="1" ht="16.5" customHeight="1" thickBot="1">
      <c r="A24" s="295" t="s">
        <v>41</v>
      </c>
      <c r="B24" s="296" t="s">
        <v>381</v>
      </c>
      <c r="C24" s="545">
        <f>SUM(C25:C32)</f>
        <v>286410</v>
      </c>
      <c r="N24" s="422"/>
    </row>
    <row r="25" spans="1:14" s="133" customFormat="1" ht="18" customHeight="1">
      <c r="A25" s="283" t="s">
        <v>43</v>
      </c>
      <c r="B25" s="284" t="s">
        <v>105</v>
      </c>
      <c r="C25" s="410">
        <v>10214</v>
      </c>
      <c r="N25" s="422"/>
    </row>
    <row r="26" spans="1:14" s="133" customFormat="1" ht="15.75" customHeight="1">
      <c r="A26" s="275" t="s">
        <v>45</v>
      </c>
      <c r="B26" s="276" t="s">
        <v>106</v>
      </c>
      <c r="C26" s="413"/>
      <c r="N26" s="422"/>
    </row>
    <row r="27" spans="1:14" s="133" customFormat="1" ht="15.75" customHeight="1">
      <c r="A27" s="275" t="s">
        <v>107</v>
      </c>
      <c r="B27" s="276" t="s">
        <v>108</v>
      </c>
      <c r="C27" s="413">
        <v>14949</v>
      </c>
      <c r="N27" s="422"/>
    </row>
    <row r="28" spans="1:14" s="133" customFormat="1" ht="16.5" customHeight="1">
      <c r="A28" s="285" t="s">
        <v>109</v>
      </c>
      <c r="B28" s="276" t="s">
        <v>110</v>
      </c>
      <c r="C28" s="413">
        <v>4266</v>
      </c>
      <c r="N28" s="422"/>
    </row>
    <row r="29" spans="1:14" s="133" customFormat="1" ht="16.5" customHeight="1">
      <c r="A29" s="285" t="s">
        <v>111</v>
      </c>
      <c r="B29" s="276" t="s">
        <v>112</v>
      </c>
      <c r="C29" s="413">
        <v>8130</v>
      </c>
      <c r="N29" s="422"/>
    </row>
    <row r="30" spans="1:14" s="133" customFormat="1" ht="16.5" customHeight="1">
      <c r="A30" s="275" t="s">
        <v>113</v>
      </c>
      <c r="B30" s="276" t="s">
        <v>114</v>
      </c>
      <c r="C30" s="413">
        <v>400</v>
      </c>
      <c r="N30" s="422"/>
    </row>
    <row r="31" spans="1:14" s="133" customFormat="1" ht="15" customHeight="1">
      <c r="A31" s="275" t="s">
        <v>115</v>
      </c>
      <c r="B31" s="276" t="s">
        <v>116</v>
      </c>
      <c r="C31" s="413">
        <v>78640</v>
      </c>
      <c r="N31" s="422"/>
    </row>
    <row r="32" spans="1:14" s="133" customFormat="1" ht="15.75" customHeight="1" thickBot="1">
      <c r="A32" s="275" t="s">
        <v>117</v>
      </c>
      <c r="B32" s="276" t="s">
        <v>213</v>
      </c>
      <c r="C32" s="414">
        <v>169811</v>
      </c>
      <c r="N32" s="422"/>
    </row>
    <row r="33" spans="1:14" s="133" customFormat="1" ht="18.75" customHeight="1" thickBot="1">
      <c r="A33" s="295" t="s">
        <v>47</v>
      </c>
      <c r="B33" s="296" t="s">
        <v>382</v>
      </c>
      <c r="C33" s="545">
        <f>SUM(C34,C40)</f>
        <v>512595</v>
      </c>
      <c r="N33" s="422"/>
    </row>
    <row r="34" spans="1:14" s="133" customFormat="1" ht="17.25" customHeight="1">
      <c r="A34" s="283" t="s">
        <v>75</v>
      </c>
      <c r="B34" s="286" t="s">
        <v>120</v>
      </c>
      <c r="C34" s="410">
        <f>SUM(C35:C39)</f>
        <v>412595</v>
      </c>
      <c r="N34" s="422"/>
    </row>
    <row r="35" spans="1:14" s="133" customFormat="1" ht="15.75" customHeight="1">
      <c r="A35" s="275" t="s">
        <v>121</v>
      </c>
      <c r="B35" s="287" t="s">
        <v>122</v>
      </c>
      <c r="C35" s="413">
        <v>24000</v>
      </c>
      <c r="N35" s="422"/>
    </row>
    <row r="36" spans="1:14" s="133" customFormat="1" ht="15" customHeight="1">
      <c r="A36" s="275" t="s">
        <v>123</v>
      </c>
      <c r="B36" s="287" t="s">
        <v>124</v>
      </c>
      <c r="C36" s="413"/>
      <c r="N36" s="422"/>
    </row>
    <row r="37" spans="1:14" s="133" customFormat="1" ht="15.75" customHeight="1">
      <c r="A37" s="275" t="s">
        <v>125</v>
      </c>
      <c r="B37" s="287" t="s">
        <v>135</v>
      </c>
      <c r="C37" s="413"/>
      <c r="N37" s="422"/>
    </row>
    <row r="38" spans="1:14" s="133" customFormat="1" ht="17.25" customHeight="1">
      <c r="A38" s="275" t="s">
        <v>127</v>
      </c>
      <c r="B38" s="287" t="s">
        <v>406</v>
      </c>
      <c r="C38" s="413"/>
      <c r="N38" s="422"/>
    </row>
    <row r="39" spans="1:14" s="133" customFormat="1" ht="15.75" customHeight="1">
      <c r="A39" s="275" t="s">
        <v>129</v>
      </c>
      <c r="B39" s="287" t="s">
        <v>130</v>
      </c>
      <c r="C39" s="413">
        <v>388595</v>
      </c>
      <c r="N39" s="422"/>
    </row>
    <row r="40" spans="1:14" s="133" customFormat="1" ht="15.75" customHeight="1">
      <c r="A40" s="275" t="s">
        <v>76</v>
      </c>
      <c r="B40" s="286" t="s">
        <v>131</v>
      </c>
      <c r="C40" s="413">
        <v>100000</v>
      </c>
      <c r="N40" s="422"/>
    </row>
    <row r="41" spans="1:14" s="133" customFormat="1" ht="15.75" customHeight="1">
      <c r="A41" s="275" t="s">
        <v>132</v>
      </c>
      <c r="B41" s="287" t="s">
        <v>122</v>
      </c>
      <c r="C41" s="413"/>
      <c r="N41" s="422"/>
    </row>
    <row r="42" spans="1:14" s="133" customFormat="1" ht="15.75" customHeight="1">
      <c r="A42" s="275" t="s">
        <v>133</v>
      </c>
      <c r="B42" s="287" t="s">
        <v>124</v>
      </c>
      <c r="C42" s="413"/>
      <c r="N42" s="422"/>
    </row>
    <row r="43" spans="1:14" s="133" customFormat="1" ht="16.5" customHeight="1">
      <c r="A43" s="275" t="s">
        <v>134</v>
      </c>
      <c r="B43" s="287" t="s">
        <v>135</v>
      </c>
      <c r="C43" s="413"/>
      <c r="N43" s="422"/>
    </row>
    <row r="44" spans="1:14" s="133" customFormat="1" ht="14.25" customHeight="1">
      <c r="A44" s="275" t="s">
        <v>136</v>
      </c>
      <c r="B44" s="287" t="s">
        <v>128</v>
      </c>
      <c r="C44" s="413"/>
      <c r="N44" s="422"/>
    </row>
    <row r="45" spans="1:14" s="133" customFormat="1" ht="16.5" customHeight="1" thickBot="1">
      <c r="A45" s="285" t="s">
        <v>137</v>
      </c>
      <c r="B45" s="288" t="s">
        <v>138</v>
      </c>
      <c r="C45" s="414">
        <v>100000</v>
      </c>
      <c r="N45" s="422"/>
    </row>
    <row r="46" spans="1:14" s="133" customFormat="1" ht="19.5" customHeight="1" thickBot="1">
      <c r="A46" s="295" t="s">
        <v>214</v>
      </c>
      <c r="B46" s="296" t="s">
        <v>383</v>
      </c>
      <c r="C46" s="545">
        <f>SUM(C47:C49)</f>
        <v>0</v>
      </c>
      <c r="N46" s="422"/>
    </row>
    <row r="47" spans="1:14" s="133" customFormat="1" ht="15" customHeight="1">
      <c r="A47" s="283" t="s">
        <v>140</v>
      </c>
      <c r="B47" s="284" t="s">
        <v>141</v>
      </c>
      <c r="C47" s="410"/>
      <c r="N47" s="422"/>
    </row>
    <row r="48" spans="1:14" s="133" customFormat="1" ht="26.25" customHeight="1">
      <c r="A48" s="279" t="s">
        <v>142</v>
      </c>
      <c r="B48" s="276" t="s">
        <v>143</v>
      </c>
      <c r="C48" s="413"/>
      <c r="N48" s="422"/>
    </row>
    <row r="49" spans="1:14" s="133" customFormat="1" ht="18" customHeight="1" thickBot="1">
      <c r="A49" s="440" t="s">
        <v>418</v>
      </c>
      <c r="B49" s="441" t="s">
        <v>417</v>
      </c>
      <c r="C49" s="547"/>
      <c r="N49" s="422"/>
    </row>
    <row r="50" spans="1:14" s="133" customFormat="1" ht="17.25" customHeight="1" thickBot="1">
      <c r="A50" s="295" t="s">
        <v>78</v>
      </c>
      <c r="B50" s="296" t="s">
        <v>384</v>
      </c>
      <c r="C50" s="545">
        <f>SUM(C51:C52)</f>
        <v>10000</v>
      </c>
      <c r="N50" s="422"/>
    </row>
    <row r="51" spans="1:14" s="133" customFormat="1" ht="15.75" customHeight="1">
      <c r="A51" s="283" t="s">
        <v>147</v>
      </c>
      <c r="B51" s="276" t="s">
        <v>148</v>
      </c>
      <c r="C51" s="410">
        <v>10000</v>
      </c>
      <c r="N51" s="422"/>
    </row>
    <row r="52" spans="1:14" s="133" customFormat="1" ht="17.25" customHeight="1" thickBot="1">
      <c r="A52" s="279" t="s">
        <v>149</v>
      </c>
      <c r="B52" s="276" t="s">
        <v>150</v>
      </c>
      <c r="C52" s="414"/>
      <c r="N52" s="422"/>
    </row>
    <row r="53" spans="1:14" s="133" customFormat="1" ht="17.25" customHeight="1" thickBot="1">
      <c r="A53" s="295" t="s">
        <v>215</v>
      </c>
      <c r="B53" s="296" t="s">
        <v>216</v>
      </c>
      <c r="C53" s="548"/>
      <c r="N53" s="422"/>
    </row>
    <row r="54" spans="1:14" s="133" customFormat="1" ht="24.75" customHeight="1" thickBot="1">
      <c r="A54" s="295" t="s">
        <v>153</v>
      </c>
      <c r="B54" s="297" t="s">
        <v>217</v>
      </c>
      <c r="C54" s="549">
        <f>SUM(C6,C24,C33,C46,C50,C53)</f>
        <v>1442616</v>
      </c>
      <c r="N54" s="422"/>
    </row>
    <row r="55" spans="1:14" s="133" customFormat="1" ht="21.75" customHeight="1" thickBot="1">
      <c r="A55" s="298" t="s">
        <v>155</v>
      </c>
      <c r="B55" s="294" t="s">
        <v>450</v>
      </c>
      <c r="C55" s="545">
        <f>SUM(C56:C57)</f>
        <v>485000</v>
      </c>
      <c r="N55" s="422"/>
    </row>
    <row r="56" spans="1:14" s="133" customFormat="1" ht="30" customHeight="1">
      <c r="A56" s="277" t="s">
        <v>157</v>
      </c>
      <c r="B56" s="278" t="s">
        <v>160</v>
      </c>
      <c r="C56" s="410"/>
      <c r="N56" s="422"/>
    </row>
    <row r="57" spans="1:3" s="133" customFormat="1" ht="25.5" customHeight="1" thickBot="1">
      <c r="A57" s="281" t="s">
        <v>159</v>
      </c>
      <c r="B57" s="284" t="s">
        <v>158</v>
      </c>
      <c r="C57" s="414">
        <v>485000</v>
      </c>
    </row>
    <row r="58" spans="1:14" s="133" customFormat="1" ht="18.75" customHeight="1" thickBot="1">
      <c r="A58" s="298" t="s">
        <v>161</v>
      </c>
      <c r="B58" s="296" t="s">
        <v>218</v>
      </c>
      <c r="C58" s="545">
        <f>SUM(C59,C66)</f>
        <v>0</v>
      </c>
      <c r="N58" s="422"/>
    </row>
    <row r="59" spans="1:14" s="133" customFormat="1" ht="17.25" customHeight="1">
      <c r="A59" s="277" t="s">
        <v>163</v>
      </c>
      <c r="B59" s="286" t="s">
        <v>219</v>
      </c>
      <c r="C59" s="410"/>
      <c r="N59" s="422"/>
    </row>
    <row r="60" spans="1:14" s="133" customFormat="1" ht="15.75" customHeight="1">
      <c r="A60" s="283" t="s">
        <v>220</v>
      </c>
      <c r="B60" s="289" t="s">
        <v>221</v>
      </c>
      <c r="C60" s="413"/>
      <c r="N60" s="422"/>
    </row>
    <row r="61" spans="1:14" s="133" customFormat="1" ht="16.5" customHeight="1">
      <c r="A61" s="283" t="s">
        <v>222</v>
      </c>
      <c r="B61" s="289" t="s">
        <v>223</v>
      </c>
      <c r="C61" s="413"/>
      <c r="N61" s="422"/>
    </row>
    <row r="62" spans="1:14" s="133" customFormat="1" ht="16.5" customHeight="1">
      <c r="A62" s="283" t="s">
        <v>224</v>
      </c>
      <c r="B62" s="289" t="s">
        <v>407</v>
      </c>
      <c r="C62" s="413"/>
      <c r="N62" s="422"/>
    </row>
    <row r="63" spans="1:14" s="133" customFormat="1" ht="15.75" customHeight="1">
      <c r="A63" s="283" t="s">
        <v>226</v>
      </c>
      <c r="B63" s="289" t="s">
        <v>227</v>
      </c>
      <c r="C63" s="413"/>
      <c r="N63" s="422"/>
    </row>
    <row r="64" spans="1:14" s="133" customFormat="1" ht="15" customHeight="1">
      <c r="A64" s="283" t="s">
        <v>228</v>
      </c>
      <c r="B64" s="289" t="s">
        <v>229</v>
      </c>
      <c r="C64" s="413"/>
      <c r="N64" s="422"/>
    </row>
    <row r="65" spans="1:14" s="133" customFormat="1" ht="17.25" customHeight="1">
      <c r="A65" s="283" t="s">
        <v>230</v>
      </c>
      <c r="B65" s="289" t="s">
        <v>231</v>
      </c>
      <c r="C65" s="413"/>
      <c r="N65" s="422"/>
    </row>
    <row r="66" spans="1:14" s="133" customFormat="1" ht="17.25" customHeight="1">
      <c r="A66" s="283" t="s">
        <v>165</v>
      </c>
      <c r="B66" s="286" t="s">
        <v>232</v>
      </c>
      <c r="C66" s="413"/>
      <c r="N66" s="422"/>
    </row>
    <row r="67" spans="1:14" s="133" customFormat="1" ht="15.75" customHeight="1">
      <c r="A67" s="283" t="s">
        <v>233</v>
      </c>
      <c r="B67" s="289" t="s">
        <v>221</v>
      </c>
      <c r="C67" s="413"/>
      <c r="N67" s="422"/>
    </row>
    <row r="68" spans="1:14" s="133" customFormat="1" ht="16.5" customHeight="1">
      <c r="A68" s="283" t="s">
        <v>234</v>
      </c>
      <c r="B68" s="289" t="s">
        <v>235</v>
      </c>
      <c r="C68" s="413"/>
      <c r="N68" s="422"/>
    </row>
    <row r="69" spans="1:14" s="133" customFormat="1" ht="18" customHeight="1">
      <c r="A69" s="283" t="s">
        <v>236</v>
      </c>
      <c r="B69" s="289" t="s">
        <v>237</v>
      </c>
      <c r="C69" s="413"/>
      <c r="N69" s="422"/>
    </row>
    <row r="70" spans="1:14" s="133" customFormat="1" ht="15.75" customHeight="1">
      <c r="A70" s="283" t="s">
        <v>238</v>
      </c>
      <c r="B70" s="289" t="s">
        <v>225</v>
      </c>
      <c r="C70" s="413"/>
      <c r="N70" s="422"/>
    </row>
    <row r="71" spans="1:14" s="133" customFormat="1" ht="16.5" customHeight="1">
      <c r="A71" s="279" t="s">
        <v>239</v>
      </c>
      <c r="B71" s="288" t="s">
        <v>240</v>
      </c>
      <c r="C71" s="413"/>
      <c r="N71" s="422"/>
    </row>
    <row r="72" spans="1:14" s="133" customFormat="1" ht="16.5" customHeight="1">
      <c r="A72" s="275" t="s">
        <v>241</v>
      </c>
      <c r="B72" s="288" t="s">
        <v>229</v>
      </c>
      <c r="C72" s="413"/>
      <c r="N72" s="422"/>
    </row>
    <row r="73" spans="1:14" s="133" customFormat="1" ht="17.25" customHeight="1" thickBot="1">
      <c r="A73" s="290" t="s">
        <v>242</v>
      </c>
      <c r="B73" s="288" t="s">
        <v>243</v>
      </c>
      <c r="C73" s="414"/>
      <c r="N73" s="422"/>
    </row>
    <row r="74" spans="1:14" s="133" customFormat="1" ht="17.25" customHeight="1" thickBot="1">
      <c r="A74" s="262" t="s">
        <v>167</v>
      </c>
      <c r="B74" s="263" t="s">
        <v>244</v>
      </c>
      <c r="C74" s="550">
        <f>+C54+C55+C58</f>
        <v>1927616</v>
      </c>
      <c r="N74" s="422"/>
    </row>
    <row r="75" spans="1:14" s="133" customFormat="1" ht="6" customHeight="1">
      <c r="A75" s="650"/>
      <c r="B75" s="650"/>
      <c r="C75" s="551"/>
      <c r="N75" s="422"/>
    </row>
    <row r="76" spans="1:14" s="133" customFormat="1" ht="16.5" customHeight="1">
      <c r="A76" s="649" t="s">
        <v>245</v>
      </c>
      <c r="B76" s="649"/>
      <c r="C76" s="649"/>
      <c r="D76" s="131"/>
      <c r="N76" s="422"/>
    </row>
    <row r="77" spans="1:14" ht="16.5" customHeight="1" thickBot="1">
      <c r="A77" s="639" t="s">
        <v>388</v>
      </c>
      <c r="B77" s="639"/>
      <c r="C77" s="639"/>
      <c r="N77" s="422"/>
    </row>
    <row r="78" spans="1:14" ht="52.5" customHeight="1" thickBot="1">
      <c r="A78" s="260" t="s">
        <v>246</v>
      </c>
      <c r="B78" s="261" t="s">
        <v>247</v>
      </c>
      <c r="C78" s="552" t="s">
        <v>457</v>
      </c>
      <c r="N78" s="422"/>
    </row>
    <row r="79" spans="1:14" ht="20.25" customHeight="1" thickBot="1">
      <c r="A79" s="291">
        <v>1</v>
      </c>
      <c r="B79" s="292">
        <v>2</v>
      </c>
      <c r="C79" s="553">
        <v>4</v>
      </c>
      <c r="D79" s="132"/>
      <c r="N79" s="422"/>
    </row>
    <row r="80" spans="1:14" s="132" customFormat="1" ht="17.25" customHeight="1" thickBot="1">
      <c r="A80" s="293" t="s">
        <v>9</v>
      </c>
      <c r="B80" s="299" t="s">
        <v>385</v>
      </c>
      <c r="C80" s="544">
        <f>SUM(C81:C85)</f>
        <v>1173376</v>
      </c>
      <c r="D80" s="131"/>
      <c r="N80" s="422"/>
    </row>
    <row r="81" spans="1:14" ht="18" customHeight="1">
      <c r="A81" s="277" t="s">
        <v>11</v>
      </c>
      <c r="B81" s="278" t="s">
        <v>53</v>
      </c>
      <c r="C81" s="554">
        <v>264497</v>
      </c>
      <c r="N81" s="422"/>
    </row>
    <row r="82" spans="1:14" ht="18" customHeight="1">
      <c r="A82" s="275" t="s">
        <v>13</v>
      </c>
      <c r="B82" s="276" t="s">
        <v>54</v>
      </c>
      <c r="C82" s="555">
        <v>73833</v>
      </c>
      <c r="N82" s="422"/>
    </row>
    <row r="83" spans="1:14" ht="16.5" customHeight="1">
      <c r="A83" s="275" t="s">
        <v>15</v>
      </c>
      <c r="B83" s="276" t="s">
        <v>55</v>
      </c>
      <c r="C83" s="555">
        <v>306075</v>
      </c>
      <c r="N83" s="422"/>
    </row>
    <row r="84" spans="1:14" ht="18" customHeight="1">
      <c r="A84" s="275" t="s">
        <v>17</v>
      </c>
      <c r="B84" s="300" t="s">
        <v>402</v>
      </c>
      <c r="C84" s="555">
        <v>25211</v>
      </c>
      <c r="N84" s="422"/>
    </row>
    <row r="85" spans="1:14" ht="17.25" customHeight="1">
      <c r="A85" s="275" t="s">
        <v>57</v>
      </c>
      <c r="B85" s="301" t="s">
        <v>58</v>
      </c>
      <c r="C85" s="555">
        <v>503760</v>
      </c>
      <c r="N85" s="422"/>
    </row>
    <row r="86" spans="1:14" ht="18.75" customHeight="1">
      <c r="A86" s="275" t="s">
        <v>21</v>
      </c>
      <c r="B86" s="276" t="s">
        <v>169</v>
      </c>
      <c r="C86" s="413"/>
      <c r="N86" s="422"/>
    </row>
    <row r="87" spans="1:14" ht="17.25" customHeight="1">
      <c r="A87" s="275" t="s">
        <v>23</v>
      </c>
      <c r="B87" s="302" t="s">
        <v>170</v>
      </c>
      <c r="C87" s="413"/>
      <c r="N87" s="422"/>
    </row>
    <row r="88" spans="1:14" ht="18.75" customHeight="1">
      <c r="A88" s="275" t="s">
        <v>25</v>
      </c>
      <c r="B88" s="302" t="s">
        <v>171</v>
      </c>
      <c r="C88" s="413"/>
      <c r="N88" s="422"/>
    </row>
    <row r="89" spans="1:14" ht="18" customHeight="1">
      <c r="A89" s="275" t="s">
        <v>172</v>
      </c>
      <c r="B89" s="303" t="s">
        <v>173</v>
      </c>
      <c r="C89" s="555">
        <v>109531</v>
      </c>
      <c r="N89" s="422"/>
    </row>
    <row r="90" spans="1:14" ht="17.25" customHeight="1">
      <c r="A90" s="275" t="s">
        <v>174</v>
      </c>
      <c r="B90" s="303" t="s">
        <v>175</v>
      </c>
      <c r="C90" s="413">
        <v>394229</v>
      </c>
      <c r="N90" s="422"/>
    </row>
    <row r="91" spans="1:14" ht="18.75" customHeight="1">
      <c r="A91" s="279" t="s">
        <v>176</v>
      </c>
      <c r="B91" s="304" t="s">
        <v>177</v>
      </c>
      <c r="C91" s="413"/>
      <c r="N91" s="422"/>
    </row>
    <row r="92" spans="1:14" ht="18" customHeight="1">
      <c r="A92" s="275" t="s">
        <v>178</v>
      </c>
      <c r="B92" s="304" t="s">
        <v>179</v>
      </c>
      <c r="C92" s="413"/>
      <c r="N92" s="422"/>
    </row>
    <row r="93" spans="1:14" ht="18.75" customHeight="1" thickBot="1">
      <c r="A93" s="290" t="s">
        <v>180</v>
      </c>
      <c r="B93" s="305" t="s">
        <v>181</v>
      </c>
      <c r="C93" s="414"/>
      <c r="N93" s="422"/>
    </row>
    <row r="94" spans="1:14" ht="17.25" customHeight="1" thickBot="1">
      <c r="A94" s="295" t="s">
        <v>27</v>
      </c>
      <c r="B94" s="306" t="s">
        <v>386</v>
      </c>
      <c r="C94" s="544">
        <f>SUM(C95:C107)</f>
        <v>434844</v>
      </c>
      <c r="N94" s="422"/>
    </row>
    <row r="95" spans="1:14" ht="18.75" customHeight="1">
      <c r="A95" s="283" t="s">
        <v>29</v>
      </c>
      <c r="B95" s="276" t="s">
        <v>403</v>
      </c>
      <c r="C95" s="554">
        <v>395184</v>
      </c>
      <c r="N95" s="422"/>
    </row>
    <row r="96" spans="1:14" ht="18.75" customHeight="1">
      <c r="A96" s="283"/>
      <c r="B96" s="276" t="s">
        <v>419</v>
      </c>
      <c r="C96" s="555"/>
      <c r="N96" s="422"/>
    </row>
    <row r="97" spans="1:14" ht="16.5" customHeight="1">
      <c r="A97" s="283" t="s">
        <v>31</v>
      </c>
      <c r="B97" s="276" t="s">
        <v>404</v>
      </c>
      <c r="C97" s="555">
        <v>39660</v>
      </c>
      <c r="N97" s="422"/>
    </row>
    <row r="98" spans="1:14" ht="16.5" customHeight="1">
      <c r="A98" s="283"/>
      <c r="B98" s="276" t="s">
        <v>419</v>
      </c>
      <c r="C98" s="555"/>
      <c r="N98" s="422"/>
    </row>
    <row r="99" spans="1:14" ht="18.75" customHeight="1">
      <c r="A99" s="283" t="s">
        <v>33</v>
      </c>
      <c r="B99" s="276" t="s">
        <v>412</v>
      </c>
      <c r="C99" s="413"/>
      <c r="N99" s="422"/>
    </row>
    <row r="100" spans="1:14" ht="18" customHeight="1">
      <c r="A100" s="283" t="s">
        <v>35</v>
      </c>
      <c r="B100" s="276" t="s">
        <v>413</v>
      </c>
      <c r="C100" s="413"/>
      <c r="N100" s="422"/>
    </row>
    <row r="101" spans="1:14" ht="29.25" customHeight="1">
      <c r="A101" s="283" t="s">
        <v>62</v>
      </c>
      <c r="B101" s="276" t="s">
        <v>415</v>
      </c>
      <c r="C101" s="555"/>
      <c r="N101" s="422"/>
    </row>
    <row r="102" spans="1:14" ht="44.25" customHeight="1">
      <c r="A102" s="283" t="s">
        <v>90</v>
      </c>
      <c r="B102" s="276" t="s">
        <v>416</v>
      </c>
      <c r="C102" s="413"/>
      <c r="N102" s="422"/>
    </row>
    <row r="103" spans="1:14" ht="32.25" customHeight="1">
      <c r="A103" s="283" t="s">
        <v>64</v>
      </c>
      <c r="B103" s="276" t="s">
        <v>186</v>
      </c>
      <c r="C103" s="413"/>
      <c r="N103" s="422"/>
    </row>
    <row r="104" spans="1:14" ht="16.5" customHeight="1">
      <c r="A104" s="283" t="s">
        <v>187</v>
      </c>
      <c r="B104" s="276" t="s">
        <v>188</v>
      </c>
      <c r="C104" s="413"/>
      <c r="N104" s="422"/>
    </row>
    <row r="105" spans="1:14" ht="17.25" customHeight="1">
      <c r="A105" s="283" t="s">
        <v>189</v>
      </c>
      <c r="B105" s="307" t="s">
        <v>379</v>
      </c>
      <c r="C105" s="413"/>
      <c r="N105" s="422"/>
    </row>
    <row r="106" spans="1:14" ht="20.25" customHeight="1">
      <c r="A106" s="279" t="s">
        <v>191</v>
      </c>
      <c r="B106" s="302" t="s">
        <v>192</v>
      </c>
      <c r="C106" s="413"/>
      <c r="N106" s="422"/>
    </row>
    <row r="107" spans="1:14" ht="16.5" customHeight="1" thickBot="1">
      <c r="A107" s="285" t="s">
        <v>193</v>
      </c>
      <c r="B107" s="302" t="s">
        <v>194</v>
      </c>
      <c r="C107" s="414"/>
      <c r="N107" s="422"/>
    </row>
    <row r="108" spans="1:14" ht="19.5" customHeight="1" thickBot="1">
      <c r="A108" s="295" t="s">
        <v>37</v>
      </c>
      <c r="B108" s="306" t="s">
        <v>195</v>
      </c>
      <c r="C108" s="556"/>
      <c r="N108" s="422"/>
    </row>
    <row r="109" spans="1:14" ht="17.25" customHeight="1" thickBot="1">
      <c r="A109" s="295" t="s">
        <v>39</v>
      </c>
      <c r="B109" s="306" t="s">
        <v>411</v>
      </c>
      <c r="C109" s="568">
        <f>SUM(C110:C111)</f>
        <v>319396</v>
      </c>
      <c r="N109" s="422"/>
    </row>
    <row r="110" spans="1:14" ht="15.75" customHeight="1">
      <c r="A110" s="283" t="s">
        <v>197</v>
      </c>
      <c r="B110" s="284" t="s">
        <v>198</v>
      </c>
      <c r="C110" s="554">
        <v>279396</v>
      </c>
      <c r="N110" s="422"/>
    </row>
    <row r="111" spans="1:14" ht="16.5" customHeight="1">
      <c r="A111" s="275" t="s">
        <v>199</v>
      </c>
      <c r="B111" s="276" t="s">
        <v>200</v>
      </c>
      <c r="C111" s="555">
        <v>40000</v>
      </c>
      <c r="N111" s="422"/>
    </row>
    <row r="112" spans="1:14" ht="15" customHeight="1" thickBot="1">
      <c r="A112" s="279" t="s">
        <v>408</v>
      </c>
      <c r="B112" s="280"/>
      <c r="C112" s="414"/>
      <c r="N112" s="422"/>
    </row>
    <row r="113" spans="1:3" ht="18" customHeight="1" thickBot="1">
      <c r="A113" s="295" t="s">
        <v>41</v>
      </c>
      <c r="B113" s="297" t="s">
        <v>248</v>
      </c>
      <c r="C113" s="570">
        <f>SUM(C80,C94,C108,C109)</f>
        <v>1927616</v>
      </c>
    </row>
    <row r="114" spans="1:14" ht="20.25" customHeight="1" thickBot="1">
      <c r="A114" s="295" t="s">
        <v>47</v>
      </c>
      <c r="B114" s="306" t="s">
        <v>249</v>
      </c>
      <c r="C114" s="569"/>
      <c r="N114" s="422"/>
    </row>
    <row r="115" spans="1:14" ht="18.75" customHeight="1">
      <c r="A115" s="283" t="s">
        <v>75</v>
      </c>
      <c r="B115" s="286" t="s">
        <v>250</v>
      </c>
      <c r="C115" s="437"/>
      <c r="N115" s="422"/>
    </row>
    <row r="116" spans="1:14" ht="18.75" customHeight="1">
      <c r="A116" s="283" t="s">
        <v>121</v>
      </c>
      <c r="B116" s="289" t="s">
        <v>251</v>
      </c>
      <c r="C116" s="413"/>
      <c r="N116" s="422"/>
    </row>
    <row r="117" spans="1:14" ht="17.25" customHeight="1">
      <c r="A117" s="283" t="s">
        <v>123</v>
      </c>
      <c r="B117" s="289" t="s">
        <v>252</v>
      </c>
      <c r="C117" s="413"/>
      <c r="N117" s="422"/>
    </row>
    <row r="118" spans="1:14" ht="17.25" customHeight="1">
      <c r="A118" s="283" t="s">
        <v>125</v>
      </c>
      <c r="B118" s="289" t="s">
        <v>253</v>
      </c>
      <c r="C118" s="413"/>
      <c r="N118" s="422"/>
    </row>
    <row r="119" spans="1:14" ht="17.25" customHeight="1">
      <c r="A119" s="283" t="s">
        <v>127</v>
      </c>
      <c r="B119" s="289" t="s">
        <v>254</v>
      </c>
      <c r="C119" s="413"/>
      <c r="N119" s="422"/>
    </row>
    <row r="120" spans="1:14" ht="15.75" customHeight="1">
      <c r="A120" s="283" t="s">
        <v>129</v>
      </c>
      <c r="B120" s="289" t="s">
        <v>255</v>
      </c>
      <c r="C120" s="413"/>
      <c r="N120" s="422"/>
    </row>
    <row r="121" spans="1:14" ht="15.75" customHeight="1">
      <c r="A121" s="283" t="s">
        <v>256</v>
      </c>
      <c r="B121" s="289" t="s">
        <v>257</v>
      </c>
      <c r="C121" s="413"/>
      <c r="N121" s="422"/>
    </row>
    <row r="122" spans="1:14" ht="15.75" customHeight="1">
      <c r="A122" s="283" t="s">
        <v>258</v>
      </c>
      <c r="B122" s="289" t="s">
        <v>259</v>
      </c>
      <c r="C122" s="413"/>
      <c r="N122" s="422"/>
    </row>
    <row r="123" spans="1:14" ht="15.75" customHeight="1">
      <c r="A123" s="283" t="s">
        <v>260</v>
      </c>
      <c r="B123" s="289" t="s">
        <v>261</v>
      </c>
      <c r="C123" s="413"/>
      <c r="N123" s="422"/>
    </row>
    <row r="124" spans="1:14" ht="17.25" customHeight="1">
      <c r="A124" s="283" t="s">
        <v>76</v>
      </c>
      <c r="B124" s="286" t="s">
        <v>262</v>
      </c>
      <c r="C124" s="555"/>
      <c r="N124" s="422"/>
    </row>
    <row r="125" spans="1:3" ht="16.5" customHeight="1">
      <c r="A125" s="283" t="s">
        <v>132</v>
      </c>
      <c r="B125" s="289" t="s">
        <v>251</v>
      </c>
      <c r="C125" s="413"/>
    </row>
    <row r="126" spans="1:14" ht="14.25" customHeight="1">
      <c r="A126" s="283" t="s">
        <v>133</v>
      </c>
      <c r="B126" s="289" t="s">
        <v>263</v>
      </c>
      <c r="C126" s="413"/>
      <c r="N126" s="422"/>
    </row>
    <row r="127" spans="1:14" ht="15.75" customHeight="1">
      <c r="A127" s="283" t="s">
        <v>134</v>
      </c>
      <c r="B127" s="289" t="s">
        <v>253</v>
      </c>
      <c r="C127" s="413"/>
      <c r="E127" s="541"/>
      <c r="N127" s="422"/>
    </row>
    <row r="128" spans="1:14" ht="17.25" customHeight="1">
      <c r="A128" s="283" t="s">
        <v>136</v>
      </c>
      <c r="B128" s="289" t="s">
        <v>405</v>
      </c>
      <c r="C128" s="555"/>
      <c r="N128" s="422"/>
    </row>
    <row r="129" spans="1:3" ht="15" customHeight="1">
      <c r="A129" s="283" t="s">
        <v>137</v>
      </c>
      <c r="B129" s="289" t="s">
        <v>255</v>
      </c>
      <c r="C129" s="413"/>
    </row>
    <row r="130" spans="1:3" ht="18" customHeight="1">
      <c r="A130" s="283" t="s">
        <v>264</v>
      </c>
      <c r="B130" s="289" t="s">
        <v>265</v>
      </c>
      <c r="C130" s="413"/>
    </row>
    <row r="131" spans="1:14" ht="15" customHeight="1">
      <c r="A131" s="283" t="s">
        <v>266</v>
      </c>
      <c r="B131" s="289" t="s">
        <v>259</v>
      </c>
      <c r="C131" s="413"/>
      <c r="N131" s="422"/>
    </row>
    <row r="132" spans="1:14" ht="17.25" customHeight="1" thickBot="1">
      <c r="A132" s="283" t="s">
        <v>267</v>
      </c>
      <c r="B132" s="289" t="s">
        <v>268</v>
      </c>
      <c r="C132" s="414"/>
      <c r="N132" s="422"/>
    </row>
    <row r="133" spans="1:14" ht="18.75" customHeight="1" thickBot="1">
      <c r="A133" s="262" t="s">
        <v>49</v>
      </c>
      <c r="B133" s="271" t="s">
        <v>269</v>
      </c>
      <c r="C133" s="557">
        <f>SUM(C113:C114)</f>
        <v>1927616</v>
      </c>
      <c r="D133" s="134"/>
      <c r="E133" s="135"/>
      <c r="F133" s="135"/>
      <c r="G133" s="135"/>
      <c r="N133" s="422"/>
    </row>
    <row r="134" spans="1:14" ht="18.75" customHeight="1">
      <c r="A134" s="497"/>
      <c r="B134" s="498"/>
      <c r="C134" s="558"/>
      <c r="D134" s="134"/>
      <c r="E134" s="135"/>
      <c r="F134" s="135"/>
      <c r="G134" s="135"/>
      <c r="N134" s="422"/>
    </row>
    <row r="135" spans="1:14" ht="18.75" customHeight="1">
      <c r="A135" s="499"/>
      <c r="B135" s="500"/>
      <c r="C135" s="559"/>
      <c r="D135" s="134"/>
      <c r="E135" s="135"/>
      <c r="F135" s="135"/>
      <c r="G135" s="135"/>
      <c r="N135" s="422"/>
    </row>
    <row r="136" spans="1:14" ht="18.75" customHeight="1">
      <c r="A136" s="499"/>
      <c r="B136" s="500"/>
      <c r="C136" s="559"/>
      <c r="D136" s="134"/>
      <c r="E136" s="135"/>
      <c r="F136" s="135"/>
      <c r="G136" s="135"/>
      <c r="N136" s="422"/>
    </row>
    <row r="137" spans="1:14" ht="18.75" customHeight="1">
      <c r="A137" s="499"/>
      <c r="B137" s="500"/>
      <c r="C137" s="559"/>
      <c r="D137" s="134"/>
      <c r="E137" s="135"/>
      <c r="F137" s="135"/>
      <c r="G137" s="135"/>
      <c r="N137" s="422"/>
    </row>
    <row r="138" spans="1:14" s="133" customFormat="1" ht="27" customHeight="1" thickBot="1">
      <c r="A138" s="651"/>
      <c r="B138" s="651"/>
      <c r="C138" s="560"/>
      <c r="N138" s="422"/>
    </row>
    <row r="139" spans="1:3" ht="30" customHeight="1" thickBot="1">
      <c r="A139" s="643" t="s">
        <v>270</v>
      </c>
      <c r="B139" s="644"/>
      <c r="C139" s="645"/>
    </row>
    <row r="140" spans="1:3" ht="24.75" customHeight="1">
      <c r="A140" s="652" t="s">
        <v>445</v>
      </c>
      <c r="B140" s="653"/>
      <c r="C140" s="561">
        <v>1927616</v>
      </c>
    </row>
    <row r="141" spans="1:3" ht="22.5" customHeight="1">
      <c r="A141" s="636" t="s">
        <v>446</v>
      </c>
      <c r="B141" s="637"/>
      <c r="C141" s="562">
        <v>1927616</v>
      </c>
    </row>
    <row r="142" spans="1:3" ht="19.5" customHeight="1">
      <c r="A142" s="636" t="s">
        <v>448</v>
      </c>
      <c r="B142" s="637"/>
      <c r="C142" s="563"/>
    </row>
    <row r="143" spans="1:3" ht="22.5" customHeight="1">
      <c r="A143" s="646" t="s">
        <v>291</v>
      </c>
      <c r="B143" s="647"/>
      <c r="C143" s="466">
        <v>319396</v>
      </c>
    </row>
    <row r="144" spans="1:3" ht="21" customHeight="1">
      <c r="A144" s="636" t="s">
        <v>447</v>
      </c>
      <c r="B144" s="637"/>
      <c r="C144" s="562">
        <v>485000</v>
      </c>
    </row>
    <row r="145" spans="1:3" ht="19.5" customHeight="1" thickBot="1">
      <c r="A145" s="671" t="s">
        <v>449</v>
      </c>
      <c r="B145" s="672"/>
      <c r="C145" s="564">
        <v>0</v>
      </c>
    </row>
    <row r="146" ht="16.5" thickBot="1"/>
    <row r="147" spans="1:3" ht="38.25" customHeight="1" thickBot="1">
      <c r="A147" s="640" t="s">
        <v>271</v>
      </c>
      <c r="B147" s="641"/>
      <c r="C147" s="642"/>
    </row>
    <row r="148" spans="1:3" ht="21" customHeight="1" thickBot="1">
      <c r="A148" s="262" t="s">
        <v>9</v>
      </c>
      <c r="B148" s="271" t="s">
        <v>378</v>
      </c>
      <c r="C148" s="536">
        <v>0</v>
      </c>
    </row>
    <row r="149" spans="1:3" ht="38.25" customHeight="1">
      <c r="A149" s="266" t="s">
        <v>11</v>
      </c>
      <c r="B149" s="267" t="s">
        <v>272</v>
      </c>
      <c r="C149" s="537"/>
    </row>
    <row r="150" spans="1:3" ht="40.5" customHeight="1">
      <c r="A150" s="264" t="s">
        <v>273</v>
      </c>
      <c r="B150" s="268" t="s">
        <v>274</v>
      </c>
      <c r="C150" s="537">
        <v>1332616</v>
      </c>
    </row>
    <row r="151" spans="1:3" ht="35.25" customHeight="1">
      <c r="A151" s="264" t="s">
        <v>275</v>
      </c>
      <c r="B151" s="438" t="s">
        <v>420</v>
      </c>
      <c r="C151" s="537">
        <v>59500</v>
      </c>
    </row>
    <row r="152" spans="1:3" ht="38.25" customHeight="1">
      <c r="A152" s="269" t="s">
        <v>13</v>
      </c>
      <c r="B152" s="272" t="s">
        <v>276</v>
      </c>
      <c r="C152" s="537"/>
    </row>
    <row r="153" spans="1:3" ht="36" customHeight="1">
      <c r="A153" s="264" t="s">
        <v>277</v>
      </c>
      <c r="B153" s="265" t="s">
        <v>278</v>
      </c>
      <c r="C153" s="537">
        <v>1173376</v>
      </c>
    </row>
    <row r="154" spans="1:3" ht="29.25" customHeight="1" thickBot="1">
      <c r="A154" s="270" t="s">
        <v>279</v>
      </c>
      <c r="B154" s="595" t="s">
        <v>280</v>
      </c>
      <c r="C154" s="538">
        <v>754240</v>
      </c>
    </row>
    <row r="155" ht="16.5" thickBot="1"/>
    <row r="156" spans="1:3" ht="48" customHeight="1" thickBot="1">
      <c r="A156" s="656" t="s">
        <v>454</v>
      </c>
      <c r="B156" s="657"/>
      <c r="C156" s="658"/>
    </row>
    <row r="157" spans="1:3" ht="16.5" thickBot="1">
      <c r="A157" s="659" t="s">
        <v>8</v>
      </c>
      <c r="B157" s="660"/>
      <c r="C157" s="661"/>
    </row>
    <row r="158" spans="1:3" ht="15.75">
      <c r="A158" s="662" t="s">
        <v>435</v>
      </c>
      <c r="B158" s="663"/>
      <c r="C158" s="566">
        <v>595000</v>
      </c>
    </row>
    <row r="159" spans="1:3" ht="15.75">
      <c r="A159" s="664" t="s">
        <v>436</v>
      </c>
      <c r="B159" s="665"/>
      <c r="C159" s="463">
        <v>1332616</v>
      </c>
    </row>
    <row r="160" spans="1:3" ht="15.75">
      <c r="A160" s="664" t="s">
        <v>437</v>
      </c>
      <c r="B160" s="665"/>
      <c r="C160" s="463"/>
    </row>
    <row r="161" spans="1:3" ht="15.75">
      <c r="A161" s="654" t="s">
        <v>426</v>
      </c>
      <c r="B161" s="655"/>
      <c r="C161" s="464">
        <f>SUM(C158:C160)</f>
        <v>1927616</v>
      </c>
    </row>
    <row r="162" spans="1:3" ht="15.75">
      <c r="A162" s="654" t="s">
        <v>443</v>
      </c>
      <c r="B162" s="655"/>
      <c r="C162" s="464"/>
    </row>
    <row r="163" spans="1:3" ht="15.75">
      <c r="A163" s="654" t="s">
        <v>440</v>
      </c>
      <c r="B163" s="655"/>
      <c r="C163" s="464">
        <v>1927616</v>
      </c>
    </row>
    <row r="164" spans="1:3" ht="15.75">
      <c r="A164" s="668" t="s">
        <v>51</v>
      </c>
      <c r="B164" s="669"/>
      <c r="C164" s="670"/>
    </row>
    <row r="165" spans="1:3" ht="15.75">
      <c r="A165" s="664" t="s">
        <v>435</v>
      </c>
      <c r="B165" s="665"/>
      <c r="C165" s="463">
        <v>863771</v>
      </c>
    </row>
    <row r="166" spans="1:3" ht="15.75">
      <c r="A166" s="664" t="s">
        <v>436</v>
      </c>
      <c r="B166" s="665"/>
      <c r="C166" s="463">
        <v>1063845</v>
      </c>
    </row>
    <row r="167" spans="1:3" ht="15.75">
      <c r="A167" s="664" t="s">
        <v>437</v>
      </c>
      <c r="B167" s="665"/>
      <c r="C167" s="463"/>
    </row>
    <row r="168" spans="1:3" ht="15.75">
      <c r="A168" s="654" t="s">
        <v>426</v>
      </c>
      <c r="B168" s="655"/>
      <c r="C168" s="464">
        <f>SUM(C165:C167)</f>
        <v>1927616</v>
      </c>
    </row>
    <row r="169" spans="1:3" ht="15.75">
      <c r="A169" s="654" t="s">
        <v>444</v>
      </c>
      <c r="B169" s="655"/>
      <c r="C169" s="464"/>
    </row>
    <row r="170" spans="1:3" ht="16.5" thickBot="1">
      <c r="A170" s="666" t="s">
        <v>441</v>
      </c>
      <c r="B170" s="667"/>
      <c r="C170" s="465">
        <v>1927616</v>
      </c>
    </row>
  </sheetData>
  <sheetProtection/>
  <mergeCells count="30">
    <mergeCell ref="A142:B142"/>
    <mergeCell ref="A170:B170"/>
    <mergeCell ref="A164:C164"/>
    <mergeCell ref="A165:B165"/>
    <mergeCell ref="A166:B166"/>
    <mergeCell ref="A167:B167"/>
    <mergeCell ref="A168:B168"/>
    <mergeCell ref="A162:B162"/>
    <mergeCell ref="A163:B163"/>
    <mergeCell ref="A145:B145"/>
    <mergeCell ref="A138:B138"/>
    <mergeCell ref="A3:C3"/>
    <mergeCell ref="A140:B140"/>
    <mergeCell ref="A169:B169"/>
    <mergeCell ref="A156:C156"/>
    <mergeCell ref="A157:C157"/>
    <mergeCell ref="A158:B158"/>
    <mergeCell ref="A159:B159"/>
    <mergeCell ref="A160:B160"/>
    <mergeCell ref="A161:B161"/>
    <mergeCell ref="A144:B144"/>
    <mergeCell ref="B1:C1"/>
    <mergeCell ref="A77:C77"/>
    <mergeCell ref="A147:C147"/>
    <mergeCell ref="A139:C139"/>
    <mergeCell ref="A143:B143"/>
    <mergeCell ref="A141:B141"/>
    <mergeCell ref="A2:C2"/>
    <mergeCell ref="A76:C76"/>
    <mergeCell ref="A75:B75"/>
  </mergeCells>
  <printOptions/>
  <pageMargins left="0.16" right="0.21" top="0.19" bottom="0.17" header="0.16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7109375" style="199" customWidth="1"/>
    <col min="2" max="2" width="28.421875" style="199" customWidth="1"/>
    <col min="3" max="3" width="10.57421875" style="199" customWidth="1"/>
    <col min="4" max="4" width="9.8515625" style="199" customWidth="1"/>
    <col min="5" max="5" width="9.7109375" style="199" customWidth="1"/>
    <col min="6" max="6" width="9.421875" style="199" customWidth="1"/>
    <col min="7" max="7" width="12.28125" style="199" customWidth="1"/>
    <col min="8" max="16384" width="9.140625" style="199" customWidth="1"/>
  </cols>
  <sheetData>
    <row r="1" spans="4:8" ht="15">
      <c r="D1" s="705" t="s">
        <v>521</v>
      </c>
      <c r="E1" s="705"/>
      <c r="F1" s="705"/>
      <c r="G1" s="705"/>
      <c r="H1" s="705"/>
    </row>
    <row r="2" spans="1:7" s="228" customFormat="1" ht="27" customHeight="1">
      <c r="A2" s="226" t="s">
        <v>361</v>
      </c>
      <c r="B2" s="227"/>
      <c r="C2" s="704" t="s">
        <v>362</v>
      </c>
      <c r="D2" s="704"/>
      <c r="E2" s="704"/>
      <c r="F2" s="704"/>
      <c r="G2" s="704"/>
    </row>
    <row r="3" spans="1:7" s="228" customFormat="1" ht="15.75">
      <c r="A3" s="227"/>
      <c r="B3" s="227"/>
      <c r="C3" s="227"/>
      <c r="D3" s="227"/>
      <c r="E3" s="227"/>
      <c r="F3" s="227"/>
      <c r="G3" s="227"/>
    </row>
    <row r="4" spans="1:7" s="228" customFormat="1" ht="24.75" customHeight="1">
      <c r="A4" s="226" t="s">
        <v>363</v>
      </c>
      <c r="B4" s="227"/>
      <c r="C4" s="704" t="s">
        <v>362</v>
      </c>
      <c r="D4" s="704"/>
      <c r="E4" s="704"/>
      <c r="F4" s="704"/>
      <c r="G4" s="227"/>
    </row>
    <row r="5" spans="1:7" s="230" customFormat="1" ht="15">
      <c r="A5" s="229"/>
      <c r="B5" s="229"/>
      <c r="C5" s="229"/>
      <c r="D5" s="229"/>
      <c r="E5" s="229"/>
      <c r="F5" s="229"/>
      <c r="G5" s="229"/>
    </row>
    <row r="6" spans="1:7" s="234" customFormat="1" ht="15" customHeight="1">
      <c r="A6" s="231" t="s">
        <v>364</v>
      </c>
      <c r="B6" s="232"/>
      <c r="C6" s="232"/>
      <c r="D6" s="233"/>
      <c r="E6" s="233"/>
      <c r="F6" s="233"/>
      <c r="G6" s="233"/>
    </row>
    <row r="7" spans="1:7" s="234" customFormat="1" ht="15" customHeight="1" thickBot="1">
      <c r="A7" s="231" t="s">
        <v>365</v>
      </c>
      <c r="B7" s="233"/>
      <c r="C7" s="233"/>
      <c r="D7" s="233"/>
      <c r="E7" s="233"/>
      <c r="F7" s="233"/>
      <c r="G7" s="233"/>
    </row>
    <row r="8" spans="1:7" s="238" customFormat="1" ht="42" customHeight="1" thickBot="1">
      <c r="A8" s="235" t="s">
        <v>246</v>
      </c>
      <c r="B8" s="236" t="s">
        <v>366</v>
      </c>
      <c r="C8" s="236" t="s">
        <v>367</v>
      </c>
      <c r="D8" s="236" t="s">
        <v>368</v>
      </c>
      <c r="E8" s="236" t="s">
        <v>369</v>
      </c>
      <c r="F8" s="236" t="s">
        <v>370</v>
      </c>
      <c r="G8" s="237" t="s">
        <v>352</v>
      </c>
    </row>
    <row r="9" spans="1:7" ht="24" customHeight="1">
      <c r="A9" s="239" t="s">
        <v>9</v>
      </c>
      <c r="B9" s="240" t="s">
        <v>371</v>
      </c>
      <c r="C9" s="241"/>
      <c r="D9" s="241"/>
      <c r="E9" s="241"/>
      <c r="F9" s="241"/>
      <c r="G9" s="242">
        <f>SUM(C9:F9)</f>
        <v>0</v>
      </c>
    </row>
    <row r="10" spans="1:7" ht="24" customHeight="1">
      <c r="A10" s="243" t="s">
        <v>27</v>
      </c>
      <c r="B10" s="244" t="s">
        <v>372</v>
      </c>
      <c r="C10" s="245"/>
      <c r="D10" s="245"/>
      <c r="E10" s="245"/>
      <c r="F10" s="245"/>
      <c r="G10" s="246">
        <f aca="true" t="shared" si="0" ref="G10:G15">SUM(C10:F10)</f>
        <v>0</v>
      </c>
    </row>
    <row r="11" spans="1:7" ht="24" customHeight="1">
      <c r="A11" s="243" t="s">
        <v>37</v>
      </c>
      <c r="B11" s="244" t="s">
        <v>373</v>
      </c>
      <c r="C11" s="245"/>
      <c r="D11" s="245"/>
      <c r="E11" s="245"/>
      <c r="F11" s="245"/>
      <c r="G11" s="246">
        <f t="shared" si="0"/>
        <v>0</v>
      </c>
    </row>
    <row r="12" spans="1:7" ht="24" customHeight="1">
      <c r="A12" s="243" t="s">
        <v>39</v>
      </c>
      <c r="B12" s="244" t="s">
        <v>374</v>
      </c>
      <c r="C12" s="245"/>
      <c r="D12" s="245"/>
      <c r="E12" s="245"/>
      <c r="F12" s="245"/>
      <c r="G12" s="246">
        <f t="shared" si="0"/>
        <v>0</v>
      </c>
    </row>
    <row r="13" spans="1:7" ht="24" customHeight="1">
      <c r="A13" s="243" t="s">
        <v>41</v>
      </c>
      <c r="B13" s="244" t="s">
        <v>375</v>
      </c>
      <c r="C13" s="245"/>
      <c r="D13" s="245"/>
      <c r="E13" s="245"/>
      <c r="F13" s="245"/>
      <c r="G13" s="246">
        <f t="shared" si="0"/>
        <v>0</v>
      </c>
    </row>
    <row r="14" spans="1:7" ht="24" customHeight="1" thickBot="1">
      <c r="A14" s="247" t="s">
        <v>47</v>
      </c>
      <c r="B14" s="248" t="s">
        <v>376</v>
      </c>
      <c r="C14" s="249"/>
      <c r="D14" s="249"/>
      <c r="E14" s="249"/>
      <c r="F14" s="249"/>
      <c r="G14" s="250">
        <f t="shared" si="0"/>
        <v>0</v>
      </c>
    </row>
    <row r="15" spans="1:7" s="255" customFormat="1" ht="24" customHeight="1" thickBot="1">
      <c r="A15" s="251" t="s">
        <v>49</v>
      </c>
      <c r="B15" s="252" t="s">
        <v>352</v>
      </c>
      <c r="C15" s="253">
        <v>0</v>
      </c>
      <c r="D15" s="253">
        <f>SUM(D9:D14)</f>
        <v>0</v>
      </c>
      <c r="E15" s="253">
        <f>SUM(E9:E14)</f>
        <v>0</v>
      </c>
      <c r="F15" s="253">
        <f>SUM(F9:F14)</f>
        <v>0</v>
      </c>
      <c r="G15" s="254">
        <f t="shared" si="0"/>
        <v>0</v>
      </c>
    </row>
    <row r="16" spans="1:7" s="230" customFormat="1" ht="15">
      <c r="A16" s="229"/>
      <c r="B16" s="229"/>
      <c r="C16" s="229"/>
      <c r="D16" s="229"/>
      <c r="E16" s="229"/>
      <c r="F16" s="229"/>
      <c r="G16" s="229"/>
    </row>
    <row r="17" spans="1:7" s="230" customFormat="1" ht="15">
      <c r="A17" s="229"/>
      <c r="B17" s="229"/>
      <c r="C17" s="229"/>
      <c r="D17" s="229"/>
      <c r="E17" s="229"/>
      <c r="F17" s="229"/>
      <c r="G17" s="229"/>
    </row>
    <row r="18" spans="1:7" s="230" customFormat="1" ht="15">
      <c r="A18" s="229"/>
      <c r="B18" s="229"/>
      <c r="C18" s="229"/>
      <c r="D18" s="229"/>
      <c r="E18" s="229"/>
      <c r="F18" s="229"/>
      <c r="G18" s="229"/>
    </row>
    <row r="19" spans="1:7" s="230" customFormat="1" ht="15.75">
      <c r="A19" s="228" t="s">
        <v>397</v>
      </c>
      <c r="B19" s="229" t="s">
        <v>490</v>
      </c>
      <c r="C19" s="229"/>
      <c r="D19" s="229"/>
      <c r="E19" s="229"/>
      <c r="F19" s="229"/>
      <c r="G19" s="229"/>
    </row>
    <row r="20" spans="1:7" s="230" customFormat="1" ht="15">
      <c r="A20" s="229"/>
      <c r="B20" s="229"/>
      <c r="C20" s="229"/>
      <c r="D20" s="229"/>
      <c r="E20" s="229"/>
      <c r="F20" s="229"/>
      <c r="G20" s="229"/>
    </row>
    <row r="21" spans="1:7" ht="15">
      <c r="A21" s="229"/>
      <c r="B21" s="229"/>
      <c r="C21" s="229"/>
      <c r="D21" s="229"/>
      <c r="E21" s="229"/>
      <c r="F21" s="229"/>
      <c r="G21" s="229"/>
    </row>
    <row r="22" spans="1:7" ht="15">
      <c r="A22" s="229"/>
      <c r="B22" s="229"/>
      <c r="C22" s="230"/>
      <c r="D22" s="230"/>
      <c r="E22" s="230"/>
      <c r="F22" s="230"/>
      <c r="G22" s="229"/>
    </row>
    <row r="23" spans="1:7" ht="15">
      <c r="A23" s="229"/>
      <c r="B23" s="229"/>
      <c r="C23" s="256"/>
      <c r="D23" s="257" t="s">
        <v>377</v>
      </c>
      <c r="E23" s="257"/>
      <c r="F23" s="256"/>
      <c r="G23" s="229"/>
    </row>
    <row r="24" spans="3:6" ht="15">
      <c r="C24" s="258"/>
      <c r="D24" s="259"/>
      <c r="E24" s="259"/>
      <c r="F24" s="258"/>
    </row>
    <row r="25" spans="3:6" ht="15">
      <c r="C25" s="258"/>
      <c r="D25" s="259"/>
      <c r="E25" s="259"/>
      <c r="F25" s="258"/>
    </row>
  </sheetData>
  <sheetProtection/>
  <mergeCells count="3">
    <mergeCell ref="C2:G2"/>
    <mergeCell ref="C4:F4"/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2">
      <selection activeCell="D61" sqref="D61"/>
    </sheetView>
  </sheetViews>
  <sheetFormatPr defaultColWidth="9.140625" defaultRowHeight="15"/>
  <cols>
    <col min="1" max="1" width="7.8515625" style="87" customWidth="1"/>
    <col min="2" max="2" width="3.28125" style="18" hidden="1" customWidth="1"/>
    <col min="3" max="3" width="62.8515625" style="18" customWidth="1"/>
    <col min="4" max="4" width="25.28125" style="18" customWidth="1"/>
    <col min="5" max="5" width="14.140625" style="18" hidden="1" customWidth="1"/>
    <col min="6" max="16384" width="9.140625" style="18" customWidth="1"/>
  </cols>
  <sheetData>
    <row r="1" spans="1:4" s="5" customFormat="1" ht="21" customHeight="1" hidden="1" thickBot="1">
      <c r="A1" s="1"/>
      <c r="B1" s="2"/>
      <c r="C1" s="3"/>
      <c r="D1" s="4"/>
    </row>
    <row r="2" spans="1:4" s="5" customFormat="1" ht="21" customHeight="1">
      <c r="A2" s="1"/>
      <c r="B2" s="2"/>
      <c r="C2" s="706" t="s">
        <v>517</v>
      </c>
      <c r="D2" s="706"/>
    </row>
    <row r="3" spans="1:5" s="8" customFormat="1" ht="24.75" customHeight="1" thickBot="1">
      <c r="A3" s="710" t="s">
        <v>453</v>
      </c>
      <c r="B3" s="710"/>
      <c r="C3" s="710"/>
      <c r="D3" s="710"/>
      <c r="E3" s="710"/>
    </row>
    <row r="4" spans="1:5" s="8" customFormat="1" ht="16.5" hidden="1" thickBot="1">
      <c r="A4" s="9" t="s">
        <v>2</v>
      </c>
      <c r="B4" s="10"/>
      <c r="C4" s="88" t="s">
        <v>70</v>
      </c>
      <c r="D4" s="310" t="s">
        <v>71</v>
      </c>
      <c r="E4" s="312"/>
    </row>
    <row r="5" spans="1:5" s="15" customFormat="1" ht="15.75" customHeight="1" hidden="1" thickBot="1">
      <c r="A5" s="13"/>
      <c r="B5" s="13"/>
      <c r="C5" s="13"/>
      <c r="D5" s="14" t="s">
        <v>4</v>
      </c>
      <c r="E5" s="313"/>
    </row>
    <row r="6" spans="1:5" ht="15.75" hidden="1" thickBot="1">
      <c r="A6" s="698"/>
      <c r="B6" s="707"/>
      <c r="C6" s="707"/>
      <c r="D6" s="707"/>
      <c r="E6" s="314"/>
    </row>
    <row r="7" spans="1:5" s="22" customFormat="1" ht="12.75" customHeight="1" hidden="1" thickBot="1">
      <c r="A7" s="113">
        <v>1</v>
      </c>
      <c r="B7" s="315">
        <v>2</v>
      </c>
      <c r="C7" s="315">
        <v>3</v>
      </c>
      <c r="D7" s="316">
        <v>4</v>
      </c>
      <c r="E7" s="317"/>
    </row>
    <row r="8" spans="1:6" s="22" customFormat="1" ht="48.75" customHeight="1" thickBot="1">
      <c r="A8" s="708" t="s">
        <v>209</v>
      </c>
      <c r="B8" s="709"/>
      <c r="C8" s="709"/>
      <c r="D8" s="533" t="s">
        <v>455</v>
      </c>
      <c r="E8" s="470" t="s">
        <v>392</v>
      </c>
      <c r="F8" s="402"/>
    </row>
    <row r="9" spans="1:6" s="29" customFormat="1" ht="14.25" customHeight="1" thickBot="1">
      <c r="A9" s="506" t="s">
        <v>9</v>
      </c>
      <c r="B9" s="507"/>
      <c r="C9" s="508" t="s">
        <v>10</v>
      </c>
      <c r="D9" s="28">
        <f>SUM(D10:D17)</f>
        <v>0</v>
      </c>
      <c r="E9" s="471"/>
      <c r="F9" s="403"/>
    </row>
    <row r="10" spans="1:6" s="29" customFormat="1" ht="12" customHeight="1">
      <c r="A10" s="504" t="s">
        <v>11</v>
      </c>
      <c r="B10" s="513"/>
      <c r="C10" s="284" t="s">
        <v>12</v>
      </c>
      <c r="D10" s="110"/>
      <c r="E10" s="472"/>
      <c r="F10" s="403"/>
    </row>
    <row r="11" spans="1:7" s="29" customFormat="1" ht="12" customHeight="1">
      <c r="A11" s="485" t="s">
        <v>13</v>
      </c>
      <c r="B11" s="486"/>
      <c r="C11" s="276" t="s">
        <v>14</v>
      </c>
      <c r="D11" s="90">
        <v>0</v>
      </c>
      <c r="E11" s="473"/>
      <c r="F11" s="403"/>
      <c r="G11" s="29" t="s">
        <v>391</v>
      </c>
    </row>
    <row r="12" spans="1:6" s="29" customFormat="1" ht="12" customHeight="1">
      <c r="A12" s="485" t="s">
        <v>15</v>
      </c>
      <c r="B12" s="486"/>
      <c r="C12" s="276" t="s">
        <v>16</v>
      </c>
      <c r="D12" s="90"/>
      <c r="E12" s="473"/>
      <c r="F12" s="403"/>
    </row>
    <row r="13" spans="1:6" s="29" customFormat="1" ht="12" customHeight="1">
      <c r="A13" s="485" t="s">
        <v>17</v>
      </c>
      <c r="B13" s="486"/>
      <c r="C13" s="276" t="s">
        <v>18</v>
      </c>
      <c r="D13" s="90"/>
      <c r="E13" s="473"/>
      <c r="F13" s="403"/>
    </row>
    <row r="14" spans="1:6" s="29" customFormat="1" ht="12" customHeight="1">
      <c r="A14" s="485" t="s">
        <v>19</v>
      </c>
      <c r="B14" s="486"/>
      <c r="C14" s="276" t="s">
        <v>20</v>
      </c>
      <c r="D14" s="90"/>
      <c r="E14" s="473"/>
      <c r="F14" s="403"/>
    </row>
    <row r="15" spans="1:6" s="29" customFormat="1" ht="12" customHeight="1">
      <c r="A15" s="485" t="s">
        <v>21</v>
      </c>
      <c r="B15" s="486"/>
      <c r="C15" s="276" t="s">
        <v>22</v>
      </c>
      <c r="D15" s="90">
        <v>0</v>
      </c>
      <c r="E15" s="473"/>
      <c r="F15" s="403"/>
    </row>
    <row r="16" spans="1:6" s="40" customFormat="1" ht="12" customHeight="1">
      <c r="A16" s="485" t="s">
        <v>23</v>
      </c>
      <c r="B16" s="487"/>
      <c r="C16" s="276" t="s">
        <v>24</v>
      </c>
      <c r="D16" s="90"/>
      <c r="E16" s="474"/>
      <c r="F16" s="318"/>
    </row>
    <row r="17" spans="1:6" s="40" customFormat="1" ht="12" customHeight="1" thickBot="1">
      <c r="A17" s="501" t="s">
        <v>25</v>
      </c>
      <c r="B17" s="502"/>
      <c r="C17" s="503" t="s">
        <v>26</v>
      </c>
      <c r="D17" s="92"/>
      <c r="E17" s="475"/>
      <c r="F17" s="318"/>
    </row>
    <row r="18" spans="1:6" s="29" customFormat="1" ht="17.25" customHeight="1" thickBot="1">
      <c r="A18" s="506" t="s">
        <v>27</v>
      </c>
      <c r="B18" s="507"/>
      <c r="C18" s="508" t="s">
        <v>28</v>
      </c>
      <c r="D18" s="28">
        <f>SUM(D19:D22)</f>
        <v>85702</v>
      </c>
      <c r="E18" s="471"/>
      <c r="F18" s="403"/>
    </row>
    <row r="19" spans="1:6" s="40" customFormat="1" ht="15" customHeight="1">
      <c r="A19" s="504" t="s">
        <v>29</v>
      </c>
      <c r="B19" s="505"/>
      <c r="C19" s="284" t="s">
        <v>30</v>
      </c>
      <c r="D19" s="110">
        <v>85702</v>
      </c>
      <c r="E19" s="476"/>
      <c r="F19" s="318"/>
    </row>
    <row r="20" spans="1:6" s="40" customFormat="1" ht="12" customHeight="1">
      <c r="A20" s="485" t="s">
        <v>31</v>
      </c>
      <c r="B20" s="487"/>
      <c r="C20" s="276" t="s">
        <v>32</v>
      </c>
      <c r="D20" s="90">
        <v>0</v>
      </c>
      <c r="E20" s="474"/>
      <c r="F20" s="318"/>
    </row>
    <row r="21" spans="1:6" s="40" customFormat="1" ht="14.25" customHeight="1">
      <c r="A21" s="485" t="s">
        <v>33</v>
      </c>
      <c r="B21" s="487"/>
      <c r="C21" s="276" t="s">
        <v>34</v>
      </c>
      <c r="D21" s="90"/>
      <c r="E21" s="474"/>
      <c r="F21" s="318"/>
    </row>
    <row r="22" spans="1:6" s="40" customFormat="1" ht="14.25" customHeight="1" thickBot="1">
      <c r="A22" s="501" t="s">
        <v>35</v>
      </c>
      <c r="B22" s="502"/>
      <c r="C22" s="503" t="s">
        <v>36</v>
      </c>
      <c r="D22" s="92"/>
      <c r="E22" s="475"/>
      <c r="F22" s="318"/>
    </row>
    <row r="23" spans="1:6" s="40" customFormat="1" ht="12" customHeight="1" thickBot="1">
      <c r="A23" s="518" t="s">
        <v>37</v>
      </c>
      <c r="B23" s="529"/>
      <c r="C23" s="529" t="s">
        <v>38</v>
      </c>
      <c r="D23" s="47"/>
      <c r="E23" s="477"/>
      <c r="F23" s="318"/>
    </row>
    <row r="24" spans="1:6" s="40" customFormat="1" ht="12" customHeight="1" thickBot="1">
      <c r="A24" s="518" t="s">
        <v>39</v>
      </c>
      <c r="B24" s="529"/>
      <c r="C24" s="529" t="s">
        <v>72</v>
      </c>
      <c r="D24" s="47"/>
      <c r="E24" s="477"/>
      <c r="F24" s="318"/>
    </row>
    <row r="25" spans="1:6" s="29" customFormat="1" ht="12" customHeight="1" thickBot="1">
      <c r="A25" s="518" t="s">
        <v>41</v>
      </c>
      <c r="B25" s="507"/>
      <c r="C25" s="529" t="s">
        <v>73</v>
      </c>
      <c r="D25" s="47"/>
      <c r="E25" s="471"/>
      <c r="F25" s="403"/>
    </row>
    <row r="26" spans="1:6" s="29" customFormat="1" ht="15" customHeight="1" thickBot="1">
      <c r="A26" s="506" t="s">
        <v>47</v>
      </c>
      <c r="B26" s="530"/>
      <c r="C26" s="529" t="s">
        <v>74</v>
      </c>
      <c r="D26" s="28">
        <f>+D27+D28</f>
        <v>0</v>
      </c>
      <c r="E26" s="471"/>
      <c r="F26" s="403"/>
    </row>
    <row r="27" spans="1:6" s="29" customFormat="1" ht="12" customHeight="1">
      <c r="A27" s="283" t="s">
        <v>75</v>
      </c>
      <c r="B27" s="513"/>
      <c r="C27" s="524" t="s">
        <v>44</v>
      </c>
      <c r="D27" s="75"/>
      <c r="E27" s="472"/>
      <c r="F27" s="403"/>
    </row>
    <row r="28" spans="1:6" s="29" customFormat="1" ht="12" customHeight="1" thickBot="1">
      <c r="A28" s="285" t="s">
        <v>76</v>
      </c>
      <c r="B28" s="522"/>
      <c r="C28" s="523" t="s">
        <v>46</v>
      </c>
      <c r="D28" s="43"/>
      <c r="E28" s="473"/>
      <c r="F28" s="403"/>
    </row>
    <row r="29" spans="1:6" s="40" customFormat="1" ht="15.75" customHeight="1" thickBot="1">
      <c r="A29" s="531" t="s">
        <v>49</v>
      </c>
      <c r="B29" s="532"/>
      <c r="C29" s="529" t="s">
        <v>77</v>
      </c>
      <c r="D29" s="47">
        <v>78640</v>
      </c>
      <c r="E29" s="475"/>
      <c r="F29" s="318"/>
    </row>
    <row r="30" spans="1:6" s="40" customFormat="1" ht="15" customHeight="1" thickBot="1">
      <c r="A30" s="525" t="s">
        <v>78</v>
      </c>
      <c r="B30" s="526"/>
      <c r="C30" s="527" t="s">
        <v>79</v>
      </c>
      <c r="D30" s="528">
        <f>SUM(D9,D18,D23,D24,D25,D26,D29)</f>
        <v>164342</v>
      </c>
      <c r="E30" s="319"/>
      <c r="F30" s="318"/>
    </row>
    <row r="31" spans="1:6" s="40" customFormat="1" ht="15" customHeight="1">
      <c r="A31" s="489"/>
      <c r="B31" s="489"/>
      <c r="C31" s="490"/>
      <c r="D31" s="491"/>
      <c r="E31" s="319"/>
      <c r="F31" s="406"/>
    </row>
    <row r="32" spans="1:6" ht="15.75" thickBot="1">
      <c r="A32" s="492"/>
      <c r="B32" s="493"/>
      <c r="C32" s="493"/>
      <c r="D32" s="493"/>
      <c r="E32" s="320"/>
      <c r="F32" s="407"/>
    </row>
    <row r="33" spans="1:6" s="22" customFormat="1" ht="16.5" customHeight="1" thickBot="1">
      <c r="A33" s="38"/>
      <c r="B33" s="509"/>
      <c r="C33" s="469" t="s">
        <v>51</v>
      </c>
      <c r="D33" s="510"/>
      <c r="E33" s="478"/>
      <c r="F33" s="402"/>
    </row>
    <row r="34" spans="1:6" s="72" customFormat="1" ht="15" customHeight="1" thickBot="1">
      <c r="A34" s="518" t="s">
        <v>9</v>
      </c>
      <c r="B34" s="519"/>
      <c r="C34" s="520" t="s">
        <v>389</v>
      </c>
      <c r="D34" s="28">
        <f>SUM(D35:D39)</f>
        <v>159692</v>
      </c>
      <c r="E34" s="479"/>
      <c r="F34" s="405"/>
    </row>
    <row r="35" spans="1:6" ht="12" customHeight="1">
      <c r="A35" s="283" t="s">
        <v>11</v>
      </c>
      <c r="B35" s="512"/>
      <c r="C35" s="284" t="s">
        <v>53</v>
      </c>
      <c r="D35" s="75">
        <v>105500</v>
      </c>
      <c r="E35" s="480"/>
      <c r="F35" s="404"/>
    </row>
    <row r="36" spans="1:6" ht="12" customHeight="1">
      <c r="A36" s="275" t="s">
        <v>13</v>
      </c>
      <c r="B36" s="488"/>
      <c r="C36" s="276" t="s">
        <v>54</v>
      </c>
      <c r="D36" s="36">
        <v>29912</v>
      </c>
      <c r="E36" s="481"/>
      <c r="F36" s="404"/>
    </row>
    <row r="37" spans="1:6" ht="12" customHeight="1">
      <c r="A37" s="275" t="s">
        <v>15</v>
      </c>
      <c r="B37" s="488"/>
      <c r="C37" s="276" t="s">
        <v>55</v>
      </c>
      <c r="D37" s="36">
        <v>24280</v>
      </c>
      <c r="E37" s="481"/>
      <c r="F37" s="404"/>
    </row>
    <row r="38" spans="1:6" ht="12" customHeight="1">
      <c r="A38" s="275" t="s">
        <v>17</v>
      </c>
      <c r="B38" s="488"/>
      <c r="C38" s="276" t="s">
        <v>56</v>
      </c>
      <c r="D38" s="36"/>
      <c r="E38" s="481"/>
      <c r="F38" s="404"/>
    </row>
    <row r="39" spans="1:6" ht="14.25" customHeight="1" thickBot="1">
      <c r="A39" s="285" t="s">
        <v>57</v>
      </c>
      <c r="B39" s="511"/>
      <c r="C39" s="503" t="s">
        <v>58</v>
      </c>
      <c r="D39" s="43">
        <v>0</v>
      </c>
      <c r="E39" s="482"/>
      <c r="F39" s="404"/>
    </row>
    <row r="40" spans="1:6" ht="14.25" customHeight="1" thickBot="1">
      <c r="A40" s="518" t="s">
        <v>27</v>
      </c>
      <c r="B40" s="519"/>
      <c r="C40" s="520" t="s">
        <v>390</v>
      </c>
      <c r="D40" s="521">
        <f>SUM(D41:D44)</f>
        <v>4650</v>
      </c>
      <c r="E40" s="483"/>
      <c r="F40" s="404"/>
    </row>
    <row r="41" spans="1:6" s="72" customFormat="1" ht="12" customHeight="1">
      <c r="A41" s="283" t="s">
        <v>29</v>
      </c>
      <c r="B41" s="513"/>
      <c r="C41" s="284" t="s">
        <v>60</v>
      </c>
      <c r="D41" s="75">
        <v>4650</v>
      </c>
      <c r="E41" s="484"/>
      <c r="F41" s="405"/>
    </row>
    <row r="42" spans="1:6" ht="12" customHeight="1">
      <c r="A42" s="275" t="s">
        <v>31</v>
      </c>
      <c r="B42" s="488"/>
      <c r="C42" s="276" t="s">
        <v>61</v>
      </c>
      <c r="D42" s="36">
        <v>0</v>
      </c>
      <c r="E42" s="481"/>
      <c r="F42" s="404"/>
    </row>
    <row r="43" spans="1:6" ht="12" customHeight="1">
      <c r="A43" s="275" t="s">
        <v>62</v>
      </c>
      <c r="B43" s="488"/>
      <c r="C43" s="276" t="s">
        <v>63</v>
      </c>
      <c r="D43" s="36"/>
      <c r="E43" s="481"/>
      <c r="F43" s="404"/>
    </row>
    <row r="44" spans="1:6" ht="15" customHeight="1" thickBot="1">
      <c r="A44" s="285" t="s">
        <v>64</v>
      </c>
      <c r="B44" s="511"/>
      <c r="C44" s="503" t="s">
        <v>65</v>
      </c>
      <c r="D44" s="43"/>
      <c r="E44" s="482"/>
      <c r="F44" s="404"/>
    </row>
    <row r="45" spans="1:6" ht="13.5" customHeight="1" thickBot="1">
      <c r="A45" s="518" t="s">
        <v>37</v>
      </c>
      <c r="B45" s="519"/>
      <c r="C45" s="520" t="s">
        <v>66</v>
      </c>
      <c r="D45" s="47"/>
      <c r="E45" s="483"/>
      <c r="F45" s="404"/>
    </row>
    <row r="46" spans="1:6" ht="15" customHeight="1" thickBot="1">
      <c r="A46" s="514" t="s">
        <v>39</v>
      </c>
      <c r="B46" s="515"/>
      <c r="C46" s="516" t="s">
        <v>67</v>
      </c>
      <c r="D46" s="517">
        <f>+D34+D40+D45</f>
        <v>164342</v>
      </c>
      <c r="E46" s="483"/>
      <c r="F46" s="404"/>
    </row>
    <row r="47" spans="1:6" ht="15.75" thickBot="1">
      <c r="A47" s="80"/>
      <c r="B47" s="81"/>
      <c r="C47" s="81"/>
      <c r="D47" s="439"/>
      <c r="E47" s="401"/>
      <c r="F47" s="404"/>
    </row>
    <row r="48" spans="1:6" ht="15" customHeight="1" thickBot="1">
      <c r="A48" s="82" t="s">
        <v>68</v>
      </c>
      <c r="B48" s="83"/>
      <c r="C48" s="84"/>
      <c r="D48" s="86">
        <v>25</v>
      </c>
      <c r="E48" s="483"/>
      <c r="F48" s="404"/>
    </row>
    <row r="49" spans="1:6" ht="14.25" customHeight="1" thickBot="1">
      <c r="A49" s="82" t="s">
        <v>69</v>
      </c>
      <c r="B49" s="83"/>
      <c r="C49" s="84"/>
      <c r="D49" s="86">
        <v>0</v>
      </c>
      <c r="E49" s="483"/>
      <c r="F49" s="404"/>
    </row>
    <row r="50" ht="15.75" thickBot="1"/>
    <row r="51" spans="1:4" ht="15.75" thickBot="1">
      <c r="A51" s="711" t="s">
        <v>456</v>
      </c>
      <c r="B51" s="712"/>
      <c r="C51" s="712"/>
      <c r="D51" s="713"/>
    </row>
    <row r="52" spans="1:4" ht="15">
      <c r="A52" s="494"/>
      <c r="B52" s="494"/>
      <c r="C52" s="494"/>
      <c r="D52" s="494"/>
    </row>
    <row r="53" spans="1:4" ht="15">
      <c r="A53" s="494"/>
      <c r="B53" s="494"/>
      <c r="C53" s="494"/>
      <c r="D53" s="494"/>
    </row>
    <row r="54" spans="1:4" ht="15">
      <c r="A54" s="494"/>
      <c r="B54" s="494"/>
      <c r="C54" s="494"/>
      <c r="D54" s="494"/>
    </row>
    <row r="55" ht="15.75" thickBot="1"/>
    <row r="56" spans="1:4" ht="30" customHeight="1" thickBot="1">
      <c r="A56" s="714" t="s">
        <v>454</v>
      </c>
      <c r="B56" s="715"/>
      <c r="C56" s="715"/>
      <c r="D56" s="716"/>
    </row>
    <row r="57" spans="1:4" ht="15">
      <c r="A57" s="717" t="s">
        <v>8</v>
      </c>
      <c r="B57" s="718"/>
      <c r="C57" s="718"/>
      <c r="D57" s="719"/>
    </row>
    <row r="58" spans="1:4" ht="15">
      <c r="A58" s="726" t="s">
        <v>435</v>
      </c>
      <c r="B58" s="727"/>
      <c r="C58" s="727"/>
      <c r="D58" s="460">
        <v>4650</v>
      </c>
    </row>
    <row r="59" spans="1:4" ht="15">
      <c r="A59" s="726" t="s">
        <v>436</v>
      </c>
      <c r="B59" s="727"/>
      <c r="C59" s="727"/>
      <c r="D59" s="460">
        <v>159692</v>
      </c>
    </row>
    <row r="60" spans="1:4" ht="15">
      <c r="A60" s="726" t="s">
        <v>437</v>
      </c>
      <c r="B60" s="727"/>
      <c r="C60" s="727"/>
      <c r="D60" s="460"/>
    </row>
    <row r="61" spans="1:4" ht="15">
      <c r="A61" s="728" t="s">
        <v>426</v>
      </c>
      <c r="B61" s="729"/>
      <c r="C61" s="729"/>
      <c r="D61" s="461">
        <f>D58+D59+D60</f>
        <v>164342</v>
      </c>
    </row>
    <row r="62" spans="1:4" ht="15">
      <c r="A62" s="730" t="s">
        <v>51</v>
      </c>
      <c r="B62" s="731"/>
      <c r="C62" s="731"/>
      <c r="D62" s="732"/>
    </row>
    <row r="63" spans="1:4" ht="15">
      <c r="A63" s="720" t="s">
        <v>435</v>
      </c>
      <c r="B63" s="721"/>
      <c r="C63" s="722"/>
      <c r="D63" s="462">
        <v>4650</v>
      </c>
    </row>
    <row r="64" spans="1:4" ht="15">
      <c r="A64" s="720" t="s">
        <v>436</v>
      </c>
      <c r="B64" s="721"/>
      <c r="C64" s="722"/>
      <c r="D64" s="460">
        <v>159692</v>
      </c>
    </row>
    <row r="65" spans="1:4" ht="15">
      <c r="A65" s="720" t="s">
        <v>437</v>
      </c>
      <c r="B65" s="721"/>
      <c r="C65" s="722"/>
      <c r="D65" s="462"/>
    </row>
    <row r="66" spans="1:4" ht="15.75" thickBot="1">
      <c r="A66" s="723" t="s">
        <v>426</v>
      </c>
      <c r="B66" s="724"/>
      <c r="C66" s="725"/>
      <c r="D66" s="459">
        <f>D63+D64+D65</f>
        <v>164342</v>
      </c>
    </row>
  </sheetData>
  <sheetProtection/>
  <mergeCells count="16">
    <mergeCell ref="A57:D57"/>
    <mergeCell ref="A64:C64"/>
    <mergeCell ref="A65:C65"/>
    <mergeCell ref="A66:C66"/>
    <mergeCell ref="A58:C58"/>
    <mergeCell ref="A59:C59"/>
    <mergeCell ref="A60:C60"/>
    <mergeCell ref="A61:C61"/>
    <mergeCell ref="A62:D62"/>
    <mergeCell ref="A63:C63"/>
    <mergeCell ref="C2:D2"/>
    <mergeCell ref="A6:D6"/>
    <mergeCell ref="A8:C8"/>
    <mergeCell ref="A3:E3"/>
    <mergeCell ref="A51:D51"/>
    <mergeCell ref="A56:D56"/>
  </mergeCells>
  <printOptions/>
  <pageMargins left="0.16" right="0.2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2">
      <selection activeCell="D61" sqref="D61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2.28125" style="18" customWidth="1"/>
    <col min="4" max="4" width="15.2812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739" t="s">
        <v>518</v>
      </c>
      <c r="D1" s="739"/>
    </row>
    <row r="2" spans="1:4" s="8" customFormat="1" ht="25.5" customHeight="1">
      <c r="A2" s="696" t="s">
        <v>0</v>
      </c>
      <c r="B2" s="697"/>
      <c r="C2" s="6" t="s">
        <v>398</v>
      </c>
      <c r="D2" s="7" t="s">
        <v>1</v>
      </c>
    </row>
    <row r="3" spans="1:4" s="8" customFormat="1" ht="16.5" thickBot="1">
      <c r="A3" s="9" t="s">
        <v>2</v>
      </c>
      <c r="B3" s="10"/>
      <c r="C3" s="11" t="s">
        <v>80</v>
      </c>
      <c r="D3" s="12"/>
    </row>
    <row r="4" spans="1:4" s="15" customFormat="1" ht="15.75" customHeight="1" thickBot="1">
      <c r="A4" s="13"/>
      <c r="B4" s="13"/>
      <c r="C4" s="13"/>
      <c r="D4" s="408" t="s">
        <v>4</v>
      </c>
    </row>
    <row r="5" spans="1:4" ht="15.75" thickBot="1">
      <c r="A5" s="698" t="s">
        <v>5</v>
      </c>
      <c r="B5" s="699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2" customHeight="1" thickBot="1">
      <c r="A8" s="19" t="s">
        <v>9</v>
      </c>
      <c r="B8" s="26"/>
      <c r="C8" s="27" t="s">
        <v>10</v>
      </c>
      <c r="D8" s="28">
        <f>SUM(D9:D16)</f>
        <v>16911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260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13111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3540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4" s="40" customFormat="1" ht="12" customHeight="1">
      <c r="A18" s="34"/>
      <c r="B18" s="31" t="s">
        <v>29</v>
      </c>
      <c r="C18" s="44" t="s">
        <v>30</v>
      </c>
      <c r="D18" s="36"/>
    </row>
    <row r="19" spans="1:4" s="40" customFormat="1" ht="12" customHeight="1">
      <c r="A19" s="34"/>
      <c r="B19" s="31" t="s">
        <v>31</v>
      </c>
      <c r="C19" s="35" t="s">
        <v>32</v>
      </c>
      <c r="D19" s="36"/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>
        <v>0</v>
      </c>
    </row>
    <row r="22" spans="1:4" s="40" customFormat="1" ht="12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190080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206991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206191</v>
      </c>
    </row>
    <row r="33" spans="1:4" ht="12" customHeight="1">
      <c r="A33" s="73"/>
      <c r="B33" s="74" t="s">
        <v>11</v>
      </c>
      <c r="C33" s="44" t="s">
        <v>53</v>
      </c>
      <c r="D33" s="75">
        <v>121242</v>
      </c>
    </row>
    <row r="34" spans="1:4" ht="12" customHeight="1">
      <c r="A34" s="76"/>
      <c r="B34" s="77" t="s">
        <v>13</v>
      </c>
      <c r="C34" s="35" t="s">
        <v>54</v>
      </c>
      <c r="D34" s="36">
        <v>35095</v>
      </c>
    </row>
    <row r="35" spans="1:5" ht="12" customHeight="1">
      <c r="A35" s="76"/>
      <c r="B35" s="77" t="s">
        <v>15</v>
      </c>
      <c r="C35" s="35" t="s">
        <v>55</v>
      </c>
      <c r="D35" s="36">
        <v>49854</v>
      </c>
      <c r="E35" s="436"/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>
        <v>0</v>
      </c>
    </row>
    <row r="38" spans="1:4" ht="12" customHeight="1" thickBot="1">
      <c r="A38" s="45" t="s">
        <v>27</v>
      </c>
      <c r="B38" s="70"/>
      <c r="C38" s="71" t="s">
        <v>59</v>
      </c>
      <c r="D38" s="28">
        <v>800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800</v>
      </c>
    </row>
    <row r="40" spans="1:4" ht="12" customHeight="1">
      <c r="A40" s="76"/>
      <c r="B40" s="77" t="s">
        <v>31</v>
      </c>
      <c r="C40" s="35" t="s">
        <v>61</v>
      </c>
      <c r="D40" s="36">
        <v>0</v>
      </c>
    </row>
    <row r="41" spans="1:4" ht="12" customHeight="1">
      <c r="A41" s="76"/>
      <c r="B41" s="77" t="s">
        <v>33</v>
      </c>
      <c r="C41" s="35" t="s">
        <v>63</v>
      </c>
      <c r="D41" s="36"/>
    </row>
    <row r="42" spans="1:4" ht="12" customHeight="1" thickBot="1">
      <c r="A42" s="76"/>
      <c r="B42" s="77" t="s">
        <v>35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SUM(D32,D38,D43)</f>
        <v>206991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6">
        <v>47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" customHeight="1">
      <c r="A49" s="737" t="s">
        <v>442</v>
      </c>
      <c r="B49" s="738"/>
      <c r="C49" s="738"/>
      <c r="D49" s="452">
        <v>42</v>
      </c>
    </row>
    <row r="50" spans="1:4" ht="15">
      <c r="A50" s="735" t="s">
        <v>427</v>
      </c>
      <c r="B50" s="736"/>
      <c r="C50" s="736"/>
      <c r="D50" s="453">
        <v>0.5</v>
      </c>
    </row>
    <row r="51" spans="1:4" ht="15">
      <c r="A51" s="735" t="s">
        <v>428</v>
      </c>
      <c r="B51" s="736"/>
      <c r="C51" s="736"/>
      <c r="D51" s="453">
        <v>2</v>
      </c>
    </row>
    <row r="52" spans="1:4" ht="15">
      <c r="A52" s="735" t="s">
        <v>429</v>
      </c>
      <c r="B52" s="736"/>
      <c r="C52" s="736"/>
      <c r="D52" s="453">
        <v>2</v>
      </c>
    </row>
    <row r="53" spans="1:4" ht="15">
      <c r="A53" s="735" t="s">
        <v>430</v>
      </c>
      <c r="B53" s="736"/>
      <c r="C53" s="736"/>
      <c r="D53" s="453">
        <v>0.5</v>
      </c>
    </row>
    <row r="54" spans="1:4" ht="15.75" thickBot="1">
      <c r="A54" s="733" t="s">
        <v>426</v>
      </c>
      <c r="B54" s="734"/>
      <c r="C54" s="734"/>
      <c r="D54" s="454">
        <f>SUM(D49:D53)</f>
        <v>47</v>
      </c>
    </row>
    <row r="55" ht="15.75" thickBot="1"/>
    <row r="56" spans="1:4" ht="35.25" customHeight="1" thickBot="1">
      <c r="A56" s="714" t="s">
        <v>454</v>
      </c>
      <c r="B56" s="715"/>
      <c r="C56" s="715"/>
      <c r="D56" s="716"/>
    </row>
    <row r="57" spans="1:4" ht="15">
      <c r="A57" s="717" t="s">
        <v>8</v>
      </c>
      <c r="B57" s="718"/>
      <c r="C57" s="718"/>
      <c r="D57" s="719"/>
    </row>
    <row r="58" spans="1:4" ht="15">
      <c r="A58" s="726" t="s">
        <v>435</v>
      </c>
      <c r="B58" s="727"/>
      <c r="C58" s="727"/>
      <c r="D58" s="460">
        <v>260</v>
      </c>
    </row>
    <row r="59" spans="1:4" ht="15">
      <c r="A59" s="726" t="s">
        <v>436</v>
      </c>
      <c r="B59" s="727"/>
      <c r="C59" s="727"/>
      <c r="D59" s="460">
        <v>206731</v>
      </c>
    </row>
    <row r="60" spans="1:4" ht="15">
      <c r="A60" s="726" t="s">
        <v>437</v>
      </c>
      <c r="B60" s="727"/>
      <c r="C60" s="727"/>
      <c r="D60" s="460"/>
    </row>
    <row r="61" spans="1:4" ht="15">
      <c r="A61" s="728" t="s">
        <v>426</v>
      </c>
      <c r="B61" s="729"/>
      <c r="C61" s="729"/>
      <c r="D61" s="461">
        <f>D58+D59+D60</f>
        <v>206991</v>
      </c>
    </row>
    <row r="62" spans="1:4" ht="15">
      <c r="A62" s="740" t="s">
        <v>51</v>
      </c>
      <c r="B62" s="741"/>
      <c r="C62" s="741"/>
      <c r="D62" s="742"/>
    </row>
    <row r="63" spans="1:4" ht="15">
      <c r="A63" s="726" t="s">
        <v>435</v>
      </c>
      <c r="B63" s="727"/>
      <c r="C63" s="727"/>
      <c r="D63" s="458">
        <v>800</v>
      </c>
    </row>
    <row r="64" spans="1:4" ht="15">
      <c r="A64" s="726" t="s">
        <v>436</v>
      </c>
      <c r="B64" s="727"/>
      <c r="C64" s="727"/>
      <c r="D64" s="460">
        <v>206191</v>
      </c>
    </row>
    <row r="65" spans="1:4" ht="15">
      <c r="A65" s="726" t="s">
        <v>437</v>
      </c>
      <c r="B65" s="727"/>
      <c r="C65" s="727"/>
      <c r="D65" s="462"/>
    </row>
    <row r="66" spans="1:4" ht="15.75" thickBot="1">
      <c r="A66" s="743" t="s">
        <v>426</v>
      </c>
      <c r="B66" s="744"/>
      <c r="C66" s="744"/>
      <c r="D66" s="459">
        <f>D63+D64+D65</f>
        <v>206991</v>
      </c>
    </row>
  </sheetData>
  <sheetProtection/>
  <mergeCells count="20">
    <mergeCell ref="C1:D1"/>
    <mergeCell ref="A62:D62"/>
    <mergeCell ref="A63:C63"/>
    <mergeCell ref="A64:C64"/>
    <mergeCell ref="A65:C65"/>
    <mergeCell ref="A66:C66"/>
    <mergeCell ref="A56:D56"/>
    <mergeCell ref="A57:D57"/>
    <mergeCell ref="A58:C58"/>
    <mergeCell ref="A59:C59"/>
    <mergeCell ref="A60:C60"/>
    <mergeCell ref="A61:C61"/>
    <mergeCell ref="A2:B2"/>
    <mergeCell ref="A5:B5"/>
    <mergeCell ref="A54:C54"/>
    <mergeCell ref="A53:C53"/>
    <mergeCell ref="A52:C52"/>
    <mergeCell ref="A51:C51"/>
    <mergeCell ref="A50:C50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D61" sqref="D61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3.8515625" style="18" customWidth="1"/>
    <col min="4" max="4" width="14.14062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750" t="s">
        <v>519</v>
      </c>
      <c r="D1" s="750"/>
    </row>
    <row r="2" spans="1:4" s="8" customFormat="1" ht="25.5" customHeight="1">
      <c r="A2" s="696" t="s">
        <v>0</v>
      </c>
      <c r="B2" s="697"/>
      <c r="C2" s="700" t="s">
        <v>398</v>
      </c>
      <c r="D2" s="701"/>
    </row>
    <row r="3" spans="1:4" s="8" customFormat="1" ht="16.5" thickBot="1">
      <c r="A3" s="9" t="s">
        <v>2</v>
      </c>
      <c r="B3" s="10"/>
      <c r="C3" s="702" t="s">
        <v>3</v>
      </c>
      <c r="D3" s="703"/>
    </row>
    <row r="4" spans="1:4" s="15" customFormat="1" ht="15.75" customHeight="1" thickBot="1">
      <c r="A4" s="13"/>
      <c r="B4" s="13"/>
      <c r="C4" s="13"/>
      <c r="D4" s="408" t="s">
        <v>4</v>
      </c>
    </row>
    <row r="5" spans="1:4" ht="15.75" thickBot="1">
      <c r="A5" s="698" t="s">
        <v>5</v>
      </c>
      <c r="B5" s="699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5.75" customHeight="1" thickBot="1">
      <c r="A8" s="19" t="s">
        <v>9</v>
      </c>
      <c r="B8" s="26"/>
      <c r="C8" s="27" t="s">
        <v>10</v>
      </c>
      <c r="D8" s="28">
        <f>SUM(D9:D16)</f>
        <v>1400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900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500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.75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7" s="40" customFormat="1" ht="12" customHeight="1">
      <c r="A18" s="34"/>
      <c r="B18" s="31" t="s">
        <v>29</v>
      </c>
      <c r="C18" s="44" t="s">
        <v>30</v>
      </c>
      <c r="D18" s="36"/>
      <c r="G18" s="40" t="s">
        <v>391</v>
      </c>
    </row>
    <row r="19" spans="1:4" s="40" customFormat="1" ht="12" customHeight="1">
      <c r="A19" s="34"/>
      <c r="B19" s="31" t="s">
        <v>31</v>
      </c>
      <c r="C19" s="35" t="s">
        <v>32</v>
      </c>
      <c r="D19" s="36">
        <v>0</v>
      </c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/>
    </row>
    <row r="22" spans="1:4" s="40" customFormat="1" ht="13.5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34173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35573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33958</v>
      </c>
    </row>
    <row r="33" spans="1:4" ht="12" customHeight="1">
      <c r="A33" s="73"/>
      <c r="B33" s="74" t="s">
        <v>11</v>
      </c>
      <c r="C33" s="44" t="s">
        <v>53</v>
      </c>
      <c r="D33" s="75">
        <v>9165</v>
      </c>
    </row>
    <row r="34" spans="1:4" ht="12" customHeight="1">
      <c r="A34" s="76"/>
      <c r="B34" s="77" t="s">
        <v>13</v>
      </c>
      <c r="C34" s="35" t="s">
        <v>54</v>
      </c>
      <c r="D34" s="36">
        <v>2612</v>
      </c>
    </row>
    <row r="35" spans="1:4" ht="12" customHeight="1">
      <c r="A35" s="76"/>
      <c r="B35" s="77" t="s">
        <v>15</v>
      </c>
      <c r="C35" s="35" t="s">
        <v>55</v>
      </c>
      <c r="D35" s="36">
        <v>22181</v>
      </c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/>
    </row>
    <row r="38" spans="1:4" ht="12" customHeight="1" thickBot="1">
      <c r="A38" s="45" t="s">
        <v>27</v>
      </c>
      <c r="B38" s="70"/>
      <c r="C38" s="71" t="s">
        <v>59</v>
      </c>
      <c r="D38" s="28">
        <f>SUM(D39:D43:D42)</f>
        <v>1615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1615</v>
      </c>
    </row>
    <row r="40" spans="1:4" ht="12" customHeight="1">
      <c r="A40" s="76"/>
      <c r="B40" s="77" t="s">
        <v>31</v>
      </c>
      <c r="C40" s="35" t="s">
        <v>61</v>
      </c>
      <c r="D40" s="36"/>
    </row>
    <row r="41" spans="1:4" ht="14.25" customHeight="1">
      <c r="A41" s="76"/>
      <c r="B41" s="77" t="s">
        <v>62</v>
      </c>
      <c r="C41" s="35" t="s">
        <v>63</v>
      </c>
      <c r="D41" s="36"/>
    </row>
    <row r="42" spans="1:4" ht="12" customHeight="1" thickBot="1">
      <c r="A42" s="76"/>
      <c r="B42" s="77" t="s">
        <v>64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+D32+D38+D43</f>
        <v>35573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5">
        <v>4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.75" thickBot="1">
      <c r="A49" s="711" t="s">
        <v>489</v>
      </c>
      <c r="B49" s="712"/>
      <c r="C49" s="712"/>
      <c r="D49" s="713"/>
    </row>
    <row r="50" spans="1:4" ht="15">
      <c r="A50" s="494"/>
      <c r="B50" s="494"/>
      <c r="C50" s="494"/>
      <c r="D50" s="494"/>
    </row>
    <row r="51" spans="1:4" ht="15">
      <c r="A51" s="494"/>
      <c r="B51" s="494"/>
      <c r="C51" s="494"/>
      <c r="D51" s="494"/>
    </row>
    <row r="52" spans="1:4" ht="15">
      <c r="A52" s="494"/>
      <c r="B52" s="494"/>
      <c r="C52" s="494"/>
      <c r="D52" s="494"/>
    </row>
    <row r="53" spans="1:4" ht="15">
      <c r="A53" s="494"/>
      <c r="B53" s="494"/>
      <c r="C53" s="494"/>
      <c r="D53" s="494"/>
    </row>
    <row r="54" spans="1:4" ht="15">
      <c r="A54" s="494"/>
      <c r="B54" s="494"/>
      <c r="C54" s="494"/>
      <c r="D54" s="494"/>
    </row>
    <row r="55" ht="15.75" thickBot="1"/>
    <row r="56" spans="1:4" ht="28.5" customHeight="1" thickBot="1">
      <c r="A56" s="714" t="s">
        <v>454</v>
      </c>
      <c r="B56" s="715"/>
      <c r="C56" s="715"/>
      <c r="D56" s="716"/>
    </row>
    <row r="57" spans="1:4" ht="15">
      <c r="A57" s="717" t="s">
        <v>8</v>
      </c>
      <c r="B57" s="718"/>
      <c r="C57" s="718"/>
      <c r="D57" s="719"/>
    </row>
    <row r="58" spans="1:4" ht="15">
      <c r="A58" s="726" t="s">
        <v>435</v>
      </c>
      <c r="B58" s="727"/>
      <c r="C58" s="727"/>
      <c r="D58" s="460">
        <v>1400</v>
      </c>
    </row>
    <row r="59" spans="1:4" ht="15">
      <c r="A59" s="726" t="s">
        <v>436</v>
      </c>
      <c r="B59" s="727"/>
      <c r="C59" s="727"/>
      <c r="D59" s="460">
        <v>34173</v>
      </c>
    </row>
    <row r="60" spans="1:4" ht="15">
      <c r="A60" s="726" t="s">
        <v>437</v>
      </c>
      <c r="B60" s="727"/>
      <c r="C60" s="727"/>
      <c r="D60" s="460"/>
    </row>
    <row r="61" spans="1:4" ht="15">
      <c r="A61" s="745" t="s">
        <v>426</v>
      </c>
      <c r="B61" s="746"/>
      <c r="C61" s="746"/>
      <c r="D61" s="584">
        <f>SUM(D58:D60)</f>
        <v>35573</v>
      </c>
    </row>
    <row r="62" spans="1:4" ht="15">
      <c r="A62" s="747" t="s">
        <v>51</v>
      </c>
      <c r="B62" s="748"/>
      <c r="C62" s="748"/>
      <c r="D62" s="749"/>
    </row>
    <row r="63" spans="1:4" ht="15">
      <c r="A63" s="726" t="s">
        <v>435</v>
      </c>
      <c r="B63" s="727"/>
      <c r="C63" s="727"/>
      <c r="D63" s="458">
        <v>1615</v>
      </c>
    </row>
    <row r="64" spans="1:4" ht="15">
      <c r="A64" s="726" t="s">
        <v>436</v>
      </c>
      <c r="B64" s="727"/>
      <c r="C64" s="727"/>
      <c r="D64" s="460">
        <v>33958</v>
      </c>
    </row>
    <row r="65" spans="1:4" ht="15">
      <c r="A65" s="726" t="s">
        <v>437</v>
      </c>
      <c r="B65" s="727"/>
      <c r="C65" s="727"/>
      <c r="D65" s="462"/>
    </row>
    <row r="66" spans="1:4" ht="15.75" thickBot="1">
      <c r="A66" s="751" t="s">
        <v>426</v>
      </c>
      <c r="B66" s="752"/>
      <c r="C66" s="752"/>
      <c r="D66" s="585">
        <f>D63+D64+D65</f>
        <v>35573</v>
      </c>
    </row>
  </sheetData>
  <sheetProtection/>
  <mergeCells count="17">
    <mergeCell ref="C1:D1"/>
    <mergeCell ref="A63:C63"/>
    <mergeCell ref="A64:C64"/>
    <mergeCell ref="A65:C65"/>
    <mergeCell ref="A66:C66"/>
    <mergeCell ref="A56:D56"/>
    <mergeCell ref="A57:D57"/>
    <mergeCell ref="A58:C58"/>
    <mergeCell ref="A59:C59"/>
    <mergeCell ref="A60:C60"/>
    <mergeCell ref="A61:C61"/>
    <mergeCell ref="A62:D62"/>
    <mergeCell ref="A2:B2"/>
    <mergeCell ref="A5:B5"/>
    <mergeCell ref="C2:D2"/>
    <mergeCell ref="C3:D3"/>
    <mergeCell ref="A49:D4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2"/>
  <sheetViews>
    <sheetView zoomScale="120" zoomScaleNormal="120" zoomScalePageLayoutView="0" workbookViewId="0" topLeftCell="A1">
      <selection activeCell="C2" sqref="C2:D2"/>
    </sheetView>
  </sheetViews>
  <sheetFormatPr defaultColWidth="9.140625" defaultRowHeight="15"/>
  <cols>
    <col min="1" max="1" width="4.00390625" style="87" customWidth="1"/>
    <col min="2" max="2" width="6.421875" style="18" customWidth="1"/>
    <col min="3" max="3" width="58.00390625" style="18" customWidth="1"/>
    <col min="4" max="4" width="14.8515625" style="18" customWidth="1"/>
    <col min="5" max="5" width="39.00390625" style="18" customWidth="1"/>
    <col min="6" max="16384" width="9.140625" style="18" customWidth="1"/>
  </cols>
  <sheetData>
    <row r="1" spans="1:4" s="5" customFormat="1" ht="21" customHeight="1" thickBot="1">
      <c r="A1" s="1"/>
      <c r="B1" s="2"/>
      <c r="C1" s="759" t="s">
        <v>535</v>
      </c>
      <c r="D1" s="759"/>
    </row>
    <row r="2" spans="1:5" s="8" customFormat="1" ht="25.5" customHeight="1">
      <c r="A2" s="753" t="s">
        <v>81</v>
      </c>
      <c r="B2" s="754"/>
      <c r="C2" s="700" t="s">
        <v>399</v>
      </c>
      <c r="D2" s="701"/>
      <c r="E2" s="15"/>
    </row>
    <row r="3" spans="1:5" s="8" customFormat="1" ht="26.25" customHeight="1" thickBot="1">
      <c r="A3" s="755" t="s">
        <v>2</v>
      </c>
      <c r="B3" s="756"/>
      <c r="C3" s="702"/>
      <c r="D3" s="703"/>
      <c r="E3" s="15"/>
    </row>
    <row r="4" spans="1:4" s="15" customFormat="1" ht="15.75" customHeight="1" thickBot="1">
      <c r="A4" s="13"/>
      <c r="B4" s="13"/>
      <c r="C4" s="13"/>
      <c r="D4" s="408" t="s">
        <v>4</v>
      </c>
    </row>
    <row r="5" spans="1:5" ht="15.75" thickBot="1">
      <c r="A5" s="698" t="s">
        <v>5</v>
      </c>
      <c r="B5" s="699"/>
      <c r="C5" s="16" t="s">
        <v>6</v>
      </c>
      <c r="D5" s="17" t="s">
        <v>7</v>
      </c>
      <c r="E5" s="309"/>
    </row>
    <row r="6" spans="1:5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  <c r="E6" s="238"/>
    </row>
    <row r="7" spans="1:5" s="22" customFormat="1" ht="15.75" customHeight="1" thickBot="1">
      <c r="A7" s="23"/>
      <c r="B7" s="24"/>
      <c r="C7" s="24" t="s">
        <v>8</v>
      </c>
      <c r="D7" s="25"/>
      <c r="E7" s="238"/>
    </row>
    <row r="8" spans="1:5" s="22" customFormat="1" ht="12" customHeight="1" thickBot="1">
      <c r="A8" s="19" t="s">
        <v>9</v>
      </c>
      <c r="B8" s="26"/>
      <c r="C8" s="27" t="s">
        <v>83</v>
      </c>
      <c r="D8" s="28">
        <f>SUM(D9,D16)</f>
        <v>615300</v>
      </c>
      <c r="E8" s="238"/>
    </row>
    <row r="9" spans="1:5" s="29" customFormat="1" ht="12" customHeight="1" thickBot="1">
      <c r="A9" s="19" t="s">
        <v>27</v>
      </c>
      <c r="B9" s="26"/>
      <c r="C9" s="27" t="s">
        <v>84</v>
      </c>
      <c r="D9" s="28">
        <f>SUM(D10:D15)</f>
        <v>542000</v>
      </c>
      <c r="E9" s="72"/>
    </row>
    <row r="10" spans="1:5" s="40" customFormat="1" ht="12" customHeight="1">
      <c r="A10" s="34"/>
      <c r="B10" s="31" t="s">
        <v>29</v>
      </c>
      <c r="C10" s="98" t="s">
        <v>85</v>
      </c>
      <c r="D10" s="90">
        <v>518000</v>
      </c>
      <c r="E10" s="308"/>
    </row>
    <row r="11" spans="1:5" s="40" customFormat="1" ht="12" customHeight="1">
      <c r="A11" s="34"/>
      <c r="B11" s="31" t="s">
        <v>31</v>
      </c>
      <c r="C11" s="98" t="s">
        <v>86</v>
      </c>
      <c r="D11" s="90"/>
      <c r="E11" s="308"/>
    </row>
    <row r="12" spans="1:5" s="40" customFormat="1" ht="12" customHeight="1">
      <c r="A12" s="34"/>
      <c r="B12" s="31" t="s">
        <v>33</v>
      </c>
      <c r="C12" s="98" t="s">
        <v>421</v>
      </c>
      <c r="D12" s="90"/>
      <c r="E12" s="308"/>
    </row>
    <row r="13" spans="1:5" s="40" customFormat="1" ht="12" customHeight="1">
      <c r="A13" s="34"/>
      <c r="B13" s="31" t="s">
        <v>35</v>
      </c>
      <c r="C13" s="98" t="s">
        <v>88</v>
      </c>
      <c r="D13" s="90">
        <v>1000</v>
      </c>
      <c r="E13" s="308"/>
    </row>
    <row r="14" spans="1:5" s="40" customFormat="1" ht="12" customHeight="1">
      <c r="A14" s="34"/>
      <c r="B14" s="31" t="s">
        <v>62</v>
      </c>
      <c r="C14" s="98" t="s">
        <v>89</v>
      </c>
      <c r="D14" s="90"/>
      <c r="E14" s="308"/>
    </row>
    <row r="15" spans="1:5" s="40" customFormat="1" ht="12" customHeight="1" thickBot="1">
      <c r="A15" s="34"/>
      <c r="B15" s="31" t="s">
        <v>90</v>
      </c>
      <c r="C15" s="98" t="s">
        <v>91</v>
      </c>
      <c r="D15" s="90">
        <v>23000</v>
      </c>
      <c r="E15" s="308"/>
    </row>
    <row r="16" spans="1:5" s="29" customFormat="1" ht="12" customHeight="1" thickBot="1">
      <c r="A16" s="19" t="s">
        <v>37</v>
      </c>
      <c r="B16" s="26"/>
      <c r="C16" s="27" t="s">
        <v>92</v>
      </c>
      <c r="D16" s="28">
        <f>SUM(D17:D24)</f>
        <v>73300</v>
      </c>
      <c r="E16" s="72"/>
    </row>
    <row r="17" spans="1:5" s="29" customFormat="1" ht="12" customHeight="1">
      <c r="A17" s="30"/>
      <c r="B17" s="31" t="s">
        <v>93</v>
      </c>
      <c r="C17" s="32" t="s">
        <v>12</v>
      </c>
      <c r="D17" s="89"/>
      <c r="E17" s="72"/>
    </row>
    <row r="18" spans="1:5" s="29" customFormat="1" ht="12" customHeight="1">
      <c r="A18" s="34"/>
      <c r="B18" s="31" t="s">
        <v>94</v>
      </c>
      <c r="C18" s="35" t="s">
        <v>14</v>
      </c>
      <c r="D18" s="90">
        <v>800</v>
      </c>
      <c r="E18" s="72"/>
    </row>
    <row r="19" spans="1:5" s="29" customFormat="1" ht="12" customHeight="1">
      <c r="A19" s="34"/>
      <c r="B19" s="31" t="s">
        <v>95</v>
      </c>
      <c r="C19" s="35" t="s">
        <v>16</v>
      </c>
      <c r="D19" s="90">
        <v>0</v>
      </c>
      <c r="E19" s="72"/>
    </row>
    <row r="20" spans="1:5" s="29" customFormat="1" ht="12" customHeight="1">
      <c r="A20" s="34"/>
      <c r="B20" s="31" t="s">
        <v>96</v>
      </c>
      <c r="C20" s="35" t="s">
        <v>18</v>
      </c>
      <c r="D20" s="90">
        <v>10000</v>
      </c>
      <c r="E20" s="72"/>
    </row>
    <row r="21" spans="1:5" s="29" customFormat="1" ht="12" customHeight="1">
      <c r="A21" s="34"/>
      <c r="B21" s="31" t="s">
        <v>97</v>
      </c>
      <c r="C21" s="37" t="s">
        <v>20</v>
      </c>
      <c r="D21" s="90">
        <v>0</v>
      </c>
      <c r="E21" s="72"/>
    </row>
    <row r="22" spans="1:5" s="29" customFormat="1" ht="12" customHeight="1">
      <c r="A22" s="38"/>
      <c r="B22" s="31" t="s">
        <v>98</v>
      </c>
      <c r="C22" s="35" t="s">
        <v>22</v>
      </c>
      <c r="D22" s="91">
        <v>15000</v>
      </c>
      <c r="E22" s="72"/>
    </row>
    <row r="23" spans="1:5" s="40" customFormat="1" ht="12" customHeight="1">
      <c r="A23" s="34"/>
      <c r="B23" s="31" t="s">
        <v>99</v>
      </c>
      <c r="C23" s="35" t="s">
        <v>100</v>
      </c>
      <c r="D23" s="90">
        <v>13000</v>
      </c>
      <c r="E23" s="308"/>
    </row>
    <row r="24" spans="1:5" s="40" customFormat="1" ht="12" customHeight="1" thickBot="1">
      <c r="A24" s="41"/>
      <c r="B24" s="42" t="s">
        <v>101</v>
      </c>
      <c r="C24" s="37" t="s">
        <v>102</v>
      </c>
      <c r="D24" s="92">
        <v>34500</v>
      </c>
      <c r="E24" s="308"/>
    </row>
    <row r="25" spans="1:5" s="40" customFormat="1" ht="12" customHeight="1" thickBot="1">
      <c r="A25" s="19" t="s">
        <v>39</v>
      </c>
      <c r="B25" s="99"/>
      <c r="C25" s="27" t="s">
        <v>103</v>
      </c>
      <c r="D25" s="47"/>
      <c r="E25" s="308"/>
    </row>
    <row r="26" spans="1:5" s="29" customFormat="1" ht="12" customHeight="1" thickBot="1">
      <c r="A26" s="19" t="s">
        <v>41</v>
      </c>
      <c r="B26" s="26"/>
      <c r="C26" s="27" t="s">
        <v>104</v>
      </c>
      <c r="D26" s="28">
        <f>SUM(D27:D34)</f>
        <v>286410</v>
      </c>
      <c r="E26" s="72"/>
    </row>
    <row r="27" spans="1:5" s="40" customFormat="1" ht="12" customHeight="1">
      <c r="A27" s="34"/>
      <c r="B27" s="31" t="s">
        <v>43</v>
      </c>
      <c r="C27" s="44" t="s">
        <v>105</v>
      </c>
      <c r="D27" s="36">
        <v>10214</v>
      </c>
      <c r="E27" s="308"/>
    </row>
    <row r="28" spans="1:5" s="40" customFormat="1" ht="12" customHeight="1">
      <c r="A28" s="34"/>
      <c r="B28" s="31" t="s">
        <v>45</v>
      </c>
      <c r="C28" s="35" t="s">
        <v>106</v>
      </c>
      <c r="D28" s="36"/>
      <c r="E28" s="308"/>
    </row>
    <row r="29" spans="1:5" s="40" customFormat="1" ht="12" customHeight="1">
      <c r="A29" s="34"/>
      <c r="B29" s="31" t="s">
        <v>107</v>
      </c>
      <c r="C29" s="35" t="s">
        <v>108</v>
      </c>
      <c r="D29" s="36">
        <v>14949</v>
      </c>
      <c r="E29" s="308"/>
    </row>
    <row r="30" spans="1:5" s="40" customFormat="1" ht="12" customHeight="1">
      <c r="A30" s="34"/>
      <c r="B30" s="31" t="s">
        <v>109</v>
      </c>
      <c r="C30" s="35" t="s">
        <v>110</v>
      </c>
      <c r="D30" s="36">
        <v>4266</v>
      </c>
      <c r="E30" s="308"/>
    </row>
    <row r="31" spans="1:5" s="40" customFormat="1" ht="12" customHeight="1">
      <c r="A31" s="34"/>
      <c r="B31" s="31" t="s">
        <v>111</v>
      </c>
      <c r="C31" s="35" t="s">
        <v>112</v>
      </c>
      <c r="D31" s="36">
        <v>8130</v>
      </c>
      <c r="E31" s="308"/>
    </row>
    <row r="32" spans="1:5" s="40" customFormat="1" ht="12" customHeight="1">
      <c r="A32" s="34"/>
      <c r="B32" s="31" t="s">
        <v>113</v>
      </c>
      <c r="C32" s="35" t="s">
        <v>114</v>
      </c>
      <c r="D32" s="36">
        <v>400</v>
      </c>
      <c r="E32" s="308"/>
    </row>
    <row r="33" spans="1:5" s="40" customFormat="1" ht="12" customHeight="1">
      <c r="A33" s="34"/>
      <c r="B33" s="31" t="s">
        <v>115</v>
      </c>
      <c r="C33" s="35" t="s">
        <v>116</v>
      </c>
      <c r="D33" s="36">
        <v>78640</v>
      </c>
      <c r="E33" s="308"/>
    </row>
    <row r="34" spans="1:5" s="40" customFormat="1" ht="12" customHeight="1" thickBot="1">
      <c r="A34" s="41"/>
      <c r="B34" s="42" t="s">
        <v>117</v>
      </c>
      <c r="C34" s="100" t="s">
        <v>118</v>
      </c>
      <c r="D34" s="43">
        <v>169811</v>
      </c>
      <c r="E34" s="308"/>
    </row>
    <row r="35" spans="1:5" s="40" customFormat="1" ht="12" customHeight="1" thickBot="1">
      <c r="A35" s="45" t="s">
        <v>47</v>
      </c>
      <c r="B35" s="46"/>
      <c r="C35" s="46" t="s">
        <v>119</v>
      </c>
      <c r="D35" s="28">
        <f>SUM(D36,D42)</f>
        <v>124000</v>
      </c>
      <c r="E35" s="308"/>
    </row>
    <row r="36" spans="1:5" s="40" customFormat="1" ht="12" customHeight="1">
      <c r="A36" s="30"/>
      <c r="B36" s="50" t="s">
        <v>75</v>
      </c>
      <c r="C36" s="101" t="s">
        <v>120</v>
      </c>
      <c r="D36" s="102">
        <v>24000</v>
      </c>
      <c r="E36" s="308"/>
    </row>
    <row r="37" spans="1:5" s="40" customFormat="1" ht="12" customHeight="1">
      <c r="A37" s="34"/>
      <c r="B37" s="77" t="s">
        <v>121</v>
      </c>
      <c r="C37" s="103" t="s">
        <v>122</v>
      </c>
      <c r="D37" s="90">
        <v>24000</v>
      </c>
      <c r="E37" s="308"/>
    </row>
    <row r="38" spans="1:5" s="40" customFormat="1" ht="12" customHeight="1">
      <c r="A38" s="34"/>
      <c r="B38" s="77" t="s">
        <v>123</v>
      </c>
      <c r="C38" s="103" t="s">
        <v>124</v>
      </c>
      <c r="D38" s="90"/>
      <c r="E38" s="308"/>
    </row>
    <row r="39" spans="1:5" s="40" customFormat="1" ht="12" customHeight="1">
      <c r="A39" s="34"/>
      <c r="B39" s="77" t="s">
        <v>125</v>
      </c>
      <c r="C39" s="103" t="s">
        <v>126</v>
      </c>
      <c r="D39" s="90"/>
      <c r="E39" s="308"/>
    </row>
    <row r="40" spans="1:5" s="40" customFormat="1" ht="12" customHeight="1">
      <c r="A40" s="34"/>
      <c r="B40" s="77" t="s">
        <v>127</v>
      </c>
      <c r="C40" s="103" t="s">
        <v>128</v>
      </c>
      <c r="D40" s="90"/>
      <c r="E40" s="308"/>
    </row>
    <row r="41" spans="1:5" s="40" customFormat="1" ht="12" customHeight="1">
      <c r="A41" s="34"/>
      <c r="B41" s="77" t="s">
        <v>129</v>
      </c>
      <c r="C41" s="103" t="s">
        <v>130</v>
      </c>
      <c r="D41" s="90"/>
      <c r="E41" s="308"/>
    </row>
    <row r="42" spans="1:5" s="40" customFormat="1" ht="12" customHeight="1">
      <c r="A42" s="34"/>
      <c r="B42" s="77" t="s">
        <v>76</v>
      </c>
      <c r="C42" s="104" t="s">
        <v>131</v>
      </c>
      <c r="D42" s="105">
        <f>SUM(D43:D47)</f>
        <v>100000</v>
      </c>
      <c r="E42" s="308"/>
    </row>
    <row r="43" spans="1:5" s="40" customFormat="1" ht="12" customHeight="1">
      <c r="A43" s="34"/>
      <c r="B43" s="77" t="s">
        <v>132</v>
      </c>
      <c r="C43" s="103" t="s">
        <v>122</v>
      </c>
      <c r="D43" s="90"/>
      <c r="E43" s="308"/>
    </row>
    <row r="44" spans="1:5" s="40" customFormat="1" ht="12" customHeight="1">
      <c r="A44" s="34"/>
      <c r="B44" s="77" t="s">
        <v>133</v>
      </c>
      <c r="C44" s="103" t="s">
        <v>124</v>
      </c>
      <c r="D44" s="90"/>
      <c r="E44" s="308"/>
    </row>
    <row r="45" spans="1:5" s="40" customFormat="1" ht="12" customHeight="1">
      <c r="A45" s="34"/>
      <c r="B45" s="77" t="s">
        <v>134</v>
      </c>
      <c r="C45" s="103" t="s">
        <v>135</v>
      </c>
      <c r="D45" s="90"/>
      <c r="E45" s="308"/>
    </row>
    <row r="46" spans="1:5" s="40" customFormat="1" ht="12" customHeight="1">
      <c r="A46" s="34"/>
      <c r="B46" s="77" t="s">
        <v>136</v>
      </c>
      <c r="C46" s="103" t="s">
        <v>128</v>
      </c>
      <c r="D46" s="90"/>
      <c r="E46" s="308"/>
    </row>
    <row r="47" spans="1:5" s="40" customFormat="1" ht="12" customHeight="1" thickBot="1">
      <c r="A47" s="53"/>
      <c r="B47" s="54" t="s">
        <v>137</v>
      </c>
      <c r="C47" s="106" t="s">
        <v>138</v>
      </c>
      <c r="D47" s="107">
        <v>100000</v>
      </c>
      <c r="E47" s="308"/>
    </row>
    <row r="48" spans="1:5" s="29" customFormat="1" ht="12" customHeight="1" thickBot="1">
      <c r="A48" s="45" t="s">
        <v>49</v>
      </c>
      <c r="B48" s="26"/>
      <c r="C48" s="46" t="s">
        <v>139</v>
      </c>
      <c r="D48" s="28">
        <f>SUM(D49:D51)</f>
        <v>0</v>
      </c>
      <c r="E48" s="72"/>
    </row>
    <row r="49" spans="1:5" s="40" customFormat="1" ht="12" customHeight="1">
      <c r="A49" s="34"/>
      <c r="B49" s="77" t="s">
        <v>140</v>
      </c>
      <c r="C49" s="44" t="s">
        <v>141</v>
      </c>
      <c r="D49" s="90"/>
      <c r="E49" s="308"/>
    </row>
    <row r="50" spans="1:5" s="40" customFormat="1" ht="12" customHeight="1">
      <c r="A50" s="34"/>
      <c r="B50" s="77" t="s">
        <v>142</v>
      </c>
      <c r="C50" s="35" t="s">
        <v>143</v>
      </c>
      <c r="D50" s="90"/>
      <c r="E50" s="308"/>
    </row>
    <row r="51" spans="1:5" s="40" customFormat="1" ht="12" customHeight="1" thickBot="1">
      <c r="A51" s="34"/>
      <c r="B51" s="77" t="s">
        <v>144</v>
      </c>
      <c r="C51" s="108" t="s">
        <v>145</v>
      </c>
      <c r="D51" s="90"/>
      <c r="E51" s="308"/>
    </row>
    <row r="52" spans="1:5" s="40" customFormat="1" ht="15.75" customHeight="1" thickBot="1">
      <c r="A52" s="19" t="s">
        <v>78</v>
      </c>
      <c r="B52" s="26"/>
      <c r="C52" s="46" t="s">
        <v>146</v>
      </c>
      <c r="D52" s="28">
        <f>SUM(D53:D54)</f>
        <v>10000</v>
      </c>
      <c r="E52" s="308"/>
    </row>
    <row r="53" spans="1:5" s="40" customFormat="1" ht="12" customHeight="1">
      <c r="A53" s="109"/>
      <c r="B53" s="77" t="s">
        <v>147</v>
      </c>
      <c r="C53" s="35" t="s">
        <v>148</v>
      </c>
      <c r="D53" s="110">
        <v>10000</v>
      </c>
      <c r="E53" s="308"/>
    </row>
    <row r="54" spans="1:5" s="40" customFormat="1" ht="12" customHeight="1" thickBot="1">
      <c r="A54" s="34"/>
      <c r="B54" s="77" t="s">
        <v>149</v>
      </c>
      <c r="C54" s="35" t="s">
        <v>150</v>
      </c>
      <c r="D54" s="90"/>
      <c r="E54" s="308"/>
    </row>
    <row r="55" spans="1:5" s="40" customFormat="1" ht="12" customHeight="1" thickBot="1">
      <c r="A55" s="45" t="s">
        <v>151</v>
      </c>
      <c r="B55" s="78"/>
      <c r="C55" s="111" t="s">
        <v>152</v>
      </c>
      <c r="D55" s="112"/>
      <c r="E55" s="308"/>
    </row>
    <row r="56" spans="1:5" s="29" customFormat="1" ht="15" customHeight="1" thickBot="1">
      <c r="A56" s="113" t="s">
        <v>153</v>
      </c>
      <c r="B56" s="114"/>
      <c r="C56" s="115" t="s">
        <v>154</v>
      </c>
      <c r="D56" s="116">
        <f>SUM(D8,D25,D26,D35,D48,D52,D55)</f>
        <v>1035710</v>
      </c>
      <c r="E56" s="72"/>
    </row>
    <row r="57" spans="1:5" s="29" customFormat="1" ht="12" customHeight="1" thickBot="1">
      <c r="A57" s="19" t="s">
        <v>155</v>
      </c>
      <c r="B57" s="48"/>
      <c r="C57" s="46" t="s">
        <v>156</v>
      </c>
      <c r="D57" s="49">
        <f>SUM(D58:D59)</f>
        <v>485000</v>
      </c>
      <c r="E57" s="72"/>
    </row>
    <row r="58" spans="1:5" s="29" customFormat="1" ht="12" customHeight="1">
      <c r="A58" s="30"/>
      <c r="B58" s="50" t="s">
        <v>157</v>
      </c>
      <c r="C58" s="51" t="s">
        <v>158</v>
      </c>
      <c r="D58" s="93">
        <v>485000</v>
      </c>
      <c r="E58" s="72"/>
    </row>
    <row r="59" spans="1:5" s="29" customFormat="1" ht="12" customHeight="1" thickBot="1">
      <c r="A59" s="53"/>
      <c r="B59" s="54" t="s">
        <v>159</v>
      </c>
      <c r="C59" s="55" t="s">
        <v>160</v>
      </c>
      <c r="D59" s="94">
        <v>0</v>
      </c>
      <c r="E59" s="72"/>
    </row>
    <row r="60" spans="1:5" s="40" customFormat="1" ht="12" customHeight="1" thickBot="1">
      <c r="A60" s="57" t="s">
        <v>161</v>
      </c>
      <c r="B60" s="58"/>
      <c r="C60" s="46" t="s">
        <v>162</v>
      </c>
      <c r="D60" s="28">
        <f>+D61+D62</f>
        <v>0</v>
      </c>
      <c r="E60" s="308"/>
    </row>
    <row r="61" spans="1:5" s="40" customFormat="1" ht="12" customHeight="1">
      <c r="A61" s="117"/>
      <c r="B61" s="118" t="s">
        <v>163</v>
      </c>
      <c r="C61" s="98" t="s">
        <v>164</v>
      </c>
      <c r="D61" s="75"/>
      <c r="E61" s="308"/>
    </row>
    <row r="62" spans="1:5" s="40" customFormat="1" ht="12" customHeight="1" thickBot="1">
      <c r="A62" s="119"/>
      <c r="B62" s="120" t="s">
        <v>165</v>
      </c>
      <c r="C62" s="121" t="s">
        <v>166</v>
      </c>
      <c r="D62" s="43"/>
      <c r="E62" s="308"/>
    </row>
    <row r="63" spans="1:5" s="40" customFormat="1" ht="15" customHeight="1" thickBot="1">
      <c r="A63" s="57" t="s">
        <v>167</v>
      </c>
      <c r="B63" s="59"/>
      <c r="C63" s="60" t="s">
        <v>168</v>
      </c>
      <c r="D63" s="95">
        <f>+D56+D57+D60</f>
        <v>1520710</v>
      </c>
      <c r="E63" s="308"/>
    </row>
    <row r="64" spans="1:5" s="40" customFormat="1" ht="15" customHeight="1">
      <c r="A64" s="61"/>
      <c r="B64" s="61"/>
      <c r="C64" s="62"/>
      <c r="D64" s="63"/>
      <c r="E64" s="308"/>
    </row>
    <row r="65" spans="1:5" ht="15.75" thickBot="1">
      <c r="A65" s="64"/>
      <c r="B65" s="65"/>
      <c r="C65" s="65"/>
      <c r="D65" s="65"/>
      <c r="E65" s="309"/>
    </row>
    <row r="66" spans="1:5" s="22" customFormat="1" ht="16.5" customHeight="1" thickBot="1">
      <c r="A66" s="66"/>
      <c r="B66" s="67"/>
      <c r="C66" s="68" t="s">
        <v>51</v>
      </c>
      <c r="D66" s="69"/>
      <c r="E66" s="238"/>
    </row>
    <row r="67" spans="1:4" s="72" customFormat="1" ht="12" customHeight="1" thickBot="1">
      <c r="A67" s="45" t="s">
        <v>9</v>
      </c>
      <c r="B67" s="70"/>
      <c r="C67" s="71" t="s">
        <v>52</v>
      </c>
      <c r="D67" s="28">
        <f>SUM(D68:D72)</f>
        <v>773536</v>
      </c>
    </row>
    <row r="68" spans="1:5" ht="12" customHeight="1">
      <c r="A68" s="73"/>
      <c r="B68" s="74" t="s">
        <v>11</v>
      </c>
      <c r="C68" s="44" t="s">
        <v>53</v>
      </c>
      <c r="D68" s="110">
        <v>28590</v>
      </c>
      <c r="E68" s="309"/>
    </row>
    <row r="69" spans="1:5" ht="12" customHeight="1">
      <c r="A69" s="76"/>
      <c r="B69" s="77" t="s">
        <v>13</v>
      </c>
      <c r="C69" s="35" t="s">
        <v>54</v>
      </c>
      <c r="D69" s="36">
        <v>6214</v>
      </c>
      <c r="E69" s="309"/>
    </row>
    <row r="70" spans="1:5" ht="12" customHeight="1">
      <c r="A70" s="76"/>
      <c r="B70" s="77" t="s">
        <v>15</v>
      </c>
      <c r="C70" s="35" t="s">
        <v>55</v>
      </c>
      <c r="D70" s="90">
        <v>209761</v>
      </c>
      <c r="E70" s="436"/>
    </row>
    <row r="71" spans="1:5" ht="12" customHeight="1">
      <c r="A71" s="76"/>
      <c r="B71" s="77" t="s">
        <v>17</v>
      </c>
      <c r="C71" s="35" t="s">
        <v>439</v>
      </c>
      <c r="D71" s="90">
        <v>25211</v>
      </c>
      <c r="E71" s="436"/>
    </row>
    <row r="72" spans="1:5" ht="12" customHeight="1">
      <c r="A72" s="76"/>
      <c r="B72" s="77" t="s">
        <v>57</v>
      </c>
      <c r="C72" s="35" t="s">
        <v>58</v>
      </c>
      <c r="D72" s="90">
        <f>SUM(D73:D80)</f>
        <v>503760</v>
      </c>
      <c r="E72" s="309"/>
    </row>
    <row r="73" spans="1:5" ht="12" customHeight="1">
      <c r="A73" s="76"/>
      <c r="B73" s="77" t="s">
        <v>21</v>
      </c>
      <c r="C73" s="35" t="s">
        <v>169</v>
      </c>
      <c r="D73" s="36"/>
      <c r="E73" s="309"/>
    </row>
    <row r="74" spans="1:5" ht="12" customHeight="1">
      <c r="A74" s="76"/>
      <c r="B74" s="77" t="s">
        <v>23</v>
      </c>
      <c r="C74" s="122" t="s">
        <v>170</v>
      </c>
      <c r="D74" s="90"/>
      <c r="E74" s="309"/>
    </row>
    <row r="75" spans="1:5" ht="12" customHeight="1">
      <c r="A75" s="76"/>
      <c r="B75" s="77" t="s">
        <v>25</v>
      </c>
      <c r="C75" s="122" t="s">
        <v>171</v>
      </c>
      <c r="D75" s="90"/>
      <c r="E75" s="309"/>
    </row>
    <row r="76" spans="1:5" ht="12" customHeight="1">
      <c r="A76" s="76"/>
      <c r="B76" s="77" t="s">
        <v>172</v>
      </c>
      <c r="C76" s="123" t="s">
        <v>173</v>
      </c>
      <c r="D76" s="90">
        <v>109531</v>
      </c>
      <c r="E76" s="309"/>
    </row>
    <row r="77" spans="1:5" ht="12" customHeight="1">
      <c r="A77" s="76"/>
      <c r="B77" s="77" t="s">
        <v>174</v>
      </c>
      <c r="C77" s="123" t="s">
        <v>175</v>
      </c>
      <c r="D77" s="90">
        <v>394229</v>
      </c>
      <c r="E77" s="309"/>
    </row>
    <row r="78" spans="1:5" ht="12" customHeight="1">
      <c r="A78" s="76"/>
      <c r="B78" s="77" t="s">
        <v>176</v>
      </c>
      <c r="C78" s="123" t="s">
        <v>177</v>
      </c>
      <c r="D78" s="90"/>
      <c r="E78" s="309"/>
    </row>
    <row r="79" spans="1:5" ht="12" customHeight="1">
      <c r="A79" s="76"/>
      <c r="B79" s="77" t="s">
        <v>178</v>
      </c>
      <c r="C79" s="123" t="s">
        <v>179</v>
      </c>
      <c r="D79" s="90">
        <v>0</v>
      </c>
      <c r="E79" s="309"/>
    </row>
    <row r="80" spans="1:5" ht="12" customHeight="1" thickBot="1">
      <c r="A80" s="124"/>
      <c r="B80" s="120" t="s">
        <v>180</v>
      </c>
      <c r="C80" s="125" t="s">
        <v>181</v>
      </c>
      <c r="D80" s="92"/>
      <c r="E80" s="309"/>
    </row>
    <row r="81" spans="1:5" ht="12" customHeight="1" thickBot="1">
      <c r="A81" s="45" t="s">
        <v>27</v>
      </c>
      <c r="B81" s="70"/>
      <c r="C81" s="71" t="s">
        <v>182</v>
      </c>
      <c r="D81" s="28">
        <f>SUM(D82:D88)</f>
        <v>427778</v>
      </c>
      <c r="E81" s="309"/>
    </row>
    <row r="82" spans="1:4" s="72" customFormat="1" ht="12" customHeight="1">
      <c r="A82" s="73"/>
      <c r="B82" s="74" t="s">
        <v>29</v>
      </c>
      <c r="C82" s="44" t="s">
        <v>433</v>
      </c>
      <c r="D82" s="75">
        <v>388118</v>
      </c>
    </row>
    <row r="83" spans="1:5" ht="12" customHeight="1">
      <c r="A83" s="76"/>
      <c r="B83" s="77" t="s">
        <v>31</v>
      </c>
      <c r="C83" s="35" t="s">
        <v>434</v>
      </c>
      <c r="D83" s="36">
        <v>39660</v>
      </c>
      <c r="E83" s="309"/>
    </row>
    <row r="84" spans="1:5" ht="12" customHeight="1">
      <c r="A84" s="76"/>
      <c r="B84" s="77" t="s">
        <v>33</v>
      </c>
      <c r="C84" s="35" t="s">
        <v>183</v>
      </c>
      <c r="D84" s="36"/>
      <c r="E84" s="309"/>
    </row>
    <row r="85" spans="1:5" ht="12" customHeight="1">
      <c r="A85" s="76"/>
      <c r="B85" s="77" t="s">
        <v>35</v>
      </c>
      <c r="C85" s="35" t="s">
        <v>184</v>
      </c>
      <c r="D85" s="36"/>
      <c r="E85" s="309"/>
    </row>
    <row r="86" spans="1:5" ht="12" customHeight="1">
      <c r="A86" s="76"/>
      <c r="B86" s="77" t="s">
        <v>62</v>
      </c>
      <c r="C86" s="35" t="s">
        <v>63</v>
      </c>
      <c r="D86" s="36"/>
      <c r="E86" s="309"/>
    </row>
    <row r="87" spans="1:5" ht="12" customHeight="1">
      <c r="A87" s="76"/>
      <c r="B87" s="77" t="s">
        <v>90</v>
      </c>
      <c r="C87" s="35" t="s">
        <v>185</v>
      </c>
      <c r="D87" s="36"/>
      <c r="E87" s="309"/>
    </row>
    <row r="88" spans="1:5" ht="12" customHeight="1">
      <c r="A88" s="76"/>
      <c r="B88" s="77" t="s">
        <v>64</v>
      </c>
      <c r="C88" s="35" t="s">
        <v>186</v>
      </c>
      <c r="D88" s="36">
        <f>SUM(D89:D92)</f>
        <v>0</v>
      </c>
      <c r="E88" s="309"/>
    </row>
    <row r="89" spans="1:4" s="72" customFormat="1" ht="12" customHeight="1">
      <c r="A89" s="76"/>
      <c r="B89" s="77" t="s">
        <v>187</v>
      </c>
      <c r="C89" s="35" t="s">
        <v>188</v>
      </c>
      <c r="D89" s="36"/>
    </row>
    <row r="90" spans="1:12" ht="12" customHeight="1">
      <c r="A90" s="76"/>
      <c r="B90" s="77" t="s">
        <v>189</v>
      </c>
      <c r="C90" s="122" t="s">
        <v>190</v>
      </c>
      <c r="D90" s="36"/>
      <c r="E90" s="309"/>
      <c r="L90" s="126"/>
    </row>
    <row r="91" spans="1:5" ht="12" customHeight="1">
      <c r="A91" s="76"/>
      <c r="B91" s="77" t="s">
        <v>191</v>
      </c>
      <c r="C91" s="122" t="s">
        <v>192</v>
      </c>
      <c r="D91" s="36"/>
      <c r="E91" s="309"/>
    </row>
    <row r="92" spans="1:5" ht="12" customHeight="1" thickBot="1">
      <c r="A92" s="124"/>
      <c r="B92" s="120" t="s">
        <v>193</v>
      </c>
      <c r="C92" s="127" t="s">
        <v>194</v>
      </c>
      <c r="D92" s="43"/>
      <c r="E92" s="309"/>
    </row>
    <row r="93" spans="1:5" ht="12" customHeight="1" thickBot="1">
      <c r="A93" s="45" t="s">
        <v>37</v>
      </c>
      <c r="B93" s="70"/>
      <c r="C93" s="71" t="s">
        <v>195</v>
      </c>
      <c r="D93" s="47"/>
      <c r="E93" s="309"/>
    </row>
    <row r="94" spans="1:4" s="72" customFormat="1" ht="12" customHeight="1" thickBot="1">
      <c r="A94" s="45" t="s">
        <v>39</v>
      </c>
      <c r="B94" s="70"/>
      <c r="C94" s="71" t="s">
        <v>196</v>
      </c>
      <c r="D94" s="28">
        <f>SUM(D95:D96)</f>
        <v>319396</v>
      </c>
    </row>
    <row r="95" spans="1:4" s="72" customFormat="1" ht="12" customHeight="1">
      <c r="A95" s="73"/>
      <c r="B95" s="74" t="s">
        <v>197</v>
      </c>
      <c r="C95" s="44" t="s">
        <v>198</v>
      </c>
      <c r="D95" s="110">
        <v>279396</v>
      </c>
    </row>
    <row r="96" spans="1:4" s="72" customFormat="1" ht="12" customHeight="1" thickBot="1">
      <c r="A96" s="434"/>
      <c r="B96" s="120" t="s">
        <v>199</v>
      </c>
      <c r="C96" s="448" t="s">
        <v>431</v>
      </c>
      <c r="D96" s="92">
        <v>40000</v>
      </c>
    </row>
    <row r="97" spans="1:4" s="72" customFormat="1" ht="12" customHeight="1" hidden="1" thickBot="1">
      <c r="A97" s="435"/>
      <c r="B97" s="447" t="s">
        <v>432</v>
      </c>
      <c r="C97" s="449"/>
      <c r="D97" s="450"/>
    </row>
    <row r="98" spans="1:4" s="72" customFormat="1" ht="12" customHeight="1" thickBot="1">
      <c r="A98" s="45" t="s">
        <v>41</v>
      </c>
      <c r="B98" s="128"/>
      <c r="C98" s="71" t="s">
        <v>201</v>
      </c>
      <c r="D98" s="47">
        <v>0</v>
      </c>
    </row>
    <row r="99" spans="1:4" s="72" customFormat="1" ht="12" customHeight="1" thickBot="1">
      <c r="A99" s="45" t="s">
        <v>47</v>
      </c>
      <c r="B99" s="70"/>
      <c r="C99" s="129" t="s">
        <v>202</v>
      </c>
      <c r="D99" s="130">
        <f>D67+D81+D94+D98</f>
        <v>1520710</v>
      </c>
    </row>
    <row r="100" spans="1:4" s="72" customFormat="1" ht="12" customHeight="1" thickBot="1">
      <c r="A100" s="45" t="s">
        <v>49</v>
      </c>
      <c r="B100" s="70"/>
      <c r="C100" s="71" t="s">
        <v>203</v>
      </c>
      <c r="D100" s="28">
        <f>+D98+D102</f>
        <v>0</v>
      </c>
    </row>
    <row r="101" spans="1:5" ht="18" customHeight="1">
      <c r="A101" s="73"/>
      <c r="B101" s="77" t="s">
        <v>204</v>
      </c>
      <c r="C101" s="44" t="s">
        <v>205</v>
      </c>
      <c r="D101" s="451">
        <v>0</v>
      </c>
      <c r="E101" s="309"/>
    </row>
    <row r="102" spans="1:5" ht="17.25" customHeight="1" thickBot="1">
      <c r="A102" s="124"/>
      <c r="B102" s="120" t="s">
        <v>142</v>
      </c>
      <c r="C102" s="100" t="s">
        <v>206</v>
      </c>
      <c r="D102" s="92"/>
      <c r="E102" s="309"/>
    </row>
    <row r="103" spans="1:5" ht="15" customHeight="1" thickBot="1">
      <c r="A103" s="45" t="s">
        <v>78</v>
      </c>
      <c r="B103" s="78"/>
      <c r="C103" s="79" t="s">
        <v>207</v>
      </c>
      <c r="D103" s="96">
        <f>+D99+D100</f>
        <v>1520710</v>
      </c>
      <c r="E103" s="309"/>
    </row>
    <row r="104" spans="1:5" ht="15.75" thickBot="1">
      <c r="A104" s="80"/>
      <c r="B104" s="81"/>
      <c r="C104" s="81"/>
      <c r="D104" s="81"/>
      <c r="E104" s="309"/>
    </row>
    <row r="105" spans="1:5" ht="15" customHeight="1" thickBot="1">
      <c r="A105" s="82" t="s">
        <v>68</v>
      </c>
      <c r="B105" s="83"/>
      <c r="C105" s="84"/>
      <c r="D105" s="86">
        <v>5</v>
      </c>
      <c r="E105" s="309"/>
    </row>
    <row r="106" spans="1:5" ht="14.25" customHeight="1" thickBot="1">
      <c r="A106" s="82" t="s">
        <v>69</v>
      </c>
      <c r="B106" s="83"/>
      <c r="C106" s="84"/>
      <c r="D106" s="86"/>
      <c r="E106" s="309"/>
    </row>
    <row r="107" ht="15.75" thickBot="1"/>
    <row r="108" spans="1:4" ht="12.75" customHeight="1">
      <c r="A108" s="757" t="s">
        <v>422</v>
      </c>
      <c r="B108" s="758"/>
      <c r="C108" s="758"/>
      <c r="D108" s="457">
        <v>4</v>
      </c>
    </row>
    <row r="109" spans="1:4" ht="12.75" customHeight="1">
      <c r="A109" s="726" t="s">
        <v>423</v>
      </c>
      <c r="B109" s="727"/>
      <c r="C109" s="727"/>
      <c r="D109" s="458">
        <v>1</v>
      </c>
    </row>
    <row r="110" spans="1:4" ht="15" customHeight="1">
      <c r="A110" s="726" t="s">
        <v>424</v>
      </c>
      <c r="B110" s="727"/>
      <c r="C110" s="727"/>
      <c r="D110" s="458"/>
    </row>
    <row r="111" spans="1:4" ht="15" customHeight="1">
      <c r="A111" s="726" t="s">
        <v>425</v>
      </c>
      <c r="B111" s="727"/>
      <c r="C111" s="727"/>
      <c r="D111" s="458"/>
    </row>
    <row r="112" spans="1:4" ht="13.5" customHeight="1" thickBot="1">
      <c r="A112" s="743" t="s">
        <v>426</v>
      </c>
      <c r="B112" s="744"/>
      <c r="C112" s="744"/>
      <c r="D112" s="459">
        <f>SUM(D108:D111)</f>
        <v>5</v>
      </c>
    </row>
    <row r="113" spans="1:4" ht="13.5" customHeight="1">
      <c r="A113" s="495"/>
      <c r="B113" s="495"/>
      <c r="C113" s="495"/>
      <c r="D113" s="496"/>
    </row>
    <row r="114" spans="1:4" ht="13.5" customHeight="1">
      <c r="A114" s="495"/>
      <c r="B114" s="495"/>
      <c r="C114" s="495"/>
      <c r="D114" s="496"/>
    </row>
    <row r="115" spans="1:4" ht="13.5" customHeight="1">
      <c r="A115" s="495"/>
      <c r="B115" s="495"/>
      <c r="C115" s="495"/>
      <c r="D115" s="496"/>
    </row>
    <row r="116" ht="15.75" thickBot="1"/>
    <row r="117" spans="1:4" ht="30.75" customHeight="1" thickBot="1">
      <c r="A117" s="714" t="s">
        <v>438</v>
      </c>
      <c r="B117" s="715"/>
      <c r="C117" s="715"/>
      <c r="D117" s="716"/>
    </row>
    <row r="118" spans="1:4" ht="15" customHeight="1">
      <c r="A118" s="717" t="s">
        <v>8</v>
      </c>
      <c r="B118" s="718"/>
      <c r="C118" s="718"/>
      <c r="D118" s="719"/>
    </row>
    <row r="119" spans="1:4" ht="15" customHeight="1">
      <c r="A119" s="726" t="s">
        <v>435</v>
      </c>
      <c r="B119" s="727"/>
      <c r="C119" s="727"/>
      <c r="D119" s="460">
        <v>495000</v>
      </c>
    </row>
    <row r="120" spans="1:4" ht="15" customHeight="1">
      <c r="A120" s="726" t="s">
        <v>436</v>
      </c>
      <c r="B120" s="727"/>
      <c r="C120" s="727"/>
      <c r="D120" s="460">
        <v>1025710</v>
      </c>
    </row>
    <row r="121" spans="1:4" ht="15" customHeight="1">
      <c r="A121" s="726" t="s">
        <v>437</v>
      </c>
      <c r="B121" s="727"/>
      <c r="C121" s="727"/>
      <c r="D121" s="460"/>
    </row>
    <row r="122" spans="1:4" ht="13.5" customHeight="1">
      <c r="A122" s="728" t="s">
        <v>426</v>
      </c>
      <c r="B122" s="729"/>
      <c r="C122" s="729"/>
      <c r="D122" s="461">
        <f>SUM(D119:D121)</f>
        <v>1520710</v>
      </c>
    </row>
    <row r="123" spans="1:4" ht="15" customHeight="1">
      <c r="A123" s="740" t="s">
        <v>51</v>
      </c>
      <c r="B123" s="741"/>
      <c r="C123" s="741"/>
      <c r="D123" s="742"/>
    </row>
    <row r="124" spans="1:4" ht="15" customHeight="1">
      <c r="A124" s="726" t="s">
        <v>435</v>
      </c>
      <c r="B124" s="727"/>
      <c r="C124" s="727"/>
      <c r="D124" s="462">
        <v>951270</v>
      </c>
    </row>
    <row r="125" spans="1:4" ht="15" customHeight="1">
      <c r="A125" s="726" t="s">
        <v>436</v>
      </c>
      <c r="B125" s="727"/>
      <c r="C125" s="727"/>
      <c r="D125" s="462">
        <v>569440</v>
      </c>
    </row>
    <row r="126" spans="1:4" ht="15" customHeight="1">
      <c r="A126" s="726" t="s">
        <v>437</v>
      </c>
      <c r="B126" s="727"/>
      <c r="C126" s="727"/>
      <c r="D126" s="462"/>
    </row>
    <row r="127" spans="1:4" ht="15.75" customHeight="1" thickBot="1">
      <c r="A127" s="743" t="s">
        <v>426</v>
      </c>
      <c r="B127" s="744"/>
      <c r="C127" s="744"/>
      <c r="D127" s="627">
        <f>SUM(D124:D126)</f>
        <v>1520710</v>
      </c>
    </row>
    <row r="128" spans="2:4" ht="15">
      <c r="B128" s="436"/>
      <c r="C128" s="436"/>
      <c r="D128" s="436"/>
    </row>
    <row r="129" spans="2:4" ht="15">
      <c r="B129" s="436"/>
      <c r="C129" s="436"/>
      <c r="D129" s="436"/>
    </row>
    <row r="130" spans="2:4" ht="15">
      <c r="B130" s="436"/>
      <c r="C130" s="436"/>
      <c r="D130" s="436"/>
    </row>
    <row r="131" spans="2:4" ht="15">
      <c r="B131" s="436"/>
      <c r="C131" s="436"/>
      <c r="D131" s="436"/>
    </row>
    <row r="132" spans="2:4" ht="15">
      <c r="B132" s="436"/>
      <c r="C132" s="436"/>
      <c r="D132" s="436"/>
    </row>
  </sheetData>
  <sheetProtection/>
  <mergeCells count="22">
    <mergeCell ref="C1:D1"/>
    <mergeCell ref="A125:C125"/>
    <mergeCell ref="A126:C126"/>
    <mergeCell ref="A127:C127"/>
    <mergeCell ref="A118:D118"/>
    <mergeCell ref="A119:C119"/>
    <mergeCell ref="A120:C120"/>
    <mergeCell ref="A121:C121"/>
    <mergeCell ref="A122:C122"/>
    <mergeCell ref="A123:D123"/>
    <mergeCell ref="A109:C109"/>
    <mergeCell ref="A110:C110"/>
    <mergeCell ref="A111:C111"/>
    <mergeCell ref="A112:C112"/>
    <mergeCell ref="A117:D117"/>
    <mergeCell ref="A124:C124"/>
    <mergeCell ref="A2:B2"/>
    <mergeCell ref="A5:B5"/>
    <mergeCell ref="C2:D2"/>
    <mergeCell ref="C3:D3"/>
    <mergeCell ref="A3:B3"/>
    <mergeCell ref="A108:C10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8.28125" style="0" customWidth="1"/>
    <col min="7" max="7" width="5.57421875" style="0" customWidth="1"/>
    <col min="8" max="8" width="3.140625" style="0" customWidth="1"/>
    <col min="9" max="9" width="4.140625" style="0" customWidth="1"/>
    <col min="10" max="10" width="15.28125" style="0" customWidth="1"/>
  </cols>
  <sheetData>
    <row r="2" spans="1:11" ht="15">
      <c r="A2" s="789" t="s">
        <v>536</v>
      </c>
      <c r="B2" s="789"/>
      <c r="C2" s="789"/>
      <c r="D2" s="789"/>
      <c r="E2" s="789"/>
      <c r="F2" s="789"/>
      <c r="G2" s="789"/>
      <c r="H2" s="789"/>
      <c r="I2" s="789"/>
      <c r="J2" s="789"/>
      <c r="K2" s="629"/>
    </row>
    <row r="3" spans="1:10" ht="15">
      <c r="A3" s="604"/>
      <c r="B3" s="604"/>
      <c r="C3" s="604"/>
      <c r="D3" s="604"/>
      <c r="E3" s="604"/>
      <c r="F3" s="604"/>
      <c r="G3" s="604"/>
      <c r="H3" s="604"/>
      <c r="I3" s="604"/>
      <c r="J3" s="604"/>
    </row>
    <row r="4" spans="1:10" ht="15.75" thickBot="1">
      <c r="A4" s="625"/>
      <c r="B4" s="625"/>
      <c r="C4" s="625"/>
      <c r="D4" s="625"/>
      <c r="E4" s="625"/>
      <c r="F4" s="625"/>
      <c r="G4" s="625"/>
      <c r="H4" s="625"/>
      <c r="I4" s="625"/>
      <c r="J4" s="626" t="s">
        <v>515</v>
      </c>
    </row>
    <row r="5" spans="1:10" ht="15">
      <c r="A5" s="760" t="s">
        <v>494</v>
      </c>
      <c r="B5" s="762" t="s">
        <v>495</v>
      </c>
      <c r="C5" s="763"/>
      <c r="D5" s="763"/>
      <c r="E5" s="763"/>
      <c r="F5" s="763"/>
      <c r="G5" s="763"/>
      <c r="H5" s="764"/>
      <c r="I5" s="768" t="s">
        <v>496</v>
      </c>
      <c r="J5" s="769"/>
    </row>
    <row r="6" spans="1:10" ht="15.75" thickBot="1">
      <c r="A6" s="761"/>
      <c r="B6" s="765"/>
      <c r="C6" s="766"/>
      <c r="D6" s="766"/>
      <c r="E6" s="766"/>
      <c r="F6" s="766"/>
      <c r="G6" s="766"/>
      <c r="H6" s="767"/>
      <c r="I6" s="770"/>
      <c r="J6" s="771"/>
    </row>
    <row r="7" spans="1:10" ht="15">
      <c r="A7" s="602" t="s">
        <v>9</v>
      </c>
      <c r="B7" s="772" t="s">
        <v>497</v>
      </c>
      <c r="C7" s="772"/>
      <c r="D7" s="772"/>
      <c r="E7" s="772"/>
      <c r="F7" s="772"/>
      <c r="G7" s="772"/>
      <c r="H7" s="772"/>
      <c r="I7" s="773">
        <v>1000</v>
      </c>
      <c r="J7" s="773"/>
    </row>
    <row r="8" spans="1:10" ht="15">
      <c r="A8" s="603" t="s">
        <v>27</v>
      </c>
      <c r="B8" s="774" t="s">
        <v>498</v>
      </c>
      <c r="C8" s="774"/>
      <c r="D8" s="774"/>
      <c r="E8" s="774"/>
      <c r="F8" s="774"/>
      <c r="G8" s="774"/>
      <c r="H8" s="774"/>
      <c r="I8" s="778"/>
      <c r="J8" s="778"/>
    </row>
    <row r="9" spans="1:10" ht="15">
      <c r="A9" s="603" t="s">
        <v>39</v>
      </c>
      <c r="B9" s="777" t="s">
        <v>499</v>
      </c>
      <c r="C9" s="777"/>
      <c r="D9" s="777"/>
      <c r="E9" s="777"/>
      <c r="F9" s="777"/>
      <c r="G9" s="777"/>
      <c r="H9" s="777"/>
      <c r="I9" s="778">
        <v>12000</v>
      </c>
      <c r="J9" s="778"/>
    </row>
    <row r="10" spans="1:10" ht="15">
      <c r="A10" s="603" t="s">
        <v>41</v>
      </c>
      <c r="B10" s="777" t="s">
        <v>500</v>
      </c>
      <c r="C10" s="777"/>
      <c r="D10" s="777"/>
      <c r="E10" s="777"/>
      <c r="F10" s="777"/>
      <c r="G10" s="777"/>
      <c r="H10" s="777"/>
      <c r="I10" s="778">
        <v>5000</v>
      </c>
      <c r="J10" s="778"/>
    </row>
    <row r="11" spans="1:10" ht="15">
      <c r="A11" s="603" t="s">
        <v>47</v>
      </c>
      <c r="B11" s="777" t="s">
        <v>501</v>
      </c>
      <c r="C11" s="777"/>
      <c r="D11" s="777"/>
      <c r="E11" s="777"/>
      <c r="F11" s="777"/>
      <c r="G11" s="777"/>
      <c r="H11" s="777"/>
      <c r="I11" s="778">
        <v>85931</v>
      </c>
      <c r="J11" s="778"/>
    </row>
    <row r="12" spans="1:10" ht="15">
      <c r="A12" s="603" t="s">
        <v>49</v>
      </c>
      <c r="B12" s="779" t="s">
        <v>526</v>
      </c>
      <c r="C12" s="780"/>
      <c r="D12" s="780"/>
      <c r="E12" s="780"/>
      <c r="F12" s="780"/>
      <c r="G12" s="780"/>
      <c r="H12" s="781"/>
      <c r="I12" s="775">
        <v>100</v>
      </c>
      <c r="J12" s="776"/>
    </row>
    <row r="13" spans="1:10" ht="15">
      <c r="A13" s="603" t="s">
        <v>78</v>
      </c>
      <c r="B13" s="782" t="s">
        <v>527</v>
      </c>
      <c r="C13" s="783"/>
      <c r="D13" s="783"/>
      <c r="E13" s="783"/>
      <c r="F13" s="783"/>
      <c r="G13" s="783"/>
      <c r="H13" s="784"/>
      <c r="I13" s="775">
        <v>200</v>
      </c>
      <c r="J13" s="776"/>
    </row>
    <row r="14" spans="1:10" ht="15">
      <c r="A14" s="603" t="s">
        <v>151</v>
      </c>
      <c r="B14" s="782" t="s">
        <v>528</v>
      </c>
      <c r="C14" s="783"/>
      <c r="D14" s="783"/>
      <c r="E14" s="783"/>
      <c r="F14" s="783"/>
      <c r="G14" s="783"/>
      <c r="H14" s="784"/>
      <c r="I14" s="775">
        <v>300</v>
      </c>
      <c r="J14" s="776"/>
    </row>
    <row r="15" spans="1:10" ht="15">
      <c r="A15" s="603" t="s">
        <v>153</v>
      </c>
      <c r="B15" s="777" t="s">
        <v>502</v>
      </c>
      <c r="C15" s="777"/>
      <c r="D15" s="777"/>
      <c r="E15" s="777"/>
      <c r="F15" s="777"/>
      <c r="G15" s="777"/>
      <c r="H15" s="777"/>
      <c r="I15" s="778">
        <v>5000</v>
      </c>
      <c r="J15" s="778"/>
    </row>
    <row r="16" spans="1:10" ht="15">
      <c r="A16" s="603" t="s">
        <v>155</v>
      </c>
      <c r="B16" s="785" t="s">
        <v>401</v>
      </c>
      <c r="C16" s="786"/>
      <c r="D16" s="786"/>
      <c r="E16" s="786"/>
      <c r="F16" s="786"/>
      <c r="G16" s="786"/>
      <c r="H16" s="787"/>
      <c r="I16" s="788">
        <v>109531</v>
      </c>
      <c r="J16" s="788"/>
    </row>
  </sheetData>
  <sheetProtection/>
  <mergeCells count="24">
    <mergeCell ref="I9:J9"/>
    <mergeCell ref="I11:J11"/>
    <mergeCell ref="B16:H16"/>
    <mergeCell ref="I16:J16"/>
    <mergeCell ref="B10:H10"/>
    <mergeCell ref="I10:J10"/>
    <mergeCell ref="B11:H11"/>
    <mergeCell ref="B14:H14"/>
    <mergeCell ref="B8:H8"/>
    <mergeCell ref="I12:J12"/>
    <mergeCell ref="I13:J13"/>
    <mergeCell ref="I14:J14"/>
    <mergeCell ref="B15:H15"/>
    <mergeCell ref="I15:J15"/>
    <mergeCell ref="B12:H12"/>
    <mergeCell ref="B13:H13"/>
    <mergeCell ref="I8:J8"/>
    <mergeCell ref="B9:H9"/>
    <mergeCell ref="A5:A6"/>
    <mergeCell ref="B5:H6"/>
    <mergeCell ref="I5:J6"/>
    <mergeCell ref="B7:H7"/>
    <mergeCell ref="I7:J7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&amp;C&amp;"-,Félkövér"Működési célú pénzeszköz átadás államháztartáson kívülre&amp;R&amp;"-,Dőlt"&amp;10 13. sz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">
      <selection activeCell="B25" sqref="B25"/>
    </sheetView>
  </sheetViews>
  <sheetFormatPr defaultColWidth="9.140625" defaultRowHeight="15"/>
  <cols>
    <col min="1" max="1" width="7.421875" style="605" customWidth="1"/>
    <col min="2" max="2" width="41.00390625" style="607" customWidth="1"/>
    <col min="3" max="3" width="14.00390625" style="609" bestFit="1" customWidth="1"/>
    <col min="4" max="4" width="10.28125" style="609" customWidth="1"/>
    <col min="5" max="5" width="11.8515625" style="609" customWidth="1"/>
  </cols>
  <sheetData>
    <row r="1" spans="2:8" ht="15">
      <c r="B1" s="628" t="s">
        <v>520</v>
      </c>
      <c r="C1" s="629"/>
      <c r="D1" s="629"/>
      <c r="E1" s="629"/>
      <c r="F1" s="629"/>
      <c r="G1" s="629"/>
      <c r="H1" s="629"/>
    </row>
    <row r="2" ht="15.75" thickBot="1">
      <c r="E2" s="624" t="s">
        <v>514</v>
      </c>
    </row>
    <row r="3" spans="1:5" s="606" customFormat="1" ht="36.75" customHeight="1" thickBot="1">
      <c r="A3" s="616" t="s">
        <v>494</v>
      </c>
      <c r="B3" s="617" t="s">
        <v>495</v>
      </c>
      <c r="C3" s="618" t="s">
        <v>503</v>
      </c>
      <c r="D3" s="620" t="s">
        <v>504</v>
      </c>
      <c r="E3" s="619" t="s">
        <v>426</v>
      </c>
    </row>
    <row r="4" spans="1:5" ht="15.75" customHeight="1">
      <c r="A4" s="613" t="s">
        <v>9</v>
      </c>
      <c r="B4" s="614" t="s">
        <v>505</v>
      </c>
      <c r="C4" s="615">
        <v>1459</v>
      </c>
      <c r="D4" s="615">
        <v>5837</v>
      </c>
      <c r="E4" s="615">
        <v>7296</v>
      </c>
    </row>
    <row r="5" spans="1:5" ht="26.25">
      <c r="A5" s="610" t="s">
        <v>27</v>
      </c>
      <c r="B5" s="611" t="s">
        <v>506</v>
      </c>
      <c r="C5" s="612">
        <v>153</v>
      </c>
      <c r="D5" s="612">
        <v>1386</v>
      </c>
      <c r="E5" s="612">
        <v>1539</v>
      </c>
    </row>
    <row r="6" spans="1:5" ht="15">
      <c r="A6" s="610" t="s">
        <v>37</v>
      </c>
      <c r="B6" s="611" t="s">
        <v>507</v>
      </c>
      <c r="C6" s="612">
        <v>200</v>
      </c>
      <c r="D6" s="612"/>
      <c r="E6" s="612">
        <v>200</v>
      </c>
    </row>
    <row r="7" spans="1:5" ht="15">
      <c r="A7" s="610" t="s">
        <v>39</v>
      </c>
      <c r="B7" s="611" t="s">
        <v>508</v>
      </c>
      <c r="C7" s="612">
        <v>260</v>
      </c>
      <c r="D7" s="612">
        <v>2340</v>
      </c>
      <c r="E7" s="612">
        <v>2600</v>
      </c>
    </row>
    <row r="8" spans="1:5" ht="15">
      <c r="A8" s="610" t="s">
        <v>41</v>
      </c>
      <c r="B8" s="611" t="s">
        <v>509</v>
      </c>
      <c r="C8" s="612">
        <v>300</v>
      </c>
      <c r="D8" s="612"/>
      <c r="E8" s="612">
        <v>300</v>
      </c>
    </row>
    <row r="9" spans="1:5" ht="15">
      <c r="A9" s="610" t="s">
        <v>47</v>
      </c>
      <c r="B9" s="611" t="s">
        <v>510</v>
      </c>
      <c r="C9" s="612"/>
      <c r="D9" s="612">
        <v>300</v>
      </c>
      <c r="E9" s="612">
        <v>300</v>
      </c>
    </row>
    <row r="10" spans="1:5" ht="15">
      <c r="A10" s="610" t="s">
        <v>49</v>
      </c>
      <c r="B10" s="611" t="s">
        <v>511</v>
      </c>
      <c r="C10" s="612">
        <v>9346</v>
      </c>
      <c r="D10" s="612"/>
      <c r="E10" s="612">
        <v>9346</v>
      </c>
    </row>
    <row r="11" spans="1:5" ht="15">
      <c r="A11" s="610" t="s">
        <v>78</v>
      </c>
      <c r="B11" s="611" t="s">
        <v>512</v>
      </c>
      <c r="C11" s="612">
        <v>3000</v>
      </c>
      <c r="D11" s="612"/>
      <c r="E11" s="612">
        <v>3000</v>
      </c>
    </row>
    <row r="12" spans="1:5" ht="15">
      <c r="A12" s="610" t="s">
        <v>151</v>
      </c>
      <c r="B12" s="611" t="s">
        <v>513</v>
      </c>
      <c r="C12" s="612">
        <v>630</v>
      </c>
      <c r="D12" s="612"/>
      <c r="E12" s="612">
        <v>630</v>
      </c>
    </row>
    <row r="13" spans="1:5" ht="15">
      <c r="A13" s="610" t="s">
        <v>153</v>
      </c>
      <c r="B13" s="611"/>
      <c r="C13" s="612"/>
      <c r="D13" s="612"/>
      <c r="E13" s="612"/>
    </row>
    <row r="14" spans="1:5" s="623" customFormat="1" ht="15">
      <c r="A14" s="610" t="s">
        <v>155</v>
      </c>
      <c r="B14" s="621" t="s">
        <v>352</v>
      </c>
      <c r="C14" s="622"/>
      <c r="D14" s="622"/>
      <c r="E14" s="622">
        <f>SUM(E4:E13)</f>
        <v>25211</v>
      </c>
    </row>
    <row r="15" ht="15">
      <c r="B15" s="608"/>
    </row>
    <row r="16" ht="15">
      <c r="B16" s="608"/>
    </row>
    <row r="17" ht="15">
      <c r="B17" s="608"/>
    </row>
    <row r="18" ht="15">
      <c r="B18" s="608"/>
    </row>
    <row r="19" ht="15">
      <c r="B19" s="608"/>
    </row>
    <row r="20" ht="15">
      <c r="B20" s="608"/>
    </row>
    <row r="21" ht="15">
      <c r="B21" s="608"/>
    </row>
    <row r="22" ht="15">
      <c r="B22" s="60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&amp;C&amp;"-,Félkövér"Ellátottak pénzbeli juttatásai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selection activeCell="F33" sqref="F33"/>
    </sheetView>
  </sheetViews>
  <sheetFormatPr defaultColWidth="9.140625" defaultRowHeight="15"/>
  <cols>
    <col min="1" max="1" width="5.8515625" style="136" customWidth="1"/>
    <col min="2" max="2" width="45.00390625" style="139" customWidth="1"/>
    <col min="3" max="3" width="11.00390625" style="136" customWidth="1"/>
    <col min="4" max="4" width="45.00390625" style="136" customWidth="1"/>
    <col min="5" max="5" width="12.00390625" style="136" customWidth="1"/>
    <col min="6" max="16384" width="9.140625" style="136" customWidth="1"/>
  </cols>
  <sheetData>
    <row r="1" spans="1:6" ht="39.75" customHeight="1">
      <c r="A1" s="343"/>
      <c r="B1" s="354" t="s">
        <v>281</v>
      </c>
      <c r="C1" s="355"/>
      <c r="D1" s="355"/>
      <c r="E1" s="355"/>
      <c r="F1" s="673" t="s">
        <v>531</v>
      </c>
    </row>
    <row r="2" spans="1:6" ht="15.75" thickBot="1">
      <c r="A2" s="343"/>
      <c r="B2" s="356"/>
      <c r="C2" s="357"/>
      <c r="D2" s="357"/>
      <c r="E2" s="400" t="s">
        <v>282</v>
      </c>
      <c r="F2" s="673"/>
    </row>
    <row r="3" spans="1:6" ht="18" customHeight="1" thickBot="1">
      <c r="A3" s="674" t="s">
        <v>208</v>
      </c>
      <c r="B3" s="358" t="s">
        <v>8</v>
      </c>
      <c r="C3" s="359"/>
      <c r="D3" s="358" t="s">
        <v>51</v>
      </c>
      <c r="E3" s="360"/>
      <c r="F3" s="673"/>
    </row>
    <row r="4" spans="1:6" s="146" customFormat="1" ht="35.25" customHeight="1" thickBot="1">
      <c r="A4" s="675"/>
      <c r="B4" s="361" t="s">
        <v>283</v>
      </c>
      <c r="C4" s="362" t="s">
        <v>459</v>
      </c>
      <c r="D4" s="361" t="s">
        <v>283</v>
      </c>
      <c r="E4" s="363" t="s">
        <v>459</v>
      </c>
      <c r="F4" s="673"/>
    </row>
    <row r="5" spans="1:6" s="151" customFormat="1" ht="15" customHeight="1" thickBot="1">
      <c r="A5" s="344">
        <v>1</v>
      </c>
      <c r="B5" s="361">
        <v>2</v>
      </c>
      <c r="C5" s="362" t="s">
        <v>37</v>
      </c>
      <c r="D5" s="361" t="s">
        <v>39</v>
      </c>
      <c r="E5" s="363" t="s">
        <v>41</v>
      </c>
      <c r="F5" s="673"/>
    </row>
    <row r="6" spans="1:6" ht="12.75" customHeight="1">
      <c r="A6" s="345" t="s">
        <v>9</v>
      </c>
      <c r="B6" s="364" t="s">
        <v>284</v>
      </c>
      <c r="C6" s="365">
        <v>73300</v>
      </c>
      <c r="D6" s="364" t="s">
        <v>285</v>
      </c>
      <c r="E6" s="366">
        <v>28590</v>
      </c>
      <c r="F6" s="673"/>
    </row>
    <row r="7" spans="1:6" ht="12.75" customHeight="1">
      <c r="A7" s="346" t="s">
        <v>27</v>
      </c>
      <c r="B7" s="367" t="s">
        <v>143</v>
      </c>
      <c r="C7" s="368"/>
      <c r="D7" s="367" t="s">
        <v>286</v>
      </c>
      <c r="E7" s="369">
        <v>6214</v>
      </c>
      <c r="F7" s="673"/>
    </row>
    <row r="8" spans="1:6" ht="12.75" customHeight="1">
      <c r="A8" s="346" t="s">
        <v>37</v>
      </c>
      <c r="B8" s="367" t="s">
        <v>287</v>
      </c>
      <c r="C8" s="368">
        <v>542000</v>
      </c>
      <c r="D8" s="367" t="s">
        <v>288</v>
      </c>
      <c r="E8" s="369">
        <v>209761</v>
      </c>
      <c r="F8" s="673"/>
    </row>
    <row r="9" spans="1:6" ht="12.75" customHeight="1">
      <c r="A9" s="346" t="s">
        <v>39</v>
      </c>
      <c r="B9" s="370" t="s">
        <v>289</v>
      </c>
      <c r="C9" s="368"/>
      <c r="D9" s="367" t="s">
        <v>58</v>
      </c>
      <c r="E9" s="369">
        <v>503760</v>
      </c>
      <c r="F9" s="673"/>
    </row>
    <row r="10" spans="1:6" ht="12.75" customHeight="1">
      <c r="A10" s="346" t="s">
        <v>41</v>
      </c>
      <c r="B10" s="367" t="s">
        <v>290</v>
      </c>
      <c r="C10" s="368">
        <v>310010</v>
      </c>
      <c r="D10" s="367" t="s">
        <v>291</v>
      </c>
      <c r="E10" s="369">
        <v>40000</v>
      </c>
      <c r="F10" s="673"/>
    </row>
    <row r="11" spans="1:6" ht="12.75" customHeight="1">
      <c r="A11" s="346" t="s">
        <v>47</v>
      </c>
      <c r="B11" s="367" t="s">
        <v>128</v>
      </c>
      <c r="C11" s="371"/>
      <c r="D11" s="367" t="s">
        <v>439</v>
      </c>
      <c r="E11" s="369">
        <v>25211</v>
      </c>
      <c r="F11" s="673"/>
    </row>
    <row r="12" spans="1:6" ht="12.75" customHeight="1">
      <c r="A12" s="346" t="s">
        <v>49</v>
      </c>
      <c r="B12" s="367" t="s">
        <v>36</v>
      </c>
      <c r="C12" s="368">
        <v>10000</v>
      </c>
      <c r="D12" s="367"/>
      <c r="E12" s="369"/>
      <c r="F12" s="673"/>
    </row>
    <row r="13" spans="1:6" ht="12.75" customHeight="1">
      <c r="A13" s="346" t="s">
        <v>78</v>
      </c>
      <c r="B13" s="367" t="s">
        <v>292</v>
      </c>
      <c r="C13" s="368"/>
      <c r="D13" s="367"/>
      <c r="E13" s="369"/>
      <c r="F13" s="673"/>
    </row>
    <row r="14" spans="1:6" ht="12.75" customHeight="1">
      <c r="A14" s="346" t="s">
        <v>151</v>
      </c>
      <c r="B14" s="372"/>
      <c r="C14" s="371"/>
      <c r="D14" s="367"/>
      <c r="E14" s="369"/>
      <c r="F14" s="673"/>
    </row>
    <row r="15" spans="1:6" ht="12.75" customHeight="1">
      <c r="A15" s="346" t="s">
        <v>153</v>
      </c>
      <c r="B15" s="367"/>
      <c r="C15" s="368"/>
      <c r="D15" s="367"/>
      <c r="E15" s="369"/>
      <c r="F15" s="673"/>
    </row>
    <row r="16" spans="1:6" ht="12.75" customHeight="1">
      <c r="A16" s="346" t="s">
        <v>155</v>
      </c>
      <c r="B16" s="367"/>
      <c r="C16" s="368"/>
      <c r="D16" s="367"/>
      <c r="E16" s="369"/>
      <c r="F16" s="673"/>
    </row>
    <row r="17" spans="1:6" ht="12.75" customHeight="1" thickBot="1">
      <c r="A17" s="346" t="s">
        <v>161</v>
      </c>
      <c r="B17" s="373"/>
      <c r="C17" s="374"/>
      <c r="D17" s="367"/>
      <c r="E17" s="375"/>
      <c r="F17" s="673"/>
    </row>
    <row r="18" spans="1:6" ht="15.75" customHeight="1" thickBot="1">
      <c r="A18" s="347" t="s">
        <v>167</v>
      </c>
      <c r="B18" s="376" t="s">
        <v>293</v>
      </c>
      <c r="C18" s="377">
        <f>SUM(C6:C17)</f>
        <v>935310</v>
      </c>
      <c r="D18" s="378" t="s">
        <v>294</v>
      </c>
      <c r="E18" s="379">
        <f>SUM(E6:E17)</f>
        <v>813536</v>
      </c>
      <c r="F18" s="673"/>
    </row>
    <row r="19" spans="1:6" ht="12.75" customHeight="1">
      <c r="A19" s="348" t="s">
        <v>295</v>
      </c>
      <c r="B19" s="380" t="s">
        <v>296</v>
      </c>
      <c r="C19" s="381"/>
      <c r="D19" s="367" t="s">
        <v>251</v>
      </c>
      <c r="E19" s="382"/>
      <c r="F19" s="673"/>
    </row>
    <row r="20" spans="1:6" ht="12.75" customHeight="1">
      <c r="A20" s="349" t="s">
        <v>297</v>
      </c>
      <c r="B20" s="383" t="s">
        <v>298</v>
      </c>
      <c r="C20" s="384"/>
      <c r="D20" s="367" t="s">
        <v>252</v>
      </c>
      <c r="E20" s="385">
        <v>0</v>
      </c>
      <c r="F20" s="673"/>
    </row>
    <row r="21" spans="1:6" ht="12.75" customHeight="1">
      <c r="A21" s="350" t="s">
        <v>299</v>
      </c>
      <c r="B21" s="367" t="s">
        <v>221</v>
      </c>
      <c r="C21" s="386"/>
      <c r="D21" s="367" t="s">
        <v>300</v>
      </c>
      <c r="E21" s="385"/>
      <c r="F21" s="673"/>
    </row>
    <row r="22" spans="1:6" ht="12.75" customHeight="1">
      <c r="A22" s="350" t="s">
        <v>301</v>
      </c>
      <c r="B22" s="367" t="s">
        <v>223</v>
      </c>
      <c r="C22" s="386"/>
      <c r="D22" s="367" t="s">
        <v>254</v>
      </c>
      <c r="E22" s="385"/>
      <c r="F22" s="673"/>
    </row>
    <row r="23" spans="1:6" ht="12.75" customHeight="1">
      <c r="A23" s="350" t="s">
        <v>302</v>
      </c>
      <c r="B23" s="367" t="s">
        <v>303</v>
      </c>
      <c r="C23" s="386"/>
      <c r="D23" s="387" t="s">
        <v>255</v>
      </c>
      <c r="E23" s="385"/>
      <c r="F23" s="673"/>
    </row>
    <row r="24" spans="1:6" ht="12.75" customHeight="1">
      <c r="A24" s="350" t="s">
        <v>304</v>
      </c>
      <c r="B24" s="367" t="s">
        <v>305</v>
      </c>
      <c r="C24" s="386"/>
      <c r="D24" s="367" t="s">
        <v>306</v>
      </c>
      <c r="E24" s="385"/>
      <c r="F24" s="673"/>
    </row>
    <row r="25" spans="1:6" ht="12.75" customHeight="1">
      <c r="A25" s="351" t="s">
        <v>307</v>
      </c>
      <c r="B25" s="387" t="s">
        <v>229</v>
      </c>
      <c r="C25" s="388"/>
      <c r="D25" s="364" t="s">
        <v>257</v>
      </c>
      <c r="E25" s="382"/>
      <c r="F25" s="673"/>
    </row>
    <row r="26" spans="1:6" ht="12.75" customHeight="1">
      <c r="A26" s="350" t="s">
        <v>308</v>
      </c>
      <c r="B26" s="367" t="s">
        <v>309</v>
      </c>
      <c r="C26" s="386"/>
      <c r="D26" s="367" t="s">
        <v>259</v>
      </c>
      <c r="E26" s="385"/>
      <c r="F26" s="673"/>
    </row>
    <row r="27" spans="1:6" ht="12.75" customHeight="1">
      <c r="A27" s="345" t="s">
        <v>310</v>
      </c>
      <c r="B27" s="364"/>
      <c r="C27" s="389"/>
      <c r="D27" s="364" t="s">
        <v>311</v>
      </c>
      <c r="E27" s="390"/>
      <c r="F27" s="673"/>
    </row>
    <row r="28" spans="1:6" ht="12.75" customHeight="1">
      <c r="A28" s="352" t="s">
        <v>312</v>
      </c>
      <c r="B28" s="373"/>
      <c r="C28" s="391"/>
      <c r="D28" s="373"/>
      <c r="E28" s="392"/>
      <c r="F28" s="673"/>
    </row>
    <row r="29" spans="1:6" ht="12.75" customHeight="1" thickBot="1">
      <c r="A29" s="353" t="s">
        <v>313</v>
      </c>
      <c r="B29" s="393"/>
      <c r="C29" s="394"/>
      <c r="D29" s="393"/>
      <c r="E29" s="395"/>
      <c r="F29" s="673"/>
    </row>
    <row r="30" spans="1:6" ht="15.75" customHeight="1" thickBot="1">
      <c r="A30" s="347" t="s">
        <v>314</v>
      </c>
      <c r="B30" s="376" t="s">
        <v>315</v>
      </c>
      <c r="C30" s="377">
        <f>SUM(C21:C29)</f>
        <v>0</v>
      </c>
      <c r="D30" s="376" t="s">
        <v>316</v>
      </c>
      <c r="E30" s="379">
        <f>SUM(E19:E29)</f>
        <v>0</v>
      </c>
      <c r="F30" s="673"/>
    </row>
    <row r="31" spans="1:6" ht="18" customHeight="1" thickBot="1">
      <c r="A31" s="347" t="s">
        <v>317</v>
      </c>
      <c r="B31" s="396" t="s">
        <v>318</v>
      </c>
      <c r="C31" s="377">
        <f>SUM(C18,C19,C20,C30)</f>
        <v>935310</v>
      </c>
      <c r="D31" s="396" t="s">
        <v>319</v>
      </c>
      <c r="E31" s="379">
        <f>+E18+E30</f>
        <v>813536</v>
      </c>
      <c r="F31" s="673"/>
    </row>
    <row r="32" spans="1:6" ht="18" customHeight="1" thickBot="1">
      <c r="A32" s="347" t="s">
        <v>320</v>
      </c>
      <c r="B32" s="396" t="s">
        <v>321</v>
      </c>
      <c r="C32" s="397" t="str">
        <f>IF(((E18-C18)&gt;0),E18-C18,"----")</f>
        <v>----</v>
      </c>
      <c r="D32" s="396" t="s">
        <v>322</v>
      </c>
      <c r="E32" s="398">
        <f>IF(((C18-E18)&gt;0),C18-E18,"----")</f>
        <v>121774</v>
      </c>
      <c r="F32" s="673"/>
    </row>
    <row r="35" ht="15.75">
      <c r="B35" s="156"/>
    </row>
  </sheetData>
  <sheetProtection/>
  <mergeCells count="2">
    <mergeCell ref="F1:F32"/>
    <mergeCell ref="A3:A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5.8515625" style="136" customWidth="1"/>
    <col min="2" max="2" width="45.00390625" style="139" customWidth="1"/>
    <col min="3" max="3" width="10.57421875" style="136" customWidth="1"/>
    <col min="4" max="4" width="45.00390625" style="136" customWidth="1"/>
    <col min="5" max="5" width="14.28125" style="136" customWidth="1"/>
    <col min="6" max="16384" width="9.140625" style="136" customWidth="1"/>
  </cols>
  <sheetData>
    <row r="1" spans="2:6" ht="39.75" customHeight="1">
      <c r="B1" s="137" t="s">
        <v>323</v>
      </c>
      <c r="C1" s="138"/>
      <c r="D1" s="138"/>
      <c r="E1" s="138"/>
      <c r="F1" s="673" t="s">
        <v>532</v>
      </c>
    </row>
    <row r="2" spans="5:6" ht="15.75" thickBot="1">
      <c r="E2" s="399" t="s">
        <v>282</v>
      </c>
      <c r="F2" s="673"/>
    </row>
    <row r="3" spans="1:6" ht="24" customHeight="1" thickBot="1">
      <c r="A3" s="676" t="s">
        <v>208</v>
      </c>
      <c r="B3" s="140" t="s">
        <v>8</v>
      </c>
      <c r="C3" s="141"/>
      <c r="D3" s="140" t="s">
        <v>51</v>
      </c>
      <c r="E3" s="142"/>
      <c r="F3" s="673"/>
    </row>
    <row r="4" spans="1:6" s="146" customFormat="1" ht="35.25" customHeight="1" thickBot="1">
      <c r="A4" s="677"/>
      <c r="B4" s="143" t="s">
        <v>283</v>
      </c>
      <c r="C4" s="144" t="s">
        <v>459</v>
      </c>
      <c r="D4" s="143" t="s">
        <v>283</v>
      </c>
      <c r="E4" s="145" t="s">
        <v>459</v>
      </c>
      <c r="F4" s="673"/>
    </row>
    <row r="5" spans="1:6" s="146" customFormat="1" ht="12" customHeight="1" thickBot="1">
      <c r="A5" s="147">
        <v>1</v>
      </c>
      <c r="B5" s="148">
        <v>2</v>
      </c>
      <c r="C5" s="149">
        <v>3</v>
      </c>
      <c r="D5" s="148">
        <v>4</v>
      </c>
      <c r="E5" s="150">
        <v>5</v>
      </c>
      <c r="F5" s="673"/>
    </row>
    <row r="6" spans="1:6" ht="12.75" customHeight="1">
      <c r="A6" s="152" t="s">
        <v>9</v>
      </c>
      <c r="B6" s="321" t="s">
        <v>324</v>
      </c>
      <c r="C6" s="322"/>
      <c r="D6" s="321" t="s">
        <v>60</v>
      </c>
      <c r="E6" s="323">
        <v>388118</v>
      </c>
      <c r="F6" s="673"/>
    </row>
    <row r="7" spans="1:6" ht="12.75" customHeight="1">
      <c r="A7" s="153" t="s">
        <v>27</v>
      </c>
      <c r="B7" s="324" t="s">
        <v>325</v>
      </c>
      <c r="C7" s="325">
        <f>Főtábla!C46</f>
        <v>0</v>
      </c>
      <c r="D7" s="324" t="s">
        <v>61</v>
      </c>
      <c r="E7" s="326">
        <v>39660</v>
      </c>
      <c r="F7" s="673"/>
    </row>
    <row r="8" spans="1:6" ht="12.75" customHeight="1">
      <c r="A8" s="153" t="s">
        <v>37</v>
      </c>
      <c r="B8" s="324" t="s">
        <v>145</v>
      </c>
      <c r="C8" s="325"/>
      <c r="D8" s="324" t="s">
        <v>183</v>
      </c>
      <c r="E8" s="326"/>
      <c r="F8" s="673"/>
    </row>
    <row r="9" spans="1:6" ht="12.75" customHeight="1">
      <c r="A9" s="153" t="s">
        <v>39</v>
      </c>
      <c r="B9" s="324" t="s">
        <v>114</v>
      </c>
      <c r="C9" s="325">
        <v>400</v>
      </c>
      <c r="D9" s="324" t="s">
        <v>184</v>
      </c>
      <c r="E9" s="326"/>
      <c r="F9" s="673"/>
    </row>
    <row r="10" spans="1:6" ht="12.75" customHeight="1">
      <c r="A10" s="153" t="s">
        <v>41</v>
      </c>
      <c r="B10" s="324" t="s">
        <v>326</v>
      </c>
      <c r="C10" s="325">
        <v>100000</v>
      </c>
      <c r="D10" s="324" t="s">
        <v>327</v>
      </c>
      <c r="E10" s="326"/>
      <c r="F10" s="673"/>
    </row>
    <row r="11" spans="1:6" ht="12.75" customHeight="1">
      <c r="A11" s="153" t="s">
        <v>47</v>
      </c>
      <c r="B11" s="324" t="s">
        <v>328</v>
      </c>
      <c r="C11" s="311"/>
      <c r="D11" s="324" t="s">
        <v>329</v>
      </c>
      <c r="E11" s="326"/>
      <c r="F11" s="673"/>
    </row>
    <row r="12" spans="1:6" ht="12.75" customHeight="1">
      <c r="A12" s="153" t="s">
        <v>49</v>
      </c>
      <c r="B12" s="324" t="s">
        <v>290</v>
      </c>
      <c r="C12" s="325"/>
      <c r="D12" s="324" t="s">
        <v>186</v>
      </c>
      <c r="E12" s="326"/>
      <c r="F12" s="673"/>
    </row>
    <row r="13" spans="1:6" ht="12.75" customHeight="1">
      <c r="A13" s="153" t="s">
        <v>78</v>
      </c>
      <c r="B13" s="324" t="s">
        <v>330</v>
      </c>
      <c r="C13" s="325"/>
      <c r="D13" s="324" t="s">
        <v>291</v>
      </c>
      <c r="E13" s="326">
        <v>279396</v>
      </c>
      <c r="F13" s="673"/>
    </row>
    <row r="14" spans="1:6" ht="12.75" customHeight="1">
      <c r="A14" s="153" t="s">
        <v>151</v>
      </c>
      <c r="B14" s="324" t="s">
        <v>331</v>
      </c>
      <c r="C14" s="311"/>
      <c r="D14" s="324"/>
      <c r="E14" s="326"/>
      <c r="F14" s="673"/>
    </row>
    <row r="15" spans="1:6" ht="12.75" customHeight="1" thickBot="1">
      <c r="A15" s="153" t="s">
        <v>153</v>
      </c>
      <c r="B15" s="324"/>
      <c r="C15" s="326"/>
      <c r="D15" s="324"/>
      <c r="E15" s="326"/>
      <c r="F15" s="673"/>
    </row>
    <row r="16" spans="1:6" ht="15.75" customHeight="1" thickBot="1">
      <c r="A16" s="154" t="s">
        <v>155</v>
      </c>
      <c r="B16" s="327" t="s">
        <v>293</v>
      </c>
      <c r="C16" s="328">
        <f>SUM(C6:C15)</f>
        <v>100400</v>
      </c>
      <c r="D16" s="327" t="s">
        <v>294</v>
      </c>
      <c r="E16" s="329">
        <f>SUM(E6:E15)</f>
        <v>707174</v>
      </c>
      <c r="F16" s="673"/>
    </row>
    <row r="17" spans="1:6" ht="12.75" customHeight="1">
      <c r="A17" s="157" t="s">
        <v>161</v>
      </c>
      <c r="B17" s="330" t="s">
        <v>332</v>
      </c>
      <c r="C17" s="331">
        <v>485000</v>
      </c>
      <c r="D17" s="324" t="s">
        <v>251</v>
      </c>
      <c r="E17" s="332"/>
      <c r="F17" s="673"/>
    </row>
    <row r="18" spans="1:6" ht="12.75" customHeight="1">
      <c r="A18" s="153" t="s">
        <v>167</v>
      </c>
      <c r="B18" s="324" t="s">
        <v>221</v>
      </c>
      <c r="C18" s="333"/>
      <c r="D18" s="324" t="s">
        <v>263</v>
      </c>
      <c r="E18" s="334"/>
      <c r="F18" s="673"/>
    </row>
    <row r="19" spans="1:6" ht="12.75" customHeight="1">
      <c r="A19" s="153" t="s">
        <v>295</v>
      </c>
      <c r="B19" s="324" t="s">
        <v>235</v>
      </c>
      <c r="C19" s="333"/>
      <c r="D19" s="324" t="s">
        <v>253</v>
      </c>
      <c r="E19" s="334"/>
      <c r="F19" s="673"/>
    </row>
    <row r="20" spans="1:6" ht="12.75" customHeight="1">
      <c r="A20" s="153" t="s">
        <v>297</v>
      </c>
      <c r="B20" s="324" t="s">
        <v>237</v>
      </c>
      <c r="C20" s="333"/>
      <c r="D20" s="324" t="s">
        <v>254</v>
      </c>
      <c r="E20" s="334"/>
      <c r="F20" s="673"/>
    </row>
    <row r="21" spans="1:6" ht="12.75" customHeight="1">
      <c r="A21" s="153" t="s">
        <v>299</v>
      </c>
      <c r="B21" s="324" t="s">
        <v>225</v>
      </c>
      <c r="C21" s="333"/>
      <c r="D21" s="335" t="s">
        <v>255</v>
      </c>
      <c r="E21" s="334"/>
      <c r="F21" s="673"/>
    </row>
    <row r="22" spans="1:6" ht="12.75" customHeight="1">
      <c r="A22" s="153" t="s">
        <v>301</v>
      </c>
      <c r="B22" s="335" t="s">
        <v>333</v>
      </c>
      <c r="C22" s="333"/>
      <c r="D22" s="324" t="s">
        <v>265</v>
      </c>
      <c r="E22" s="334"/>
      <c r="F22" s="673"/>
    </row>
    <row r="23" spans="1:6" ht="12.75" customHeight="1">
      <c r="A23" s="153" t="s">
        <v>302</v>
      </c>
      <c r="B23" s="324" t="s">
        <v>229</v>
      </c>
      <c r="C23" s="333"/>
      <c r="D23" s="321" t="s">
        <v>259</v>
      </c>
      <c r="E23" s="334"/>
      <c r="F23" s="673"/>
    </row>
    <row r="24" spans="1:6" ht="12.75" customHeight="1">
      <c r="A24" s="153" t="s">
        <v>304</v>
      </c>
      <c r="B24" s="321" t="s">
        <v>243</v>
      </c>
      <c r="C24" s="333"/>
      <c r="D24" s="324" t="s">
        <v>268</v>
      </c>
      <c r="E24" s="334"/>
      <c r="F24" s="673"/>
    </row>
    <row r="25" spans="1:6" ht="12.75" customHeight="1">
      <c r="A25" s="153" t="s">
        <v>307</v>
      </c>
      <c r="B25" s="336"/>
      <c r="C25" s="333"/>
      <c r="D25" s="321"/>
      <c r="E25" s="334"/>
      <c r="F25" s="673"/>
    </row>
    <row r="26" spans="1:6" ht="12.75" customHeight="1" thickBot="1">
      <c r="A26" s="155" t="s">
        <v>308</v>
      </c>
      <c r="B26" s="337"/>
      <c r="C26" s="338"/>
      <c r="D26" s="336"/>
      <c r="E26" s="339"/>
      <c r="F26" s="673"/>
    </row>
    <row r="27" spans="1:6" ht="15.75" customHeight="1" thickBot="1">
      <c r="A27" s="154" t="s">
        <v>310</v>
      </c>
      <c r="B27" s="327" t="s">
        <v>334</v>
      </c>
      <c r="C27" s="328">
        <f>SUM(C18:C26)</f>
        <v>0</v>
      </c>
      <c r="D27" s="327" t="s">
        <v>335</v>
      </c>
      <c r="E27" s="467">
        <f>SUM(E17:E26)</f>
        <v>0</v>
      </c>
      <c r="F27" s="673"/>
    </row>
    <row r="28" spans="1:6" ht="18" customHeight="1" thickBot="1">
      <c r="A28" s="154" t="s">
        <v>312</v>
      </c>
      <c r="B28" s="340" t="s">
        <v>336</v>
      </c>
      <c r="C28" s="341">
        <v>585400</v>
      </c>
      <c r="D28" s="340" t="s">
        <v>337</v>
      </c>
      <c r="E28" s="342">
        <f>+E16+E27</f>
        <v>707174</v>
      </c>
      <c r="F28" s="673"/>
    </row>
    <row r="29" spans="1:6" ht="18" customHeight="1" thickBot="1">
      <c r="A29" s="154" t="s">
        <v>313</v>
      </c>
      <c r="B29" s="158" t="s">
        <v>321</v>
      </c>
      <c r="C29" s="159">
        <v>121774</v>
      </c>
      <c r="D29" s="534" t="s">
        <v>322</v>
      </c>
      <c r="E29" s="535" t="str">
        <f>IF(((C16-E16)&gt;0),C16-E16,"----")</f>
        <v>----</v>
      </c>
      <c r="F29" s="673"/>
    </row>
    <row r="30" ht="15">
      <c r="F30" s="160"/>
    </row>
    <row r="31" ht="15">
      <c r="F31" s="160"/>
    </row>
    <row r="32" spans="2:6" ht="15.75">
      <c r="B32" s="156"/>
      <c r="F32" s="160"/>
    </row>
  </sheetData>
  <sheetProtection/>
  <mergeCells count="2">
    <mergeCell ref="F1:F29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" sqref="C1:G1"/>
    </sheetView>
  </sheetViews>
  <sheetFormatPr defaultColWidth="9.140625" defaultRowHeight="15"/>
  <cols>
    <col min="1" max="1" width="4.8515625" style="161" customWidth="1"/>
    <col min="2" max="2" width="25.8515625" style="161" customWidth="1"/>
    <col min="3" max="6" width="10.00390625" style="161" customWidth="1"/>
    <col min="7" max="7" width="13.00390625" style="161" customWidth="1"/>
    <col min="8" max="16384" width="9.140625" style="161" customWidth="1"/>
  </cols>
  <sheetData>
    <row r="1" spans="3:7" ht="15">
      <c r="C1" s="638" t="s">
        <v>523</v>
      </c>
      <c r="D1" s="638"/>
      <c r="E1" s="638"/>
      <c r="F1" s="638"/>
      <c r="G1" s="638"/>
    </row>
    <row r="2" spans="1:7" ht="33" customHeight="1">
      <c r="A2" s="678" t="s">
        <v>338</v>
      </c>
      <c r="B2" s="678"/>
      <c r="C2" s="678"/>
      <c r="D2" s="678"/>
      <c r="E2" s="678"/>
      <c r="F2" s="678"/>
      <c r="G2" s="678"/>
    </row>
    <row r="3" spans="1:8" ht="15.75" customHeight="1" thickBot="1">
      <c r="A3" s="162"/>
      <c r="B3" s="162"/>
      <c r="C3" s="162"/>
      <c r="D3" s="679"/>
      <c r="E3" s="679"/>
      <c r="F3" s="680" t="s">
        <v>4</v>
      </c>
      <c r="G3" s="680"/>
      <c r="H3" s="163"/>
    </row>
    <row r="4" spans="1:7" ht="63" customHeight="1">
      <c r="A4" s="681" t="s">
        <v>246</v>
      </c>
      <c r="B4" s="683" t="s">
        <v>339</v>
      </c>
      <c r="C4" s="683" t="s">
        <v>340</v>
      </c>
      <c r="D4" s="683"/>
      <c r="E4" s="683"/>
      <c r="F4" s="683"/>
      <c r="G4" s="685" t="s">
        <v>341</v>
      </c>
    </row>
    <row r="5" spans="1:7" ht="15.75" thickBot="1">
      <c r="A5" s="682"/>
      <c r="B5" s="684"/>
      <c r="C5" s="164">
        <v>2013</v>
      </c>
      <c r="D5" s="164">
        <v>2014</v>
      </c>
      <c r="E5" s="164">
        <v>2015</v>
      </c>
      <c r="F5" s="164" t="s">
        <v>395</v>
      </c>
      <c r="G5" s="686"/>
    </row>
    <row r="6" spans="1:7" ht="15.75" thickBot="1">
      <c r="A6" s="165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7">
        <v>7</v>
      </c>
    </row>
    <row r="7" spans="1:7" ht="15">
      <c r="A7" s="168" t="s">
        <v>9</v>
      </c>
      <c r="B7" s="169"/>
      <c r="C7" s="170"/>
      <c r="D7" s="170"/>
      <c r="E7" s="170"/>
      <c r="F7" s="170"/>
      <c r="G7" s="416">
        <f>SUM(C7:F7)</f>
        <v>0</v>
      </c>
    </row>
    <row r="8" spans="1:7" ht="15">
      <c r="A8" s="171" t="s">
        <v>27</v>
      </c>
      <c r="B8" s="172"/>
      <c r="C8" s="173"/>
      <c r="D8" s="173"/>
      <c r="E8" s="173"/>
      <c r="F8" s="173"/>
      <c r="G8" s="174">
        <f>SUM(C8:F8)</f>
        <v>0</v>
      </c>
    </row>
    <row r="9" spans="1:7" ht="15">
      <c r="A9" s="171" t="s">
        <v>37</v>
      </c>
      <c r="B9" s="172"/>
      <c r="C9" s="173"/>
      <c r="D9" s="173"/>
      <c r="E9" s="173"/>
      <c r="F9" s="173"/>
      <c r="G9" s="174">
        <f>SUM(C9:F9)</f>
        <v>0</v>
      </c>
    </row>
    <row r="10" spans="1:7" ht="15">
      <c r="A10" s="171" t="s">
        <v>39</v>
      </c>
      <c r="B10" s="172"/>
      <c r="C10" s="173"/>
      <c r="D10" s="173"/>
      <c r="E10" s="173"/>
      <c r="F10" s="173"/>
      <c r="G10" s="174">
        <f>SUM(C10:F10)</f>
        <v>0</v>
      </c>
    </row>
    <row r="11" spans="1:7" ht="15.75" thickBot="1">
      <c r="A11" s="175" t="s">
        <v>41</v>
      </c>
      <c r="B11" s="176"/>
      <c r="C11" s="177"/>
      <c r="D11" s="177"/>
      <c r="E11" s="177"/>
      <c r="F11" s="177"/>
      <c r="G11" s="174">
        <f>SUM(C11:F11)</f>
        <v>0</v>
      </c>
    </row>
    <row r="12" spans="1:7" ht="15.75" thickBot="1">
      <c r="A12" s="165" t="s">
        <v>47</v>
      </c>
      <c r="B12" s="178" t="s">
        <v>342</v>
      </c>
      <c r="C12" s="179">
        <f>SUM(C7:C11)</f>
        <v>0</v>
      </c>
      <c r="D12" s="179">
        <f>SUM(D7:D11)</f>
        <v>0</v>
      </c>
      <c r="E12" s="179">
        <f>SUM(E7:E11)</f>
        <v>0</v>
      </c>
      <c r="F12" s="179">
        <f>SUM(F7:F11)</f>
        <v>0</v>
      </c>
      <c r="G12" s="415">
        <f>SUM(G7:G11)</f>
        <v>0</v>
      </c>
    </row>
  </sheetData>
  <sheetProtection/>
  <mergeCells count="8">
    <mergeCell ref="C1:G1"/>
    <mergeCell ref="A2:G2"/>
    <mergeCell ref="D3:E3"/>
    <mergeCell ref="F3:G3"/>
    <mergeCell ref="A4:A5"/>
    <mergeCell ref="B4:B5"/>
    <mergeCell ref="C4:F4"/>
    <mergeCell ref="G4:G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8515625" style="161" customWidth="1"/>
    <col min="2" max="2" width="58.8515625" style="161" customWidth="1"/>
    <col min="3" max="3" width="16.7109375" style="161" customWidth="1"/>
    <col min="4" max="16384" width="9.140625" style="161" customWidth="1"/>
  </cols>
  <sheetData>
    <row r="1" spans="2:3" ht="15">
      <c r="B1" s="638" t="s">
        <v>522</v>
      </c>
      <c r="C1" s="638"/>
    </row>
    <row r="2" spans="1:3" ht="33" customHeight="1">
      <c r="A2" s="678" t="s">
        <v>343</v>
      </c>
      <c r="B2" s="678"/>
      <c r="C2" s="678"/>
    </row>
    <row r="3" spans="1:4" ht="15.75" customHeight="1" thickBot="1">
      <c r="A3" s="162"/>
      <c r="B3" s="162"/>
      <c r="C3" s="180" t="s">
        <v>4</v>
      </c>
      <c r="D3" s="163"/>
    </row>
    <row r="4" spans="1:3" ht="26.25" customHeight="1" thickBot="1">
      <c r="A4" s="181" t="s">
        <v>246</v>
      </c>
      <c r="B4" s="182" t="s">
        <v>344</v>
      </c>
      <c r="C4" s="183" t="s">
        <v>459</v>
      </c>
    </row>
    <row r="5" spans="1:3" ht="15.75" thickBot="1">
      <c r="A5" s="184">
        <v>1</v>
      </c>
      <c r="B5" s="185">
        <v>2</v>
      </c>
      <c r="C5" s="186">
        <v>3</v>
      </c>
    </row>
    <row r="6" spans="1:3" ht="15">
      <c r="A6" s="187" t="s">
        <v>9</v>
      </c>
      <c r="B6" s="188" t="s">
        <v>85</v>
      </c>
      <c r="C6" s="189"/>
    </row>
    <row r="7" spans="1:3" ht="15">
      <c r="A7" s="190" t="s">
        <v>27</v>
      </c>
      <c r="B7" s="191" t="s">
        <v>345</v>
      </c>
      <c r="C7" s="192"/>
    </row>
    <row r="8" spans="1:3" ht="15">
      <c r="A8" s="190" t="s">
        <v>37</v>
      </c>
      <c r="B8" s="191" t="s">
        <v>346</v>
      </c>
      <c r="C8" s="192"/>
    </row>
    <row r="9" spans="1:3" ht="23.25">
      <c r="A9" s="190" t="s">
        <v>39</v>
      </c>
      <c r="B9" s="193" t="s">
        <v>347</v>
      </c>
      <c r="C9" s="192"/>
    </row>
    <row r="10" spans="1:3" ht="15">
      <c r="A10" s="194" t="s">
        <v>41</v>
      </c>
      <c r="B10" s="195" t="s">
        <v>348</v>
      </c>
      <c r="C10" s="196"/>
    </row>
    <row r="11" spans="1:3" ht="15">
      <c r="A11" s="190" t="s">
        <v>47</v>
      </c>
      <c r="B11" s="191" t="s">
        <v>349</v>
      </c>
      <c r="C11" s="192"/>
    </row>
    <row r="12" spans="1:3" ht="15.75" thickBot="1">
      <c r="A12" s="194" t="s">
        <v>49</v>
      </c>
      <c r="B12" s="195" t="s">
        <v>89</v>
      </c>
      <c r="C12" s="196"/>
    </row>
    <row r="13" spans="1:3" ht="15.75" thickBot="1">
      <c r="A13" s="687" t="s">
        <v>396</v>
      </c>
      <c r="B13" s="688"/>
      <c r="C13" s="197">
        <f>SUM(C6:C12)</f>
        <v>0</v>
      </c>
    </row>
    <row r="14" spans="1:3" ht="23.25" customHeight="1">
      <c r="A14" s="689"/>
      <c r="B14" s="689"/>
      <c r="C14" s="689"/>
    </row>
  </sheetData>
  <sheetProtection/>
  <mergeCells count="4">
    <mergeCell ref="A2:C2"/>
    <mergeCell ref="A13:B13"/>
    <mergeCell ref="A14:C14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00390625" style="199" customWidth="1"/>
    <col min="2" max="2" width="15.7109375" style="199" customWidth="1"/>
    <col min="3" max="16384" width="9.140625" style="199" customWidth="1"/>
  </cols>
  <sheetData>
    <row r="1" spans="1:2" ht="15">
      <c r="A1" s="540" t="s">
        <v>516</v>
      </c>
      <c r="B1" s="539"/>
    </row>
    <row r="2" spans="1:2" ht="47.25" customHeight="1" thickBot="1">
      <c r="A2" s="198" t="s">
        <v>478</v>
      </c>
      <c r="B2" s="468" t="s">
        <v>452</v>
      </c>
    </row>
    <row r="3" spans="1:2" s="200" customFormat="1" ht="24" customHeight="1">
      <c r="A3" s="690" t="s">
        <v>350</v>
      </c>
      <c r="B3" s="693" t="s">
        <v>351</v>
      </c>
    </row>
    <row r="4" spans="1:2" s="201" customFormat="1" ht="16.5" customHeight="1">
      <c r="A4" s="691"/>
      <c r="B4" s="694"/>
    </row>
    <row r="5" spans="1:2" s="202" customFormat="1" ht="12.75">
      <c r="A5" s="691"/>
      <c r="B5" s="694"/>
    </row>
    <row r="6" spans="1:2" s="201" customFormat="1" ht="36.75" customHeight="1" thickBot="1">
      <c r="A6" s="692"/>
      <c r="B6" s="203" t="s">
        <v>400</v>
      </c>
    </row>
    <row r="7" spans="1:2" s="206" customFormat="1" ht="13.5" thickBot="1">
      <c r="A7" s="204">
        <v>1</v>
      </c>
      <c r="B7" s="205">
        <v>2</v>
      </c>
    </row>
    <row r="8" spans="1:2" ht="17.25" customHeight="1">
      <c r="A8" s="411" t="s">
        <v>479</v>
      </c>
      <c r="B8" s="412">
        <v>78640</v>
      </c>
    </row>
    <row r="9" spans="1:2" ht="15">
      <c r="A9" s="411" t="s">
        <v>480</v>
      </c>
      <c r="B9" s="412"/>
    </row>
    <row r="10" spans="1:2" ht="15">
      <c r="A10" s="411" t="s">
        <v>481</v>
      </c>
      <c r="B10" s="412"/>
    </row>
    <row r="11" spans="1:2" ht="15">
      <c r="A11" s="411" t="s">
        <v>482</v>
      </c>
      <c r="B11" s="412">
        <v>10214</v>
      </c>
    </row>
    <row r="12" spans="1:2" ht="15">
      <c r="A12" s="411" t="s">
        <v>483</v>
      </c>
      <c r="B12" s="412">
        <v>8130</v>
      </c>
    </row>
    <row r="13" spans="1:2" ht="15">
      <c r="A13" s="411" t="s">
        <v>484</v>
      </c>
      <c r="B13" s="412">
        <v>1015</v>
      </c>
    </row>
    <row r="14" spans="1:2" ht="15">
      <c r="A14" s="411" t="s">
        <v>485</v>
      </c>
      <c r="B14" s="412">
        <v>30089</v>
      </c>
    </row>
    <row r="15" spans="1:2" ht="15">
      <c r="A15" s="411" t="s">
        <v>486</v>
      </c>
      <c r="B15" s="412">
        <v>24000</v>
      </c>
    </row>
    <row r="16" spans="1:2" ht="15">
      <c r="A16" s="411" t="s">
        <v>487</v>
      </c>
      <c r="B16" s="412">
        <v>4666</v>
      </c>
    </row>
    <row r="17" spans="1:2" s="583" customFormat="1" ht="15.75" thickBot="1">
      <c r="A17" s="411" t="s">
        <v>488</v>
      </c>
      <c r="B17" s="412">
        <v>153656</v>
      </c>
    </row>
    <row r="18" spans="1:2" ht="15.75" thickBot="1">
      <c r="A18" s="207" t="s">
        <v>401</v>
      </c>
      <c r="B18" s="208">
        <f>SUM(B8:B17)</f>
        <v>310410</v>
      </c>
    </row>
    <row r="39" spans="1:2" s="209" customFormat="1" ht="19.5" customHeight="1">
      <c r="A39" s="199"/>
      <c r="B39" s="199"/>
    </row>
  </sheetData>
  <sheetProtection/>
  <mergeCells count="2">
    <mergeCell ref="A3:A6"/>
    <mergeCell ref="B3:B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2.421875" style="139" customWidth="1"/>
    <col min="2" max="2" width="23.57421875" style="139" customWidth="1"/>
    <col min="3" max="3" width="21.28125" style="136" customWidth="1"/>
    <col min="4" max="4" width="14.00390625" style="136" hidden="1" customWidth="1"/>
    <col min="5" max="5" width="15.421875" style="136" hidden="1" customWidth="1"/>
    <col min="6" max="6" width="38.00390625" style="574" customWidth="1"/>
    <col min="7" max="7" width="16.140625" style="211" hidden="1" customWidth="1"/>
    <col min="8" max="9" width="11.00390625" style="136" customWidth="1"/>
    <col min="10" max="10" width="11.8515625" style="136" customWidth="1"/>
    <col min="11" max="16384" width="9.140625" style="136" customWidth="1"/>
  </cols>
  <sheetData>
    <row r="1" spans="2:6" ht="15" customHeight="1">
      <c r="B1" s="695" t="s">
        <v>533</v>
      </c>
      <c r="C1" s="695"/>
      <c r="D1" s="695"/>
      <c r="E1" s="695"/>
      <c r="F1" s="695"/>
    </row>
    <row r="2" spans="1:7" ht="35.25" customHeight="1" thickBot="1">
      <c r="A2" s="210"/>
      <c r="B2" s="210"/>
      <c r="C2" s="211"/>
      <c r="D2" s="211"/>
      <c r="E2" s="211"/>
      <c r="F2" s="571" t="s">
        <v>4</v>
      </c>
      <c r="G2" s="212" t="s">
        <v>282</v>
      </c>
    </row>
    <row r="3" spans="1:7" s="146" customFormat="1" ht="44.25" customHeight="1" thickBot="1">
      <c r="A3" s="420" t="s">
        <v>353</v>
      </c>
      <c r="B3" s="419" t="s">
        <v>414</v>
      </c>
      <c r="C3" s="362" t="s">
        <v>410</v>
      </c>
      <c r="D3" s="419" t="s">
        <v>354</v>
      </c>
      <c r="E3" s="419" t="s">
        <v>355</v>
      </c>
      <c r="F3" s="575" t="s">
        <v>459</v>
      </c>
      <c r="G3" s="443" t="s">
        <v>356</v>
      </c>
    </row>
    <row r="4" spans="1:7" s="211" customFormat="1" ht="12" customHeight="1" thickBot="1">
      <c r="A4" s="445">
        <v>1</v>
      </c>
      <c r="B4" s="446">
        <v>2</v>
      </c>
      <c r="C4" s="446">
        <v>3</v>
      </c>
      <c r="D4" s="446">
        <v>3</v>
      </c>
      <c r="E4" s="446">
        <v>4</v>
      </c>
      <c r="F4" s="576">
        <v>4</v>
      </c>
      <c r="G4" s="423" t="s">
        <v>357</v>
      </c>
    </row>
    <row r="5" spans="1:7" ht="18.75" customHeight="1">
      <c r="A5" s="579" t="s">
        <v>458</v>
      </c>
      <c r="B5" s="455">
        <v>6299</v>
      </c>
      <c r="C5" s="455">
        <v>1701</v>
      </c>
      <c r="D5" s="455"/>
      <c r="E5" s="455"/>
      <c r="F5" s="577">
        <v>8000</v>
      </c>
      <c r="G5" s="442" t="e">
        <f>#REF!-#REF!-#REF!</f>
        <v>#REF!</v>
      </c>
    </row>
    <row r="6" spans="1:7" ht="19.5" customHeight="1">
      <c r="A6" s="580" t="s">
        <v>460</v>
      </c>
      <c r="B6" s="455">
        <v>89764</v>
      </c>
      <c r="C6" s="455">
        <v>24236</v>
      </c>
      <c r="D6" s="455"/>
      <c r="E6" s="455"/>
      <c r="F6" s="578">
        <v>114000</v>
      </c>
      <c r="G6" s="442">
        <f>Felújítások!D5-Felújítások!F5-Felújítások!G5</f>
        <v>-85</v>
      </c>
    </row>
    <row r="7" spans="1:7" ht="15.75" customHeight="1">
      <c r="A7" s="581" t="s">
        <v>461</v>
      </c>
      <c r="B7" s="386">
        <v>22047</v>
      </c>
      <c r="C7" s="455">
        <v>5953</v>
      </c>
      <c r="D7" s="424"/>
      <c r="E7" s="425"/>
      <c r="F7" s="577">
        <v>28000</v>
      </c>
      <c r="G7" s="442">
        <f aca="true" t="shared" si="0" ref="G7:G23">C7-E7-F7</f>
        <v>-22047</v>
      </c>
    </row>
    <row r="8" spans="1:7" ht="15.75" customHeight="1">
      <c r="A8" s="581" t="s">
        <v>462</v>
      </c>
      <c r="B8" s="386">
        <v>27559</v>
      </c>
      <c r="C8" s="386">
        <v>7441</v>
      </c>
      <c r="D8" s="424"/>
      <c r="E8" s="425"/>
      <c r="F8" s="577">
        <v>35000</v>
      </c>
      <c r="G8" s="442">
        <f t="shared" si="0"/>
        <v>-27559</v>
      </c>
    </row>
    <row r="9" spans="1:7" ht="15.75" customHeight="1">
      <c r="A9" s="581" t="s">
        <v>463</v>
      </c>
      <c r="B9" s="386">
        <v>31496</v>
      </c>
      <c r="C9" s="386">
        <v>8504</v>
      </c>
      <c r="D9" s="424"/>
      <c r="E9" s="425"/>
      <c r="F9" s="577">
        <v>40000</v>
      </c>
      <c r="G9" s="442">
        <f t="shared" si="0"/>
        <v>-31496</v>
      </c>
    </row>
    <row r="10" spans="1:7" ht="15.75" customHeight="1">
      <c r="A10" s="581" t="s">
        <v>464</v>
      </c>
      <c r="B10" s="386">
        <v>33071</v>
      </c>
      <c r="C10" s="386">
        <v>8929</v>
      </c>
      <c r="D10" s="424"/>
      <c r="E10" s="425"/>
      <c r="F10" s="577">
        <v>42000</v>
      </c>
      <c r="G10" s="442">
        <f t="shared" si="0"/>
        <v>-33071</v>
      </c>
    </row>
    <row r="11" spans="1:7" ht="15.75" customHeight="1">
      <c r="A11" s="581" t="s">
        <v>465</v>
      </c>
      <c r="B11" s="386">
        <v>23622</v>
      </c>
      <c r="C11" s="386">
        <v>6378</v>
      </c>
      <c r="D11" s="424"/>
      <c r="E11" s="425"/>
      <c r="F11" s="577">
        <v>30000</v>
      </c>
      <c r="G11" s="442">
        <f t="shared" si="0"/>
        <v>-23622</v>
      </c>
    </row>
    <row r="12" spans="1:7" ht="15.75" customHeight="1">
      <c r="A12" s="581" t="s">
        <v>466</v>
      </c>
      <c r="B12" s="386">
        <v>6693</v>
      </c>
      <c r="C12" s="386">
        <v>1807</v>
      </c>
      <c r="D12" s="424"/>
      <c r="E12" s="425"/>
      <c r="F12" s="577">
        <v>8500</v>
      </c>
      <c r="G12" s="442">
        <f t="shared" si="0"/>
        <v>-6693</v>
      </c>
    </row>
    <row r="13" spans="1:7" ht="15.75" customHeight="1">
      <c r="A13" s="581" t="s">
        <v>467</v>
      </c>
      <c r="B13" s="386">
        <v>3150</v>
      </c>
      <c r="C13" s="386">
        <v>850</v>
      </c>
      <c r="D13" s="424"/>
      <c r="E13" s="425"/>
      <c r="F13" s="577">
        <v>4000</v>
      </c>
      <c r="G13" s="442">
        <f t="shared" si="0"/>
        <v>-3150</v>
      </c>
    </row>
    <row r="14" spans="1:7" ht="15.75" customHeight="1">
      <c r="A14" s="581" t="s">
        <v>468</v>
      </c>
      <c r="B14" s="386">
        <v>1181</v>
      </c>
      <c r="C14" s="386">
        <v>319</v>
      </c>
      <c r="D14" s="424"/>
      <c r="E14" s="425"/>
      <c r="F14" s="577">
        <v>1500</v>
      </c>
      <c r="G14" s="442">
        <f t="shared" si="0"/>
        <v>-1181</v>
      </c>
    </row>
    <row r="15" spans="1:7" ht="15.75" customHeight="1">
      <c r="A15" s="581" t="s">
        <v>469</v>
      </c>
      <c r="B15" s="386">
        <v>28346</v>
      </c>
      <c r="C15" s="386">
        <v>7654</v>
      </c>
      <c r="D15" s="424"/>
      <c r="E15" s="425"/>
      <c r="F15" s="577">
        <v>36000</v>
      </c>
      <c r="G15" s="442">
        <f t="shared" si="0"/>
        <v>-28346</v>
      </c>
    </row>
    <row r="16" spans="1:7" ht="15.75" customHeight="1">
      <c r="A16" s="581" t="s">
        <v>470</v>
      </c>
      <c r="B16" s="386">
        <v>7874</v>
      </c>
      <c r="C16" s="386">
        <v>2126</v>
      </c>
      <c r="D16" s="424"/>
      <c r="E16" s="425"/>
      <c r="F16" s="577">
        <v>10000</v>
      </c>
      <c r="G16" s="442">
        <f t="shared" si="0"/>
        <v>-7874</v>
      </c>
    </row>
    <row r="17" spans="1:7" ht="15.75" customHeight="1">
      <c r="A17" s="581" t="s">
        <v>471</v>
      </c>
      <c r="B17" s="386">
        <v>1181</v>
      </c>
      <c r="C17" s="386">
        <v>319</v>
      </c>
      <c r="D17" s="424"/>
      <c r="E17" s="425"/>
      <c r="F17" s="577">
        <v>1500</v>
      </c>
      <c r="G17" s="442">
        <f t="shared" si="0"/>
        <v>-1181</v>
      </c>
    </row>
    <row r="18" spans="1:7" ht="15.75" customHeight="1">
      <c r="A18" s="581" t="s">
        <v>472</v>
      </c>
      <c r="B18" s="386">
        <v>15748</v>
      </c>
      <c r="C18" s="386">
        <v>4252</v>
      </c>
      <c r="D18" s="424"/>
      <c r="E18" s="425"/>
      <c r="F18" s="577">
        <v>20000</v>
      </c>
      <c r="G18" s="442">
        <f t="shared" si="0"/>
        <v>-15748</v>
      </c>
    </row>
    <row r="19" spans="1:7" ht="15.75" customHeight="1">
      <c r="A19" s="581" t="s">
        <v>473</v>
      </c>
      <c r="B19" s="386">
        <v>945</v>
      </c>
      <c r="C19" s="386">
        <v>255</v>
      </c>
      <c r="D19" s="424"/>
      <c r="E19" s="425"/>
      <c r="F19" s="577">
        <v>1200</v>
      </c>
      <c r="G19" s="442">
        <f t="shared" si="0"/>
        <v>-945</v>
      </c>
    </row>
    <row r="20" spans="1:7" ht="15.75" customHeight="1">
      <c r="A20" s="581" t="s">
        <v>474</v>
      </c>
      <c r="B20" s="386">
        <v>709</v>
      </c>
      <c r="C20" s="386">
        <v>191</v>
      </c>
      <c r="D20" s="424"/>
      <c r="E20" s="425"/>
      <c r="F20" s="577">
        <v>900</v>
      </c>
      <c r="G20" s="442">
        <f t="shared" si="0"/>
        <v>-709</v>
      </c>
    </row>
    <row r="21" spans="1:7" s="589" customFormat="1" ht="15.75" customHeight="1">
      <c r="A21" s="581" t="s">
        <v>491</v>
      </c>
      <c r="B21" s="596">
        <v>3111</v>
      </c>
      <c r="C21" s="596">
        <v>839</v>
      </c>
      <c r="D21" s="587"/>
      <c r="E21" s="586"/>
      <c r="F21" s="577">
        <v>4000</v>
      </c>
      <c r="G21" s="588">
        <f t="shared" si="0"/>
        <v>-3161</v>
      </c>
    </row>
    <row r="22" spans="1:7" ht="15.75" customHeight="1">
      <c r="A22" s="581" t="s">
        <v>492</v>
      </c>
      <c r="B22" s="386">
        <v>1575</v>
      </c>
      <c r="C22" s="386">
        <v>425</v>
      </c>
      <c r="D22" s="424"/>
      <c r="E22" s="425"/>
      <c r="F22" s="577">
        <v>2000</v>
      </c>
      <c r="G22" s="442">
        <f t="shared" si="0"/>
        <v>-1575</v>
      </c>
    </row>
    <row r="23" spans="1:7" ht="15.75" customHeight="1">
      <c r="A23" s="582" t="s">
        <v>524</v>
      </c>
      <c r="B23" s="391">
        <v>1196</v>
      </c>
      <c r="C23" s="391">
        <v>323</v>
      </c>
      <c r="D23" s="432"/>
      <c r="E23" s="433"/>
      <c r="F23" s="573">
        <v>1519</v>
      </c>
      <c r="G23" s="444">
        <f t="shared" si="0"/>
        <v>-1196</v>
      </c>
    </row>
    <row r="24" spans="1:7" ht="15.75" customHeight="1" thickBot="1">
      <c r="A24" s="630"/>
      <c r="B24" s="388"/>
      <c r="C24" s="388"/>
      <c r="D24" s="631"/>
      <c r="E24" s="632"/>
      <c r="F24" s="633"/>
      <c r="G24" s="634"/>
    </row>
    <row r="25" spans="1:7" s="220" customFormat="1" ht="18" customHeight="1" thickBot="1">
      <c r="A25" s="421" t="s">
        <v>358</v>
      </c>
      <c r="B25" s="397">
        <f>SUM(B5:B23)</f>
        <v>305567</v>
      </c>
      <c r="C25" s="397">
        <f>SUM(C5:C23)</f>
        <v>82502</v>
      </c>
      <c r="D25" s="456"/>
      <c r="E25" s="397">
        <f>SUM(E5:E23)</f>
        <v>0</v>
      </c>
      <c r="F25" s="572">
        <f>SUM(F5:F23)</f>
        <v>388119</v>
      </c>
      <c r="G25" s="95" t="e">
        <f>SUM(G5:G23)</f>
        <v>#REF!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8.8515625" style="139" customWidth="1"/>
    <col min="2" max="2" width="35.8515625" style="139" customWidth="1"/>
    <col min="3" max="3" width="27.421875" style="136" customWidth="1"/>
    <col min="4" max="4" width="14.00390625" style="136" hidden="1" customWidth="1"/>
    <col min="5" max="5" width="15.421875" style="136" hidden="1" customWidth="1"/>
    <col min="6" max="6" width="22.421875" style="136" customWidth="1"/>
    <col min="7" max="7" width="16.140625" style="136" hidden="1" customWidth="1"/>
    <col min="8" max="9" width="11.00390625" style="136" customWidth="1"/>
    <col min="10" max="10" width="11.8515625" style="136" customWidth="1"/>
    <col min="11" max="16384" width="9.140625" style="136" customWidth="1"/>
  </cols>
  <sheetData>
    <row r="1" spans="2:6" ht="15" customHeight="1">
      <c r="B1" s="695" t="s">
        <v>534</v>
      </c>
      <c r="C1" s="695"/>
      <c r="D1" s="695"/>
      <c r="E1" s="695"/>
      <c r="F1" s="695"/>
    </row>
    <row r="2" spans="1:7" ht="23.25" customHeight="1" thickBot="1">
      <c r="A2" s="210"/>
      <c r="B2" s="210"/>
      <c r="C2" s="211"/>
      <c r="D2" s="211"/>
      <c r="E2" s="211"/>
      <c r="F2" s="409" t="s">
        <v>4</v>
      </c>
      <c r="G2" s="212" t="s">
        <v>282</v>
      </c>
    </row>
    <row r="3" spans="1:7" s="146" customFormat="1" ht="48.75" customHeight="1" thickBot="1">
      <c r="A3" s="213" t="s">
        <v>359</v>
      </c>
      <c r="B3" s="417" t="s">
        <v>409</v>
      </c>
      <c r="C3" s="214" t="s">
        <v>410</v>
      </c>
      <c r="D3" s="214" t="s">
        <v>354</v>
      </c>
      <c r="E3" s="214" t="s">
        <v>355</v>
      </c>
      <c r="F3" s="214" t="s">
        <v>459</v>
      </c>
      <c r="G3" s="215" t="s">
        <v>360</v>
      </c>
    </row>
    <row r="4" spans="1:7" s="211" customFormat="1" ht="15" customHeight="1" thickBot="1">
      <c r="A4" s="216">
        <v>1</v>
      </c>
      <c r="B4" s="418">
        <v>2</v>
      </c>
      <c r="C4" s="217">
        <v>3</v>
      </c>
      <c r="D4" s="217">
        <v>3</v>
      </c>
      <c r="E4" s="217">
        <v>4</v>
      </c>
      <c r="F4" s="217">
        <v>4</v>
      </c>
      <c r="G4" s="218">
        <v>6</v>
      </c>
    </row>
    <row r="5" spans="1:7" ht="15.75" customHeight="1">
      <c r="A5" s="590" t="s">
        <v>475</v>
      </c>
      <c r="B5" s="599">
        <v>55</v>
      </c>
      <c r="C5" s="599">
        <v>15</v>
      </c>
      <c r="D5" s="591">
        <f>C5*0.27</f>
        <v>4.050000000000001</v>
      </c>
      <c r="E5" s="587"/>
      <c r="F5" s="596">
        <v>70</v>
      </c>
      <c r="G5" s="368">
        <f>C5+D5</f>
        <v>19.05</v>
      </c>
    </row>
    <row r="6" spans="1:7" ht="15.75" customHeight="1">
      <c r="A6" s="592" t="s">
        <v>476</v>
      </c>
      <c r="B6" s="600">
        <v>13386</v>
      </c>
      <c r="C6" s="599">
        <f>B6*0.27</f>
        <v>3614.2200000000003</v>
      </c>
      <c r="D6" s="593"/>
      <c r="E6" s="594"/>
      <c r="F6" s="596">
        <v>17000</v>
      </c>
      <c r="G6" s="222"/>
    </row>
    <row r="7" spans="1:7" ht="15.75" customHeight="1">
      <c r="A7" s="592" t="s">
        <v>477</v>
      </c>
      <c r="B7" s="600">
        <v>10630</v>
      </c>
      <c r="C7" s="597">
        <v>2870</v>
      </c>
      <c r="D7" s="593"/>
      <c r="E7" s="594"/>
      <c r="F7" s="597">
        <v>13500</v>
      </c>
      <c r="G7" s="222"/>
    </row>
    <row r="8" spans="1:7" ht="15.75" customHeight="1">
      <c r="A8" s="592" t="s">
        <v>493</v>
      </c>
      <c r="B8" s="600">
        <v>157</v>
      </c>
      <c r="C8" s="597">
        <v>43</v>
      </c>
      <c r="D8" s="593"/>
      <c r="E8" s="594"/>
      <c r="F8" s="597">
        <v>200</v>
      </c>
      <c r="G8" s="222">
        <f aca="true" t="shared" si="0" ref="G8:G22">C8-E8-F8</f>
        <v>-157</v>
      </c>
    </row>
    <row r="9" spans="1:7" ht="15.75" customHeight="1">
      <c r="A9" s="635" t="s">
        <v>525</v>
      </c>
      <c r="B9" s="600">
        <v>7000</v>
      </c>
      <c r="C9" s="597">
        <v>1890</v>
      </c>
      <c r="D9" s="593"/>
      <c r="E9" s="594"/>
      <c r="F9" s="597">
        <v>8890</v>
      </c>
      <c r="G9" s="222">
        <f t="shared" si="0"/>
        <v>-7000</v>
      </c>
    </row>
    <row r="10" spans="1:7" ht="15.75" customHeight="1">
      <c r="A10" s="221"/>
      <c r="B10" s="426"/>
      <c r="C10" s="427"/>
      <c r="D10" s="428"/>
      <c r="E10" s="427"/>
      <c r="F10" s="427"/>
      <c r="G10" s="222">
        <f t="shared" si="0"/>
        <v>0</v>
      </c>
    </row>
    <row r="11" spans="1:7" ht="15.75" customHeight="1">
      <c r="A11" s="221"/>
      <c r="B11" s="426"/>
      <c r="C11" s="427"/>
      <c r="D11" s="428"/>
      <c r="E11" s="427"/>
      <c r="F11" s="427"/>
      <c r="G11" s="222">
        <f t="shared" si="0"/>
        <v>0</v>
      </c>
    </row>
    <row r="12" spans="1:7" ht="15.75" customHeight="1">
      <c r="A12" s="221"/>
      <c r="B12" s="426"/>
      <c r="C12" s="427"/>
      <c r="D12" s="428"/>
      <c r="E12" s="427"/>
      <c r="F12" s="427"/>
      <c r="G12" s="222">
        <f t="shared" si="0"/>
        <v>0</v>
      </c>
    </row>
    <row r="13" spans="1:7" ht="15.75" customHeight="1">
      <c r="A13" s="221"/>
      <c r="B13" s="426"/>
      <c r="C13" s="427"/>
      <c r="D13" s="428"/>
      <c r="E13" s="427"/>
      <c r="F13" s="427"/>
      <c r="G13" s="222">
        <f t="shared" si="0"/>
        <v>0</v>
      </c>
    </row>
    <row r="14" spans="1:7" ht="15.75" customHeight="1">
      <c r="A14" s="221"/>
      <c r="B14" s="426"/>
      <c r="C14" s="427"/>
      <c r="D14" s="428"/>
      <c r="E14" s="427"/>
      <c r="F14" s="427"/>
      <c r="G14" s="222">
        <f t="shared" si="0"/>
        <v>0</v>
      </c>
    </row>
    <row r="15" spans="1:7" ht="15.75" customHeight="1">
      <c r="A15" s="221"/>
      <c r="B15" s="426"/>
      <c r="C15" s="427"/>
      <c r="D15" s="428"/>
      <c r="E15" s="427"/>
      <c r="F15" s="427"/>
      <c r="G15" s="222">
        <f t="shared" si="0"/>
        <v>0</v>
      </c>
    </row>
    <row r="16" spans="1:7" ht="15.75" customHeight="1">
      <c r="A16" s="221"/>
      <c r="B16" s="426"/>
      <c r="C16" s="427"/>
      <c r="D16" s="428"/>
      <c r="E16" s="427"/>
      <c r="F16" s="427"/>
      <c r="G16" s="222">
        <f t="shared" si="0"/>
        <v>0</v>
      </c>
    </row>
    <row r="17" spans="1:7" ht="15.75" customHeight="1">
      <c r="A17" s="221"/>
      <c r="B17" s="426"/>
      <c r="C17" s="427"/>
      <c r="D17" s="428"/>
      <c r="E17" s="427"/>
      <c r="F17" s="427"/>
      <c r="G17" s="222">
        <f t="shared" si="0"/>
        <v>0</v>
      </c>
    </row>
    <row r="18" spans="1:7" ht="15.75" customHeight="1">
      <c r="A18" s="221"/>
      <c r="B18" s="426"/>
      <c r="C18" s="427"/>
      <c r="D18" s="428"/>
      <c r="E18" s="427"/>
      <c r="F18" s="427"/>
      <c r="G18" s="222">
        <f t="shared" si="0"/>
        <v>0</v>
      </c>
    </row>
    <row r="19" spans="1:7" ht="15.75" customHeight="1">
      <c r="A19" s="221"/>
      <c r="B19" s="426"/>
      <c r="C19" s="427"/>
      <c r="D19" s="428"/>
      <c r="E19" s="427"/>
      <c r="F19" s="427"/>
      <c r="G19" s="222">
        <f t="shared" si="0"/>
        <v>0</v>
      </c>
    </row>
    <row r="20" spans="1:7" ht="15.75" customHeight="1">
      <c r="A20" s="221"/>
      <c r="B20" s="426"/>
      <c r="C20" s="427"/>
      <c r="D20" s="428"/>
      <c r="E20" s="427"/>
      <c r="F20" s="427"/>
      <c r="G20" s="222">
        <f t="shared" si="0"/>
        <v>0</v>
      </c>
    </row>
    <row r="21" spans="1:7" ht="15.75" customHeight="1">
      <c r="A21" s="221"/>
      <c r="B21" s="426"/>
      <c r="C21" s="427"/>
      <c r="D21" s="428"/>
      <c r="E21" s="427"/>
      <c r="F21" s="427"/>
      <c r="G21" s="222">
        <f t="shared" si="0"/>
        <v>0</v>
      </c>
    </row>
    <row r="22" spans="1:7" ht="15.75" customHeight="1" thickBot="1">
      <c r="A22" s="223"/>
      <c r="B22" s="429"/>
      <c r="C22" s="430"/>
      <c r="D22" s="430"/>
      <c r="E22" s="430"/>
      <c r="F22" s="430"/>
      <c r="G22" s="224">
        <f t="shared" si="0"/>
        <v>0</v>
      </c>
    </row>
    <row r="23" spans="1:7" s="220" customFormat="1" ht="18" customHeight="1" thickBot="1">
      <c r="A23" s="219" t="s">
        <v>358</v>
      </c>
      <c r="B23" s="601">
        <f>SUM(B5:B22)</f>
        <v>31228</v>
      </c>
      <c r="C23" s="598">
        <f>SUM(C5:C22)</f>
        <v>8432.220000000001</v>
      </c>
      <c r="D23" s="431"/>
      <c r="E23" s="214">
        <f>SUM(E5:E22)</f>
        <v>0</v>
      </c>
      <c r="F23" s="598">
        <f>SUM(F5:F22)</f>
        <v>39660</v>
      </c>
      <c r="G23" s="225">
        <f>SUM(G5:G22)</f>
        <v>-7137.95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49">
      <selection activeCell="H72" sqref="H72"/>
    </sheetView>
  </sheetViews>
  <sheetFormatPr defaultColWidth="9.140625" defaultRowHeight="15"/>
  <cols>
    <col min="1" max="1" width="3.8515625" style="87" customWidth="1"/>
    <col min="2" max="2" width="13.00390625" style="18" customWidth="1"/>
    <col min="3" max="3" width="61.7109375" style="18" customWidth="1"/>
    <col min="4" max="4" width="13.57421875" style="18" customWidth="1"/>
    <col min="5" max="16384" width="9.140625" style="18" customWidth="1"/>
  </cols>
  <sheetData>
    <row r="1" spans="1:4" s="5" customFormat="1" ht="21" customHeight="1" thickBot="1">
      <c r="A1" s="1"/>
      <c r="B1" s="2"/>
      <c r="C1" s="97"/>
      <c r="D1" s="4" t="s">
        <v>394</v>
      </c>
    </row>
    <row r="2" spans="1:4" s="8" customFormat="1" ht="25.5" customHeight="1">
      <c r="A2" s="696" t="s">
        <v>81</v>
      </c>
      <c r="B2" s="697"/>
      <c r="C2" s="700" t="s">
        <v>82</v>
      </c>
      <c r="D2" s="701"/>
    </row>
    <row r="3" spans="1:4" s="8" customFormat="1" ht="16.5" thickBot="1">
      <c r="A3" s="9" t="s">
        <v>2</v>
      </c>
      <c r="B3" s="10"/>
      <c r="C3" s="702"/>
      <c r="D3" s="703"/>
    </row>
    <row r="4" spans="1:4" s="15" customFormat="1" ht="15.75" customHeight="1" thickBot="1">
      <c r="A4" s="13"/>
      <c r="B4" s="13"/>
      <c r="C4" s="13"/>
      <c r="D4" s="408" t="s">
        <v>4</v>
      </c>
    </row>
    <row r="5" spans="1:4" ht="30" customHeight="1" thickBot="1">
      <c r="A5" s="698" t="s">
        <v>5</v>
      </c>
      <c r="B5" s="699"/>
      <c r="C5" s="16" t="s">
        <v>6</v>
      </c>
      <c r="D5" s="17" t="s">
        <v>393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2" customFormat="1" ht="12" customHeight="1" thickBot="1">
      <c r="A8" s="19" t="s">
        <v>9</v>
      </c>
      <c r="B8" s="26"/>
      <c r="C8" s="27" t="s">
        <v>83</v>
      </c>
      <c r="D8" s="28">
        <f>+D9+D16</f>
        <v>0</v>
      </c>
    </row>
    <row r="9" spans="1:4" s="29" customFormat="1" ht="12" customHeight="1" thickBot="1">
      <c r="A9" s="19" t="s">
        <v>27</v>
      </c>
      <c r="B9" s="26"/>
      <c r="C9" s="27" t="s">
        <v>84</v>
      </c>
      <c r="D9" s="28">
        <f>SUM(D10:D15)</f>
        <v>0</v>
      </c>
    </row>
    <row r="10" spans="1:4" s="40" customFormat="1" ht="12" customHeight="1">
      <c r="A10" s="34"/>
      <c r="B10" s="31" t="s">
        <v>29</v>
      </c>
      <c r="C10" s="98" t="s">
        <v>85</v>
      </c>
      <c r="D10" s="90">
        <v>0</v>
      </c>
    </row>
    <row r="11" spans="1:4" s="40" customFormat="1" ht="12" customHeight="1">
      <c r="A11" s="34"/>
      <c r="B11" s="31" t="s">
        <v>31</v>
      </c>
      <c r="C11" s="98" t="s">
        <v>86</v>
      </c>
      <c r="D11" s="90"/>
    </row>
    <row r="12" spans="1:4" s="40" customFormat="1" ht="12" customHeight="1">
      <c r="A12" s="34"/>
      <c r="B12" s="31" t="s">
        <v>33</v>
      </c>
      <c r="C12" s="98" t="s">
        <v>87</v>
      </c>
      <c r="D12" s="90">
        <v>0</v>
      </c>
    </row>
    <row r="13" spans="1:4" s="40" customFormat="1" ht="12" customHeight="1">
      <c r="A13" s="34"/>
      <c r="B13" s="31" t="s">
        <v>35</v>
      </c>
      <c r="C13" s="98" t="s">
        <v>88</v>
      </c>
      <c r="D13" s="90"/>
    </row>
    <row r="14" spans="1:4" s="40" customFormat="1" ht="12" customHeight="1">
      <c r="A14" s="34"/>
      <c r="B14" s="31" t="s">
        <v>62</v>
      </c>
      <c r="C14" s="98" t="s">
        <v>89</v>
      </c>
      <c r="D14" s="90"/>
    </row>
    <row r="15" spans="1:4" s="40" customFormat="1" ht="12" customHeight="1" thickBot="1">
      <c r="A15" s="34"/>
      <c r="B15" s="31" t="s">
        <v>90</v>
      </c>
      <c r="C15" s="98" t="s">
        <v>91</v>
      </c>
      <c r="D15" s="90"/>
    </row>
    <row r="16" spans="1:4" s="29" customFormat="1" ht="12" customHeight="1" thickBot="1">
      <c r="A16" s="19" t="s">
        <v>37</v>
      </c>
      <c r="B16" s="26"/>
      <c r="C16" s="27" t="s">
        <v>92</v>
      </c>
      <c r="D16" s="28">
        <f>SUM(D17:D24)</f>
        <v>0</v>
      </c>
    </row>
    <row r="17" spans="1:4" s="29" customFormat="1" ht="12" customHeight="1">
      <c r="A17" s="30"/>
      <c r="B17" s="31" t="s">
        <v>93</v>
      </c>
      <c r="C17" s="32" t="s">
        <v>12</v>
      </c>
      <c r="D17" s="89"/>
    </row>
    <row r="18" spans="1:4" s="29" customFormat="1" ht="12" customHeight="1">
      <c r="A18" s="34"/>
      <c r="B18" s="31" t="s">
        <v>94</v>
      </c>
      <c r="C18" s="35" t="s">
        <v>14</v>
      </c>
      <c r="D18" s="90">
        <v>0</v>
      </c>
    </row>
    <row r="19" spans="1:4" s="29" customFormat="1" ht="12" customHeight="1">
      <c r="A19" s="34"/>
      <c r="B19" s="31" t="s">
        <v>95</v>
      </c>
      <c r="C19" s="35" t="s">
        <v>16</v>
      </c>
      <c r="D19" s="90">
        <v>0</v>
      </c>
    </row>
    <row r="20" spans="1:4" s="29" customFormat="1" ht="12" customHeight="1">
      <c r="A20" s="34"/>
      <c r="B20" s="31" t="s">
        <v>96</v>
      </c>
      <c r="C20" s="35" t="s">
        <v>18</v>
      </c>
      <c r="D20" s="90">
        <v>0</v>
      </c>
    </row>
    <row r="21" spans="1:4" s="29" customFormat="1" ht="12" customHeight="1">
      <c r="A21" s="34"/>
      <c r="B21" s="31" t="s">
        <v>97</v>
      </c>
      <c r="C21" s="37" t="s">
        <v>20</v>
      </c>
      <c r="D21" s="90">
        <v>0</v>
      </c>
    </row>
    <row r="22" spans="1:4" s="29" customFormat="1" ht="12" customHeight="1">
      <c r="A22" s="38"/>
      <c r="B22" s="31" t="s">
        <v>98</v>
      </c>
      <c r="C22" s="35" t="s">
        <v>22</v>
      </c>
      <c r="D22" s="91">
        <v>0</v>
      </c>
    </row>
    <row r="23" spans="1:4" s="40" customFormat="1" ht="12" customHeight="1">
      <c r="A23" s="34"/>
      <c r="B23" s="31" t="s">
        <v>99</v>
      </c>
      <c r="C23" s="35" t="s">
        <v>100</v>
      </c>
      <c r="D23" s="90">
        <v>0</v>
      </c>
    </row>
    <row r="24" spans="1:4" s="40" customFormat="1" ht="12" customHeight="1" thickBot="1">
      <c r="A24" s="41"/>
      <c r="B24" s="42" t="s">
        <v>101</v>
      </c>
      <c r="C24" s="37" t="s">
        <v>102</v>
      </c>
      <c r="D24" s="92">
        <v>0</v>
      </c>
    </row>
    <row r="25" spans="1:4" s="40" customFormat="1" ht="12" customHeight="1" thickBot="1">
      <c r="A25" s="19" t="s">
        <v>39</v>
      </c>
      <c r="B25" s="99"/>
      <c r="C25" s="27" t="s">
        <v>103</v>
      </c>
      <c r="D25" s="47"/>
    </row>
    <row r="26" spans="1:4" s="29" customFormat="1" ht="12" customHeight="1" thickBot="1">
      <c r="A26" s="19" t="s">
        <v>41</v>
      </c>
      <c r="B26" s="26"/>
      <c r="C26" s="27" t="s">
        <v>104</v>
      </c>
      <c r="D26" s="28">
        <f>SUM(D27:D34)</f>
        <v>0</v>
      </c>
    </row>
    <row r="27" spans="1:4" s="40" customFormat="1" ht="12" customHeight="1">
      <c r="A27" s="34"/>
      <c r="B27" s="31" t="s">
        <v>43</v>
      </c>
      <c r="C27" s="44" t="s">
        <v>105</v>
      </c>
      <c r="D27" s="36">
        <v>0</v>
      </c>
    </row>
    <row r="28" spans="1:4" s="40" customFormat="1" ht="12" customHeight="1">
      <c r="A28" s="34"/>
      <c r="B28" s="31" t="s">
        <v>45</v>
      </c>
      <c r="C28" s="35" t="s">
        <v>106</v>
      </c>
      <c r="D28" s="36">
        <v>0</v>
      </c>
    </row>
    <row r="29" spans="1:4" s="40" customFormat="1" ht="12" customHeight="1">
      <c r="A29" s="34"/>
      <c r="B29" s="31" t="s">
        <v>107</v>
      </c>
      <c r="C29" s="35" t="s">
        <v>108</v>
      </c>
      <c r="D29" s="36">
        <v>0</v>
      </c>
    </row>
    <row r="30" spans="1:4" s="40" customFormat="1" ht="12" customHeight="1">
      <c r="A30" s="34"/>
      <c r="B30" s="31" t="s">
        <v>109</v>
      </c>
      <c r="C30" s="35" t="s">
        <v>110</v>
      </c>
      <c r="D30" s="36">
        <v>0</v>
      </c>
    </row>
    <row r="31" spans="1:4" s="40" customFormat="1" ht="12" customHeight="1">
      <c r="A31" s="34"/>
      <c r="B31" s="31" t="s">
        <v>111</v>
      </c>
      <c r="C31" s="35" t="s">
        <v>112</v>
      </c>
      <c r="D31" s="36">
        <v>0</v>
      </c>
    </row>
    <row r="32" spans="1:4" s="40" customFormat="1" ht="12" customHeight="1">
      <c r="A32" s="34"/>
      <c r="B32" s="31" t="s">
        <v>113</v>
      </c>
      <c r="C32" s="35" t="s">
        <v>114</v>
      </c>
      <c r="D32" s="36">
        <v>0</v>
      </c>
    </row>
    <row r="33" spans="1:4" s="40" customFormat="1" ht="12" customHeight="1">
      <c r="A33" s="34"/>
      <c r="B33" s="31" t="s">
        <v>115</v>
      </c>
      <c r="C33" s="35" t="s">
        <v>116</v>
      </c>
      <c r="D33" s="36">
        <v>0</v>
      </c>
    </row>
    <row r="34" spans="1:4" s="40" customFormat="1" ht="12" customHeight="1" thickBot="1">
      <c r="A34" s="41"/>
      <c r="B34" s="42" t="s">
        <v>117</v>
      </c>
      <c r="C34" s="100" t="s">
        <v>118</v>
      </c>
      <c r="D34" s="43">
        <v>0</v>
      </c>
    </row>
    <row r="35" spans="1:4" s="40" customFormat="1" ht="12" customHeight="1" thickBot="1">
      <c r="A35" s="45" t="s">
        <v>47</v>
      </c>
      <c r="B35" s="46"/>
      <c r="C35" s="46" t="s">
        <v>119</v>
      </c>
      <c r="D35" s="28">
        <f>SUM(D36,D42)</f>
        <v>0</v>
      </c>
    </row>
    <row r="36" spans="1:4" s="40" customFormat="1" ht="12" customHeight="1">
      <c r="A36" s="30"/>
      <c r="B36" s="50" t="s">
        <v>75</v>
      </c>
      <c r="C36" s="101" t="s">
        <v>120</v>
      </c>
      <c r="D36" s="102">
        <f>SUM(D37:D41)</f>
        <v>0</v>
      </c>
    </row>
    <row r="37" spans="1:4" s="40" customFormat="1" ht="12" customHeight="1">
      <c r="A37" s="34"/>
      <c r="B37" s="77" t="s">
        <v>121</v>
      </c>
      <c r="C37" s="103" t="s">
        <v>122</v>
      </c>
      <c r="D37" s="90"/>
    </row>
    <row r="38" spans="1:4" s="40" customFormat="1" ht="12" customHeight="1">
      <c r="A38" s="34"/>
      <c r="B38" s="77" t="s">
        <v>123</v>
      </c>
      <c r="C38" s="103" t="s">
        <v>124</v>
      </c>
      <c r="D38" s="90"/>
    </row>
    <row r="39" spans="1:4" s="40" customFormat="1" ht="12" customHeight="1">
      <c r="A39" s="34"/>
      <c r="B39" s="77" t="s">
        <v>125</v>
      </c>
      <c r="C39" s="103" t="s">
        <v>126</v>
      </c>
      <c r="D39" s="90"/>
    </row>
    <row r="40" spans="1:4" s="40" customFormat="1" ht="12" customHeight="1">
      <c r="A40" s="34"/>
      <c r="B40" s="77" t="s">
        <v>127</v>
      </c>
      <c r="C40" s="103" t="s">
        <v>128</v>
      </c>
      <c r="D40" s="90"/>
    </row>
    <row r="41" spans="1:4" s="40" customFormat="1" ht="12" customHeight="1">
      <c r="A41" s="34"/>
      <c r="B41" s="77" t="s">
        <v>129</v>
      </c>
      <c r="C41" s="103" t="s">
        <v>130</v>
      </c>
      <c r="D41" s="90"/>
    </row>
    <row r="42" spans="1:4" s="40" customFormat="1" ht="12" customHeight="1">
      <c r="A42" s="34"/>
      <c r="B42" s="77" t="s">
        <v>76</v>
      </c>
      <c r="C42" s="104" t="s">
        <v>131</v>
      </c>
      <c r="D42" s="105">
        <f>SUM(D43:D47)</f>
        <v>0</v>
      </c>
    </row>
    <row r="43" spans="1:4" s="40" customFormat="1" ht="12" customHeight="1">
      <c r="A43" s="34"/>
      <c r="B43" s="77" t="s">
        <v>132</v>
      </c>
      <c r="C43" s="103" t="s">
        <v>122</v>
      </c>
      <c r="D43" s="90"/>
    </row>
    <row r="44" spans="1:4" s="40" customFormat="1" ht="12" customHeight="1">
      <c r="A44" s="34"/>
      <c r="B44" s="77" t="s">
        <v>133</v>
      </c>
      <c r="C44" s="103" t="s">
        <v>124</v>
      </c>
      <c r="D44" s="90"/>
    </row>
    <row r="45" spans="1:4" s="40" customFormat="1" ht="12" customHeight="1">
      <c r="A45" s="34"/>
      <c r="B45" s="77" t="s">
        <v>134</v>
      </c>
      <c r="C45" s="103" t="s">
        <v>135</v>
      </c>
      <c r="D45" s="90"/>
    </row>
    <row r="46" spans="1:4" s="40" customFormat="1" ht="12" customHeight="1">
      <c r="A46" s="34"/>
      <c r="B46" s="77" t="s">
        <v>136</v>
      </c>
      <c r="C46" s="103" t="s">
        <v>128</v>
      </c>
      <c r="D46" s="90"/>
    </row>
    <row r="47" spans="1:4" s="40" customFormat="1" ht="12" customHeight="1" thickBot="1">
      <c r="A47" s="53"/>
      <c r="B47" s="54" t="s">
        <v>137</v>
      </c>
      <c r="C47" s="106" t="s">
        <v>138</v>
      </c>
      <c r="D47" s="107"/>
    </row>
    <row r="48" spans="1:4" s="29" customFormat="1" ht="12" customHeight="1" thickBot="1">
      <c r="A48" s="45" t="s">
        <v>49</v>
      </c>
      <c r="B48" s="26"/>
      <c r="C48" s="46" t="s">
        <v>139</v>
      </c>
      <c r="D48" s="28">
        <f>SUM(D49:D51)</f>
        <v>0</v>
      </c>
    </row>
    <row r="49" spans="1:4" s="40" customFormat="1" ht="12" customHeight="1">
      <c r="A49" s="34"/>
      <c r="B49" s="77" t="s">
        <v>140</v>
      </c>
      <c r="C49" s="44" t="s">
        <v>141</v>
      </c>
      <c r="D49" s="90"/>
    </row>
    <row r="50" spans="1:4" s="40" customFormat="1" ht="12" customHeight="1">
      <c r="A50" s="34"/>
      <c r="B50" s="77" t="s">
        <v>142</v>
      </c>
      <c r="C50" s="35" t="s">
        <v>143</v>
      </c>
      <c r="D50" s="90">
        <v>0</v>
      </c>
    </row>
    <row r="51" spans="1:4" s="40" customFormat="1" ht="12" customHeight="1" thickBot="1">
      <c r="A51" s="34"/>
      <c r="B51" s="77" t="s">
        <v>144</v>
      </c>
      <c r="C51" s="108" t="s">
        <v>145</v>
      </c>
      <c r="D51" s="90"/>
    </row>
    <row r="52" spans="1:4" s="40" customFormat="1" ht="12" customHeight="1" thickBot="1">
      <c r="A52" s="19" t="s">
        <v>78</v>
      </c>
      <c r="B52" s="26"/>
      <c r="C52" s="46" t="s">
        <v>146</v>
      </c>
      <c r="D52" s="28">
        <f>SUM(D53:D54)</f>
        <v>0</v>
      </c>
    </row>
    <row r="53" spans="1:4" s="40" customFormat="1" ht="12" customHeight="1">
      <c r="A53" s="109"/>
      <c r="B53" s="77" t="s">
        <v>147</v>
      </c>
      <c r="C53" s="35" t="s">
        <v>148</v>
      </c>
      <c r="D53" s="110"/>
    </row>
    <row r="54" spans="1:4" s="40" customFormat="1" ht="12" customHeight="1" thickBot="1">
      <c r="A54" s="34"/>
      <c r="B54" s="77" t="s">
        <v>149</v>
      </c>
      <c r="C54" s="35" t="s">
        <v>150</v>
      </c>
      <c r="D54" s="90"/>
    </row>
    <row r="55" spans="1:4" s="40" customFormat="1" ht="12" customHeight="1" thickBot="1">
      <c r="A55" s="45" t="s">
        <v>151</v>
      </c>
      <c r="B55" s="78"/>
      <c r="C55" s="111" t="s">
        <v>152</v>
      </c>
      <c r="D55" s="112"/>
    </row>
    <row r="56" spans="1:4" s="29" customFormat="1" ht="12" customHeight="1" thickBot="1">
      <c r="A56" s="113" t="s">
        <v>153</v>
      </c>
      <c r="B56" s="114"/>
      <c r="C56" s="115" t="s">
        <v>154</v>
      </c>
      <c r="D56" s="116">
        <f>+D9+D16+D25+D26+D35+D48+D52+D55</f>
        <v>0</v>
      </c>
    </row>
    <row r="57" spans="1:4" s="29" customFormat="1" ht="12" customHeight="1" thickBot="1">
      <c r="A57" s="19" t="s">
        <v>155</v>
      </c>
      <c r="B57" s="48"/>
      <c r="C57" s="46" t="s">
        <v>156</v>
      </c>
      <c r="D57" s="49">
        <f>+D58+D59</f>
        <v>0</v>
      </c>
    </row>
    <row r="58" spans="1:4" s="29" customFormat="1" ht="12" customHeight="1">
      <c r="A58" s="30"/>
      <c r="B58" s="50" t="s">
        <v>157</v>
      </c>
      <c r="C58" s="51" t="s">
        <v>158</v>
      </c>
      <c r="D58" s="93"/>
    </row>
    <row r="59" spans="1:4" s="29" customFormat="1" ht="12" customHeight="1" thickBot="1">
      <c r="A59" s="53"/>
      <c r="B59" s="54" t="s">
        <v>159</v>
      </c>
      <c r="C59" s="55" t="s">
        <v>160</v>
      </c>
      <c r="D59" s="94">
        <v>0</v>
      </c>
    </row>
    <row r="60" spans="1:4" s="40" customFormat="1" ht="12" customHeight="1" thickBot="1">
      <c r="A60" s="57" t="s">
        <v>161</v>
      </c>
      <c r="B60" s="58"/>
      <c r="C60" s="46" t="s">
        <v>162</v>
      </c>
      <c r="D60" s="28">
        <f>+D61+D62</f>
        <v>0</v>
      </c>
    </row>
    <row r="61" spans="1:4" s="40" customFormat="1" ht="12" customHeight="1">
      <c r="A61" s="117"/>
      <c r="B61" s="118" t="s">
        <v>163</v>
      </c>
      <c r="C61" s="98" t="s">
        <v>164</v>
      </c>
      <c r="D61" s="75">
        <v>0</v>
      </c>
    </row>
    <row r="62" spans="1:4" s="40" customFormat="1" ht="12" customHeight="1" thickBot="1">
      <c r="A62" s="119"/>
      <c r="B62" s="120" t="s">
        <v>165</v>
      </c>
      <c r="C62" s="121" t="s">
        <v>166</v>
      </c>
      <c r="D62" s="43"/>
    </row>
    <row r="63" spans="1:4" s="40" customFormat="1" ht="15" customHeight="1" thickBot="1">
      <c r="A63" s="57" t="s">
        <v>167</v>
      </c>
      <c r="B63" s="59"/>
      <c r="C63" s="60" t="s">
        <v>168</v>
      </c>
      <c r="D63" s="95">
        <f>+D56+D57+D60</f>
        <v>0</v>
      </c>
    </row>
    <row r="64" spans="1:4" s="40" customFormat="1" ht="15" customHeight="1">
      <c r="A64" s="61"/>
      <c r="B64" s="61"/>
      <c r="C64" s="62"/>
      <c r="D64" s="63"/>
    </row>
    <row r="65" spans="1:4" ht="15.75" thickBot="1">
      <c r="A65" s="64"/>
      <c r="B65" s="65"/>
      <c r="C65" s="65"/>
      <c r="D65" s="65"/>
    </row>
    <row r="66" spans="1:4" s="22" customFormat="1" ht="16.5" customHeight="1" thickBot="1">
      <c r="A66" s="66"/>
      <c r="B66" s="67"/>
      <c r="C66" s="68" t="s">
        <v>51</v>
      </c>
      <c r="D66" s="69"/>
    </row>
    <row r="67" spans="1:4" s="72" customFormat="1" ht="12" customHeight="1" thickBot="1">
      <c r="A67" s="45" t="s">
        <v>9</v>
      </c>
      <c r="B67" s="70"/>
      <c r="C67" s="71" t="s">
        <v>52</v>
      </c>
      <c r="D67" s="28">
        <f>SUM(D68:D72)</f>
        <v>0</v>
      </c>
    </row>
    <row r="68" spans="1:4" ht="12" customHeight="1">
      <c r="A68" s="73"/>
      <c r="B68" s="74" t="s">
        <v>11</v>
      </c>
      <c r="C68" s="44" t="s">
        <v>53</v>
      </c>
      <c r="D68" s="110">
        <v>0</v>
      </c>
    </row>
    <row r="69" spans="1:4" ht="12" customHeight="1">
      <c r="A69" s="76"/>
      <c r="B69" s="77" t="s">
        <v>13</v>
      </c>
      <c r="C69" s="35" t="s">
        <v>54</v>
      </c>
      <c r="D69" s="36">
        <v>0</v>
      </c>
    </row>
    <row r="70" spans="1:4" ht="12" customHeight="1">
      <c r="A70" s="76"/>
      <c r="B70" s="77" t="s">
        <v>15</v>
      </c>
      <c r="C70" s="35" t="s">
        <v>55</v>
      </c>
      <c r="D70" s="90">
        <v>0</v>
      </c>
    </row>
    <row r="71" spans="1:4" ht="12" customHeight="1">
      <c r="A71" s="76"/>
      <c r="B71" s="77" t="s">
        <v>17</v>
      </c>
      <c r="C71" s="35" t="s">
        <v>56</v>
      </c>
      <c r="D71" s="90">
        <v>0</v>
      </c>
    </row>
    <row r="72" spans="1:4" ht="12" customHeight="1">
      <c r="A72" s="76"/>
      <c r="B72" s="77" t="s">
        <v>57</v>
      </c>
      <c r="C72" s="35" t="s">
        <v>58</v>
      </c>
      <c r="D72" s="90">
        <v>0</v>
      </c>
    </row>
    <row r="73" spans="1:4" ht="12" customHeight="1">
      <c r="A73" s="76"/>
      <c r="B73" s="77" t="s">
        <v>21</v>
      </c>
      <c r="C73" s="35" t="s">
        <v>169</v>
      </c>
      <c r="D73" s="36">
        <v>0</v>
      </c>
    </row>
    <row r="74" spans="1:4" ht="12" customHeight="1">
      <c r="A74" s="76"/>
      <c r="B74" s="77" t="s">
        <v>23</v>
      </c>
      <c r="C74" s="122" t="s">
        <v>170</v>
      </c>
      <c r="D74" s="90">
        <v>0</v>
      </c>
    </row>
    <row r="75" spans="1:4" ht="12" customHeight="1">
      <c r="A75" s="76"/>
      <c r="B75" s="77" t="s">
        <v>25</v>
      </c>
      <c r="C75" s="122" t="s">
        <v>171</v>
      </c>
      <c r="D75" s="90">
        <v>0</v>
      </c>
    </row>
    <row r="76" spans="1:4" ht="12" customHeight="1">
      <c r="A76" s="76"/>
      <c r="B76" s="77" t="s">
        <v>172</v>
      </c>
      <c r="C76" s="123" t="s">
        <v>173</v>
      </c>
      <c r="D76" s="90">
        <v>0</v>
      </c>
    </row>
    <row r="77" spans="1:4" ht="12" customHeight="1">
      <c r="A77" s="76"/>
      <c r="B77" s="77" t="s">
        <v>174</v>
      </c>
      <c r="C77" s="123" t="s">
        <v>175</v>
      </c>
      <c r="D77" s="90">
        <v>0</v>
      </c>
    </row>
    <row r="78" spans="1:4" ht="12" customHeight="1">
      <c r="A78" s="76"/>
      <c r="B78" s="77" t="s">
        <v>176</v>
      </c>
      <c r="C78" s="123" t="s">
        <v>177</v>
      </c>
      <c r="D78" s="90">
        <v>0</v>
      </c>
    </row>
    <row r="79" spans="1:4" ht="12" customHeight="1">
      <c r="A79" s="76"/>
      <c r="B79" s="77" t="s">
        <v>178</v>
      </c>
      <c r="C79" s="123" t="s">
        <v>179</v>
      </c>
      <c r="D79" s="90">
        <v>0</v>
      </c>
    </row>
    <row r="80" spans="1:4" ht="12" customHeight="1" thickBot="1">
      <c r="A80" s="124"/>
      <c r="B80" s="120" t="s">
        <v>180</v>
      </c>
      <c r="C80" s="125" t="s">
        <v>181</v>
      </c>
      <c r="D80" s="92">
        <v>0</v>
      </c>
    </row>
    <row r="81" spans="1:4" ht="12" customHeight="1" thickBot="1">
      <c r="A81" s="45" t="s">
        <v>27</v>
      </c>
      <c r="B81" s="70"/>
      <c r="C81" s="71" t="s">
        <v>182</v>
      </c>
      <c r="D81" s="28">
        <f>SUM(D82:D88)</f>
        <v>0</v>
      </c>
    </row>
    <row r="82" spans="1:4" s="72" customFormat="1" ht="12" customHeight="1">
      <c r="A82" s="73"/>
      <c r="B82" s="74" t="s">
        <v>29</v>
      </c>
      <c r="C82" s="44" t="s">
        <v>60</v>
      </c>
      <c r="D82" s="75">
        <v>0</v>
      </c>
    </row>
    <row r="83" spans="1:4" ht="12" customHeight="1">
      <c r="A83" s="76"/>
      <c r="B83" s="77" t="s">
        <v>31</v>
      </c>
      <c r="C83" s="35" t="s">
        <v>61</v>
      </c>
      <c r="D83" s="36">
        <v>0</v>
      </c>
    </row>
    <row r="84" spans="1:4" ht="12" customHeight="1">
      <c r="A84" s="76"/>
      <c r="B84" s="77" t="s">
        <v>33</v>
      </c>
      <c r="C84" s="35" t="s">
        <v>183</v>
      </c>
      <c r="D84" s="36">
        <v>0</v>
      </c>
    </row>
    <row r="85" spans="1:4" ht="12" customHeight="1">
      <c r="A85" s="76"/>
      <c r="B85" s="77" t="s">
        <v>35</v>
      </c>
      <c r="C85" s="35" t="s">
        <v>184</v>
      </c>
      <c r="D85" s="36">
        <v>0</v>
      </c>
    </row>
    <row r="86" spans="1:4" ht="12" customHeight="1">
      <c r="A86" s="76"/>
      <c r="B86" s="77" t="s">
        <v>62</v>
      </c>
      <c r="C86" s="35" t="s">
        <v>63</v>
      </c>
      <c r="D86" s="36">
        <v>0</v>
      </c>
    </row>
    <row r="87" spans="1:4" ht="12" customHeight="1">
      <c r="A87" s="76"/>
      <c r="B87" s="77" t="s">
        <v>90</v>
      </c>
      <c r="C87" s="35" t="s">
        <v>185</v>
      </c>
      <c r="D87" s="36">
        <v>0</v>
      </c>
    </row>
    <row r="88" spans="1:4" ht="12" customHeight="1">
      <c r="A88" s="76"/>
      <c r="B88" s="77" t="s">
        <v>64</v>
      </c>
      <c r="C88" s="35" t="s">
        <v>186</v>
      </c>
      <c r="D88" s="36">
        <v>0</v>
      </c>
    </row>
    <row r="89" spans="1:4" s="72" customFormat="1" ht="12" customHeight="1">
      <c r="A89" s="76"/>
      <c r="B89" s="77" t="s">
        <v>187</v>
      </c>
      <c r="C89" s="35" t="s">
        <v>188</v>
      </c>
      <c r="D89" s="36">
        <v>0</v>
      </c>
    </row>
    <row r="90" spans="1:12" ht="12" customHeight="1">
      <c r="A90" s="76"/>
      <c r="B90" s="77" t="s">
        <v>189</v>
      </c>
      <c r="C90" s="122" t="s">
        <v>190</v>
      </c>
      <c r="D90" s="36">
        <v>0</v>
      </c>
      <c r="L90" s="126"/>
    </row>
    <row r="91" spans="1:4" ht="12" customHeight="1">
      <c r="A91" s="76"/>
      <c r="B91" s="77" t="s">
        <v>191</v>
      </c>
      <c r="C91" s="122" t="s">
        <v>192</v>
      </c>
      <c r="D91" s="36">
        <v>0</v>
      </c>
    </row>
    <row r="92" spans="1:4" ht="12" customHeight="1" thickBot="1">
      <c r="A92" s="124"/>
      <c r="B92" s="120" t="s">
        <v>193</v>
      </c>
      <c r="C92" s="127" t="s">
        <v>194</v>
      </c>
      <c r="D92" s="43">
        <v>0</v>
      </c>
    </row>
    <row r="93" spans="1:4" ht="12" customHeight="1" thickBot="1">
      <c r="A93" s="45" t="s">
        <v>37</v>
      </c>
      <c r="B93" s="70"/>
      <c r="C93" s="71" t="s">
        <v>195</v>
      </c>
      <c r="D93" s="47"/>
    </row>
    <row r="94" spans="1:4" s="72" customFormat="1" ht="12" customHeight="1" thickBot="1">
      <c r="A94" s="45" t="s">
        <v>39</v>
      </c>
      <c r="B94" s="70"/>
      <c r="C94" s="71" t="s">
        <v>196</v>
      </c>
      <c r="D94" s="28">
        <f>+D95+D96</f>
        <v>0</v>
      </c>
    </row>
    <row r="95" spans="1:4" s="72" customFormat="1" ht="12" customHeight="1">
      <c r="A95" s="73"/>
      <c r="B95" s="74" t="s">
        <v>197</v>
      </c>
      <c r="C95" s="44" t="s">
        <v>198</v>
      </c>
      <c r="D95" s="110">
        <v>0</v>
      </c>
    </row>
    <row r="96" spans="1:4" s="72" customFormat="1" ht="12" customHeight="1" thickBot="1">
      <c r="A96" s="124"/>
      <c r="B96" s="120" t="s">
        <v>199</v>
      </c>
      <c r="C96" s="100" t="s">
        <v>200</v>
      </c>
      <c r="D96" s="92">
        <v>0</v>
      </c>
    </row>
    <row r="97" spans="1:4" s="72" customFormat="1" ht="12" customHeight="1" thickBot="1">
      <c r="A97" s="45" t="s">
        <v>41</v>
      </c>
      <c r="B97" s="128"/>
      <c r="C97" s="71" t="s">
        <v>201</v>
      </c>
      <c r="D97" s="47"/>
    </row>
    <row r="98" spans="1:4" s="72" customFormat="1" ht="12" customHeight="1" thickBot="1">
      <c r="A98" s="45" t="s">
        <v>47</v>
      </c>
      <c r="B98" s="70"/>
      <c r="C98" s="129" t="s">
        <v>202</v>
      </c>
      <c r="D98" s="130">
        <f>+D67+D81+D93+D94+D97</f>
        <v>0</v>
      </c>
    </row>
    <row r="99" spans="1:4" s="72" customFormat="1" ht="12" customHeight="1" thickBot="1">
      <c r="A99" s="45" t="s">
        <v>49</v>
      </c>
      <c r="B99" s="70"/>
      <c r="C99" s="71" t="s">
        <v>203</v>
      </c>
      <c r="D99" s="28">
        <f>+D100+D101</f>
        <v>0</v>
      </c>
    </row>
    <row r="100" spans="1:4" ht="18" customHeight="1">
      <c r="A100" s="73"/>
      <c r="B100" s="77" t="s">
        <v>204</v>
      </c>
      <c r="C100" s="44" t="s">
        <v>205</v>
      </c>
      <c r="D100" s="110"/>
    </row>
    <row r="101" spans="1:4" ht="12" customHeight="1" thickBot="1">
      <c r="A101" s="124"/>
      <c r="B101" s="120" t="s">
        <v>142</v>
      </c>
      <c r="C101" s="100" t="s">
        <v>206</v>
      </c>
      <c r="D101" s="92">
        <v>0</v>
      </c>
    </row>
    <row r="102" spans="1:4" ht="15" customHeight="1" thickBot="1">
      <c r="A102" s="45" t="s">
        <v>78</v>
      </c>
      <c r="B102" s="78"/>
      <c r="C102" s="79" t="s">
        <v>207</v>
      </c>
      <c r="D102" s="96">
        <f>+D98+D99</f>
        <v>0</v>
      </c>
    </row>
    <row r="103" spans="1:4" ht="15.75" thickBot="1">
      <c r="A103" s="80"/>
      <c r="B103" s="81"/>
      <c r="C103" s="81"/>
      <c r="D103" s="81"/>
    </row>
    <row r="104" spans="1:4" ht="15" customHeight="1" thickBot="1">
      <c r="A104" s="82" t="s">
        <v>68</v>
      </c>
      <c r="B104" s="83"/>
      <c r="C104" s="84"/>
      <c r="D104" s="85">
        <v>0</v>
      </c>
    </row>
    <row r="105" spans="1:4" ht="14.25" customHeight="1" thickBot="1">
      <c r="A105" s="82" t="s">
        <v>69</v>
      </c>
      <c r="B105" s="83"/>
      <c r="C105" s="84"/>
      <c r="D105" s="86">
        <v>0</v>
      </c>
    </row>
  </sheetData>
  <sheetProtection/>
  <mergeCells count="4">
    <mergeCell ref="A2:B2"/>
    <mergeCell ref="A5:B5"/>
    <mergeCell ref="C2:D2"/>
    <mergeCell ref="C3:D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Páty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Páty</dc:creator>
  <cp:keywords/>
  <dc:description/>
  <cp:lastModifiedBy>Éva</cp:lastModifiedBy>
  <cp:lastPrinted>2014-04-29T13:02:05Z</cp:lastPrinted>
  <dcterms:created xsi:type="dcterms:W3CDTF">2012-02-01T09:49:48Z</dcterms:created>
  <dcterms:modified xsi:type="dcterms:W3CDTF">2014-04-29T13:02:08Z</dcterms:modified>
  <cp:category/>
  <cp:version/>
  <cp:contentType/>
  <cp:contentStatus/>
</cp:coreProperties>
</file>