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12" activeTab="16"/>
  </bookViews>
  <sheets>
    <sheet name="I.Kiemelt rovatrend" sheetId="1" r:id="rId1"/>
    <sheet name="1.Bevételek" sheetId="2" r:id="rId2"/>
    <sheet name="1.1.m. MŰk. bev. önkorm. " sheetId="3" r:id="rId3"/>
    <sheet name="1.2.m Működési bevétel KÖH" sheetId="4" r:id="rId4"/>
    <sheet name="1.3.m. Működési bevétel óvoda" sheetId="5" r:id="rId5"/>
    <sheet name="1.4.m. Finansz. bev. önkorm." sheetId="6" r:id="rId6"/>
    <sheet name="1.5.m.Finansz. bev. KÖH. " sheetId="7" r:id="rId7"/>
    <sheet name="1.6.m.Finansz. bev. óvod." sheetId="8" r:id="rId8"/>
    <sheet name="2.Kiadások" sheetId="9" r:id="rId9"/>
    <sheet name="2.1.m. Műk. kiad. önkorm." sheetId="10" r:id="rId10"/>
    <sheet name="2.2.m. Működési kiad. KÖH." sheetId="11" r:id="rId11"/>
    <sheet name="2.3.m. Működési kiad. óvoda." sheetId="12" r:id="rId12"/>
    <sheet name="2.4.m.Finansz. kiad.önkorm." sheetId="13" r:id="rId13"/>
    <sheet name="3. létszám" sheetId="14" r:id="rId14"/>
    <sheet name="4. beruházások felújítások" sheetId="15" r:id="rId15"/>
    <sheet name="4.1.Beruházások" sheetId="16" r:id="rId16"/>
    <sheet name="5. tartalékok" sheetId="17" r:id="rId17"/>
    <sheet name="6. stabilitási 1" sheetId="18" r:id="rId18"/>
    <sheet name="7. stabilitási " sheetId="19" r:id="rId19"/>
    <sheet name="8.EU projektek" sheetId="20" r:id="rId20"/>
    <sheet name="9. finanszirozási kiad. bev." sheetId="21" r:id="rId21"/>
    <sheet name="10.finanszírozás" sheetId="22" r:id="rId22"/>
    <sheet name="11.szociális kiadások" sheetId="23" r:id="rId23"/>
    <sheet name="12. átadott" sheetId="24" r:id="rId24"/>
    <sheet name="13. Átadott pénzeszk ,szoc ju " sheetId="25" r:id="rId25"/>
    <sheet name="14.átvett" sheetId="26" r:id="rId26"/>
    <sheet name="15. helyi adók" sheetId="27" r:id="rId27"/>
    <sheet name="16.MÉRLEG." sheetId="28" r:id="rId28"/>
    <sheet name="17.EI FELH. TERV önk." sheetId="29" r:id="rId29"/>
    <sheet name="18.EI FELH. TERV óvoda" sheetId="30" r:id="rId30"/>
    <sheet name="19.EI FELH. TERV KÖH" sheetId="31" r:id="rId31"/>
    <sheet name="20.TÖBB ÉVES" sheetId="32" r:id="rId32"/>
    <sheet name="21. KÖZVETETT" sheetId="33" r:id="rId33"/>
    <sheet name="22.GÖRDÜLŐ kiadások teljes" sheetId="34" r:id="rId34"/>
    <sheet name="23.GÖRDÜLŐ bevételek teljes" sheetId="35" r:id="rId35"/>
    <sheet name="24.GÖRDÜLŐ" sheetId="36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6">'[4]flag_1'!#REF!</definedName>
    <definedName name="FGL" localSheetId="1">'[4]flag_1'!#REF!</definedName>
    <definedName name="FGL">'[4]flag_1'!#REF!</definedName>
    <definedName name="fgl1" localSheetId="6">'[4]flag_1'!#REF!</definedName>
    <definedName name="fgl1" localSheetId="1">'[4]flag_1'!#REF!</definedName>
    <definedName name="fgl1">'[4]flag_1'!#REF!</definedName>
    <definedName name="FLAG" localSheetId="6">'[4]flag_1'!#REF!</definedName>
    <definedName name="FLAG" localSheetId="1">'[4]flag_1'!#REF!</definedName>
    <definedName name="FLAG">'[4]flag_1'!#REF!</definedName>
    <definedName name="flag1" localSheetId="6">'[4]flag_1'!#REF!</definedName>
    <definedName name="flag1" localSheetId="1">'[4]flag_1'!#REF!</definedName>
    <definedName name="flag1">'[4]flag_1'!#REF!</definedName>
    <definedName name="foot_4_place" localSheetId="18">'7. stabilitási '!$A$18</definedName>
    <definedName name="foot_5_place" localSheetId="18">'7. stabilitási '!#REF!</definedName>
    <definedName name="foot_53_place" localSheetId="18">'7. stabilitási 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6">'[4]flag_1'!#REF!</definedName>
    <definedName name="KSZ1" localSheetId="1">'[4]flag_1'!#REF!</definedName>
    <definedName name="KSZ1">'[4]flag_1'!#REF!</definedName>
    <definedName name="ksz11" localSheetId="6">'[4]flag_1'!#REF!</definedName>
    <definedName name="ksz11" localSheetId="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2">'1.1.m. MŰk. bev. önkorm. '!$A:$B</definedName>
    <definedName name="_xlnm.Print_Titles" localSheetId="9">'2.1.m. Műk. kiad. önkorm.'!$A:$B,'2.1.m. Műk. kiad. önkorm.'!$5:$5</definedName>
    <definedName name="_xlnm.Print_Titles" localSheetId="11">'2.3.m. Működési kiad. óvoda.'!$6:$6</definedName>
    <definedName name="_xlnm.Print_Titles" localSheetId="8">'2.Kiadások'!$5:$5</definedName>
    <definedName name="_xlnm.Print_Area" localSheetId="1">'1.Bevételek'!$A$1:$M$95</definedName>
    <definedName name="_xlnm.Print_Area" localSheetId="21">'10.finanszírozás'!$A$1:$E$9</definedName>
    <definedName name="_xlnm.Print_Area" localSheetId="22">'11.szociális kiadások'!$A$1:$C$39</definedName>
    <definedName name="_xlnm.Print_Area" localSheetId="23">'12. átadott'!$A$1:$C$117</definedName>
    <definedName name="_xlnm.Print_Area" localSheetId="24">'13. Átadott pénzeszk ,szoc ju '!$A$1:$F$46</definedName>
    <definedName name="_xlnm.Print_Area" localSheetId="25">'14.átvett'!$A$1:$C$116</definedName>
    <definedName name="_xlnm.Print_Area" localSheetId="27">'16.MÉRLEG.'!$A$1:$E$154</definedName>
    <definedName name="_xlnm.Print_Area" localSheetId="28">'17.EI FELH. TERV önk.'!$A$1:$O$216</definedName>
    <definedName name="_xlnm.Print_Area" localSheetId="29">'18.EI FELH. TERV óvoda'!$A$1:$O$216</definedName>
    <definedName name="_xlnm.Print_Area" localSheetId="30">'19.EI FELH. TERV KÖH'!$A$1:$O$216</definedName>
    <definedName name="_xlnm.Print_Area" localSheetId="8">'2.Kiadások'!$A$1:$M$123</definedName>
    <definedName name="_xlnm.Print_Area" localSheetId="31">'20.TÖBB ÉVES'!$A$1:$I$31</definedName>
    <definedName name="_xlnm.Print_Area" localSheetId="32">'21. KÖZVETETT'!$A$1:$E$34</definedName>
    <definedName name="_xlnm.Print_Area" localSheetId="33">'22.GÖRDÜLŐ kiadások teljes'!$A$2:$F$124</definedName>
    <definedName name="_xlnm.Print_Area" localSheetId="34">'23.GÖRDÜLŐ bevételek teljes'!$A$2:$F$96</definedName>
    <definedName name="_xlnm.Print_Area" localSheetId="35">'24.GÖRDÜLŐ'!$A$1:$F$27</definedName>
    <definedName name="_xlnm.Print_Area" localSheetId="13">'3. létszám'!$A$1:$E$33</definedName>
    <definedName name="_xlnm.Print_Area" localSheetId="14">'4. beruházások felújítások'!$A$1:$F$22</definedName>
    <definedName name="_xlnm.Print_Area" localSheetId="16">'5. tartalékok'!$A$1:$H$16</definedName>
    <definedName name="_xlnm.Print_Area" localSheetId="17">'6. stabilitási 1'!$A$1:$J$53</definedName>
    <definedName name="_xlnm.Print_Area" localSheetId="18">'7. stabilitási '!$A$1:$H$38</definedName>
    <definedName name="_xlnm.Print_Area" localSheetId="19">'8.EU projektek'!$A$1:$B$43</definedName>
    <definedName name="_xlnm.Print_Area" localSheetId="20">'9. finanszirozási kiad. bev.'!$A$1:$D$70</definedName>
    <definedName name="_xlnm.Print_Area" localSheetId="0">'I.Kiemelt rovatrend'!$A$1:$E$29</definedName>
    <definedName name="pr10" localSheetId="18">'7. stabilitási '!#REF!</definedName>
    <definedName name="pr11" localSheetId="18">'7. stabilitási '!#REF!</definedName>
    <definedName name="pr12" localSheetId="18">'7. stabilitási '!#REF!</definedName>
    <definedName name="pr21" localSheetId="17">'6. stabilitási 1'!$A$56</definedName>
    <definedName name="pr22" localSheetId="17">'6. stabilitási 1'!#REF!</definedName>
    <definedName name="pr232" localSheetId="27">'16.MÉRLEG.'!#REF!</definedName>
    <definedName name="pr232" localSheetId="31">'20.TÖBB ÉVES'!$A$16</definedName>
    <definedName name="pr232" localSheetId="32">'21. KÖZVETETT'!$A$10</definedName>
    <definedName name="pr232" localSheetId="35">'24.GÖRDÜLŐ'!#REF!</definedName>
    <definedName name="pr233" localSheetId="27">'16.MÉRLEG.'!#REF!</definedName>
    <definedName name="pr233" localSheetId="31">'20.TÖBB ÉVES'!$A$17</definedName>
    <definedName name="pr233" localSheetId="32">'21. KÖZVETETT'!$A$15</definedName>
    <definedName name="pr233" localSheetId="35">'24.GÖRDÜLŐ'!#REF!</definedName>
    <definedName name="pr234" localSheetId="27">'16.MÉRLEG.'!#REF!</definedName>
    <definedName name="pr234" localSheetId="31">'20.TÖBB ÉVES'!$A$18</definedName>
    <definedName name="pr234" localSheetId="32">'21. KÖZVETETT'!$A$23</definedName>
    <definedName name="pr234" localSheetId="35">'24.GÖRDÜLŐ'!#REF!</definedName>
    <definedName name="pr235" localSheetId="27">'16.MÉRLEG.'!#REF!</definedName>
    <definedName name="pr235" localSheetId="31">'20.TÖBB ÉVES'!$A$19</definedName>
    <definedName name="pr235" localSheetId="32">'21. KÖZVETETT'!$A$28</definedName>
    <definedName name="pr235" localSheetId="35">'24.GÖRDÜLŐ'!#REF!</definedName>
    <definedName name="pr236" localSheetId="27">'16.MÉRLEG.'!#REF!</definedName>
    <definedName name="pr236" localSheetId="31">'20.TÖBB ÉVES'!$A$20</definedName>
    <definedName name="pr236" localSheetId="32">'21. KÖZVETETT'!$A$33</definedName>
    <definedName name="pr236" localSheetId="35">'24.GÖRDÜLŐ'!#REF!</definedName>
    <definedName name="pr24" localSheetId="17">'6. stabilitási 1'!$A$58</definedName>
    <definedName name="pr25" localSheetId="17">'6. stabilitási 1'!$A$59</definedName>
    <definedName name="pr26" localSheetId="17">'6. stabilitási 1'!$A$60</definedName>
    <definedName name="pr27" localSheetId="17">'6. stabilitási 1'!$A$61</definedName>
    <definedName name="pr28" localSheetId="17">'6. stabilitási 1'!$A$62</definedName>
    <definedName name="pr312" localSheetId="27">'16.MÉRLEG.'!#REF!</definedName>
    <definedName name="pr312" localSheetId="31">'20.TÖBB ÉVES'!$A$7</definedName>
    <definedName name="pr312" localSheetId="32">'21. KÖZVETETT'!#REF!</definedName>
    <definedName name="pr312" localSheetId="35">'24.GÖRDÜLŐ'!#REF!</definedName>
    <definedName name="pr313" localSheetId="27">'16.MÉRLEG.'!#REF!</definedName>
    <definedName name="pr313" localSheetId="31">'20.TÖBB ÉVES'!$A$2</definedName>
    <definedName name="pr313" localSheetId="32">'21. KÖZVETETT'!#REF!</definedName>
    <definedName name="pr313" localSheetId="35">'24.GÖRDÜLŐ'!#REF!</definedName>
    <definedName name="pr314" localSheetId="27">'16.MÉRLEG.'!#REF!</definedName>
    <definedName name="pr314" localSheetId="31">'20.TÖBB ÉVES'!$A$9</definedName>
    <definedName name="pr314" localSheetId="32">'21. KÖZVETETT'!$A$2</definedName>
    <definedName name="pr314" localSheetId="35">'24.GÖRDÜLŐ'!#REF!</definedName>
    <definedName name="pr315" localSheetId="27">'16.MÉRLEG.'!#REF!</definedName>
    <definedName name="pr315" localSheetId="31">'20.TÖBB ÉVES'!$A$10</definedName>
    <definedName name="pr315" localSheetId="32">'21. KÖZVETETT'!#REF!</definedName>
    <definedName name="pr315" localSheetId="35">'24.GÖRDÜLŐ'!#REF!</definedName>
    <definedName name="pr347" localSheetId="35">'24.GÖRDÜLŐ'!#REF!</definedName>
    <definedName name="pr348" localSheetId="35">'24.GÖRDÜLŐ'!#REF!</definedName>
    <definedName name="pr349" localSheetId="35">'24.GÖRDÜLŐ'!#REF!</definedName>
    <definedName name="pr395" localSheetId="35">'24.GÖRDÜLŐ'!$A$31</definedName>
    <definedName name="pr396" localSheetId="35">'24.GÖRDÜLŐ'!$A$32</definedName>
    <definedName name="pr397" localSheetId="35">'24.GÖRDÜLŐ'!$A$33</definedName>
    <definedName name="pr7" localSheetId="18">'7. stabilitási '!#REF!</definedName>
    <definedName name="pr8" localSheetId="18">'7. stabilitási '!#REF!</definedName>
    <definedName name="pr9" localSheetId="18">'7. stabilitási 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<sst xmlns="http://schemas.openxmlformats.org/spreadsheetml/2006/main" count="3951" uniqueCount="951">
  <si>
    <t>MINDÖSSZESEN</t>
  </si>
  <si>
    <t>ÖSSZESEN</t>
  </si>
  <si>
    <t>Rovat-
szám</t>
  </si>
  <si>
    <t>Összesen</t>
  </si>
  <si>
    <t>Felújítások összesen:</t>
  </si>
  <si>
    <t>KÖLTSÉGVETÉSI ENGEDÉLYEZETT LÉTSZÁMKERETBE NEM TARTOZÓ FOGLALKOZTATOTTAK LÉTSZÁMA AZ IDŐSZAK VÉGÉN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</si>
  <si>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</si>
  <si>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</si>
  <si>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</si>
  <si>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</si>
  <si>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</si>
  <si>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</si>
  <si>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</si>
  <si>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</si>
  <si>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</si>
  <si>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</si>
  <si>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</si>
  <si>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</si>
  <si>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</si>
  <si>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</si>
  <si>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</si>
  <si>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</si>
  <si>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</si>
  <si>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</si>
  <si>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</si>
  <si>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</si>
  <si>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</si>
  <si>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</si>
  <si>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</si>
  <si>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</si>
  <si>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</si>
  <si>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</si>
  <si>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</si>
  <si>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</si>
  <si>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</si>
  <si>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</si>
  <si>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</si>
  <si>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</si>
  <si>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</si>
  <si>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</si>
  <si>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</si>
  <si>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</si>
  <si>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</si>
  <si>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</si>
  <si>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</si>
  <si>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</si>
  <si>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</si>
  <si>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</si>
  <si>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</si>
  <si>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</si>
  <si>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</si>
  <si>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</si>
  <si>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</si>
  <si>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</si>
  <si>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</si>
  <si>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</si>
  <si>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</si>
  <si>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</si>
  <si>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</si>
  <si>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</si>
  <si>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</si>
  <si>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</si>
  <si>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</si>
  <si>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</si>
  <si>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</si>
  <si>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</si>
  <si>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</si>
  <si>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</si>
  <si>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</si>
  <si>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</si>
  <si>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</si>
  <si>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</si>
  <si>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</si>
  <si>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</si>
  <si>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</si>
  <si>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</si>
  <si>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</si>
  <si>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</si>
  <si>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</si>
  <si>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</si>
  <si>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</si>
  <si>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</si>
  <si>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</si>
  <si>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</si>
  <si>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</si>
  <si>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</si>
  <si>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</si>
  <si>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</si>
  <si>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</si>
  <si>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</si>
  <si>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</si>
  <si>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</si>
  <si>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</si>
  <si>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</si>
  <si>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</si>
  <si>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</si>
  <si>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</si>
  <si>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</si>
  <si>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</si>
  <si>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</si>
  <si>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</si>
  <si>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</si>
  <si>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</si>
  <si>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</si>
  <si>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</si>
  <si>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</si>
  <si>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</si>
  <si>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</si>
  <si>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</si>
  <si>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</si>
  <si>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</si>
  <si>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</si>
  <si>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</si>
  <si>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</si>
  <si>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</si>
  <si>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</si>
  <si>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</si>
  <si>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</si>
  <si>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</si>
  <si>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</si>
  <si>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</si>
  <si>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</si>
  <si>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</si>
  <si>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</si>
  <si>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</si>
  <si>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</si>
  <si>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</si>
  <si>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</si>
  <si>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</si>
  <si>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</si>
  <si>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</si>
  <si>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</si>
  <si>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</si>
  <si>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</si>
  <si>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</si>
  <si>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</si>
  <si>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</si>
  <si>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</si>
  <si>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</si>
  <si>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</si>
  <si>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</si>
  <si>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</si>
  <si>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</si>
  <si>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</si>
  <si>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</si>
  <si>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</si>
  <si>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</si>
  <si>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</si>
  <si>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</si>
  <si>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</si>
  <si>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</si>
  <si>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</si>
  <si>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</si>
  <si>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</si>
  <si>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</si>
  <si>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</si>
  <si>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</si>
  <si>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</si>
  <si>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</si>
  <si>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</si>
  <si>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</si>
  <si>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</si>
  <si>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</si>
  <si>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</si>
  <si>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</si>
  <si>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</si>
  <si>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</si>
  <si>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</si>
  <si>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</si>
  <si>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</si>
  <si>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</si>
  <si>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</si>
  <si>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</si>
  <si>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</si>
  <si>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</si>
  <si>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</si>
  <si>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</si>
  <si>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</si>
  <si>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</si>
  <si>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</si>
  <si>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</si>
  <si>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</si>
  <si>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</si>
  <si>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</si>
  <si>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</si>
  <si>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</si>
  <si>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</si>
  <si>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</si>
  <si>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</si>
  <si>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</si>
  <si>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</si>
  <si>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</si>
  <si>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</si>
  <si>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</si>
  <si>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</si>
  <si>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</si>
  <si>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</si>
  <si>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</si>
  <si>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</si>
  <si>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</si>
  <si>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</si>
  <si>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</si>
  <si>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</si>
  <si>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</si>
  <si>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</si>
  <si>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</si>
  <si>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</si>
  <si>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</si>
  <si>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</si>
  <si>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</si>
  <si>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</si>
  <si>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</si>
  <si>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</si>
  <si>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</si>
  <si>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</si>
  <si>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</si>
  <si>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</si>
  <si>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</si>
  <si>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</si>
  <si>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</si>
  <si>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</si>
  <si>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</si>
  <si>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</si>
  <si>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</si>
  <si>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</si>
  <si>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</si>
  <si>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</si>
  <si>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</si>
  <si>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</si>
  <si>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</si>
  <si>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</si>
  <si>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</si>
  <si>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</si>
  <si>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</si>
  <si>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</si>
  <si>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</si>
  <si>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</si>
  <si>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</si>
  <si>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</si>
  <si>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</si>
  <si>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</si>
  <si>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</si>
  <si>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</si>
  <si>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</si>
  <si>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</si>
  <si>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</si>
  <si>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</si>
  <si>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</si>
  <si>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</si>
  <si>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</si>
  <si>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</si>
  <si>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</si>
  <si>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</si>
  <si>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</si>
  <si>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</si>
  <si>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</si>
  <si>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</si>
  <si>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</si>
  <si>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</si>
  <si>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</si>
  <si>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</si>
  <si>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</si>
  <si>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</si>
  <si>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</si>
  <si>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</si>
  <si>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</si>
  <si>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</si>
  <si>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</si>
  <si>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</si>
  <si>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</si>
  <si>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</si>
  <si>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</si>
  <si>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</si>
  <si>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</si>
  <si>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</si>
  <si>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</si>
  <si>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</si>
  <si>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</si>
  <si>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</si>
  <si>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</si>
  <si>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</si>
  <si>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</si>
  <si>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</si>
  <si>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</si>
  <si>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</si>
  <si>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</si>
  <si>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</si>
  <si>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</si>
  <si>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</si>
  <si>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</si>
  <si>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</si>
  <si>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</si>
  <si>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</si>
  <si>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</si>
  <si>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</si>
  <si>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</si>
  <si>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</si>
  <si>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</si>
  <si>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</si>
  <si>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</si>
  <si>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</si>
  <si>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</si>
  <si>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</si>
  <si>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</si>
  <si>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</si>
  <si>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</si>
  <si>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</si>
  <si>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</si>
  <si>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</si>
  <si>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</si>
  <si>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</si>
  <si>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</si>
  <si>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</si>
  <si>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</si>
  <si>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</si>
  <si>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</si>
  <si>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</si>
  <si>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</si>
  <si>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</si>
  <si>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</si>
  <si>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</si>
  <si>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</si>
  <si>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</si>
  <si>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</si>
  <si>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</si>
  <si>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</si>
  <si>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</si>
  <si>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</si>
  <si>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</si>
  <si>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</si>
  <si>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</si>
  <si>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</si>
  <si>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</si>
  <si>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</si>
  <si>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</si>
  <si>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</si>
  <si>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</si>
  <si>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</si>
  <si>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</si>
  <si>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</si>
  <si>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</si>
  <si>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</si>
  <si>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</si>
  <si>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</si>
  <si>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</si>
  <si>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</si>
  <si>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</si>
  <si>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</si>
  <si>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</si>
  <si>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</si>
  <si>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</si>
  <si>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</si>
  <si>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</si>
  <si>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</si>
  <si>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</si>
  <si>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</si>
  <si>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</si>
  <si>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</si>
  <si>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</si>
  <si>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</si>
  <si>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</si>
  <si>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</si>
  <si>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</si>
  <si>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</si>
  <si>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</si>
  <si>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</si>
  <si>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</si>
  <si>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</si>
  <si>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</si>
  <si>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</si>
  <si>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</si>
  <si>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</si>
  <si>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</si>
  <si>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</si>
  <si>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</si>
  <si>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</si>
  <si>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</si>
  <si>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</si>
  <si>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</si>
  <si>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</si>
  <si>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</si>
  <si>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</si>
  <si>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</si>
  <si>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</si>
  <si>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</si>
  <si>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</si>
  <si>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</si>
  <si>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</si>
  <si>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</si>
  <si>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</si>
  <si>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</si>
  <si>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</si>
  <si>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</si>
  <si>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</si>
  <si>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</si>
  <si>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</si>
  <si>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</si>
  <si>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</si>
  <si>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</si>
  <si>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</si>
  <si>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</si>
  <si>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</si>
  <si>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</si>
  <si>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</si>
  <si>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</si>
  <si>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</si>
  <si>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</si>
  <si>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</si>
  <si>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</si>
  <si>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</si>
  <si>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</si>
  <si>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</si>
  <si>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</si>
  <si>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</si>
  <si>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</si>
  <si>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</si>
  <si>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</si>
  <si>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</si>
  <si>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</si>
  <si>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</si>
  <si>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</si>
  <si>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</si>
  <si>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</si>
  <si>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</si>
  <si>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</si>
  <si>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</si>
  <si>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</si>
  <si>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</si>
  <si>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</si>
  <si>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</si>
  <si>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</si>
  <si>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</si>
  <si>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</si>
  <si>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</si>
  <si>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</si>
  <si>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</si>
  <si>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</si>
  <si>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</si>
  <si>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</si>
  <si>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</si>
  <si>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</si>
  <si>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</si>
  <si>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</si>
  <si>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</si>
  <si>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</si>
  <si>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</si>
  <si>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</si>
  <si>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</si>
  <si>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</si>
  <si>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</si>
  <si>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</si>
  <si>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</si>
  <si>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</si>
  <si>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</si>
  <si>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</si>
  <si>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</si>
  <si>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</si>
  <si>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</si>
  <si>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</si>
  <si>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</si>
  <si>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</si>
  <si>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</si>
  <si>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</si>
  <si>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</si>
  <si>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</si>
  <si>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</si>
  <si>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>ÖNKORMÁNYZAT</t>
  </si>
  <si>
    <t>NEFELEJCS ÓVODA ÖSSZESEN</t>
  </si>
  <si>
    <t xml:space="preserve">állami (államigazgatási) feladatok </t>
  </si>
  <si>
    <t>KÖZÖS HIVATAL ÖSSZESEN</t>
  </si>
  <si>
    <t>költségvetési egyenleg  MŰKÖDÉSI</t>
  </si>
  <si>
    <t>költségvetési egyenleg FELHALMOZÁSI</t>
  </si>
  <si>
    <t>Bevételek kormányzati funkciónként (E Ft)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</si>
  <si>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</si>
  <si>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</si>
  <si>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</si>
  <si>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</si>
  <si>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</si>
  <si>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</si>
  <si>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</si>
  <si>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</si>
  <si>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</si>
  <si>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</si>
  <si>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</si>
  <si>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</si>
  <si>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</si>
  <si>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074032 Ifjúság-egészségügyi gondozás</t>
  </si>
  <si>
    <t>081030 Sportlétesítmények, edzőtáborok működtetése és fejlesztése</t>
  </si>
  <si>
    <t>082091 Közművelődés – közösségi és társadalmi részvétel fejlesztése</t>
  </si>
  <si>
    <t>101150 Betegséggel kapcsolatos pénzbeli ellátások, támogatások</t>
  </si>
  <si>
    <t>104030 Gyermekek napközbeni ellátása</t>
  </si>
  <si>
    <t>107051 Szociális étkeztetés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</si>
  <si>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</si>
  <si>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</si>
  <si>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</si>
  <si>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</si>
  <si>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</si>
  <si>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</si>
  <si>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ÖNKORMÁNYZAT ÖSSZESEN</t>
  </si>
  <si>
    <t xml:space="preserve">NEFELEJCS ÓVODA </t>
  </si>
  <si>
    <t>KÖZÖS HIVATAL  ÖSSZESEN</t>
  </si>
  <si>
    <t xml:space="preserve"> ÖSSZESEN</t>
  </si>
  <si>
    <t>Működési költségvetés előirányzat csoport</t>
  </si>
  <si>
    <t xml:space="preserve">Felhalmozási költségvetés előirányzat csoport </t>
  </si>
  <si>
    <t>Kiadások kormányzati funkciónként (E Ft)</t>
  </si>
  <si>
    <t>084031 Civil szervezetek működési támogatása</t>
  </si>
  <si>
    <t>091220 Köznevelési intézmény 1–4. évfolyamán tanulók nevelésével, oktatásával összefüggő működtetési feladatok</t>
  </si>
  <si>
    <t>092120 Köznevelési intézmény 5–8. évfolyamán tanulók nevelésével, oktatásával összefüggő működtetési feladatok</t>
  </si>
  <si>
    <t>094260 Hallgatói és oktatói ösztöndíjak, egyéb juttatások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</si>
  <si>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</si>
  <si>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</si>
  <si>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</si>
  <si>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</si>
  <si>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</si>
  <si>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</si>
  <si>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</si>
  <si>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</si>
  <si>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</si>
  <si>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</si>
  <si>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</si>
  <si>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Sopronkövesd Község Önkormányzatának tervezett egyéb működési kiadásai és pénzeszköz átadásai</t>
  </si>
  <si>
    <t xml:space="preserve"> Ezer forintban !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</si>
  <si>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</si>
  <si>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</si>
  <si>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</si>
  <si>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</si>
  <si>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</si>
  <si>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</si>
  <si>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BURSA támogatás</t>
  </si>
  <si>
    <t>Napnyugat Turisztikai Egyesület tagdíj</t>
  </si>
  <si>
    <t>Egyéb pénzeszköz átadások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</si>
  <si>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</si>
  <si>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</si>
  <si>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</si>
  <si>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</si>
  <si>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</si>
  <si>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Utánpótlás SE.</t>
  </si>
  <si>
    <t>Sportegyesület támogatása</t>
  </si>
  <si>
    <t>Vöröskereszt támogatása</t>
  </si>
  <si>
    <t>Sopronkövesd Fejlődéséért Egyesület</t>
  </si>
  <si>
    <t>Modellező Egyesület</t>
  </si>
  <si>
    <t>Ellátottak pénzbeli juttatásai</t>
  </si>
  <si>
    <t>Önmormányzati rendeletben meghat. juttatás:</t>
  </si>
  <si>
    <t>Letelepedési támogatás</t>
  </si>
  <si>
    <t>Újszülött támogatás</t>
  </si>
  <si>
    <t>Kiküldetések, reklám- és propagandakiadások (=36+37)</t>
  </si>
  <si>
    <t>011220 Adó-, vám- és jövedéki igazgatás</t>
  </si>
  <si>
    <t>Sorszám</t>
  </si>
  <si>
    <t>091110 Óvodai nevelés, ellátás szakmai feladatai</t>
  </si>
  <si>
    <t>Költségvetési engedélyezett létszámkeret (álláshely) (fő) KÖZÖS ÖNKORMÁNYZATI HIVATAL</t>
  </si>
  <si>
    <t>2.4. melléklet</t>
  </si>
  <si>
    <t xml:space="preserve">Költségvetési engedélyezett létszámkeret (álláshely) (fő) NEFELEJCS ÓVODA </t>
  </si>
  <si>
    <t>1. melléklet</t>
  </si>
  <si>
    <t>I. melléklet.</t>
  </si>
  <si>
    <t>3. melléklet</t>
  </si>
  <si>
    <t>2.2 melléklet</t>
  </si>
  <si>
    <t>Költségvetési kiadások (=19+20+45+54+71+79+84+94)</t>
  </si>
  <si>
    <t>1.2. melléklet</t>
  </si>
  <si>
    <t>Költségvetési bevételek (=13+19+33+49+55+61+67)</t>
  </si>
  <si>
    <t>Belföldi finanszírozás bevételei (=04+09+12+…+17+20)</t>
  </si>
  <si>
    <t>Finanszírozási bevételek (=21+27+28+29)</t>
  </si>
  <si>
    <t>1.3. melléklet</t>
  </si>
  <si>
    <t>096015 Gyermekétkeztetés köznevelési intézményben</t>
  </si>
  <si>
    <t>Működési bevételek (=34+…+40+43+46+...+48)</t>
  </si>
  <si>
    <t>Sopronkövesd község  Önkormányzatánka 2016. évi költségvetése</t>
  </si>
  <si>
    <t>Sopronkövesd község  Önkormányzatának 2016. évi költségvetése</t>
  </si>
  <si>
    <t>Sopronkövesdi Közöa Önkormányzati Hivatal 2016. évi költségvetése</t>
  </si>
  <si>
    <t xml:space="preserve"> Sopronkövesd Községi Önkormányzat 2016. évi költségvetése</t>
  </si>
  <si>
    <t>Sopronkövesd község Önkormányzatának,   Nefelejcs Óvodának és Sopronkövesdi Közös Önkormányzat Hivatal  a 2016. évi költségvetése</t>
  </si>
  <si>
    <t>Sopronkövesdi Közös Önkormányzati Hivatal  2016. évi költségvetése</t>
  </si>
  <si>
    <t>Sopronkövesdi Nefelejcs Óvoda  2016. évi költségvetése</t>
  </si>
  <si>
    <t>1.5. melléklet</t>
  </si>
  <si>
    <t>Beruházások (=72+…+78)</t>
  </si>
  <si>
    <t>091140 Óvodai nevelés, ellátás működtetési feladatai</t>
  </si>
  <si>
    <t>2.3. melléklet</t>
  </si>
  <si>
    <t>2. melléklet</t>
  </si>
  <si>
    <t>041233 Hosszabb időtartamú közfoglalkoztatás</t>
  </si>
  <si>
    <t>072312 Fogorvosi ügyeleti ellátás</t>
  </si>
  <si>
    <t>900020 Önkormányzatok funkcióira nem sorolható bevételei államháztartáson kívülről</t>
  </si>
  <si>
    <t>Egyéb működési célú kiadások (=55+59+…+70)</t>
  </si>
  <si>
    <t>Felújítások (=80+...+83)</t>
  </si>
  <si>
    <t>2.1. melléklet</t>
  </si>
  <si>
    <t>Felhalmozási célú átvett pénzeszközök (=62+…+66)</t>
  </si>
  <si>
    <t>Működési célú átvett pénzeszközök (=56+…+60)</t>
  </si>
  <si>
    <t>Felhalmozási bevételek (=50+…+54)</t>
  </si>
  <si>
    <t>Készletértékesítés ellenértéke</t>
  </si>
  <si>
    <t>Települési önkormányzatok szociális gyermekjóléti és gyermekétkeztetési feladatainak támogatása</t>
  </si>
  <si>
    <t>1.1. mellélet</t>
  </si>
  <si>
    <t>Belföldi finanszírozás kiadásai (=04+11+…+17+20)</t>
  </si>
  <si>
    <t>Finanszírozási kiadások (=21+27+28+29)</t>
  </si>
  <si>
    <t>1.4. melléklet.</t>
  </si>
  <si>
    <t>1.6. melléklet</t>
  </si>
  <si>
    <t>Beruházás megnevezése</t>
  </si>
  <si>
    <t>Tervezett előirányzata</t>
  </si>
  <si>
    <t>Beruházás jellege</t>
  </si>
  <si>
    <t>Rendezési terv</t>
  </si>
  <si>
    <t>05611</t>
  </si>
  <si>
    <t>Rendőrség+garázs+kenel+ÁFA</t>
  </si>
  <si>
    <t>05621</t>
  </si>
  <si>
    <t>Ládagyári terület</t>
  </si>
  <si>
    <t>Dózsa közművek - gáz</t>
  </si>
  <si>
    <t>Dózsa közművek -  víz</t>
  </si>
  <si>
    <t>Dózsa közművek -  csatorna</t>
  </si>
  <si>
    <t>Dózsa közművek - villany</t>
  </si>
  <si>
    <t>Liliom telkek</t>
  </si>
  <si>
    <t>Liliom új út és járda</t>
  </si>
  <si>
    <t>Kultúrház átterveztetés sportcsarnokká</t>
  </si>
  <si>
    <t>Beruházások összesen</t>
  </si>
  <si>
    <t>Faluvégi lassító /fekvő rendőr/</t>
  </si>
  <si>
    <t>05641</t>
  </si>
  <si>
    <t>Közbeszerzés</t>
  </si>
  <si>
    <t>Pályázati önrész</t>
  </si>
  <si>
    <t>Lámpa játszótér</t>
  </si>
  <si>
    <t>Szálláshely bútorzat</t>
  </si>
  <si>
    <t>Óvoda bútorok+folyosó+ akadály mentesítés</t>
  </si>
  <si>
    <t>Mobilfal</t>
  </si>
  <si>
    <t>Tárgyi eszköz beszerzés</t>
  </si>
  <si>
    <t>Turisztikai Szálláshely</t>
  </si>
  <si>
    <t>05711</t>
  </si>
  <si>
    <t>Övárok körnéykének tereprendezése</t>
  </si>
  <si>
    <t>Parkolók kiegészítése</t>
  </si>
  <si>
    <t>Csárda parkoló kialakítás</t>
  </si>
  <si>
    <t>Liliom utca+határmenti hősök+Aradi vértanúk parkosítás</t>
  </si>
  <si>
    <t>Iskola régi vizesblokk felújítás</t>
  </si>
  <si>
    <t>Alkotóház, iskola festés</t>
  </si>
  <si>
    <t>Karbantartások</t>
  </si>
  <si>
    <t>2016. évben</t>
  </si>
  <si>
    <t>2015. évi teljesítés ( tájékoztatóm adat)</t>
  </si>
  <si>
    <t>2016. eredeti előirányzat</t>
  </si>
  <si>
    <t>Leader támogatás</t>
  </si>
  <si>
    <t>Rendőrkapitányság</t>
  </si>
  <si>
    <t>Ktasztrófavédelem támogatása</t>
  </si>
  <si>
    <t>Háziorvosi Kft.</t>
  </si>
  <si>
    <t>Polgárőrök</t>
  </si>
  <si>
    <t>OFF ROAD</t>
  </si>
  <si>
    <t>Egyéb támogatás</t>
  </si>
  <si>
    <t>GYSEV zajvédő fal</t>
  </si>
  <si>
    <t>Rendezvények támogatása</t>
  </si>
  <si>
    <t>Himzőkiállítás, PÜNKÖVESD</t>
  </si>
  <si>
    <t>KÖN napok</t>
  </si>
  <si>
    <t xml:space="preserve"> Egyéb települési támogatás (temetési segly, ápolásidíj, közgyógy, rendkivüli szociális tám.)</t>
  </si>
  <si>
    <t>Egyházközség</t>
  </si>
  <si>
    <t>Egyéb működési pénzeszköz átadás:</t>
  </si>
  <si>
    <t>Egyesületek, civil szervezetk támogatása:</t>
  </si>
  <si>
    <t>Sopronkövesd község Önkormányzatának, Nefelejcs Óvodának és Sopronkövesdi Közös Önkormányzat Hivatal  a 2015. évi költségvetése</t>
  </si>
  <si>
    <t>Beruházások és felújítások (E Ft)</t>
  </si>
  <si>
    <t>4. melléklet</t>
  </si>
  <si>
    <t>ÖNKORMÁNYZATI ELŐIRÁNYZATOK</t>
  </si>
  <si>
    <t>KÖLTSÉGVETÉSI SZERV Közös önkormányzati Hivatal</t>
  </si>
  <si>
    <t>KÖLTSÉGVETÉSI SZERV Nefelejcs Óoda</t>
  </si>
  <si>
    <t xml:space="preserve">Ingatlanok beszerzése, létesítése </t>
  </si>
  <si>
    <t>Sopronkövesd község Önkormányzatának, Nefelejcs Óvodának és Sopronkövesdi Közös Önkormányzat Hivatal  a 2016. évi költségvetése</t>
  </si>
  <si>
    <t>4.1. Beruházás</t>
  </si>
  <si>
    <t>Céltartalékok-</t>
  </si>
  <si>
    <t>Általános tartalékok</t>
  </si>
  <si>
    <t>KÖLTSÉGVETÉSI SZERV</t>
  </si>
  <si>
    <t>5. melléklet.</t>
  </si>
  <si>
    <t>Általános- és céltartalékok (E Ft)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</si>
  <si>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</si>
  <si>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</si>
  <si>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</si>
  <si>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</si>
  <si>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</si>
  <si>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</si>
  <si>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</si>
  <si>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</si>
  <si>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t>Adósságot keletkeztető ügylet és annak értéke:</t>
  </si>
  <si>
    <t>ebből:</t>
  </si>
  <si>
    <t>Az önkormányzati garanciákból és önkormányzati kezességekből fennálló kötelezettségek az adósságot keletkeztető ügyletek futamidejének végéig, illetve a garancia, kezesség érvényesíthetőségéig</t>
  </si>
  <si>
    <t>hitel/lízing/kölcsön/értékpapír</t>
  </si>
  <si>
    <t>adósságot keletkeztető ügylet- várható visszatérítendő összege (kamattal) leáratig mindösszesen</t>
  </si>
  <si>
    <t>adósságot keletkeztető ügylet lejárati időpontja</t>
  </si>
  <si>
    <t>adósságot keletkeztető ügylet kezdő időpontja</t>
  </si>
  <si>
    <t>adósságot keletkeztető ügylet rovatszáma (B8)</t>
  </si>
  <si>
    <t>adósságot keletkeztető ügylet fajtája</t>
  </si>
  <si>
    <t>ebből kiadási előirányzat fedezete-adósságot keletkeztető ügylet</t>
  </si>
  <si>
    <t>ebből kiadási előirányzat fedezete-saját forrás</t>
  </si>
  <si>
    <t xml:space="preserve">kiadási eredeti előirányzat </t>
  </si>
  <si>
    <t>6. melléklet</t>
  </si>
  <si>
    <t>A költségvetési év azon fejlesztési céljai, amelyek megvalósításához a Gst. 3. § (1) bekezdése szerinti adósságot keletkeztető ügylet megkötése válik vagy válhat szükségessé (E Ft)</t>
  </si>
  <si>
    <t>Önkormányzat 2016. évi költségvetése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</si>
  <si>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</si>
  <si>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7. melléklet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</si>
  <si>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</si>
  <si>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</si>
  <si>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</si>
  <si>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</si>
  <si>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</si>
  <si>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</si>
  <si>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</si>
  <si>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</si>
  <si>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</si>
  <si>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</si>
  <si>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2015.</t>
  </si>
  <si>
    <t>saját bevételek 2016.</t>
  </si>
  <si>
    <t>saját bevételek 2017.</t>
  </si>
  <si>
    <t>saját bevételek 2018.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</si>
  <si>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</si>
  <si>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</si>
  <si>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</si>
  <si>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</si>
  <si>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</si>
  <si>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</si>
  <si>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</si>
  <si>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ÖSSZESEN: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</si>
  <si>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</si>
  <si>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Az európai uniós forrásból finanszírozott támogatással megvalósuló programok, projektek kiadásai, bevételei, valamint a helyi önkormányzat ilyen projektekhez történő hozzájárulásai (E Ft)</t>
  </si>
  <si>
    <t>8. melléklet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</si>
  <si>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</si>
  <si>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</si>
  <si>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</si>
  <si>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</si>
  <si>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</si>
  <si>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</si>
  <si>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</si>
  <si>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</si>
  <si>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</si>
  <si>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</si>
  <si>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</si>
  <si>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Önkormányzat 2016. évi költségvetéseSopronkövesd község Önkormányzatának, Nefelejcs Óvodának és Sopronkövesdi Közös Önkormányzat Hivatal  a 2015. évi költségvetése</t>
  </si>
  <si>
    <t>ebből: tulajdonosi kölcsönök visszatérülése</t>
  </si>
  <si>
    <t xml:space="preserve">Központi költségvetés sajátos finanszírozási bevételei </t>
  </si>
  <si>
    <t>eredeti ei. Felhalmozáci célú</t>
  </si>
  <si>
    <t>eredeti ei. Működési célú</t>
  </si>
  <si>
    <t>ebből: fedezeti ügyletek nettó kiadásai</t>
  </si>
  <si>
    <t xml:space="preserve">Külföldi értékpapírok beváltása </t>
  </si>
  <si>
    <t xml:space="preserve">Befektetési célú belföldi értékpapírok beváltása </t>
  </si>
  <si>
    <t xml:space="preserve">Forgatási célú belföldi értékpapírok vásárlása </t>
  </si>
  <si>
    <t xml:space="preserve"> K9113</t>
  </si>
  <si>
    <t xml:space="preserve">Rövid lejáratú hitelek, kölcsönök törlesztése  </t>
  </si>
  <si>
    <t xml:space="preserve">Hosszú lejáratú hitelek, kölcsönök törlesztése  </t>
  </si>
  <si>
    <t>eredeti ei. Felhalmozási célú</t>
  </si>
  <si>
    <t>9. melléklet</t>
  </si>
  <si>
    <t>A költségvetési hiány külső finanszírozására vagy a költségvetési többlet felhasználására szolgáló finanszírozási bevételek és kiadások működési és felhalmozási cél szerinti tagolásban (E Ft)</t>
  </si>
  <si>
    <t>Irányító szervi támogatások folyósítása (E Ft)</t>
  </si>
  <si>
    <t>10. melléklet</t>
  </si>
  <si>
    <t>Központi, irányító szervi támogatások folyósítása működési célra</t>
  </si>
  <si>
    <t>Központi, irányító szervi támogatások folyósítása felhalmozási célra</t>
  </si>
  <si>
    <t>Nefeljcs Óvoda</t>
  </si>
  <si>
    <t>KÖH</t>
  </si>
  <si>
    <t>Lakosságnak juttatott támogatások, szociális, rászorultsági jellegű ellátások (E Ft)</t>
  </si>
  <si>
    <t>11. melléklet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</si>
  <si>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</si>
  <si>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</si>
  <si>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</si>
  <si>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</si>
  <si>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</si>
  <si>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</si>
  <si>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</si>
  <si>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</si>
  <si>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</si>
  <si>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</si>
  <si>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</si>
  <si>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</si>
  <si>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</si>
  <si>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</si>
  <si>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</si>
  <si>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</si>
  <si>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</si>
  <si>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</si>
  <si>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</si>
  <si>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</si>
  <si>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</si>
  <si>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</si>
  <si>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</si>
  <si>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</si>
  <si>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</si>
  <si>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</si>
  <si>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</si>
  <si>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</si>
  <si>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</si>
  <si>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</si>
  <si>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</si>
  <si>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</si>
  <si>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</si>
  <si>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</si>
  <si>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12. melléklet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</si>
  <si>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</si>
  <si>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</si>
  <si>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</si>
  <si>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</si>
  <si>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</si>
  <si>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</si>
  <si>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</si>
  <si>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</si>
  <si>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</si>
  <si>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</si>
  <si>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</si>
  <si>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</si>
  <si>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</si>
  <si>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</si>
  <si>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</si>
  <si>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</si>
  <si>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</si>
  <si>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</si>
  <si>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</si>
  <si>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</si>
  <si>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</si>
  <si>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</si>
  <si>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</si>
  <si>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</si>
  <si>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</si>
  <si>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</si>
  <si>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</si>
  <si>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</si>
  <si>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Fogorvosi ügyelet</t>
  </si>
  <si>
    <t>Sopronkövesd község Önkormányzatának, Nefelejcs Óvodának és Sopronkövesdi Közös Önkormányzat Hivatal  a 2016 évi költségvetése</t>
  </si>
  <si>
    <t>13. melléklet</t>
  </si>
  <si>
    <t>Támogatások, kölcsönök bevételei (E Ft)</t>
  </si>
  <si>
    <t>14. melléklet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</si>
  <si>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</si>
  <si>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</si>
  <si>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</si>
  <si>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</si>
  <si>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</si>
  <si>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</si>
  <si>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</si>
  <si>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</si>
  <si>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</si>
  <si>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</si>
  <si>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</si>
  <si>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</si>
  <si>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</si>
  <si>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</si>
  <si>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</si>
  <si>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</si>
  <si>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</si>
  <si>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</si>
  <si>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</si>
  <si>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</si>
  <si>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</si>
  <si>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</si>
  <si>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</si>
  <si>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</si>
  <si>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</si>
  <si>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</si>
  <si>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</si>
  <si>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</si>
  <si>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</si>
  <si>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</si>
  <si>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</si>
  <si>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>15. melléklet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</si>
  <si>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</si>
  <si>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</si>
  <si>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</si>
  <si>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</si>
  <si>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</si>
  <si>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</si>
  <si>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</si>
  <si>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</si>
  <si>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</si>
  <si>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</si>
  <si>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</si>
  <si>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</si>
  <si>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</si>
  <si>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</si>
  <si>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</si>
  <si>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</si>
  <si>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</si>
  <si>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</si>
  <si>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</si>
  <si>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</si>
  <si>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</si>
  <si>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</si>
  <si>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</si>
  <si>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 A költségvetés előterjesztésekor a képviselő-testület részére tájékoztatásul  kell - szöveges indokolással együtt - bemutatni:</t>
  </si>
  <si>
    <t>A helyi önkormányzat költségvetési mérlege közgazdasági tagolásban (E Ft)</t>
  </si>
  <si>
    <t>16. melléklet</t>
  </si>
  <si>
    <t>Közös Önkormányzati Hivatal</t>
  </si>
  <si>
    <t>Nefelejcs Óvoda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</si>
  <si>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</si>
  <si>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</si>
  <si>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</si>
  <si>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</si>
  <si>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</si>
  <si>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</si>
  <si>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2014. évi tény  (teljesítés)</t>
  </si>
  <si>
    <t>2015. évi várható (teljesítés)</t>
  </si>
  <si>
    <t>2016. évi eredeti ei.</t>
  </si>
  <si>
    <t>2014 évi tény  (teljesítés)</t>
  </si>
  <si>
    <t>B41</t>
  </si>
  <si>
    <t>Előirányzat felhasználási terv (E Ft)</t>
  </si>
  <si>
    <t>17.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</si>
  <si>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</si>
  <si>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</si>
  <si>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</si>
  <si>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</si>
  <si>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</si>
  <si>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</si>
  <si>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</si>
  <si>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</si>
  <si>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</si>
  <si>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</si>
  <si>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</si>
  <si>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</si>
  <si>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</si>
  <si>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Önkormányzat 2016 évi költségvetése</t>
  </si>
  <si>
    <t>KÖLTSÉGVETÉSI SZERV ELŐIRÁNYZATA NEFELEJCS ÓVODA</t>
  </si>
  <si>
    <t>18. melléklet</t>
  </si>
  <si>
    <t>KÖLTSÉGVETÉSI SZERV ELŐIRÁNYZATA KÖZÖS HIVATAL</t>
  </si>
  <si>
    <t>19. melléklet</t>
  </si>
  <si>
    <t>MINDÖSSZESEN:</t>
  </si>
  <si>
    <t>Beruházások összesen:</t>
  </si>
  <si>
    <t>Felhalmozási célú hiteltörlesztések</t>
  </si>
  <si>
    <t>Működési célú hiteltörlesztések összesen:</t>
  </si>
  <si>
    <t>2019. év utáni kifizetések</t>
  </si>
  <si>
    <t>2018. évi kifizetés</t>
  </si>
  <si>
    <t>2017. évi kifizetés</t>
  </si>
  <si>
    <t>2016. évi kifizetés</t>
  </si>
  <si>
    <t>Tárgyévi kifizetés (2015. évi ei.)</t>
  </si>
  <si>
    <t>Tárgyév előtti kifizetés</t>
  </si>
  <si>
    <t>Köt.vállalás éve</t>
  </si>
  <si>
    <t>Kötelezettségek megnevezése</t>
  </si>
  <si>
    <t>A többéves kihatással járó döntések számszerűsítése évenkénti bontásban és összesítve (E Ft)</t>
  </si>
  <si>
    <t>20. táblázat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</si>
  <si>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</si>
  <si>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</si>
  <si>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</si>
  <si>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</si>
  <si>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</si>
  <si>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</si>
  <si>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</si>
  <si>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</si>
  <si>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</si>
  <si>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</si>
  <si>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</si>
  <si>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21. meléklet</t>
  </si>
  <si>
    <t>ÖSSZEVONT ELŐIRÁNYZATOK (ÖNKORMÁNYZAT ÉS KÖLTSÉGVETÉSI SZERVEI ÖSSZESEN)</t>
  </si>
  <si>
    <t>23. melléklet</t>
  </si>
  <si>
    <t>2016.</t>
  </si>
  <si>
    <t>2017.</t>
  </si>
  <si>
    <t>2018.</t>
  </si>
  <si>
    <t>22. melléklet</t>
  </si>
  <si>
    <t>2019.</t>
  </si>
  <si>
    <t>24. melléklet</t>
  </si>
  <si>
    <t>ÖNKORMÁNYZAT ÉS KÖLTSÉGVETÉSI SZERVEI ELŐIRÁNYZATA MINDÖSSZESEN</t>
  </si>
  <si>
    <t>Fizetési kötelezettségek</t>
  </si>
  <si>
    <t>2015. évi előirányzat</t>
  </si>
  <si>
    <t>2016. évi előirányzat</t>
  </si>
  <si>
    <t>2017. évi előirányzat</t>
  </si>
  <si>
    <t>2018. évi előirányzat</t>
  </si>
  <si>
    <t>Saját bevételek</t>
  </si>
  <si>
    <t>1. a helyi adóból származó bevétel,</t>
  </si>
  <si>
    <t>5. bírság-, pótlék- és díjbevétel, valamint</t>
  </si>
  <si>
    <t>6. a kezességvállalással kapcsolatos megtérülés.</t>
  </si>
  <si>
    <t>B6-B7</t>
  </si>
  <si>
    <t>Középtávú tervezés - Önkormányzat 2016. évi költségvetése</t>
  </si>
  <si>
    <t>saját bevételek 2019.</t>
  </si>
  <si>
    <t>Kisértékű tárgyi eszköz CSANA</t>
  </si>
  <si>
    <t>Karbantartások:</t>
  </si>
  <si>
    <t>056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</si>
</sst>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0"/>
    </font>
    <font>
      <b/>
      <sz val="10"/>
      <name val="Segoe UI"/>
      <family val="2"/>
    </font>
    <font>
      <b/>
      <sz val="12"/>
      <name val="Times New Roman"/>
      <family val="1"/>
    </font>
    <font>
      <b/>
      <i/>
      <sz val="10"/>
      <name val="Segoe U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11"/>
      <name val="Arial"/>
      <family val="2"/>
    </font>
    <font>
      <b/>
      <sz val="11"/>
      <color indexed="8"/>
      <name val="Old b"/>
      <family val="0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11"/>
      <name val="Times New Roman CE"/>
      <family val="0"/>
    </font>
    <font>
      <sz val="9"/>
      <name val="Times New Roman CE"/>
      <family val="0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i/>
      <sz val="9"/>
      <name val="Bookman Old Style"/>
      <family val="1"/>
    </font>
    <font>
      <i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 CE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40"/>
      <name val="Bookman Old Style"/>
      <family val="1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Old b"/>
      <family val="0"/>
    </font>
    <font>
      <sz val="11"/>
      <color theme="1"/>
      <name val="Times New Roman CE"/>
      <family val="1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F0"/>
      <name val="Bookman Old Style"/>
      <family val="1"/>
    </font>
    <font>
      <sz val="11"/>
      <color rgb="FF00B0F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2" fillId="1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" fillId="21" borderId="7" applyNumberFormat="0" applyFont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29" borderId="1" applyNumberFormat="0" applyAlignment="0" applyProtection="0"/>
    <xf numFmtId="9" fontId="1" fillId="0" borderId="0" applyFont="0" applyFill="0" applyBorder="0" applyAlignment="0" applyProtection="0"/>
  </cellStyleXfs>
  <cellXfs count="4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3" fontId="11" fillId="0" borderId="10" xfId="61" applyNumberFormat="1" applyFont="1" applyBorder="1">
      <alignment/>
      <protection/>
    </xf>
    <xf numFmtId="0" fontId="15" fillId="0" borderId="0" xfId="61" applyFont="1">
      <alignment/>
      <protection/>
    </xf>
    <xf numFmtId="0" fontId="15" fillId="0" borderId="11" xfId="61" applyFont="1" applyBorder="1">
      <alignment/>
      <protection/>
    </xf>
    <xf numFmtId="3" fontId="15" fillId="0" borderId="10" xfId="61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1" fillId="32" borderId="11" xfId="61" applyFont="1" applyFill="1" applyBorder="1">
      <alignment/>
      <protection/>
    </xf>
    <xf numFmtId="3" fontId="15" fillId="0" borderId="0" xfId="61" applyNumberFormat="1" applyFont="1">
      <alignment/>
      <protection/>
    </xf>
    <xf numFmtId="3" fontId="0" fillId="0" borderId="0" xfId="61" applyNumberFormat="1">
      <alignment/>
      <protection/>
    </xf>
    <xf numFmtId="0" fontId="12" fillId="0" borderId="0" xfId="61" applyFont="1">
      <alignment/>
      <protection/>
    </xf>
    <xf numFmtId="3" fontId="105" fillId="0" borderId="0" xfId="61" applyNumberFormat="1" applyFont="1">
      <alignment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3" fontId="0" fillId="0" borderId="10" xfId="61" applyNumberFormat="1" applyBorder="1">
      <alignment/>
      <protection/>
    </xf>
    <xf numFmtId="3" fontId="105" fillId="0" borderId="10" xfId="61" applyNumberFormat="1" applyFont="1" applyBorder="1">
      <alignment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>
      <alignment/>
      <protection/>
    </xf>
    <xf numFmtId="0" fontId="17" fillId="32" borderId="10" xfId="61" applyFont="1" applyFill="1" applyBorder="1">
      <alignment/>
      <protection/>
    </xf>
    <xf numFmtId="0" fontId="11" fillId="0" borderId="0" xfId="63" applyFont="1">
      <alignment/>
      <protection/>
    </xf>
    <xf numFmtId="0" fontId="26" fillId="0" borderId="0" xfId="63">
      <alignment/>
      <protection/>
    </xf>
    <xf numFmtId="0" fontId="19" fillId="0" borderId="0" xfId="63" applyFont="1">
      <alignment/>
      <protection/>
    </xf>
    <xf numFmtId="0" fontId="12" fillId="0" borderId="0" xfId="63" applyFont="1">
      <alignment/>
      <protection/>
    </xf>
    <xf numFmtId="0" fontId="27" fillId="0" borderId="0" xfId="63" applyFont="1" applyAlignment="1">
      <alignment horizontal="center" vertical="center" wrapText="1"/>
      <protection/>
    </xf>
    <xf numFmtId="0" fontId="27" fillId="0" borderId="0" xfId="63" applyFont="1">
      <alignment/>
      <protection/>
    </xf>
    <xf numFmtId="0" fontId="105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" fontId="5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center" wrapText="1"/>
      <protection/>
    </xf>
    <xf numFmtId="3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5" fillId="0" borderId="10" xfId="61" applyFont="1" applyBorder="1">
      <alignment/>
      <protection/>
    </xf>
    <xf numFmtId="0" fontId="105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8" fillId="34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3" fillId="0" borderId="10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3" fillId="0" borderId="10" xfId="61" applyNumberFormat="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0" fillId="0" borderId="0" xfId="61" applyNumberFormat="1" applyBorder="1">
      <alignment/>
      <protection/>
    </xf>
    <xf numFmtId="3" fontId="105" fillId="0" borderId="0" xfId="61" applyNumberFormat="1" applyFont="1" applyBorder="1">
      <alignment/>
      <protection/>
    </xf>
    <xf numFmtId="0" fontId="105" fillId="0" borderId="0" xfId="61" applyFont="1" applyBorder="1">
      <alignment/>
      <protection/>
    </xf>
    <xf numFmtId="0" fontId="29" fillId="0" borderId="0" xfId="63" applyFont="1">
      <alignment/>
      <protection/>
    </xf>
    <xf numFmtId="0" fontId="26" fillId="0" borderId="0" xfId="63" applyFont="1">
      <alignment/>
      <protection/>
    </xf>
    <xf numFmtId="3" fontId="31" fillId="0" borderId="0" xfId="60" applyNumberFormat="1" applyFont="1" applyAlignment="1">
      <alignment/>
      <protection/>
    </xf>
    <xf numFmtId="174" fontId="25" fillId="0" borderId="0" xfId="60" applyNumberFormat="1" applyFill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174" fontId="32" fillId="0" borderId="0" xfId="60" applyNumberFormat="1" applyFont="1" applyFill="1" applyAlignment="1">
      <alignment vertical="center" wrapText="1"/>
      <protection/>
    </xf>
    <xf numFmtId="174" fontId="34" fillId="0" borderId="12" xfId="60" applyNumberFormat="1" applyFont="1" applyFill="1" applyBorder="1" applyAlignment="1" applyProtection="1">
      <alignment horizontal="center" vertical="center" wrapText="1"/>
      <protection/>
    </xf>
    <xf numFmtId="174" fontId="35" fillId="0" borderId="0" xfId="60" applyNumberFormat="1" applyFont="1" applyFill="1" applyAlignment="1">
      <alignment horizontal="center" vertical="center" wrapText="1"/>
      <protection/>
    </xf>
    <xf numFmtId="174" fontId="34" fillId="0" borderId="13" xfId="60" applyNumberFormat="1" applyFont="1" applyFill="1" applyBorder="1" applyAlignment="1" applyProtection="1">
      <alignment horizontal="center" vertical="center" wrapText="1"/>
      <protection/>
    </xf>
    <xf numFmtId="174" fontId="34" fillId="0" borderId="14" xfId="60" applyNumberFormat="1" applyFont="1" applyFill="1" applyBorder="1" applyAlignment="1" applyProtection="1">
      <alignment horizontal="center" vertical="center" wrapText="1"/>
      <protection/>
    </xf>
    <xf numFmtId="174" fontId="25" fillId="0" borderId="0" xfId="60" applyNumberFormat="1" applyFill="1" applyAlignment="1" applyProtection="1">
      <alignment vertical="center" wrapText="1"/>
      <protection/>
    </xf>
    <xf numFmtId="174" fontId="32" fillId="0" borderId="11" xfId="60" applyNumberFormat="1" applyFont="1" applyFill="1" applyBorder="1" applyAlignment="1" applyProtection="1">
      <alignment vertical="center" wrapText="1"/>
      <protection locked="0"/>
    </xf>
    <xf numFmtId="174" fontId="35" fillId="0" borderId="0" xfId="60" applyNumberFormat="1" applyFont="1" applyFill="1" applyAlignment="1">
      <alignment vertical="center" wrapText="1"/>
      <protection/>
    </xf>
    <xf numFmtId="174" fontId="34" fillId="0" borderId="11" xfId="60" applyNumberFormat="1" applyFont="1" applyFill="1" applyBorder="1" applyAlignment="1" applyProtection="1">
      <alignment vertical="center" wrapText="1"/>
      <protection locked="0"/>
    </xf>
    <xf numFmtId="174" fontId="34" fillId="0" borderId="15" xfId="60" applyNumberFormat="1" applyFont="1" applyFill="1" applyBorder="1" applyAlignment="1" applyProtection="1">
      <alignment vertical="center" wrapText="1"/>
      <protection locked="0"/>
    </xf>
    <xf numFmtId="174" fontId="32" fillId="0" borderId="15" xfId="60" applyNumberFormat="1" applyFont="1" applyFill="1" applyBorder="1" applyAlignment="1" applyProtection="1">
      <alignment vertical="center" wrapText="1"/>
      <protection locked="0"/>
    </xf>
    <xf numFmtId="174" fontId="32" fillId="0" borderId="15" xfId="60" applyNumberFormat="1" applyFont="1" applyFill="1" applyBorder="1" applyAlignment="1" applyProtection="1">
      <alignment vertical="center" wrapText="1"/>
      <protection locked="0"/>
    </xf>
    <xf numFmtId="174" fontId="32" fillId="0" borderId="16" xfId="60" applyNumberFormat="1" applyFont="1" applyFill="1" applyBorder="1" applyAlignment="1" applyProtection="1">
      <alignment vertical="center" wrapText="1"/>
      <protection locked="0"/>
    </xf>
    <xf numFmtId="174" fontId="25" fillId="0" borderId="0" xfId="60" applyNumberFormat="1" applyFill="1" applyAlignment="1">
      <alignment horizontal="center" vertical="center" wrapText="1"/>
      <protection/>
    </xf>
    <xf numFmtId="174" fontId="36" fillId="0" borderId="0" xfId="60" applyNumberFormat="1" applyFont="1" applyFill="1" applyAlignment="1">
      <alignment vertical="center" wrapText="1"/>
      <protection/>
    </xf>
    <xf numFmtId="0" fontId="26" fillId="0" borderId="0" xfId="64">
      <alignment/>
      <protection/>
    </xf>
    <xf numFmtId="0" fontId="27" fillId="0" borderId="0" xfId="64" applyFont="1">
      <alignment/>
      <protection/>
    </xf>
    <xf numFmtId="0" fontId="27" fillId="0" borderId="10" xfId="64" applyFont="1" applyBorder="1">
      <alignment/>
      <protection/>
    </xf>
    <xf numFmtId="0" fontId="29" fillId="0" borderId="0" xfId="64" applyFont="1">
      <alignment/>
      <protection/>
    </xf>
    <xf numFmtId="0" fontId="29" fillId="0" borderId="10" xfId="64" applyFont="1" applyBorder="1">
      <alignment/>
      <protection/>
    </xf>
    <xf numFmtId="0" fontId="26" fillId="0" borderId="10" xfId="64" applyBorder="1">
      <alignment/>
      <protection/>
    </xf>
    <xf numFmtId="0" fontId="27" fillId="0" borderId="0" xfId="64" applyFont="1" applyAlignment="1">
      <alignment horizontal="center" vertical="center" wrapText="1"/>
      <protection/>
    </xf>
    <xf numFmtId="0" fontId="27" fillId="0" borderId="10" xfId="64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05" fillId="0" borderId="0" xfId="61" applyNumberFormat="1" applyFont="1" applyAlignment="1">
      <alignment horizontal="center"/>
      <protection/>
    </xf>
    <xf numFmtId="3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3" fontId="14" fillId="0" borderId="10" xfId="61" applyNumberFormat="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3" fontId="109" fillId="0" borderId="10" xfId="61" applyNumberFormat="1" applyFont="1" applyBorder="1">
      <alignment/>
      <protection/>
    </xf>
    <xf numFmtId="3" fontId="38" fillId="0" borderId="10" xfId="61" applyNumberFormat="1" applyFont="1" applyBorder="1">
      <alignment/>
      <protection/>
    </xf>
    <xf numFmtId="3" fontId="15" fillId="35" borderId="0" xfId="61" applyNumberFormat="1" applyFont="1" applyFill="1">
      <alignment/>
      <protection/>
    </xf>
    <xf numFmtId="0" fontId="12" fillId="0" borderId="0" xfId="61" applyFont="1" applyAlignment="1">
      <alignment horizontal="center" vertical="center" wrapText="1"/>
      <protection/>
    </xf>
    <xf numFmtId="0" fontId="27" fillId="0" borderId="0" xfId="64" applyFont="1" applyAlignment="1">
      <alignment horizontal="right"/>
      <protection/>
    </xf>
    <xf numFmtId="0" fontId="26" fillId="0" borderId="0" xfId="64" applyAlignment="1">
      <alignment horizontal="center" vertical="center" wrapText="1"/>
      <protection/>
    </xf>
    <xf numFmtId="3" fontId="26" fillId="0" borderId="10" xfId="64" applyNumberFormat="1" applyBorder="1">
      <alignment/>
      <protection/>
    </xf>
    <xf numFmtId="3" fontId="27" fillId="0" borderId="10" xfId="64" applyNumberFormat="1" applyFont="1" applyBorder="1">
      <alignment/>
      <protection/>
    </xf>
    <xf numFmtId="3" fontId="29" fillId="0" borderId="10" xfId="64" applyNumberFormat="1" applyFont="1" applyBorder="1">
      <alignment/>
      <protection/>
    </xf>
    <xf numFmtId="3" fontId="26" fillId="0" borderId="0" xfId="64" applyNumberFormat="1">
      <alignment/>
      <protection/>
    </xf>
    <xf numFmtId="0" fontId="26" fillId="0" borderId="0" xfId="64" applyFont="1">
      <alignment/>
      <protection/>
    </xf>
    <xf numFmtId="3" fontId="29" fillId="0" borderId="0" xfId="64" applyNumberFormat="1" applyFont="1">
      <alignment/>
      <protection/>
    </xf>
    <xf numFmtId="0" fontId="26" fillId="0" borderId="0" xfId="63" applyAlignment="1">
      <alignment horizontal="right"/>
      <protection/>
    </xf>
    <xf numFmtId="0" fontId="27" fillId="0" borderId="0" xfId="63" applyFont="1" applyAlignment="1">
      <alignment horizontal="right"/>
      <protection/>
    </xf>
    <xf numFmtId="3" fontId="105" fillId="0" borderId="0" xfId="61" applyNumberFormat="1" applyFont="1" applyAlignment="1">
      <alignment horizontal="right"/>
      <protection/>
    </xf>
    <xf numFmtId="0" fontId="27" fillId="0" borderId="10" xfId="64" applyFont="1" applyBorder="1" applyAlignment="1">
      <alignment horizontal="left" vertical="center" textRotation="90" wrapText="1"/>
      <protection/>
    </xf>
    <xf numFmtId="0" fontId="39" fillId="0" borderId="10" xfId="64" applyFont="1" applyBorder="1" applyAlignment="1">
      <alignment horizontal="center" vertical="center" wrapText="1"/>
      <protection/>
    </xf>
    <xf numFmtId="3" fontId="40" fillId="0" borderId="10" xfId="64" applyNumberFormat="1" applyFont="1" applyBorder="1">
      <alignment/>
      <protection/>
    </xf>
    <xf numFmtId="3" fontId="41" fillId="0" borderId="10" xfId="64" applyNumberFormat="1" applyFont="1" applyBorder="1">
      <alignment/>
      <protection/>
    </xf>
    <xf numFmtId="3" fontId="39" fillId="0" borderId="10" xfId="64" applyNumberFormat="1" applyFont="1" applyBorder="1">
      <alignment/>
      <protection/>
    </xf>
    <xf numFmtId="0" fontId="27" fillId="0" borderId="11" xfId="64" applyFont="1" applyBorder="1" applyAlignment="1">
      <alignment horizontal="center" vertical="center" wrapText="1"/>
      <protection/>
    </xf>
    <xf numFmtId="0" fontId="26" fillId="0" borderId="11" xfId="64" applyBorder="1">
      <alignment/>
      <protection/>
    </xf>
    <xf numFmtId="0" fontId="29" fillId="0" borderId="11" xfId="64" applyFont="1" applyBorder="1">
      <alignment/>
      <protection/>
    </xf>
    <xf numFmtId="0" fontId="27" fillId="0" borderId="11" xfId="64" applyFont="1" applyBorder="1">
      <alignment/>
      <protection/>
    </xf>
    <xf numFmtId="0" fontId="40" fillId="0" borderId="0" xfId="63" applyFont="1" applyBorder="1">
      <alignment/>
      <protection/>
    </xf>
    <xf numFmtId="0" fontId="40" fillId="0" borderId="0" xfId="64" applyFont="1" applyBorder="1">
      <alignment/>
      <protection/>
    </xf>
    <xf numFmtId="0" fontId="39" fillId="0" borderId="0" xfId="64" applyFont="1" applyBorder="1">
      <alignment/>
      <protection/>
    </xf>
    <xf numFmtId="0" fontId="26" fillId="0" borderId="0" xfId="64" applyBorder="1">
      <alignment/>
      <protection/>
    </xf>
    <xf numFmtId="0" fontId="26" fillId="0" borderId="0" xfId="63" applyAlignment="1">
      <alignment horizontal="center" vertical="center" wrapText="1"/>
      <protection/>
    </xf>
    <xf numFmtId="0" fontId="26" fillId="0" borderId="10" xfId="63" applyBorder="1" applyAlignment="1">
      <alignment horizontal="center" vertical="center" textRotation="90" wrapText="1"/>
      <protection/>
    </xf>
    <xf numFmtId="0" fontId="26" fillId="0" borderId="10" xfId="63" applyBorder="1" applyAlignment="1">
      <alignment horizontal="center" vertical="center" wrapText="1"/>
      <protection/>
    </xf>
    <xf numFmtId="0" fontId="26" fillId="0" borderId="10" xfId="63" applyBorder="1">
      <alignment/>
      <protection/>
    </xf>
    <xf numFmtId="0" fontId="26" fillId="0" borderId="0" xfId="63" applyAlignment="1">
      <alignment horizontal="left" indent="1"/>
      <protection/>
    </xf>
    <xf numFmtId="0" fontId="27" fillId="0" borderId="10" xfId="63" applyFont="1" applyBorder="1">
      <alignment/>
      <protection/>
    </xf>
    <xf numFmtId="0" fontId="29" fillId="0" borderId="10" xfId="63" applyFont="1" applyBorder="1">
      <alignment/>
      <protection/>
    </xf>
    <xf numFmtId="0" fontId="27" fillId="0" borderId="10" xfId="63" applyFont="1" applyBorder="1" applyAlignment="1">
      <alignment horizontal="center" vertical="center" wrapText="1"/>
      <protection/>
    </xf>
    <xf numFmtId="3" fontId="26" fillId="0" borderId="10" xfId="63" applyNumberFormat="1" applyBorder="1">
      <alignment/>
      <protection/>
    </xf>
    <xf numFmtId="3" fontId="29" fillId="0" borderId="10" xfId="63" applyNumberFormat="1" applyFont="1" applyBorder="1">
      <alignment/>
      <protection/>
    </xf>
    <xf numFmtId="3" fontId="27" fillId="0" borderId="10" xfId="63" applyNumberFormat="1" applyFont="1" applyBorder="1">
      <alignment/>
      <protection/>
    </xf>
    <xf numFmtId="0" fontId="11" fillId="35" borderId="0" xfId="61" applyFont="1" applyFill="1" applyBorder="1">
      <alignment/>
      <protection/>
    </xf>
    <xf numFmtId="3" fontId="0" fillId="0" borderId="0" xfId="61" applyNumberFormat="1" applyFont="1" applyAlignment="1">
      <alignment horizontal="right"/>
      <protection/>
    </xf>
    <xf numFmtId="0" fontId="105" fillId="0" borderId="17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36" borderId="10" xfId="0" applyNumberFormat="1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105" fillId="0" borderId="10" xfId="0" applyFont="1" applyBorder="1" applyAlignment="1">
      <alignment horizontal="center" vertical="center"/>
    </xf>
    <xf numFmtId="0" fontId="105" fillId="36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174" fontId="34" fillId="0" borderId="19" xfId="60" applyNumberFormat="1" applyFont="1" applyFill="1" applyBorder="1" applyAlignment="1" applyProtection="1">
      <alignment horizontal="center" vertical="center" wrapText="1"/>
      <protection/>
    </xf>
    <xf numFmtId="174" fontId="42" fillId="0" borderId="20" xfId="60" applyNumberFormat="1" applyFont="1" applyFill="1" applyBorder="1" applyAlignment="1" applyProtection="1">
      <alignment horizontal="center" vertical="center" wrapText="1"/>
      <protection/>
    </xf>
    <xf numFmtId="174" fontId="34" fillId="0" borderId="21" xfId="60" applyNumberFormat="1" applyFont="1" applyFill="1" applyBorder="1" applyAlignment="1" applyProtection="1">
      <alignment horizontal="center" vertical="center" wrapText="1"/>
      <protection/>
    </xf>
    <xf numFmtId="174" fontId="34" fillId="0" borderId="22" xfId="60" applyNumberFormat="1" applyFont="1" applyFill="1" applyBorder="1" applyAlignment="1" applyProtection="1">
      <alignment horizontal="center" vertical="center" wrapText="1"/>
      <protection/>
    </xf>
    <xf numFmtId="174" fontId="34" fillId="0" borderId="23" xfId="60" applyNumberFormat="1" applyFont="1" applyFill="1" applyBorder="1" applyAlignment="1" applyProtection="1">
      <alignment horizontal="center" vertical="center" wrapText="1"/>
      <protection/>
    </xf>
    <xf numFmtId="174" fontId="34" fillId="0" borderId="24" xfId="60" applyNumberFormat="1" applyFont="1" applyFill="1" applyBorder="1" applyAlignment="1" applyProtection="1">
      <alignment horizontal="center" vertical="center" wrapText="1"/>
      <protection/>
    </xf>
    <xf numFmtId="174" fontId="34" fillId="36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34" fillId="36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34" fillId="36" borderId="10" xfId="60" applyNumberFormat="1" applyFont="1" applyFill="1" applyBorder="1" applyAlignment="1" applyProtection="1">
      <alignment vertical="center" wrapText="1"/>
      <protection locked="0"/>
    </xf>
    <xf numFmtId="174" fontId="34" fillId="36" borderId="11" xfId="60" applyNumberFormat="1" applyFont="1" applyFill="1" applyBorder="1" applyAlignment="1" applyProtection="1">
      <alignment vertical="center" wrapText="1"/>
      <protection locked="0"/>
    </xf>
    <xf numFmtId="174" fontId="32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110" fillId="0" borderId="10" xfId="60" applyNumberFormat="1" applyFont="1" applyFill="1" applyBorder="1" applyAlignment="1" applyProtection="1">
      <alignment vertical="center" wrapText="1"/>
      <protection locked="0"/>
    </xf>
    <xf numFmtId="174" fontId="32" fillId="0" borderId="11" xfId="60" applyNumberFormat="1" applyFont="1" applyFill="1" applyBorder="1" applyAlignment="1" applyProtection="1">
      <alignment vertical="center" wrapText="1"/>
      <protection/>
    </xf>
    <xf numFmtId="174" fontId="25" fillId="0" borderId="10" xfId="60" applyNumberFormat="1" applyFill="1" applyBorder="1" applyAlignment="1">
      <alignment vertical="center" wrapText="1"/>
      <protection/>
    </xf>
    <xf numFmtId="174" fontId="32" fillId="0" borderId="10" xfId="60" applyNumberFormat="1" applyFont="1" applyFill="1" applyBorder="1" applyAlignment="1" applyProtection="1">
      <alignment vertical="center" wrapText="1"/>
      <protection locked="0"/>
    </xf>
    <xf numFmtId="174" fontId="25" fillId="0" borderId="10" xfId="60" applyNumberFormat="1" applyFont="1" applyFill="1" applyBorder="1" applyAlignment="1">
      <alignment vertical="center" wrapText="1"/>
      <protection/>
    </xf>
    <xf numFmtId="174" fontId="32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42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37" borderId="10" xfId="60" applyNumberFormat="1" applyFont="1" applyFill="1" applyBorder="1" applyAlignment="1" applyProtection="1">
      <alignment vertical="center" wrapText="1"/>
      <protection locked="0"/>
    </xf>
    <xf numFmtId="11" fontId="32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0" borderId="26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32" fillId="0" borderId="28" xfId="60" applyNumberFormat="1" applyFont="1" applyFill="1" applyBorder="1" applyAlignment="1" applyProtection="1">
      <alignment vertical="center" wrapText="1"/>
      <protection locked="0"/>
    </xf>
    <xf numFmtId="174" fontId="34" fillId="0" borderId="11" xfId="60" applyNumberFormat="1" applyFont="1" applyFill="1" applyBorder="1" applyAlignment="1" applyProtection="1">
      <alignment vertical="center" wrapText="1"/>
      <protection/>
    </xf>
    <xf numFmtId="174" fontId="43" fillId="0" borderId="26" xfId="60" applyNumberFormat="1" applyFont="1" applyFill="1" applyBorder="1" applyAlignment="1" applyProtection="1">
      <alignment horizontal="left" vertical="center" wrapText="1" indent="6"/>
      <protection locked="0"/>
    </xf>
    <xf numFmtId="174" fontId="25" fillId="0" borderId="27" xfId="60" applyNumberFormat="1" applyFont="1" applyFill="1" applyBorder="1" applyAlignment="1" applyProtection="1">
      <alignment horizontal="right" vertical="center" wrapText="1" indent="2"/>
      <protection locked="0"/>
    </xf>
    <xf numFmtId="174" fontId="43" fillId="0" borderId="11" xfId="60" applyNumberFormat="1" applyFont="1" applyFill="1" applyBorder="1" applyAlignment="1" applyProtection="1">
      <alignment horizontal="left" vertical="center" wrapText="1" indent="6"/>
      <protection locked="0"/>
    </xf>
    <xf numFmtId="174" fontId="25" fillId="0" borderId="18" xfId="60" applyNumberFormat="1" applyFont="1" applyFill="1" applyBorder="1" applyAlignment="1" applyProtection="1">
      <alignment horizontal="right" vertical="center" wrapText="1" indent="2"/>
      <protection locked="0"/>
    </xf>
    <xf numFmtId="174" fontId="32" fillId="0" borderId="10" xfId="60" applyNumberFormat="1" applyFont="1" applyFill="1" applyBorder="1" applyAlignment="1" applyProtection="1">
      <alignment vertical="center" wrapText="1"/>
      <protection locked="0"/>
    </xf>
    <xf numFmtId="174" fontId="32" fillId="0" borderId="16" xfId="60" applyNumberFormat="1" applyFont="1" applyFill="1" applyBorder="1" applyAlignment="1" applyProtection="1">
      <alignment vertical="center" wrapText="1"/>
      <protection/>
    </xf>
    <xf numFmtId="3" fontId="44" fillId="0" borderId="10" xfId="61" applyNumberFormat="1" applyFont="1" applyBorder="1" applyAlignment="1">
      <alignment vertical="center" wrapText="1"/>
      <protection/>
    </xf>
    <xf numFmtId="3" fontId="45" fillId="0" borderId="10" xfId="61" applyNumberFormat="1" applyFont="1" applyFill="1" applyBorder="1" applyAlignment="1">
      <alignment vertical="center" wrapText="1"/>
      <protection/>
    </xf>
    <xf numFmtId="3" fontId="46" fillId="0" borderId="10" xfId="6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1" fillId="0" borderId="0" xfId="61" applyFont="1" applyAlignment="1">
      <alignment wrapText="1"/>
      <protection/>
    </xf>
    <xf numFmtId="0" fontId="20" fillId="0" borderId="0" xfId="0" applyFont="1" applyAlignment="1">
      <alignment wrapText="1"/>
    </xf>
    <xf numFmtId="0" fontId="0" fillId="0" borderId="0" xfId="0" applyAlignment="1">
      <alignment horizontal="right"/>
    </xf>
    <xf numFmtId="174" fontId="25" fillId="0" borderId="0" xfId="60" applyNumberForma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74" fontId="35" fillId="0" borderId="10" xfId="60" applyNumberFormat="1" applyFont="1" applyFill="1" applyBorder="1" applyAlignment="1">
      <alignment vertical="center" wrapText="1"/>
      <protection/>
    </xf>
    <xf numFmtId="174" fontId="34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0" fontId="111" fillId="0" borderId="0" xfId="0" applyFont="1" applyAlignment="1">
      <alignment/>
    </xf>
    <xf numFmtId="0" fontId="112" fillId="0" borderId="0" xfId="0" applyFont="1" applyAlignment="1">
      <alignment horizontal="center" wrapText="1"/>
    </xf>
    <xf numFmtId="0" fontId="1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8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 horizontal="center" wrapText="1"/>
    </xf>
    <xf numFmtId="0" fontId="114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44" applyFont="1" applyAlignment="1" applyProtection="1">
      <alignment horizontal="justify" vertical="center"/>
      <protection/>
    </xf>
    <xf numFmtId="0" fontId="5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6" fillId="38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15" fillId="0" borderId="16" xfId="0" applyFont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115" fillId="0" borderId="0" xfId="0" applyFont="1" applyAlignment="1">
      <alignment/>
    </xf>
    <xf numFmtId="0" fontId="105" fillId="0" borderId="10" xfId="0" applyFont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1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/>
    </xf>
    <xf numFmtId="165" fontId="11" fillId="34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47" fillId="0" borderId="0" xfId="61" applyNumberFormat="1" applyFont="1" applyAlignment="1">
      <alignment horizontal="center"/>
      <protection/>
    </xf>
    <xf numFmtId="171" fontId="15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63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6" fillId="40" borderId="10" xfId="0" applyFont="1" applyFill="1" applyBorder="1" applyAlignment="1">
      <alignment horizontal="left" vertical="center"/>
    </xf>
    <xf numFmtId="3" fontId="105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3" fontId="116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49" fillId="0" borderId="10" xfId="0" applyFont="1" applyBorder="1" applyAlignment="1">
      <alignment horizontal="justify"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justify" vertical="center"/>
    </xf>
    <xf numFmtId="0" fontId="49" fillId="33" borderId="0" xfId="0" applyFont="1" applyFill="1" applyAlignment="1">
      <alignment horizontal="justify" vertical="center"/>
    </xf>
    <xf numFmtId="0" fontId="48" fillId="33" borderId="0" xfId="0" applyFont="1" applyFill="1" applyAlignment="1">
      <alignment horizontal="justify" vertical="center"/>
    </xf>
    <xf numFmtId="3" fontId="0" fillId="38" borderId="10" xfId="0" applyNumberFormat="1" applyFill="1" applyBorder="1" applyAlignment="1">
      <alignment/>
    </xf>
    <xf numFmtId="49" fontId="105" fillId="36" borderId="10" xfId="0" applyNumberFormat="1" applyFont="1" applyFill="1" applyBorder="1" applyAlignment="1">
      <alignment horizontal="center"/>
    </xf>
    <xf numFmtId="3" fontId="105" fillId="36" borderId="10" xfId="0" applyNumberFormat="1" applyFont="1" applyFill="1" applyBorder="1" applyAlignment="1">
      <alignment/>
    </xf>
    <xf numFmtId="0" fontId="117" fillId="0" borderId="10" xfId="0" applyFont="1" applyBorder="1" applyAlignment="1">
      <alignment horizontal="right"/>
    </xf>
    <xf numFmtId="3" fontId="118" fillId="0" borderId="10" xfId="0" applyNumberFormat="1" applyFont="1" applyBorder="1" applyAlignment="1">
      <alignment/>
    </xf>
    <xf numFmtId="0" fontId="117" fillId="36" borderId="10" xfId="0" applyFont="1" applyFill="1" applyBorder="1" applyAlignment="1">
      <alignment horizontal="right"/>
    </xf>
    <xf numFmtId="3" fontId="118" fillId="0" borderId="0" xfId="0" applyNumberFormat="1" applyFont="1" applyAlignment="1">
      <alignment/>
    </xf>
    <xf numFmtId="0" fontId="16" fillId="0" borderId="0" xfId="61" applyFont="1" applyAlignment="1">
      <alignment horizontal="center"/>
      <protection/>
    </xf>
    <xf numFmtId="0" fontId="12" fillId="0" borderId="0" xfId="61" applyFont="1" applyAlignment="1">
      <alignment horizontal="center" vertical="center" wrapText="1"/>
      <protection/>
    </xf>
    <xf numFmtId="0" fontId="16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61" applyFont="1" applyAlignment="1">
      <alignment horizontal="center" wrapText="1"/>
      <protection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30" xfId="60" applyFont="1" applyBorder="1" applyAlignment="1">
      <alignment horizontal="right"/>
      <protection/>
    </xf>
    <xf numFmtId="3" fontId="30" fillId="0" borderId="0" xfId="60" applyNumberFormat="1" applyFont="1" applyAlignment="1">
      <alignment horizontal="center"/>
      <protection/>
    </xf>
    <xf numFmtId="3" fontId="28" fillId="0" borderId="0" xfId="60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119" fillId="0" borderId="0" xfId="0" applyFont="1" applyBorder="1" applyAlignment="1">
      <alignment/>
    </xf>
    <xf numFmtId="0" fontId="120" fillId="0" borderId="0" xfId="0" applyFont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85.57421875" style="8" customWidth="1"/>
    <col min="2" max="2" width="18.8515625" style="16" customWidth="1"/>
    <col min="3" max="3" width="18.7109375" style="16" customWidth="1"/>
    <col min="4" max="4" width="18.00390625" style="16" customWidth="1"/>
    <col min="5" max="5" width="15.57421875" style="16" customWidth="1"/>
    <col min="6" max="16384" width="9.140625" style="8" customWidth="1"/>
  </cols>
  <sheetData>
    <row r="1" spans="1:5" ht="18">
      <c r="A1" s="394" t="s">
        <v>567</v>
      </c>
      <c r="B1" s="394"/>
      <c r="C1" s="394"/>
      <c r="D1" s="394"/>
      <c r="E1" s="394"/>
    </row>
    <row r="2" spans="1:5" ht="50.25" customHeight="1">
      <c r="A2" s="395" t="s">
        <v>447</v>
      </c>
      <c r="B2" s="395"/>
      <c r="C2" s="395"/>
      <c r="D2" s="395"/>
      <c r="E2" s="395"/>
    </row>
    <row r="3" spans="1:5" ht="50.25" customHeight="1">
      <c r="A3" s="130"/>
      <c r="B3" s="130"/>
      <c r="C3" s="130"/>
      <c r="D3" s="130"/>
      <c r="E3" s="130"/>
    </row>
    <row r="4" ht="15">
      <c r="E4" s="167" t="s">
        <v>553</v>
      </c>
    </row>
    <row r="5" spans="2:9" ht="15">
      <c r="B5" s="9" t="s">
        <v>448</v>
      </c>
      <c r="C5" s="9" t="s">
        <v>449</v>
      </c>
      <c r="D5" s="9" t="s">
        <v>450</v>
      </c>
      <c r="E5" s="9" t="s">
        <v>3</v>
      </c>
      <c r="F5" s="10"/>
      <c r="G5" s="10"/>
      <c r="H5" s="10"/>
      <c r="I5" s="10"/>
    </row>
    <row r="6" spans="1:9" ht="15">
      <c r="A6" s="11" t="s">
        <v>6</v>
      </c>
      <c r="B6" s="12">
        <v>25154</v>
      </c>
      <c r="C6" s="12">
        <v>26085</v>
      </c>
      <c r="D6" s="12">
        <v>37061</v>
      </c>
      <c r="E6" s="12">
        <f>SUM(B6:D6)</f>
        <v>88300</v>
      </c>
      <c r="F6" s="10"/>
      <c r="G6" s="10"/>
      <c r="H6" s="10"/>
      <c r="I6" s="10"/>
    </row>
    <row r="7" spans="1:9" ht="15">
      <c r="A7" s="11" t="s">
        <v>7</v>
      </c>
      <c r="B7" s="12">
        <v>7059</v>
      </c>
      <c r="C7" s="12">
        <v>7982</v>
      </c>
      <c r="D7" s="12">
        <v>10147</v>
      </c>
      <c r="E7" s="12">
        <f aca="true" t="shared" si="0" ref="E7:E26">SUM(B7:D7)</f>
        <v>25188</v>
      </c>
      <c r="F7" s="10"/>
      <c r="G7" s="10"/>
      <c r="H7" s="10"/>
      <c r="I7" s="10"/>
    </row>
    <row r="8" spans="1:9" ht="15">
      <c r="A8" s="11" t="s">
        <v>8</v>
      </c>
      <c r="B8" s="12">
        <v>105774</v>
      </c>
      <c r="C8" s="12">
        <v>11073</v>
      </c>
      <c r="D8" s="12">
        <v>5760</v>
      </c>
      <c r="E8" s="12">
        <f t="shared" si="0"/>
        <v>122607</v>
      </c>
      <c r="F8" s="10"/>
      <c r="G8" s="10"/>
      <c r="H8" s="10"/>
      <c r="I8" s="10"/>
    </row>
    <row r="9" spans="1:9" ht="15">
      <c r="A9" s="11" t="s">
        <v>9</v>
      </c>
      <c r="B9" s="12">
        <v>5000</v>
      </c>
      <c r="C9" s="12"/>
      <c r="D9" s="12"/>
      <c r="E9" s="12">
        <f t="shared" si="0"/>
        <v>5000</v>
      </c>
      <c r="F9" s="10"/>
      <c r="G9" s="10"/>
      <c r="H9" s="10"/>
      <c r="I9" s="10"/>
    </row>
    <row r="10" spans="1:9" ht="15">
      <c r="A10" s="11" t="s">
        <v>10</v>
      </c>
      <c r="B10" s="12">
        <v>17442</v>
      </c>
      <c r="C10" s="12"/>
      <c r="D10" s="12"/>
      <c r="E10" s="12">
        <f t="shared" si="0"/>
        <v>17442</v>
      </c>
      <c r="F10" s="10"/>
      <c r="G10" s="10"/>
      <c r="H10" s="10"/>
      <c r="I10" s="10"/>
    </row>
    <row r="11" spans="1:9" ht="15">
      <c r="A11" s="11" t="s">
        <v>451</v>
      </c>
      <c r="B11" s="12">
        <v>1222</v>
      </c>
      <c r="C11" s="12"/>
      <c r="D11" s="12"/>
      <c r="E11" s="12">
        <f t="shared" si="0"/>
        <v>1222</v>
      </c>
      <c r="F11" s="10"/>
      <c r="G11" s="10"/>
      <c r="H11" s="10"/>
      <c r="I11" s="10"/>
    </row>
    <row r="12" spans="1:9" ht="15">
      <c r="A12" s="11" t="s">
        <v>11</v>
      </c>
      <c r="B12" s="12">
        <v>142254</v>
      </c>
      <c r="C12" s="12">
        <v>127</v>
      </c>
      <c r="D12" s="12"/>
      <c r="E12" s="12">
        <f t="shared" si="0"/>
        <v>142381</v>
      </c>
      <c r="F12" s="10"/>
      <c r="G12" s="10"/>
      <c r="H12" s="10"/>
      <c r="I12" s="10"/>
    </row>
    <row r="13" spans="1:9" ht="15">
      <c r="A13" s="11" t="s">
        <v>12</v>
      </c>
      <c r="B13" s="12">
        <v>63000</v>
      </c>
      <c r="C13" s="12"/>
      <c r="D13" s="12"/>
      <c r="E13" s="12">
        <f t="shared" si="0"/>
        <v>63000</v>
      </c>
      <c r="F13" s="10"/>
      <c r="G13" s="10"/>
      <c r="H13" s="10"/>
      <c r="I13" s="10"/>
    </row>
    <row r="14" spans="1:9" ht="15">
      <c r="A14" s="11" t="s">
        <v>13</v>
      </c>
      <c r="B14" s="12"/>
      <c r="C14" s="12"/>
      <c r="D14" s="12"/>
      <c r="E14" s="12">
        <f t="shared" si="0"/>
        <v>0</v>
      </c>
      <c r="F14" s="10"/>
      <c r="G14" s="10"/>
      <c r="H14" s="10"/>
      <c r="I14" s="10"/>
    </row>
    <row r="15" spans="1:9" ht="15">
      <c r="A15" s="13" t="s">
        <v>452</v>
      </c>
      <c r="B15" s="12">
        <f>B6+B7+B8+B9+B10+B12+B13</f>
        <v>365683</v>
      </c>
      <c r="C15" s="12">
        <f>C6+C7+C8+C9+C10+C12+C13</f>
        <v>45267</v>
      </c>
      <c r="D15" s="12">
        <f>D6+D7+D8+D9+D10+D12+D13</f>
        <v>52968</v>
      </c>
      <c r="E15" s="12">
        <f t="shared" si="0"/>
        <v>463918</v>
      </c>
      <c r="F15" s="10"/>
      <c r="G15" s="10"/>
      <c r="H15" s="10"/>
      <c r="I15" s="10"/>
    </row>
    <row r="16" spans="1:9" ht="15">
      <c r="A16" s="13" t="s">
        <v>453</v>
      </c>
      <c r="B16" s="12">
        <v>87531</v>
      </c>
      <c r="C16" s="12"/>
      <c r="D16" s="12"/>
      <c r="E16" s="12">
        <f t="shared" si="0"/>
        <v>87531</v>
      </c>
      <c r="F16" s="10"/>
      <c r="G16" s="10"/>
      <c r="H16" s="10"/>
      <c r="I16" s="10"/>
    </row>
    <row r="17" spans="1:9" ht="15">
      <c r="A17" s="14" t="s">
        <v>390</v>
      </c>
      <c r="B17" s="14">
        <f>SUM(B15:B16)</f>
        <v>453214</v>
      </c>
      <c r="C17" s="14">
        <f>SUM(C15:C16)</f>
        <v>45267</v>
      </c>
      <c r="D17" s="14">
        <f>SUM(D15:D16)</f>
        <v>52968</v>
      </c>
      <c r="E17" s="14">
        <f>SUM(E15:E16)</f>
        <v>551449</v>
      </c>
      <c r="F17" s="10"/>
      <c r="G17" s="10"/>
      <c r="H17" s="10"/>
      <c r="I17" s="10"/>
    </row>
    <row r="18" spans="1:9" ht="15">
      <c r="A18" s="11" t="s">
        <v>454</v>
      </c>
      <c r="B18" s="12">
        <v>53491</v>
      </c>
      <c r="C18" s="12"/>
      <c r="D18" s="12">
        <v>8846</v>
      </c>
      <c r="E18" s="12">
        <f t="shared" si="0"/>
        <v>62337</v>
      </c>
      <c r="F18" s="10"/>
      <c r="G18" s="10"/>
      <c r="H18" s="10"/>
      <c r="I18" s="10"/>
    </row>
    <row r="19" spans="1:9" ht="15">
      <c r="A19" s="11" t="s">
        <v>455</v>
      </c>
      <c r="B19" s="12"/>
      <c r="C19" s="12"/>
      <c r="D19" s="12"/>
      <c r="E19" s="12">
        <f t="shared" si="0"/>
        <v>0</v>
      </c>
      <c r="F19" s="10"/>
      <c r="G19" s="10"/>
      <c r="H19" s="10"/>
      <c r="I19" s="10"/>
    </row>
    <row r="20" spans="1:9" ht="15">
      <c r="A20" s="11" t="s">
        <v>456</v>
      </c>
      <c r="B20" s="12">
        <v>305120</v>
      </c>
      <c r="C20" s="12"/>
      <c r="D20" s="12"/>
      <c r="E20" s="12">
        <f t="shared" si="0"/>
        <v>305120</v>
      </c>
      <c r="F20" s="10"/>
      <c r="G20" s="10"/>
      <c r="H20" s="10"/>
      <c r="I20" s="10"/>
    </row>
    <row r="21" spans="1:9" ht="15">
      <c r="A21" s="11" t="s">
        <v>457</v>
      </c>
      <c r="B21" s="12">
        <v>38095</v>
      </c>
      <c r="C21" s="12">
        <v>1999</v>
      </c>
      <c r="D21" s="12"/>
      <c r="E21" s="12">
        <f t="shared" si="0"/>
        <v>40094</v>
      </c>
      <c r="F21" s="10"/>
      <c r="G21" s="10"/>
      <c r="H21" s="10"/>
      <c r="I21" s="10"/>
    </row>
    <row r="22" spans="1:9" ht="15">
      <c r="A22" s="11" t="s">
        <v>458</v>
      </c>
      <c r="B22" s="12">
        <v>10000</v>
      </c>
      <c r="C22" s="12"/>
      <c r="D22" s="12"/>
      <c r="E22" s="12">
        <f t="shared" si="0"/>
        <v>10000</v>
      </c>
      <c r="F22" s="10"/>
      <c r="G22" s="10"/>
      <c r="H22" s="166"/>
      <c r="I22" s="10"/>
    </row>
    <row r="23" spans="1:9" ht="15">
      <c r="A23" s="11" t="s">
        <v>459</v>
      </c>
      <c r="B23" s="12">
        <v>500</v>
      </c>
      <c r="C23" s="12"/>
      <c r="D23" s="12"/>
      <c r="E23" s="12">
        <f t="shared" si="0"/>
        <v>500</v>
      </c>
      <c r="F23" s="10"/>
      <c r="G23" s="10"/>
      <c r="H23" s="10"/>
      <c r="I23" s="10"/>
    </row>
    <row r="24" spans="1:9" ht="15">
      <c r="A24" s="11" t="s">
        <v>460</v>
      </c>
      <c r="B24" s="12">
        <v>1008</v>
      </c>
      <c r="C24" s="12"/>
      <c r="D24" s="12"/>
      <c r="E24" s="12">
        <f t="shared" si="0"/>
        <v>1008</v>
      </c>
      <c r="F24" s="10"/>
      <c r="G24" s="10"/>
      <c r="H24" s="10"/>
      <c r="I24" s="10"/>
    </row>
    <row r="25" spans="1:9" ht="15">
      <c r="A25" s="13" t="s">
        <v>461</v>
      </c>
      <c r="B25" s="12">
        <f>SUM(B18:B24)</f>
        <v>408214</v>
      </c>
      <c r="C25" s="12">
        <f>SUM(C18:C24)</f>
        <v>1999</v>
      </c>
      <c r="D25" s="12">
        <f>SUM(D18:D24)</f>
        <v>8846</v>
      </c>
      <c r="E25" s="12">
        <f>E18+E20+E21+E22+E23+E24</f>
        <v>419059</v>
      </c>
      <c r="F25" s="10"/>
      <c r="G25" s="10"/>
      <c r="H25" s="10"/>
      <c r="I25" s="10"/>
    </row>
    <row r="26" spans="1:9" ht="15">
      <c r="A26" s="13" t="s">
        <v>462</v>
      </c>
      <c r="B26" s="12">
        <v>45000</v>
      </c>
      <c r="C26" s="12">
        <v>43268</v>
      </c>
      <c r="D26" s="12">
        <v>44122</v>
      </c>
      <c r="E26" s="12">
        <f t="shared" si="0"/>
        <v>132390</v>
      </c>
      <c r="F26" s="10"/>
      <c r="G26" s="10"/>
      <c r="H26" s="10"/>
      <c r="I26" s="10"/>
    </row>
    <row r="27" spans="1:9" ht="15">
      <c r="A27" s="13" t="s">
        <v>463</v>
      </c>
      <c r="B27" s="12">
        <v>45000</v>
      </c>
      <c r="C27" s="12">
        <v>593</v>
      </c>
      <c r="D27" s="12">
        <v>521</v>
      </c>
      <c r="E27" s="12">
        <f>B27+C27+D27</f>
        <v>46114</v>
      </c>
      <c r="F27" s="10"/>
      <c r="G27" s="10"/>
      <c r="H27" s="10"/>
      <c r="I27" s="10"/>
    </row>
    <row r="28" spans="1:9" ht="15">
      <c r="A28" s="14" t="s">
        <v>391</v>
      </c>
      <c r="B28" s="14">
        <f>B25+B26</f>
        <v>453214</v>
      </c>
      <c r="C28" s="14">
        <f>C25+C26</f>
        <v>45267</v>
      </c>
      <c r="D28" s="14">
        <f>D25+D26</f>
        <v>52968</v>
      </c>
      <c r="E28" s="14">
        <f>SUM(E25:E26)</f>
        <v>551449</v>
      </c>
      <c r="F28" s="10"/>
      <c r="G28" s="10"/>
      <c r="H28" s="10"/>
      <c r="I28" s="10"/>
    </row>
    <row r="29" spans="1:9" ht="15">
      <c r="A29" s="10"/>
      <c r="B29" s="15"/>
      <c r="C29" s="15"/>
      <c r="D29" s="15"/>
      <c r="E29" s="15"/>
      <c r="F29" s="10"/>
      <c r="G29" s="10"/>
      <c r="H29" s="10"/>
      <c r="I29" s="10"/>
    </row>
    <row r="30" spans="1:9" ht="15">
      <c r="A30" s="10"/>
      <c r="B30" s="15"/>
      <c r="C30" s="15"/>
      <c r="D30" s="15"/>
      <c r="E30" s="15"/>
      <c r="F30" s="10"/>
      <c r="G30" s="10"/>
      <c r="H30" s="10"/>
      <c r="I30" s="10"/>
    </row>
    <row r="31" spans="1:9" ht="15">
      <c r="A31" s="10"/>
      <c r="B31" s="15"/>
      <c r="C31" s="15"/>
      <c r="D31" s="15"/>
      <c r="E31" s="15"/>
      <c r="F31" s="10"/>
      <c r="G31" s="10"/>
      <c r="H31" s="10"/>
      <c r="I31" s="10"/>
    </row>
    <row r="32" spans="1:9" ht="15">
      <c r="A32" s="10"/>
      <c r="B32" s="15"/>
      <c r="C32" s="15"/>
      <c r="D32" s="15"/>
      <c r="E32" s="15"/>
      <c r="F32" s="10"/>
      <c r="G32" s="10"/>
      <c r="H32" s="10"/>
      <c r="I32" s="10"/>
    </row>
    <row r="33" spans="1:9" ht="15">
      <c r="A33" s="10"/>
      <c r="B33" s="129"/>
      <c r="C33" s="166"/>
      <c r="D33" s="129"/>
      <c r="E33" s="15"/>
      <c r="F33" s="10"/>
      <c r="G33" s="10"/>
      <c r="H33" s="10"/>
      <c r="I33" s="10"/>
    </row>
    <row r="34" spans="1:9" ht="15">
      <c r="A34" s="10"/>
      <c r="B34" s="15"/>
      <c r="C34" s="15"/>
      <c r="D34" s="15"/>
      <c r="E34" s="15"/>
      <c r="F34" s="10"/>
      <c r="G34" s="10"/>
      <c r="H34" s="10"/>
      <c r="I34" s="10"/>
    </row>
    <row r="35" spans="1:9" ht="15">
      <c r="A35" s="10"/>
      <c r="B35" s="15"/>
      <c r="C35" s="15"/>
      <c r="D35" s="15"/>
      <c r="E35" s="15"/>
      <c r="F35" s="10"/>
      <c r="G35" s="10"/>
      <c r="H35" s="10"/>
      <c r="I35" s="1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49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3.57421875" style="111" customWidth="1"/>
    <col min="2" max="2" width="58.8515625" style="111" customWidth="1"/>
    <col min="3" max="4" width="12.7109375" style="152" customWidth="1"/>
    <col min="5" max="5" width="10.57421875" style="152" customWidth="1"/>
    <col min="6" max="6" width="11.57421875" style="152" customWidth="1"/>
    <col min="7" max="15" width="12.7109375" style="152" customWidth="1"/>
    <col min="16" max="16" width="11.28125" style="152" customWidth="1"/>
    <col min="17" max="22" width="12.7109375" style="152" customWidth="1"/>
    <col min="23" max="23" width="8.421875" style="152" customWidth="1"/>
    <col min="24" max="24" width="12.7109375" style="152" customWidth="1"/>
    <col min="25" max="25" width="11.00390625" style="152" customWidth="1"/>
    <col min="26" max="26" width="12.7109375" style="152" customWidth="1"/>
    <col min="27" max="27" width="10.421875" style="152" customWidth="1"/>
    <col min="28" max="28" width="10.8515625" style="152" customWidth="1"/>
    <col min="29" max="16384" width="9.140625" style="111" customWidth="1"/>
  </cols>
  <sheetData>
    <row r="1" spans="1:54" ht="15">
      <c r="A1" s="44" t="s">
        <v>564</v>
      </c>
      <c r="B1" s="45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</row>
    <row r="2" spans="1:54" ht="15">
      <c r="A2" s="46" t="s">
        <v>504</v>
      </c>
      <c r="B2" s="45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</row>
    <row r="3" spans="1:27" ht="18">
      <c r="A3" s="47"/>
      <c r="B3" s="45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Z3" s="153"/>
      <c r="AA3" s="153" t="s">
        <v>581</v>
      </c>
    </row>
    <row r="5" spans="1:28" s="117" customFormat="1" ht="120" customHeight="1">
      <c r="A5" s="142" t="s">
        <v>547</v>
      </c>
      <c r="B5" s="147" t="s">
        <v>446</v>
      </c>
      <c r="C5" s="143" t="s">
        <v>3</v>
      </c>
      <c r="D5" s="143" t="s">
        <v>473</v>
      </c>
      <c r="E5" s="143" t="s">
        <v>474</v>
      </c>
      <c r="F5" s="143" t="s">
        <v>576</v>
      </c>
      <c r="G5" s="143" t="s">
        <v>478</v>
      </c>
      <c r="H5" s="143" t="s">
        <v>479</v>
      </c>
      <c r="I5" s="143" t="s">
        <v>480</v>
      </c>
      <c r="J5" s="143" t="s">
        <v>481</v>
      </c>
      <c r="K5" s="143" t="s">
        <v>482</v>
      </c>
      <c r="L5" s="143" t="s">
        <v>483</v>
      </c>
      <c r="M5" s="143" t="s">
        <v>484</v>
      </c>
      <c r="N5" s="143" t="s">
        <v>577</v>
      </c>
      <c r="O5" s="143" t="s">
        <v>485</v>
      </c>
      <c r="P5" s="143" t="s">
        <v>486</v>
      </c>
      <c r="Q5" s="143" t="s">
        <v>487</v>
      </c>
      <c r="R5" s="143" t="s">
        <v>488</v>
      </c>
      <c r="S5" s="143" t="s">
        <v>505</v>
      </c>
      <c r="T5" s="143" t="s">
        <v>573</v>
      </c>
      <c r="U5" s="143" t="s">
        <v>506</v>
      </c>
      <c r="V5" s="143" t="s">
        <v>507</v>
      </c>
      <c r="W5" s="143" t="s">
        <v>508</v>
      </c>
      <c r="X5" s="143" t="s">
        <v>562</v>
      </c>
      <c r="Y5" s="143" t="s">
        <v>489</v>
      </c>
      <c r="Z5" s="143" t="s">
        <v>490</v>
      </c>
      <c r="AA5" s="143" t="s">
        <v>491</v>
      </c>
      <c r="AB5" s="143" t="s">
        <v>509</v>
      </c>
    </row>
    <row r="6" spans="1:28" ht="24.75" customHeight="1">
      <c r="A6" s="116">
        <v>1</v>
      </c>
      <c r="B6" s="148" t="s">
        <v>16</v>
      </c>
      <c r="C6" s="144">
        <v>11915000</v>
      </c>
      <c r="D6" s="144">
        <v>0</v>
      </c>
      <c r="E6" s="144">
        <v>0</v>
      </c>
      <c r="F6" s="144">
        <v>1200000</v>
      </c>
      <c r="G6" s="144">
        <v>0</v>
      </c>
      <c r="H6" s="144">
        <v>0</v>
      </c>
      <c r="I6" s="144">
        <v>0</v>
      </c>
      <c r="J6" s="144">
        <v>2160000</v>
      </c>
      <c r="K6" s="144">
        <v>2220000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4">
        <v>1440000</v>
      </c>
      <c r="V6" s="144">
        <v>0</v>
      </c>
      <c r="W6" s="144">
        <v>0</v>
      </c>
      <c r="X6" s="144">
        <v>0</v>
      </c>
      <c r="Y6" s="144">
        <v>0</v>
      </c>
      <c r="Z6" s="144">
        <v>4895000</v>
      </c>
      <c r="AA6" s="144">
        <v>0</v>
      </c>
      <c r="AB6" s="144">
        <v>0</v>
      </c>
    </row>
    <row r="7" spans="1:28" ht="24.75" customHeight="1">
      <c r="A7" s="116">
        <v>3</v>
      </c>
      <c r="B7" s="148" t="s">
        <v>20</v>
      </c>
      <c r="C7" s="144">
        <v>1236000</v>
      </c>
      <c r="D7" s="144">
        <v>1236000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0</v>
      </c>
      <c r="Z7" s="144">
        <v>0</v>
      </c>
      <c r="AA7" s="144">
        <v>0</v>
      </c>
      <c r="AB7" s="144">
        <v>0</v>
      </c>
    </row>
    <row r="8" spans="1:28" ht="24.75" customHeight="1">
      <c r="A8" s="116">
        <v>7</v>
      </c>
      <c r="B8" s="148" t="s">
        <v>28</v>
      </c>
      <c r="C8" s="144">
        <v>1892000</v>
      </c>
      <c r="D8" s="144">
        <v>284000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525000</v>
      </c>
      <c r="K8" s="144">
        <v>355000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373000</v>
      </c>
      <c r="V8" s="144">
        <v>0</v>
      </c>
      <c r="W8" s="144">
        <v>0</v>
      </c>
      <c r="X8" s="144">
        <v>0</v>
      </c>
      <c r="Y8" s="144">
        <v>0</v>
      </c>
      <c r="Z8" s="144">
        <v>355000</v>
      </c>
      <c r="AA8" s="144">
        <v>0</v>
      </c>
      <c r="AB8" s="144">
        <v>0</v>
      </c>
    </row>
    <row r="9" spans="1:28" s="114" customFormat="1" ht="24.75" customHeight="1">
      <c r="A9" s="115">
        <v>14</v>
      </c>
      <c r="B9" s="149" t="s">
        <v>510</v>
      </c>
      <c r="C9" s="145">
        <v>15043000</v>
      </c>
      <c r="D9" s="145">
        <v>1520000</v>
      </c>
      <c r="E9" s="145">
        <v>0</v>
      </c>
      <c r="F9" s="145">
        <v>1200000</v>
      </c>
      <c r="G9" s="145">
        <v>0</v>
      </c>
      <c r="H9" s="145">
        <v>0</v>
      </c>
      <c r="I9" s="145">
        <v>0</v>
      </c>
      <c r="J9" s="145">
        <v>2685000</v>
      </c>
      <c r="K9" s="145">
        <v>2575000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1813000</v>
      </c>
      <c r="V9" s="145">
        <v>0</v>
      </c>
      <c r="W9" s="145">
        <v>0</v>
      </c>
      <c r="X9" s="145">
        <v>0</v>
      </c>
      <c r="Y9" s="145">
        <v>0</v>
      </c>
      <c r="Z9" s="145">
        <v>5250000</v>
      </c>
      <c r="AA9" s="145">
        <v>0</v>
      </c>
      <c r="AB9" s="145">
        <v>0</v>
      </c>
    </row>
    <row r="10" spans="1:28" ht="24.75" customHeight="1">
      <c r="A10" s="116">
        <v>15</v>
      </c>
      <c r="B10" s="148" t="s">
        <v>42</v>
      </c>
      <c r="C10" s="144">
        <v>7637000</v>
      </c>
      <c r="D10" s="144">
        <v>7637000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</row>
    <row r="11" spans="1:28" ht="24.75" customHeight="1">
      <c r="A11" s="116">
        <v>16</v>
      </c>
      <c r="B11" s="148" t="s">
        <v>44</v>
      </c>
      <c r="C11" s="144">
        <v>774000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774000</v>
      </c>
      <c r="AB11" s="144">
        <v>0</v>
      </c>
    </row>
    <row r="12" spans="1:28" ht="24.75" customHeight="1">
      <c r="A12" s="116">
        <v>17</v>
      </c>
      <c r="B12" s="148" t="s">
        <v>46</v>
      </c>
      <c r="C12" s="144">
        <v>1700000</v>
      </c>
      <c r="D12" s="144">
        <v>1000000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400000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300000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</row>
    <row r="13" spans="1:28" s="114" customFormat="1" ht="24.75" customHeight="1">
      <c r="A13" s="115">
        <v>18</v>
      </c>
      <c r="B13" s="149" t="s">
        <v>511</v>
      </c>
      <c r="C13" s="145">
        <v>10111000</v>
      </c>
      <c r="D13" s="145">
        <v>8637000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400000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300000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774000</v>
      </c>
      <c r="AB13" s="145">
        <v>0</v>
      </c>
    </row>
    <row r="14" spans="1:28" s="112" customFormat="1" ht="24.75" customHeight="1">
      <c r="A14" s="113">
        <v>19</v>
      </c>
      <c r="B14" s="150" t="s">
        <v>512</v>
      </c>
      <c r="C14" s="146">
        <v>25154000</v>
      </c>
      <c r="D14" s="146">
        <v>10157000</v>
      </c>
      <c r="E14" s="146">
        <v>0</v>
      </c>
      <c r="F14" s="146">
        <v>1200000</v>
      </c>
      <c r="G14" s="146">
        <v>0</v>
      </c>
      <c r="H14" s="146">
        <v>0</v>
      </c>
      <c r="I14" s="146">
        <v>0</v>
      </c>
      <c r="J14" s="146">
        <v>2685000</v>
      </c>
      <c r="K14" s="146">
        <v>2975000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300000</v>
      </c>
      <c r="S14" s="146">
        <v>0</v>
      </c>
      <c r="T14" s="146">
        <v>0</v>
      </c>
      <c r="U14" s="146">
        <v>1813000</v>
      </c>
      <c r="V14" s="146">
        <v>0</v>
      </c>
      <c r="W14" s="146">
        <v>0</v>
      </c>
      <c r="X14" s="146">
        <v>0</v>
      </c>
      <c r="Y14" s="146">
        <v>0</v>
      </c>
      <c r="Z14" s="146">
        <v>5250000</v>
      </c>
      <c r="AA14" s="146">
        <v>774000</v>
      </c>
      <c r="AB14" s="146">
        <v>0</v>
      </c>
    </row>
    <row r="15" spans="1:28" ht="24.75" customHeight="1">
      <c r="A15" s="116">
        <v>20</v>
      </c>
      <c r="B15" s="148" t="s">
        <v>322</v>
      </c>
      <c r="C15" s="144">
        <v>7059000</v>
      </c>
      <c r="D15" s="144">
        <v>3027000</v>
      </c>
      <c r="E15" s="144">
        <v>0</v>
      </c>
      <c r="F15" s="144">
        <v>162000</v>
      </c>
      <c r="G15" s="144">
        <v>0</v>
      </c>
      <c r="H15" s="144">
        <v>0</v>
      </c>
      <c r="I15" s="144">
        <v>0</v>
      </c>
      <c r="J15" s="144">
        <v>776000</v>
      </c>
      <c r="K15" s="144">
        <v>800000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100000</v>
      </c>
      <c r="S15" s="144">
        <v>0</v>
      </c>
      <c r="T15" s="144">
        <v>0</v>
      </c>
      <c r="U15" s="144">
        <v>516000</v>
      </c>
      <c r="V15" s="144">
        <v>0</v>
      </c>
      <c r="W15" s="144">
        <v>0</v>
      </c>
      <c r="X15" s="144">
        <v>0</v>
      </c>
      <c r="Y15" s="144">
        <v>0</v>
      </c>
      <c r="Z15" s="144">
        <v>1469000</v>
      </c>
      <c r="AA15" s="144">
        <v>209000</v>
      </c>
      <c r="AB15" s="144">
        <v>0</v>
      </c>
    </row>
    <row r="16" spans="1:28" ht="24.75" customHeight="1">
      <c r="A16" s="116">
        <v>21</v>
      </c>
      <c r="B16" s="148" t="s">
        <v>51</v>
      </c>
      <c r="C16" s="144">
        <v>172000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40000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132000</v>
      </c>
      <c r="AA16" s="144">
        <v>0</v>
      </c>
      <c r="AB16" s="144">
        <v>0</v>
      </c>
    </row>
    <row r="17" spans="1:28" ht="24.75" customHeight="1">
      <c r="A17" s="116">
        <v>22</v>
      </c>
      <c r="B17" s="148" t="s">
        <v>53</v>
      </c>
      <c r="C17" s="144">
        <v>4673000</v>
      </c>
      <c r="D17" s="144">
        <v>640000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978000</v>
      </c>
      <c r="K17" s="144">
        <v>1232000</v>
      </c>
      <c r="L17" s="144">
        <v>0</v>
      </c>
      <c r="M17" s="144">
        <v>0</v>
      </c>
      <c r="N17" s="144">
        <v>0</v>
      </c>
      <c r="O17" s="144">
        <v>0</v>
      </c>
      <c r="P17" s="144">
        <v>15000</v>
      </c>
      <c r="Q17" s="144">
        <v>0</v>
      </c>
      <c r="R17" s="144">
        <v>500000</v>
      </c>
      <c r="S17" s="144">
        <v>0</v>
      </c>
      <c r="T17" s="144">
        <v>0</v>
      </c>
      <c r="U17" s="144">
        <v>476000</v>
      </c>
      <c r="V17" s="144">
        <v>460000</v>
      </c>
      <c r="W17" s="144">
        <v>0</v>
      </c>
      <c r="X17" s="144">
        <v>0</v>
      </c>
      <c r="Y17" s="144">
        <v>0</v>
      </c>
      <c r="Z17" s="144">
        <v>372000</v>
      </c>
      <c r="AA17" s="144">
        <v>0</v>
      </c>
      <c r="AB17" s="144">
        <v>0</v>
      </c>
    </row>
    <row r="18" spans="1:28" s="114" customFormat="1" ht="24.75" customHeight="1">
      <c r="A18" s="115">
        <v>24</v>
      </c>
      <c r="B18" s="149" t="s">
        <v>513</v>
      </c>
      <c r="C18" s="145">
        <v>4845000</v>
      </c>
      <c r="D18" s="145">
        <v>640000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978000</v>
      </c>
      <c r="K18" s="145">
        <v>1232000</v>
      </c>
      <c r="L18" s="145">
        <v>0</v>
      </c>
      <c r="M18" s="145">
        <v>0</v>
      </c>
      <c r="N18" s="145">
        <v>0</v>
      </c>
      <c r="O18" s="145">
        <v>0</v>
      </c>
      <c r="P18" s="145">
        <v>55000</v>
      </c>
      <c r="Q18" s="145">
        <v>0</v>
      </c>
      <c r="R18" s="145">
        <v>500000</v>
      </c>
      <c r="S18" s="145">
        <v>0</v>
      </c>
      <c r="T18" s="145">
        <v>0</v>
      </c>
      <c r="U18" s="145">
        <v>476000</v>
      </c>
      <c r="V18" s="145">
        <v>460000</v>
      </c>
      <c r="W18" s="145">
        <v>0</v>
      </c>
      <c r="X18" s="145">
        <v>0</v>
      </c>
      <c r="Y18" s="145">
        <v>0</v>
      </c>
      <c r="Z18" s="145">
        <v>504000</v>
      </c>
      <c r="AA18" s="145">
        <v>0</v>
      </c>
      <c r="AB18" s="145">
        <v>0</v>
      </c>
    </row>
    <row r="19" spans="1:28" ht="24.75" customHeight="1">
      <c r="A19" s="116">
        <v>25</v>
      </c>
      <c r="B19" s="148" t="s">
        <v>58</v>
      </c>
      <c r="C19" s="144">
        <v>460000</v>
      </c>
      <c r="D19" s="144">
        <v>60000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200000</v>
      </c>
      <c r="V19" s="144">
        <v>200000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</row>
    <row r="20" spans="1:28" ht="24.75" customHeight="1">
      <c r="A20" s="116">
        <v>26</v>
      </c>
      <c r="B20" s="148" t="s">
        <v>60</v>
      </c>
      <c r="C20" s="144">
        <v>840000</v>
      </c>
      <c r="D20" s="144">
        <v>600000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120000</v>
      </c>
      <c r="V20" s="144">
        <v>120000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</row>
    <row r="21" spans="1:28" s="114" customFormat="1" ht="24.75" customHeight="1">
      <c r="A21" s="115">
        <v>27</v>
      </c>
      <c r="B21" s="149" t="s">
        <v>514</v>
      </c>
      <c r="C21" s="145">
        <v>1300000</v>
      </c>
      <c r="D21" s="145">
        <v>660000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320000</v>
      </c>
      <c r="V21" s="145">
        <v>320000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</row>
    <row r="22" spans="1:28" ht="24.75" customHeight="1">
      <c r="A22" s="116">
        <v>28</v>
      </c>
      <c r="B22" s="148" t="s">
        <v>63</v>
      </c>
      <c r="C22" s="144">
        <v>9115000</v>
      </c>
      <c r="D22" s="144">
        <v>1530000</v>
      </c>
      <c r="E22" s="144">
        <v>200000</v>
      </c>
      <c r="F22" s="144">
        <v>0</v>
      </c>
      <c r="G22" s="144">
        <v>0</v>
      </c>
      <c r="H22" s="144">
        <v>0</v>
      </c>
      <c r="I22" s="144">
        <v>3575000</v>
      </c>
      <c r="J22" s="144">
        <v>0</v>
      </c>
      <c r="K22" s="144">
        <v>750000</v>
      </c>
      <c r="L22" s="144">
        <v>450000</v>
      </c>
      <c r="M22" s="144">
        <v>0</v>
      </c>
      <c r="N22" s="144">
        <v>0</v>
      </c>
      <c r="O22" s="144">
        <v>0</v>
      </c>
      <c r="P22" s="144">
        <v>0</v>
      </c>
      <c r="Q22" s="144">
        <v>200000</v>
      </c>
      <c r="R22" s="144">
        <v>630000</v>
      </c>
      <c r="S22" s="144">
        <v>0</v>
      </c>
      <c r="T22" s="144">
        <v>0</v>
      </c>
      <c r="U22" s="144">
        <v>910000</v>
      </c>
      <c r="V22" s="144">
        <v>910000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</row>
    <row r="23" spans="1:28" ht="24.75" customHeight="1">
      <c r="A23" s="116">
        <v>29</v>
      </c>
      <c r="B23" s="148" t="s">
        <v>65</v>
      </c>
      <c r="C23" s="144">
        <v>16920000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11120000</v>
      </c>
      <c r="Y23" s="144">
        <v>0</v>
      </c>
      <c r="Z23" s="144">
        <v>800000</v>
      </c>
      <c r="AA23" s="144">
        <v>5000000</v>
      </c>
      <c r="AB23" s="144">
        <v>0</v>
      </c>
    </row>
    <row r="24" spans="1:28" ht="24.75" customHeight="1">
      <c r="A24" s="116">
        <v>30</v>
      </c>
      <c r="B24" s="148" t="s">
        <v>323</v>
      </c>
      <c r="C24" s="144">
        <v>3295000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15000</v>
      </c>
      <c r="L24" s="144">
        <v>3280000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</row>
    <row r="25" spans="1:28" ht="24.75" customHeight="1">
      <c r="A25" s="116">
        <v>31</v>
      </c>
      <c r="B25" s="148" t="s">
        <v>68</v>
      </c>
      <c r="C25" s="144">
        <v>11100000</v>
      </c>
      <c r="D25" s="144">
        <v>200000</v>
      </c>
      <c r="E25" s="144">
        <v>300000</v>
      </c>
      <c r="F25" s="144">
        <v>0</v>
      </c>
      <c r="G25" s="144">
        <v>0</v>
      </c>
      <c r="H25" s="144">
        <v>0</v>
      </c>
      <c r="I25" s="144">
        <v>0</v>
      </c>
      <c r="J25" s="144">
        <v>2600000</v>
      </c>
      <c r="K25" s="144">
        <v>5800000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700000</v>
      </c>
      <c r="S25" s="144">
        <v>0</v>
      </c>
      <c r="T25" s="144">
        <v>0</v>
      </c>
      <c r="U25" s="144">
        <v>500000</v>
      </c>
      <c r="V25" s="144">
        <v>500000</v>
      </c>
      <c r="W25" s="144">
        <v>0</v>
      </c>
      <c r="X25" s="144">
        <v>0</v>
      </c>
      <c r="Y25" s="144">
        <v>0</v>
      </c>
      <c r="Z25" s="144">
        <v>500000</v>
      </c>
      <c r="AA25" s="144">
        <v>0</v>
      </c>
      <c r="AB25" s="144">
        <v>0</v>
      </c>
    </row>
    <row r="26" spans="1:28" ht="24.75" customHeight="1">
      <c r="A26" s="116">
        <v>33</v>
      </c>
      <c r="B26" s="148" t="s">
        <v>71</v>
      </c>
      <c r="C26" s="144">
        <v>5360000</v>
      </c>
      <c r="D26" s="144">
        <v>2700000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100000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2520000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40000</v>
      </c>
      <c r="AA26" s="144">
        <v>0</v>
      </c>
      <c r="AB26" s="144">
        <v>0</v>
      </c>
    </row>
    <row r="27" spans="1:28" ht="24.75" customHeight="1">
      <c r="A27" s="116">
        <v>34</v>
      </c>
      <c r="B27" s="148" t="s">
        <v>325</v>
      </c>
      <c r="C27" s="144">
        <v>31478000</v>
      </c>
      <c r="D27" s="144">
        <v>4560000</v>
      </c>
      <c r="E27" s="144">
        <v>110000</v>
      </c>
      <c r="F27" s="144">
        <v>0</v>
      </c>
      <c r="G27" s="144">
        <v>0</v>
      </c>
      <c r="H27" s="144">
        <v>11328000</v>
      </c>
      <c r="I27" s="144">
        <v>0</v>
      </c>
      <c r="J27" s="144">
        <v>0</v>
      </c>
      <c r="K27" s="144">
        <v>6200000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80000</v>
      </c>
      <c r="R27" s="144">
        <v>5500000</v>
      </c>
      <c r="S27" s="144">
        <v>0</v>
      </c>
      <c r="T27" s="144">
        <v>0</v>
      </c>
      <c r="U27" s="144">
        <v>1850000</v>
      </c>
      <c r="V27" s="144">
        <v>1850000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</row>
    <row r="28" spans="1:28" s="114" customFormat="1" ht="24.75" customHeight="1">
      <c r="A28" s="115">
        <v>35</v>
      </c>
      <c r="B28" s="149" t="s">
        <v>515</v>
      </c>
      <c r="C28" s="145">
        <v>77268000</v>
      </c>
      <c r="D28" s="145">
        <v>8990000</v>
      </c>
      <c r="E28" s="145">
        <v>610000</v>
      </c>
      <c r="F28" s="145">
        <v>0</v>
      </c>
      <c r="G28" s="145">
        <v>0</v>
      </c>
      <c r="H28" s="145">
        <v>11328000</v>
      </c>
      <c r="I28" s="145">
        <v>3575000</v>
      </c>
      <c r="J28" s="145">
        <v>2700000</v>
      </c>
      <c r="K28" s="145">
        <v>12765000</v>
      </c>
      <c r="L28" s="145">
        <v>3730000</v>
      </c>
      <c r="M28" s="145">
        <v>0</v>
      </c>
      <c r="N28" s="145">
        <v>0</v>
      </c>
      <c r="O28" s="145">
        <v>0</v>
      </c>
      <c r="P28" s="145">
        <v>0</v>
      </c>
      <c r="Q28" s="145">
        <v>280000</v>
      </c>
      <c r="R28" s="145">
        <v>9350000</v>
      </c>
      <c r="S28" s="145">
        <v>0</v>
      </c>
      <c r="T28" s="145">
        <v>0</v>
      </c>
      <c r="U28" s="145">
        <v>3260000</v>
      </c>
      <c r="V28" s="145">
        <v>3260000</v>
      </c>
      <c r="W28" s="145">
        <v>0</v>
      </c>
      <c r="X28" s="145">
        <v>11120000</v>
      </c>
      <c r="Y28" s="145">
        <v>0</v>
      </c>
      <c r="Z28" s="145">
        <v>1340000</v>
      </c>
      <c r="AA28" s="145">
        <v>5000000</v>
      </c>
      <c r="AB28" s="145">
        <v>0</v>
      </c>
    </row>
    <row r="29" spans="1:28" ht="24.75" customHeight="1">
      <c r="A29" s="116">
        <v>36</v>
      </c>
      <c r="B29" s="148" t="s">
        <v>75</v>
      </c>
      <c r="C29" s="144">
        <v>30000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30000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</row>
    <row r="30" spans="1:28" s="114" customFormat="1" ht="24.75" customHeight="1">
      <c r="A30" s="115">
        <v>38</v>
      </c>
      <c r="B30" s="149" t="s">
        <v>545</v>
      </c>
      <c r="C30" s="145">
        <v>30000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30000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</row>
    <row r="31" spans="1:28" ht="24.75" customHeight="1">
      <c r="A31" s="116">
        <v>39</v>
      </c>
      <c r="B31" s="148" t="s">
        <v>80</v>
      </c>
      <c r="C31" s="144">
        <v>18831000</v>
      </c>
      <c r="D31" s="144">
        <v>2195000</v>
      </c>
      <c r="E31" s="144">
        <v>164000</v>
      </c>
      <c r="F31" s="144">
        <v>0</v>
      </c>
      <c r="G31" s="144">
        <v>0</v>
      </c>
      <c r="H31" s="144">
        <v>3059000</v>
      </c>
      <c r="I31" s="144">
        <v>965000</v>
      </c>
      <c r="J31" s="144">
        <v>993000</v>
      </c>
      <c r="K31" s="144">
        <v>3239000</v>
      </c>
      <c r="L31" s="144">
        <v>121000</v>
      </c>
      <c r="M31" s="144">
        <v>0</v>
      </c>
      <c r="N31" s="144">
        <v>0</v>
      </c>
      <c r="O31" s="144">
        <v>0</v>
      </c>
      <c r="P31" s="144">
        <v>12000</v>
      </c>
      <c r="Q31" s="144">
        <v>76000</v>
      </c>
      <c r="R31" s="144">
        <v>980000</v>
      </c>
      <c r="S31" s="144">
        <v>0</v>
      </c>
      <c r="T31" s="144">
        <v>0</v>
      </c>
      <c r="U31" s="144">
        <v>1070000</v>
      </c>
      <c r="V31" s="144">
        <v>1070000</v>
      </c>
      <c r="W31" s="144">
        <v>0</v>
      </c>
      <c r="X31" s="144">
        <v>2997000</v>
      </c>
      <c r="Y31" s="144">
        <v>0</v>
      </c>
      <c r="Z31" s="144">
        <v>500000</v>
      </c>
      <c r="AA31" s="144">
        <v>1350000</v>
      </c>
      <c r="AB31" s="144">
        <v>0</v>
      </c>
    </row>
    <row r="32" spans="1:28" ht="24.75" customHeight="1">
      <c r="A32" s="116">
        <v>40</v>
      </c>
      <c r="B32" s="148" t="s">
        <v>82</v>
      </c>
      <c r="C32" s="144">
        <v>3500000</v>
      </c>
      <c r="D32" s="144">
        <v>3500000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</row>
    <row r="33" spans="1:28" s="114" customFormat="1" ht="24.75" customHeight="1">
      <c r="A33" s="115">
        <v>44</v>
      </c>
      <c r="B33" s="149" t="s">
        <v>516</v>
      </c>
      <c r="C33" s="145">
        <v>21866000</v>
      </c>
      <c r="D33" s="145">
        <v>5695000</v>
      </c>
      <c r="E33" s="145">
        <v>164000</v>
      </c>
      <c r="F33" s="145">
        <v>0</v>
      </c>
      <c r="G33" s="145">
        <v>0</v>
      </c>
      <c r="H33" s="145">
        <v>3059000</v>
      </c>
      <c r="I33" s="145">
        <v>965000</v>
      </c>
      <c r="J33" s="145">
        <v>993000</v>
      </c>
      <c r="K33" s="145">
        <v>3239000</v>
      </c>
      <c r="L33" s="145">
        <v>121000</v>
      </c>
      <c r="M33" s="145">
        <v>0</v>
      </c>
      <c r="N33" s="145">
        <v>0</v>
      </c>
      <c r="O33" s="145">
        <v>0</v>
      </c>
      <c r="P33" s="145">
        <v>12000</v>
      </c>
      <c r="Q33" s="145">
        <v>76000</v>
      </c>
      <c r="R33" s="145">
        <v>980000</v>
      </c>
      <c r="S33" s="145">
        <v>0</v>
      </c>
      <c r="T33" s="145">
        <v>0</v>
      </c>
      <c r="U33" s="145">
        <v>1070000</v>
      </c>
      <c r="V33" s="145">
        <v>1070000</v>
      </c>
      <c r="W33" s="145">
        <v>0</v>
      </c>
      <c r="X33" s="145">
        <v>2997000</v>
      </c>
      <c r="Y33" s="145">
        <v>0</v>
      </c>
      <c r="Z33" s="145">
        <v>500000</v>
      </c>
      <c r="AA33" s="145">
        <v>1350000</v>
      </c>
      <c r="AB33" s="145">
        <v>0</v>
      </c>
    </row>
    <row r="34" spans="1:28" s="112" customFormat="1" ht="24.75" customHeight="1">
      <c r="A34" s="113">
        <v>45</v>
      </c>
      <c r="B34" s="150" t="s">
        <v>517</v>
      </c>
      <c r="C34" s="146">
        <v>107774000</v>
      </c>
      <c r="D34" s="146">
        <v>15985000</v>
      </c>
      <c r="E34" s="146">
        <v>774000</v>
      </c>
      <c r="F34" s="146">
        <v>0</v>
      </c>
      <c r="G34" s="146">
        <v>0</v>
      </c>
      <c r="H34" s="146">
        <v>14387000</v>
      </c>
      <c r="I34" s="146">
        <v>4540000</v>
      </c>
      <c r="J34" s="146">
        <v>4671000</v>
      </c>
      <c r="K34" s="146">
        <v>17236000</v>
      </c>
      <c r="L34" s="146">
        <v>3851000</v>
      </c>
      <c r="M34" s="146">
        <v>0</v>
      </c>
      <c r="N34" s="146">
        <v>0</v>
      </c>
      <c r="O34" s="146">
        <v>0</v>
      </c>
      <c r="P34" s="146">
        <v>97000</v>
      </c>
      <c r="Q34" s="146">
        <v>356000</v>
      </c>
      <c r="R34" s="146">
        <v>10830000</v>
      </c>
      <c r="S34" s="146">
        <v>0</v>
      </c>
      <c r="T34" s="146">
        <v>0</v>
      </c>
      <c r="U34" s="146">
        <v>5126000</v>
      </c>
      <c r="V34" s="146">
        <v>5110000</v>
      </c>
      <c r="W34" s="146">
        <v>0</v>
      </c>
      <c r="X34" s="146">
        <v>14117000</v>
      </c>
      <c r="Y34" s="146">
        <v>0</v>
      </c>
      <c r="Z34" s="146">
        <v>2344000</v>
      </c>
      <c r="AA34" s="146">
        <v>6350000</v>
      </c>
      <c r="AB34" s="146">
        <v>0</v>
      </c>
    </row>
    <row r="35" spans="1:28" ht="24.75" customHeight="1">
      <c r="A35" s="116">
        <v>53</v>
      </c>
      <c r="B35" s="148" t="s">
        <v>333</v>
      </c>
      <c r="C35" s="144">
        <v>5000000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350000</v>
      </c>
      <c r="Z35" s="144">
        <v>0</v>
      </c>
      <c r="AA35" s="144">
        <v>0</v>
      </c>
      <c r="AB35" s="144">
        <v>4650000</v>
      </c>
    </row>
    <row r="36" spans="1:28" s="112" customFormat="1" ht="24.75" customHeight="1">
      <c r="A36" s="113">
        <v>54</v>
      </c>
      <c r="B36" s="150" t="s">
        <v>518</v>
      </c>
      <c r="C36" s="146">
        <v>5000000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350000</v>
      </c>
      <c r="Z36" s="146">
        <v>0</v>
      </c>
      <c r="AA36" s="146">
        <v>0</v>
      </c>
      <c r="AB36" s="146">
        <v>4650000</v>
      </c>
    </row>
    <row r="37" spans="1:28" ht="24.75" customHeight="1">
      <c r="A37" s="116">
        <v>63</v>
      </c>
      <c r="B37" s="148" t="s">
        <v>310</v>
      </c>
      <c r="C37" s="144">
        <v>1760000</v>
      </c>
      <c r="D37" s="144">
        <v>560000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400000</v>
      </c>
      <c r="N37" s="144">
        <v>100000</v>
      </c>
      <c r="O37" s="144">
        <v>300000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400000</v>
      </c>
      <c r="X37" s="144">
        <v>0</v>
      </c>
      <c r="Y37" s="144">
        <v>0</v>
      </c>
      <c r="Z37" s="144">
        <v>0</v>
      </c>
      <c r="AA37" s="144">
        <v>0</v>
      </c>
      <c r="AB37" s="144">
        <v>0</v>
      </c>
    </row>
    <row r="38" spans="1:28" ht="24.75" customHeight="1">
      <c r="A38" s="116">
        <v>69</v>
      </c>
      <c r="B38" s="148" t="s">
        <v>338</v>
      </c>
      <c r="C38" s="144">
        <v>14460000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7800000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6660000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</row>
    <row r="39" spans="1:28" ht="24.75" customHeight="1">
      <c r="A39" s="116">
        <v>70</v>
      </c>
      <c r="B39" s="148" t="s">
        <v>519</v>
      </c>
      <c r="C39" s="144">
        <v>1221453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1221453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</row>
    <row r="40" spans="1:28" s="112" customFormat="1" ht="24.75" customHeight="1">
      <c r="A40" s="113">
        <v>71</v>
      </c>
      <c r="B40" s="150" t="s">
        <v>579</v>
      </c>
      <c r="C40" s="146">
        <v>17442453</v>
      </c>
      <c r="D40" s="146">
        <v>560000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15681453</v>
      </c>
      <c r="L40" s="146">
        <v>0</v>
      </c>
      <c r="M40" s="146">
        <v>400000</v>
      </c>
      <c r="N40" s="146">
        <v>100000</v>
      </c>
      <c r="O40" s="146">
        <v>300000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400000</v>
      </c>
      <c r="X40" s="146">
        <v>0</v>
      </c>
      <c r="Y40" s="146">
        <v>0</v>
      </c>
      <c r="Z40" s="146">
        <v>0</v>
      </c>
      <c r="AA40" s="146">
        <v>0</v>
      </c>
      <c r="AB40" s="146">
        <v>0</v>
      </c>
    </row>
    <row r="41" spans="1:28" ht="24.75" customHeight="1">
      <c r="A41" s="116">
        <v>72</v>
      </c>
      <c r="B41" s="148" t="s">
        <v>117</v>
      </c>
      <c r="C41" s="144">
        <v>4725000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4725000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0</v>
      </c>
    </row>
    <row r="42" spans="1:28" ht="24.75" customHeight="1">
      <c r="A42" s="116">
        <v>73</v>
      </c>
      <c r="B42" s="148" t="s">
        <v>339</v>
      </c>
      <c r="C42" s="144">
        <v>93375000</v>
      </c>
      <c r="D42" s="144">
        <v>0</v>
      </c>
      <c r="E42" s="144">
        <v>0</v>
      </c>
      <c r="F42" s="144">
        <v>0</v>
      </c>
      <c r="G42" s="144">
        <v>11800000</v>
      </c>
      <c r="H42" s="144">
        <v>0</v>
      </c>
      <c r="I42" s="144">
        <v>0</v>
      </c>
      <c r="J42" s="144">
        <v>0</v>
      </c>
      <c r="K42" s="144">
        <v>80000000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1575000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</row>
    <row r="43" spans="1:28" ht="24.75" customHeight="1">
      <c r="A43" s="116">
        <v>75</v>
      </c>
      <c r="B43" s="148" t="s">
        <v>122</v>
      </c>
      <c r="C43" s="144">
        <v>13975000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9450000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2750000</v>
      </c>
      <c r="U43" s="144">
        <v>788000</v>
      </c>
      <c r="V43" s="144">
        <v>787000</v>
      </c>
      <c r="W43" s="144">
        <v>0</v>
      </c>
      <c r="X43" s="144">
        <v>0</v>
      </c>
      <c r="Y43" s="144">
        <v>0</v>
      </c>
      <c r="Z43" s="144">
        <v>200000</v>
      </c>
      <c r="AA43" s="144">
        <v>0</v>
      </c>
      <c r="AB43" s="144">
        <v>0</v>
      </c>
    </row>
    <row r="44" spans="1:28" ht="24.75" customHeight="1">
      <c r="A44" s="116">
        <v>78</v>
      </c>
      <c r="B44" s="148" t="s">
        <v>128</v>
      </c>
      <c r="C44" s="144">
        <v>30179000</v>
      </c>
      <c r="D44" s="144">
        <v>0</v>
      </c>
      <c r="E44" s="144">
        <v>0</v>
      </c>
      <c r="F44" s="144">
        <v>0</v>
      </c>
      <c r="G44" s="144">
        <v>3200000</v>
      </c>
      <c r="H44" s="144">
        <v>0</v>
      </c>
      <c r="I44" s="144">
        <v>0</v>
      </c>
      <c r="J44" s="144">
        <v>0</v>
      </c>
      <c r="K44" s="144">
        <v>25325000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425000</v>
      </c>
      <c r="R44" s="144">
        <v>0</v>
      </c>
      <c r="S44" s="144">
        <v>0</v>
      </c>
      <c r="T44" s="144">
        <v>750000</v>
      </c>
      <c r="U44" s="144">
        <v>212000</v>
      </c>
      <c r="V44" s="144">
        <v>213000</v>
      </c>
      <c r="W44" s="144">
        <v>0</v>
      </c>
      <c r="X44" s="144">
        <v>0</v>
      </c>
      <c r="Y44" s="144">
        <v>0</v>
      </c>
      <c r="Z44" s="144">
        <v>54000</v>
      </c>
      <c r="AA44" s="144">
        <v>0</v>
      </c>
      <c r="AB44" s="144">
        <v>0</v>
      </c>
    </row>
    <row r="45" spans="1:28" s="112" customFormat="1" ht="24.75" customHeight="1">
      <c r="A45" s="113">
        <v>79</v>
      </c>
      <c r="B45" s="150" t="s">
        <v>572</v>
      </c>
      <c r="C45" s="146">
        <v>142254000</v>
      </c>
      <c r="D45" s="146">
        <v>0</v>
      </c>
      <c r="E45" s="146">
        <v>0</v>
      </c>
      <c r="F45" s="146">
        <v>0</v>
      </c>
      <c r="G45" s="146">
        <v>15000000</v>
      </c>
      <c r="H45" s="146">
        <v>0</v>
      </c>
      <c r="I45" s="146">
        <v>0</v>
      </c>
      <c r="J45" s="146">
        <v>0</v>
      </c>
      <c r="K45" s="146">
        <v>119500000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2000000</v>
      </c>
      <c r="R45" s="146">
        <v>0</v>
      </c>
      <c r="S45" s="146">
        <v>0</v>
      </c>
      <c r="T45" s="146">
        <v>3500000</v>
      </c>
      <c r="U45" s="146">
        <v>1000000</v>
      </c>
      <c r="V45" s="146">
        <v>1000000</v>
      </c>
      <c r="W45" s="146">
        <v>0</v>
      </c>
      <c r="X45" s="146">
        <v>0</v>
      </c>
      <c r="Y45" s="146">
        <v>0</v>
      </c>
      <c r="Z45" s="146">
        <v>254000</v>
      </c>
      <c r="AA45" s="146">
        <v>0</v>
      </c>
      <c r="AB45" s="146">
        <v>0</v>
      </c>
    </row>
    <row r="46" spans="1:28" ht="24.75" customHeight="1">
      <c r="A46" s="116">
        <v>80</v>
      </c>
      <c r="B46" s="148" t="s">
        <v>131</v>
      </c>
      <c r="C46" s="144">
        <v>53850000</v>
      </c>
      <c r="D46" s="144">
        <v>0</v>
      </c>
      <c r="E46" s="144">
        <v>0</v>
      </c>
      <c r="F46" s="144">
        <v>0</v>
      </c>
      <c r="G46" s="144">
        <v>30700000</v>
      </c>
      <c r="H46" s="144">
        <v>0</v>
      </c>
      <c r="I46" s="144">
        <v>0</v>
      </c>
      <c r="J46" s="144">
        <v>0</v>
      </c>
      <c r="K46" s="144">
        <v>20000000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1575000</v>
      </c>
      <c r="V46" s="144">
        <v>1575000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</row>
    <row r="47" spans="1:28" ht="24.75" customHeight="1">
      <c r="A47" s="116">
        <v>83</v>
      </c>
      <c r="B47" s="148" t="s">
        <v>137</v>
      </c>
      <c r="C47" s="144">
        <v>9150000</v>
      </c>
      <c r="D47" s="144">
        <v>0</v>
      </c>
      <c r="E47" s="144">
        <v>0</v>
      </c>
      <c r="F47" s="144">
        <v>0</v>
      </c>
      <c r="G47" s="144">
        <v>8300000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425000</v>
      </c>
      <c r="V47" s="144">
        <v>425000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</row>
    <row r="48" spans="1:28" s="112" customFormat="1" ht="24.75" customHeight="1">
      <c r="A48" s="113">
        <v>84</v>
      </c>
      <c r="B48" s="150" t="s">
        <v>580</v>
      </c>
      <c r="C48" s="146">
        <v>63000000</v>
      </c>
      <c r="D48" s="146">
        <v>0</v>
      </c>
      <c r="E48" s="146">
        <v>0</v>
      </c>
      <c r="F48" s="146">
        <v>0</v>
      </c>
      <c r="G48" s="146">
        <v>39000000</v>
      </c>
      <c r="H48" s="146">
        <v>0</v>
      </c>
      <c r="I48" s="146">
        <v>0</v>
      </c>
      <c r="J48" s="146">
        <v>0</v>
      </c>
      <c r="K48" s="146">
        <v>20000000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2000000</v>
      </c>
      <c r="V48" s="146">
        <v>2000000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0</v>
      </c>
    </row>
    <row r="49" spans="1:28" s="112" customFormat="1" ht="24.75" customHeight="1">
      <c r="A49" s="113">
        <v>95</v>
      </c>
      <c r="B49" s="150" t="s">
        <v>556</v>
      </c>
      <c r="C49" s="146">
        <v>365683453</v>
      </c>
      <c r="D49" s="146">
        <v>29729000</v>
      </c>
      <c r="E49" s="146">
        <v>774000</v>
      </c>
      <c r="F49" s="146">
        <v>1362000</v>
      </c>
      <c r="G49" s="146">
        <v>54000000</v>
      </c>
      <c r="H49" s="146">
        <v>14387000</v>
      </c>
      <c r="I49" s="146">
        <v>4540000</v>
      </c>
      <c r="J49" s="146">
        <v>8132000</v>
      </c>
      <c r="K49" s="146">
        <v>176193453</v>
      </c>
      <c r="L49" s="146">
        <v>3851000</v>
      </c>
      <c r="M49" s="146">
        <v>400000</v>
      </c>
      <c r="N49" s="146">
        <v>100000</v>
      </c>
      <c r="O49" s="146">
        <v>300000</v>
      </c>
      <c r="P49" s="146">
        <v>97000</v>
      </c>
      <c r="Q49" s="146">
        <v>2356000</v>
      </c>
      <c r="R49" s="146">
        <v>11230000</v>
      </c>
      <c r="S49" s="146">
        <v>0</v>
      </c>
      <c r="T49" s="146">
        <v>3500000</v>
      </c>
      <c r="U49" s="146">
        <v>10455000</v>
      </c>
      <c r="V49" s="146">
        <v>8110000</v>
      </c>
      <c r="W49" s="146">
        <v>400000</v>
      </c>
      <c r="X49" s="146">
        <v>14117000</v>
      </c>
      <c r="Y49" s="146">
        <v>350000</v>
      </c>
      <c r="Z49" s="146">
        <v>9317000</v>
      </c>
      <c r="AA49" s="146">
        <v>7333000</v>
      </c>
      <c r="AB49" s="146">
        <v>4650000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9.140625" style="111" customWidth="1"/>
    <col min="2" max="2" width="53.00390625" style="111" customWidth="1"/>
    <col min="3" max="3" width="22.00390625" style="111" customWidth="1"/>
    <col min="4" max="4" width="19.7109375" style="111" customWidth="1"/>
    <col min="5" max="5" width="20.57421875" style="111" customWidth="1"/>
    <col min="6" max="16384" width="9.140625" style="111" customWidth="1"/>
  </cols>
  <sheetData>
    <row r="1" spans="2:27" ht="15">
      <c r="B1" s="44" t="s">
        <v>566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27" ht="15">
      <c r="B2" s="46" t="s">
        <v>504</v>
      </c>
      <c r="C2" s="45"/>
      <c r="D2" s="45"/>
      <c r="E2" s="140" t="s">
        <v>555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5" s="132" customFormat="1" ht="99.75" customHeight="1">
      <c r="A3" s="118" t="s">
        <v>547</v>
      </c>
      <c r="B3" s="118" t="s">
        <v>446</v>
      </c>
      <c r="C3" s="118" t="s">
        <v>3</v>
      </c>
      <c r="D3" s="118" t="s">
        <v>473</v>
      </c>
      <c r="E3" s="118" t="s">
        <v>546</v>
      </c>
    </row>
    <row r="4" spans="1:5" ht="24" customHeight="1">
      <c r="A4" s="116">
        <v>1</v>
      </c>
      <c r="B4" s="116" t="s">
        <v>16</v>
      </c>
      <c r="C4" s="133">
        <v>33253000</v>
      </c>
      <c r="D4" s="133">
        <v>31253000</v>
      </c>
      <c r="E4" s="133">
        <v>2000000</v>
      </c>
    </row>
    <row r="5" spans="1:5" ht="24" customHeight="1">
      <c r="A5" s="116">
        <v>2</v>
      </c>
      <c r="B5" s="116" t="s">
        <v>18</v>
      </c>
      <c r="C5" s="133">
        <v>652000</v>
      </c>
      <c r="D5" s="133">
        <v>652000</v>
      </c>
      <c r="E5" s="133">
        <v>0</v>
      </c>
    </row>
    <row r="6" spans="1:5" ht="24" customHeight="1">
      <c r="A6" s="116">
        <v>6</v>
      </c>
      <c r="B6" s="116" t="s">
        <v>26</v>
      </c>
      <c r="C6" s="133">
        <v>905000</v>
      </c>
      <c r="D6" s="133">
        <v>905000</v>
      </c>
      <c r="E6" s="133">
        <v>0</v>
      </c>
    </row>
    <row r="7" spans="1:5" ht="24" customHeight="1">
      <c r="A7" s="116">
        <v>7</v>
      </c>
      <c r="B7" s="116" t="s">
        <v>28</v>
      </c>
      <c r="C7" s="133">
        <v>2001000</v>
      </c>
      <c r="D7" s="133">
        <v>2001000</v>
      </c>
      <c r="E7" s="133">
        <v>0</v>
      </c>
    </row>
    <row r="8" spans="1:5" ht="24" customHeight="1">
      <c r="A8" s="116">
        <v>9</v>
      </c>
      <c r="B8" s="116" t="s">
        <v>32</v>
      </c>
      <c r="C8" s="133">
        <v>250000</v>
      </c>
      <c r="D8" s="133">
        <v>250000</v>
      </c>
      <c r="E8" s="133">
        <v>0</v>
      </c>
    </row>
    <row r="9" spans="1:5" s="114" customFormat="1" ht="24" customHeight="1">
      <c r="A9" s="115">
        <v>14</v>
      </c>
      <c r="B9" s="115" t="s">
        <v>510</v>
      </c>
      <c r="C9" s="135">
        <v>37061000</v>
      </c>
      <c r="D9" s="135">
        <v>35061000</v>
      </c>
      <c r="E9" s="135">
        <v>2000000</v>
      </c>
    </row>
    <row r="10" spans="1:5" s="112" customFormat="1" ht="24" customHeight="1">
      <c r="A10" s="113">
        <v>19</v>
      </c>
      <c r="B10" s="113" t="s">
        <v>512</v>
      </c>
      <c r="C10" s="134">
        <v>37061000</v>
      </c>
      <c r="D10" s="134">
        <v>35061000</v>
      </c>
      <c r="E10" s="134">
        <v>2000000</v>
      </c>
    </row>
    <row r="11" spans="1:5" s="112" customFormat="1" ht="24" customHeight="1">
      <c r="A11" s="113">
        <v>20</v>
      </c>
      <c r="B11" s="113" t="s">
        <v>322</v>
      </c>
      <c r="C11" s="134">
        <v>10147000</v>
      </c>
      <c r="D11" s="134">
        <v>9607000</v>
      </c>
      <c r="E11" s="134">
        <v>540000</v>
      </c>
    </row>
    <row r="12" spans="1:5" ht="24" customHeight="1">
      <c r="A12" s="116">
        <v>21</v>
      </c>
      <c r="B12" s="116" t="s">
        <v>51</v>
      </c>
      <c r="C12" s="133">
        <v>130000</v>
      </c>
      <c r="D12" s="133">
        <v>130000</v>
      </c>
      <c r="E12" s="133">
        <v>0</v>
      </c>
    </row>
    <row r="13" spans="1:5" ht="24" customHeight="1">
      <c r="A13" s="116">
        <v>22</v>
      </c>
      <c r="B13" s="116" t="s">
        <v>53</v>
      </c>
      <c r="C13" s="133">
        <v>1000000</v>
      </c>
      <c r="D13" s="133">
        <v>1000000</v>
      </c>
      <c r="E13" s="133">
        <v>0</v>
      </c>
    </row>
    <row r="14" spans="1:5" s="114" customFormat="1" ht="24" customHeight="1">
      <c r="A14" s="115">
        <v>24</v>
      </c>
      <c r="B14" s="115" t="s">
        <v>513</v>
      </c>
      <c r="C14" s="135">
        <v>1130000</v>
      </c>
      <c r="D14" s="135">
        <v>1130000</v>
      </c>
      <c r="E14" s="135">
        <v>0</v>
      </c>
    </row>
    <row r="15" spans="1:5" ht="24" customHeight="1">
      <c r="A15" s="116">
        <v>25</v>
      </c>
      <c r="B15" s="116" t="s">
        <v>58</v>
      </c>
      <c r="C15" s="133">
        <v>130000</v>
      </c>
      <c r="D15" s="133">
        <v>130000</v>
      </c>
      <c r="E15" s="133">
        <v>0</v>
      </c>
    </row>
    <row r="16" spans="1:5" ht="24" customHeight="1">
      <c r="A16" s="116">
        <v>26</v>
      </c>
      <c r="B16" s="116" t="s">
        <v>60</v>
      </c>
      <c r="C16" s="133">
        <v>250000</v>
      </c>
      <c r="D16" s="133">
        <v>250000</v>
      </c>
      <c r="E16" s="133">
        <v>0</v>
      </c>
    </row>
    <row r="17" spans="1:5" ht="24" customHeight="1">
      <c r="A17" s="116">
        <v>27</v>
      </c>
      <c r="B17" s="116" t="s">
        <v>514</v>
      </c>
      <c r="C17" s="133">
        <v>380000</v>
      </c>
      <c r="D17" s="133">
        <v>380000</v>
      </c>
      <c r="E17" s="133">
        <v>0</v>
      </c>
    </row>
    <row r="18" spans="1:5" ht="24" customHeight="1">
      <c r="A18" s="116">
        <v>31</v>
      </c>
      <c r="B18" s="116" t="s">
        <v>68</v>
      </c>
      <c r="C18" s="133">
        <v>500000</v>
      </c>
      <c r="D18" s="133">
        <v>500000</v>
      </c>
      <c r="E18" s="133">
        <v>0</v>
      </c>
    </row>
    <row r="19" spans="1:5" ht="24" customHeight="1">
      <c r="A19" s="116">
        <v>33</v>
      </c>
      <c r="B19" s="116" t="s">
        <v>71</v>
      </c>
      <c r="C19" s="133">
        <v>1500000</v>
      </c>
      <c r="D19" s="133">
        <v>1500000</v>
      </c>
      <c r="E19" s="133">
        <v>0</v>
      </c>
    </row>
    <row r="20" spans="1:5" ht="24" customHeight="1">
      <c r="A20" s="116">
        <v>34</v>
      </c>
      <c r="B20" s="116" t="s">
        <v>325</v>
      </c>
      <c r="C20" s="133">
        <v>1000000</v>
      </c>
      <c r="D20" s="133">
        <v>1000000</v>
      </c>
      <c r="E20" s="133">
        <v>0</v>
      </c>
    </row>
    <row r="21" spans="1:5" s="114" customFormat="1" ht="24" customHeight="1">
      <c r="A21" s="115">
        <v>35</v>
      </c>
      <c r="B21" s="115" t="s">
        <v>515</v>
      </c>
      <c r="C21" s="135">
        <v>3000000</v>
      </c>
      <c r="D21" s="135">
        <v>3000000</v>
      </c>
      <c r="E21" s="135">
        <v>0</v>
      </c>
    </row>
    <row r="22" spans="1:5" ht="24" customHeight="1">
      <c r="A22" s="116">
        <v>36</v>
      </c>
      <c r="B22" s="116" t="s">
        <v>75</v>
      </c>
      <c r="C22" s="133">
        <v>150000</v>
      </c>
      <c r="D22" s="133">
        <v>150000</v>
      </c>
      <c r="E22" s="133">
        <v>0</v>
      </c>
    </row>
    <row r="23" spans="1:5" ht="24" customHeight="1">
      <c r="A23" s="116">
        <v>38</v>
      </c>
      <c r="B23" s="116" t="s">
        <v>545</v>
      </c>
      <c r="C23" s="133">
        <v>150000</v>
      </c>
      <c r="D23" s="133">
        <v>150000</v>
      </c>
      <c r="E23" s="133">
        <v>0</v>
      </c>
    </row>
    <row r="24" spans="1:5" ht="24" customHeight="1">
      <c r="A24" s="116">
        <v>39</v>
      </c>
      <c r="B24" s="116" t="s">
        <v>80</v>
      </c>
      <c r="C24" s="133">
        <v>1100000</v>
      </c>
      <c r="D24" s="133">
        <v>1100000</v>
      </c>
      <c r="E24" s="133">
        <v>0</v>
      </c>
    </row>
    <row r="25" spans="1:5" ht="24" customHeight="1">
      <c r="A25" s="116">
        <v>44</v>
      </c>
      <c r="B25" s="116" t="s">
        <v>516</v>
      </c>
      <c r="C25" s="133">
        <v>1100000</v>
      </c>
      <c r="D25" s="133">
        <v>1100000</v>
      </c>
      <c r="E25" s="133">
        <v>0</v>
      </c>
    </row>
    <row r="26" spans="1:5" s="114" customFormat="1" ht="24" customHeight="1">
      <c r="A26" s="115">
        <v>45</v>
      </c>
      <c r="B26" s="115" t="s">
        <v>517</v>
      </c>
      <c r="C26" s="135">
        <v>5760000</v>
      </c>
      <c r="D26" s="135">
        <v>5760000</v>
      </c>
      <c r="E26" s="135">
        <v>0</v>
      </c>
    </row>
    <row r="27" spans="1:5" s="112" customFormat="1" ht="24" customHeight="1">
      <c r="A27" s="113">
        <v>95</v>
      </c>
      <c r="B27" s="113" t="s">
        <v>556</v>
      </c>
      <c r="C27" s="134">
        <v>52968000</v>
      </c>
      <c r="D27" s="134">
        <v>50428000</v>
      </c>
      <c r="E27" s="134">
        <v>2540000</v>
      </c>
    </row>
    <row r="28" spans="3:5" ht="24" customHeight="1">
      <c r="C28" s="136"/>
      <c r="D28" s="136"/>
      <c r="E28" s="136"/>
    </row>
    <row r="29" ht="24" customHeight="1"/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34">
      <selection activeCell="H8" sqref="H8"/>
    </sheetView>
  </sheetViews>
  <sheetFormatPr defaultColWidth="9.140625" defaultRowHeight="15"/>
  <cols>
    <col min="1" max="1" width="9.140625" style="111" customWidth="1"/>
    <col min="2" max="2" width="80.421875" style="111" customWidth="1"/>
    <col min="3" max="5" width="15.7109375" style="111" customWidth="1"/>
    <col min="6" max="6" width="17.8515625" style="111" customWidth="1"/>
    <col min="7" max="16384" width="9.140625" style="111" customWidth="1"/>
  </cols>
  <sheetData>
    <row r="2" spans="2:3" ht="15">
      <c r="B2" s="44" t="s">
        <v>570</v>
      </c>
      <c r="C2" s="45"/>
    </row>
    <row r="3" spans="2:3" ht="15">
      <c r="B3" s="46" t="s">
        <v>504</v>
      </c>
      <c r="C3" s="45"/>
    </row>
    <row r="4" spans="2:3" ht="15">
      <c r="B4" s="46"/>
      <c r="C4" s="45"/>
    </row>
    <row r="5" spans="2:6" ht="15">
      <c r="B5" s="46"/>
      <c r="C5" s="45"/>
      <c r="F5" s="131" t="s">
        <v>574</v>
      </c>
    </row>
    <row r="6" spans="1:6" s="117" customFormat="1" ht="99.75" customHeight="1">
      <c r="A6" s="118" t="s">
        <v>547</v>
      </c>
      <c r="B6" s="118" t="s">
        <v>446</v>
      </c>
      <c r="C6" s="118" t="s">
        <v>3</v>
      </c>
      <c r="D6" s="118" t="s">
        <v>548</v>
      </c>
      <c r="E6" s="118" t="s">
        <v>573</v>
      </c>
      <c r="F6" s="118" t="s">
        <v>562</v>
      </c>
    </row>
    <row r="7" spans="1:6" ht="24.75" customHeight="1">
      <c r="A7" s="116">
        <v>1</v>
      </c>
      <c r="B7" s="116" t="s">
        <v>16</v>
      </c>
      <c r="C7" s="133">
        <v>23927000</v>
      </c>
      <c r="D7" s="133">
        <v>23927000</v>
      </c>
      <c r="E7" s="133">
        <v>0</v>
      </c>
      <c r="F7" s="133">
        <v>0</v>
      </c>
    </row>
    <row r="8" spans="1:6" ht="24.75" customHeight="1">
      <c r="A8" s="116">
        <v>3</v>
      </c>
      <c r="B8" s="116" t="s">
        <v>20</v>
      </c>
      <c r="C8" s="133">
        <v>50000</v>
      </c>
      <c r="D8" s="133">
        <v>50000</v>
      </c>
      <c r="E8" s="133">
        <v>0</v>
      </c>
      <c r="F8" s="133">
        <v>0</v>
      </c>
    </row>
    <row r="9" spans="1:6" ht="24.75" customHeight="1">
      <c r="A9" s="116">
        <v>7</v>
      </c>
      <c r="B9" s="116" t="s">
        <v>28</v>
      </c>
      <c r="C9" s="133">
        <v>1584000</v>
      </c>
      <c r="D9" s="133">
        <v>1584000</v>
      </c>
      <c r="E9" s="133">
        <v>0</v>
      </c>
      <c r="F9" s="133">
        <v>0</v>
      </c>
    </row>
    <row r="10" spans="1:6" ht="24.75" customHeight="1">
      <c r="A10" s="116">
        <v>9</v>
      </c>
      <c r="B10" s="116" t="s">
        <v>32</v>
      </c>
      <c r="C10" s="133">
        <v>204000</v>
      </c>
      <c r="D10" s="133">
        <v>204000</v>
      </c>
      <c r="E10" s="133">
        <v>0</v>
      </c>
      <c r="F10" s="133">
        <v>0</v>
      </c>
    </row>
    <row r="11" spans="1:6" ht="24.75" customHeight="1">
      <c r="A11" s="116">
        <v>13</v>
      </c>
      <c r="B11" s="116" t="s">
        <v>321</v>
      </c>
      <c r="C11" s="133">
        <v>200000</v>
      </c>
      <c r="D11" s="133">
        <v>200000</v>
      </c>
      <c r="E11" s="133">
        <v>0</v>
      </c>
      <c r="F11" s="133">
        <v>0</v>
      </c>
    </row>
    <row r="12" spans="1:6" s="114" customFormat="1" ht="24.75" customHeight="1">
      <c r="A12" s="115">
        <v>14</v>
      </c>
      <c r="B12" s="115" t="s">
        <v>510</v>
      </c>
      <c r="C12" s="135">
        <v>25965000</v>
      </c>
      <c r="D12" s="135">
        <v>25965000</v>
      </c>
      <c r="E12" s="135">
        <v>0</v>
      </c>
      <c r="F12" s="135">
        <v>0</v>
      </c>
    </row>
    <row r="13" spans="1:6" ht="24.75" customHeight="1">
      <c r="A13" s="116">
        <v>17</v>
      </c>
      <c r="B13" s="116" t="s">
        <v>46</v>
      </c>
      <c r="C13" s="133">
        <v>120000</v>
      </c>
      <c r="D13" s="133">
        <v>120000</v>
      </c>
      <c r="E13" s="133">
        <v>0</v>
      </c>
      <c r="F13" s="133">
        <v>0</v>
      </c>
    </row>
    <row r="14" spans="1:6" s="114" customFormat="1" ht="24.75" customHeight="1">
      <c r="A14" s="115">
        <v>18</v>
      </c>
      <c r="B14" s="115" t="s">
        <v>511</v>
      </c>
      <c r="C14" s="135">
        <v>120000</v>
      </c>
      <c r="D14" s="135">
        <v>120000</v>
      </c>
      <c r="E14" s="135">
        <v>0</v>
      </c>
      <c r="F14" s="135">
        <v>0</v>
      </c>
    </row>
    <row r="15" spans="1:6" s="112" customFormat="1" ht="24.75" customHeight="1">
      <c r="A15" s="113">
        <v>19</v>
      </c>
      <c r="B15" s="113" t="s">
        <v>512</v>
      </c>
      <c r="C15" s="134">
        <v>26085000</v>
      </c>
      <c r="D15" s="134">
        <v>26085000</v>
      </c>
      <c r="E15" s="134">
        <v>0</v>
      </c>
      <c r="F15" s="134">
        <v>0</v>
      </c>
    </row>
    <row r="16" spans="1:6" s="112" customFormat="1" ht="24.75" customHeight="1">
      <c r="A16" s="113">
        <v>20</v>
      </c>
      <c r="B16" s="113" t="s">
        <v>322</v>
      </c>
      <c r="C16" s="134">
        <v>7982000</v>
      </c>
      <c r="D16" s="134">
        <v>7982000</v>
      </c>
      <c r="E16" s="134">
        <v>0</v>
      </c>
      <c r="F16" s="134">
        <v>0</v>
      </c>
    </row>
    <row r="17" spans="1:6" ht="24.75" customHeight="1">
      <c r="A17" s="116">
        <v>21</v>
      </c>
      <c r="B17" s="116" t="s">
        <v>51</v>
      </c>
      <c r="C17" s="133">
        <v>560000</v>
      </c>
      <c r="D17" s="133">
        <v>0</v>
      </c>
      <c r="E17" s="133">
        <v>560000</v>
      </c>
      <c r="F17" s="133">
        <v>0</v>
      </c>
    </row>
    <row r="18" spans="1:6" ht="24.75" customHeight="1">
      <c r="A18" s="116">
        <v>22</v>
      </c>
      <c r="B18" s="116" t="s">
        <v>53</v>
      </c>
      <c r="C18" s="133">
        <v>520000</v>
      </c>
      <c r="D18" s="133">
        <v>0</v>
      </c>
      <c r="E18" s="133">
        <v>520000</v>
      </c>
      <c r="F18" s="133">
        <v>0</v>
      </c>
    </row>
    <row r="19" spans="1:6" s="114" customFormat="1" ht="24.75" customHeight="1">
      <c r="A19" s="115">
        <v>24</v>
      </c>
      <c r="B19" s="115" t="s">
        <v>513</v>
      </c>
      <c r="C19" s="135">
        <v>1080000</v>
      </c>
      <c r="D19" s="135">
        <v>0</v>
      </c>
      <c r="E19" s="135">
        <v>1080000</v>
      </c>
      <c r="F19" s="135">
        <v>0</v>
      </c>
    </row>
    <row r="20" spans="1:6" ht="24.75" customHeight="1">
      <c r="A20" s="116">
        <v>25</v>
      </c>
      <c r="B20" s="116" t="s">
        <v>58</v>
      </c>
      <c r="C20" s="133">
        <v>10000</v>
      </c>
      <c r="D20" s="133">
        <v>0</v>
      </c>
      <c r="E20" s="133">
        <v>10000</v>
      </c>
      <c r="F20" s="133">
        <v>0</v>
      </c>
    </row>
    <row r="21" spans="1:6" ht="24.75" customHeight="1">
      <c r="A21" s="116">
        <v>26</v>
      </c>
      <c r="B21" s="116" t="s">
        <v>60</v>
      </c>
      <c r="C21" s="133">
        <v>160000</v>
      </c>
      <c r="D21" s="133">
        <v>0</v>
      </c>
      <c r="E21" s="133">
        <v>160000</v>
      </c>
      <c r="F21" s="133">
        <v>0</v>
      </c>
    </row>
    <row r="22" spans="1:6" s="114" customFormat="1" ht="24.75" customHeight="1">
      <c r="A22" s="115">
        <v>27</v>
      </c>
      <c r="B22" s="115" t="s">
        <v>514</v>
      </c>
      <c r="C22" s="135">
        <v>170000</v>
      </c>
      <c r="D22" s="135">
        <v>0</v>
      </c>
      <c r="E22" s="135">
        <v>170000</v>
      </c>
      <c r="F22" s="135">
        <v>0</v>
      </c>
    </row>
    <row r="23" spans="1:6" ht="24.75" customHeight="1">
      <c r="A23" s="116">
        <v>28</v>
      </c>
      <c r="B23" s="116" t="s">
        <v>63</v>
      </c>
      <c r="C23" s="133">
        <v>1880000</v>
      </c>
      <c r="D23" s="133">
        <v>0</v>
      </c>
      <c r="E23" s="133">
        <v>1880000</v>
      </c>
      <c r="F23" s="133">
        <v>0</v>
      </c>
    </row>
    <row r="24" spans="1:6" ht="24.75" customHeight="1">
      <c r="A24" s="116">
        <v>29</v>
      </c>
      <c r="B24" s="116" t="s">
        <v>65</v>
      </c>
      <c r="C24" s="133">
        <v>4478000</v>
      </c>
      <c r="D24" s="133">
        <v>0</v>
      </c>
      <c r="E24" s="133">
        <v>0</v>
      </c>
      <c r="F24" s="133">
        <v>4478000</v>
      </c>
    </row>
    <row r="25" spans="1:6" ht="24.75" customHeight="1">
      <c r="A25" s="116">
        <v>31</v>
      </c>
      <c r="B25" s="116" t="s">
        <v>68</v>
      </c>
      <c r="C25" s="133">
        <v>400000</v>
      </c>
      <c r="D25" s="133">
        <v>0</v>
      </c>
      <c r="E25" s="133">
        <v>400000</v>
      </c>
      <c r="F25" s="133">
        <v>0</v>
      </c>
    </row>
    <row r="26" spans="1:6" ht="24.75" customHeight="1">
      <c r="A26" s="116">
        <v>33</v>
      </c>
      <c r="B26" s="116" t="s">
        <v>71</v>
      </c>
      <c r="C26" s="133">
        <v>440000</v>
      </c>
      <c r="D26" s="133">
        <v>0</v>
      </c>
      <c r="E26" s="133">
        <v>440000</v>
      </c>
      <c r="F26" s="133">
        <v>0</v>
      </c>
    </row>
    <row r="27" spans="1:6" ht="24.75" customHeight="1">
      <c r="A27" s="116">
        <v>34</v>
      </c>
      <c r="B27" s="116" t="s">
        <v>325</v>
      </c>
      <c r="C27" s="133">
        <v>350000</v>
      </c>
      <c r="D27" s="133">
        <v>0</v>
      </c>
      <c r="E27" s="133">
        <v>350000</v>
      </c>
      <c r="F27" s="133">
        <v>0</v>
      </c>
    </row>
    <row r="28" spans="1:6" s="114" customFormat="1" ht="24.75" customHeight="1">
      <c r="A28" s="115">
        <v>35</v>
      </c>
      <c r="B28" s="115" t="s">
        <v>515</v>
      </c>
      <c r="C28" s="135">
        <v>7548000</v>
      </c>
      <c r="D28" s="135">
        <v>0</v>
      </c>
      <c r="E28" s="135">
        <v>3070000</v>
      </c>
      <c r="F28" s="135">
        <v>4478000</v>
      </c>
    </row>
    <row r="29" spans="1:6" ht="24.75" customHeight="1">
      <c r="A29" s="116">
        <v>36</v>
      </c>
      <c r="B29" s="116" t="s">
        <v>75</v>
      </c>
      <c r="C29" s="133">
        <v>50000</v>
      </c>
      <c r="D29" s="133">
        <v>0</v>
      </c>
      <c r="E29" s="133">
        <v>50000</v>
      </c>
      <c r="F29" s="133">
        <v>0</v>
      </c>
    </row>
    <row r="30" spans="1:6" ht="24.75" customHeight="1">
      <c r="A30" s="116">
        <v>38</v>
      </c>
      <c r="B30" s="116" t="s">
        <v>545</v>
      </c>
      <c r="C30" s="133">
        <v>50000</v>
      </c>
      <c r="D30" s="133">
        <v>0</v>
      </c>
      <c r="E30" s="133">
        <v>50000</v>
      </c>
      <c r="F30" s="133">
        <v>0</v>
      </c>
    </row>
    <row r="31" spans="1:6" ht="24.75" customHeight="1">
      <c r="A31" s="116">
        <v>39</v>
      </c>
      <c r="B31" s="116" t="s">
        <v>80</v>
      </c>
      <c r="C31" s="133">
        <v>2225000</v>
      </c>
      <c r="D31" s="133">
        <v>0</v>
      </c>
      <c r="E31" s="133">
        <v>1018000</v>
      </c>
      <c r="F31" s="133">
        <v>1207000</v>
      </c>
    </row>
    <row r="32" spans="1:6" s="114" customFormat="1" ht="24.75" customHeight="1">
      <c r="A32" s="115">
        <v>44</v>
      </c>
      <c r="B32" s="115" t="s">
        <v>516</v>
      </c>
      <c r="C32" s="135">
        <v>2225000</v>
      </c>
      <c r="D32" s="135">
        <v>0</v>
      </c>
      <c r="E32" s="135">
        <v>1018000</v>
      </c>
      <c r="F32" s="135">
        <v>1207000</v>
      </c>
    </row>
    <row r="33" spans="1:6" s="112" customFormat="1" ht="24.75" customHeight="1">
      <c r="A33" s="113">
        <v>45</v>
      </c>
      <c r="B33" s="113" t="s">
        <v>517</v>
      </c>
      <c r="C33" s="134">
        <v>11073000</v>
      </c>
      <c r="D33" s="134">
        <v>0</v>
      </c>
      <c r="E33" s="134">
        <v>5388000</v>
      </c>
      <c r="F33" s="134">
        <v>5685000</v>
      </c>
    </row>
    <row r="34" spans="1:6" ht="24.75" customHeight="1">
      <c r="A34" s="116">
        <v>75</v>
      </c>
      <c r="B34" s="116" t="s">
        <v>122</v>
      </c>
      <c r="C34" s="133">
        <v>100000</v>
      </c>
      <c r="D34" s="133">
        <v>0</v>
      </c>
      <c r="E34" s="133">
        <v>100000</v>
      </c>
      <c r="F34" s="133">
        <v>0</v>
      </c>
    </row>
    <row r="35" spans="1:6" ht="24.75" customHeight="1">
      <c r="A35" s="116">
        <v>78</v>
      </c>
      <c r="B35" s="116" t="s">
        <v>128</v>
      </c>
      <c r="C35" s="133">
        <v>27000</v>
      </c>
      <c r="D35" s="133">
        <v>0</v>
      </c>
      <c r="E35" s="133">
        <v>27000</v>
      </c>
      <c r="F35" s="133">
        <v>0</v>
      </c>
    </row>
    <row r="36" spans="1:6" s="114" customFormat="1" ht="24.75" customHeight="1">
      <c r="A36" s="115">
        <v>79</v>
      </c>
      <c r="B36" s="115" t="s">
        <v>572</v>
      </c>
      <c r="C36" s="135">
        <v>127000</v>
      </c>
      <c r="D36" s="135">
        <v>0</v>
      </c>
      <c r="E36" s="135">
        <v>127000</v>
      </c>
      <c r="F36" s="135">
        <v>0</v>
      </c>
    </row>
    <row r="37" spans="1:6" s="112" customFormat="1" ht="24.75" customHeight="1">
      <c r="A37" s="113">
        <v>95</v>
      </c>
      <c r="B37" s="113" t="s">
        <v>556</v>
      </c>
      <c r="C37" s="134">
        <v>45267000</v>
      </c>
      <c r="D37" s="134">
        <v>34067000</v>
      </c>
      <c r="E37" s="134">
        <v>5515000</v>
      </c>
      <c r="F37" s="134">
        <v>5685000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140625" style="45" customWidth="1"/>
    <col min="2" max="2" width="50.421875" style="45" customWidth="1"/>
    <col min="3" max="5" width="15.7109375" style="45" customWidth="1"/>
    <col min="6" max="16384" width="9.140625" style="45" customWidth="1"/>
  </cols>
  <sheetData>
    <row r="1" ht="15">
      <c r="B1" s="44" t="s">
        <v>565</v>
      </c>
    </row>
    <row r="2" ht="15">
      <c r="B2" s="46" t="s">
        <v>504</v>
      </c>
    </row>
    <row r="3" spans="2:5" ht="15">
      <c r="B3" s="46"/>
      <c r="E3" s="140" t="s">
        <v>550</v>
      </c>
    </row>
    <row r="4" spans="1:5" s="155" customFormat="1" ht="99.75" customHeight="1">
      <c r="A4" s="157" t="s">
        <v>547</v>
      </c>
      <c r="B4" s="157" t="s">
        <v>446</v>
      </c>
      <c r="C4" s="157" t="s">
        <v>3</v>
      </c>
      <c r="D4" s="157" t="s">
        <v>476</v>
      </c>
      <c r="E4" s="157" t="s">
        <v>477</v>
      </c>
    </row>
    <row r="5" spans="1:5" ht="24.75" customHeight="1">
      <c r="A5" s="158">
        <v>13</v>
      </c>
      <c r="B5" s="158" t="s">
        <v>165</v>
      </c>
      <c r="C5" s="163">
        <v>1255000</v>
      </c>
      <c r="D5" s="163">
        <v>1255000</v>
      </c>
      <c r="E5" s="163">
        <v>0</v>
      </c>
    </row>
    <row r="6" spans="1:5" ht="24.75" customHeight="1">
      <c r="A6" s="158">
        <v>14</v>
      </c>
      <c r="B6" s="158" t="s">
        <v>167</v>
      </c>
      <c r="C6" s="163">
        <v>86276000</v>
      </c>
      <c r="D6" s="163">
        <v>0</v>
      </c>
      <c r="E6" s="163">
        <v>86276000</v>
      </c>
    </row>
    <row r="7" spans="1:5" s="91" customFormat="1" ht="24.75" customHeight="1">
      <c r="A7" s="161">
        <v>21</v>
      </c>
      <c r="B7" s="161" t="s">
        <v>588</v>
      </c>
      <c r="C7" s="164">
        <v>87531000</v>
      </c>
      <c r="D7" s="164">
        <v>1255000</v>
      </c>
      <c r="E7" s="164">
        <v>86276000</v>
      </c>
    </row>
    <row r="8" spans="1:5" s="49" customFormat="1" ht="24.75" customHeight="1">
      <c r="A8" s="160">
        <v>30</v>
      </c>
      <c r="B8" s="160" t="s">
        <v>589</v>
      </c>
      <c r="C8" s="165">
        <v>87531000</v>
      </c>
      <c r="D8" s="165">
        <v>1255000</v>
      </c>
      <c r="E8" s="165">
        <v>86276000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37">
      <selection activeCell="I17" sqref="I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3" ht="25.5" customHeight="1">
      <c r="A1" s="396" t="s">
        <v>568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5" ht="23.25" customHeight="1">
      <c r="A2" s="401" t="s">
        <v>438</v>
      </c>
      <c r="B2" s="402"/>
      <c r="C2" s="402"/>
      <c r="D2" s="402"/>
      <c r="E2" s="402"/>
    </row>
    <row r="3" ht="15">
      <c r="A3" s="1"/>
    </row>
    <row r="4" spans="1:5" ht="15">
      <c r="A4" s="1"/>
      <c r="E4" s="121" t="s">
        <v>554</v>
      </c>
    </row>
    <row r="5" spans="1:5" ht="60" customHeight="1">
      <c r="A5" s="3" t="s">
        <v>437</v>
      </c>
      <c r="B5" s="4" t="s">
        <v>439</v>
      </c>
      <c r="C5" s="4" t="s">
        <v>549</v>
      </c>
      <c r="D5" s="4" t="s">
        <v>551</v>
      </c>
      <c r="E5" s="6" t="s">
        <v>0</v>
      </c>
    </row>
    <row r="6" spans="1:5" ht="15" customHeight="1">
      <c r="A6" s="4" t="s">
        <v>411</v>
      </c>
      <c r="B6" s="5"/>
      <c r="C6" s="5">
        <v>2</v>
      </c>
      <c r="D6" s="5"/>
      <c r="E6" s="2">
        <f>SUM(B6:D6)</f>
        <v>2</v>
      </c>
    </row>
    <row r="7" spans="1:5" ht="15" customHeight="1">
      <c r="A7" s="4" t="s">
        <v>412</v>
      </c>
      <c r="B7" s="5"/>
      <c r="C7" s="5">
        <v>3</v>
      </c>
      <c r="D7" s="5"/>
      <c r="E7" s="2">
        <f aca="true" t="shared" si="0" ref="E7:E27">SUM(B7:D7)</f>
        <v>3</v>
      </c>
    </row>
    <row r="8" spans="1:5" ht="15" customHeight="1">
      <c r="A8" s="4" t="s">
        <v>413</v>
      </c>
      <c r="B8" s="5"/>
      <c r="C8" s="5">
        <v>6</v>
      </c>
      <c r="D8" s="5"/>
      <c r="E8" s="2">
        <f t="shared" si="0"/>
        <v>6</v>
      </c>
    </row>
    <row r="9" spans="1:5" ht="15" customHeight="1">
      <c r="A9" s="4" t="s">
        <v>414</v>
      </c>
      <c r="B9" s="5"/>
      <c r="C9" s="5"/>
      <c r="D9" s="5"/>
      <c r="E9" s="2">
        <f t="shared" si="0"/>
        <v>0</v>
      </c>
    </row>
    <row r="10" spans="1:5" ht="15" customHeight="1">
      <c r="A10" s="3" t="s">
        <v>432</v>
      </c>
      <c r="B10" s="5"/>
      <c r="C10" s="5">
        <v>11</v>
      </c>
      <c r="D10" s="5"/>
      <c r="E10" s="2">
        <f t="shared" si="0"/>
        <v>11</v>
      </c>
    </row>
    <row r="11" spans="1:5" ht="15" customHeight="1">
      <c r="A11" s="4" t="s">
        <v>415</v>
      </c>
      <c r="B11" s="5"/>
      <c r="C11" s="5"/>
      <c r="D11" s="5"/>
      <c r="E11" s="2">
        <f t="shared" si="0"/>
        <v>0</v>
      </c>
    </row>
    <row r="12" spans="1:5" ht="33" customHeight="1">
      <c r="A12" s="4" t="s">
        <v>416</v>
      </c>
      <c r="B12" s="5"/>
      <c r="C12" s="5"/>
      <c r="D12" s="5">
        <v>1</v>
      </c>
      <c r="E12" s="2">
        <f t="shared" si="0"/>
        <v>1</v>
      </c>
    </row>
    <row r="13" spans="1:5" ht="15" customHeight="1">
      <c r="A13" s="4" t="s">
        <v>417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418</v>
      </c>
      <c r="B14" s="5"/>
      <c r="C14" s="5"/>
      <c r="D14" s="5">
        <v>2.5</v>
      </c>
      <c r="E14" s="2">
        <f t="shared" si="0"/>
        <v>2.5</v>
      </c>
    </row>
    <row r="15" spans="1:5" ht="15" customHeight="1">
      <c r="A15" s="4" t="s">
        <v>419</v>
      </c>
      <c r="B15" s="5">
        <v>2.5</v>
      </c>
      <c r="C15" s="5"/>
      <c r="D15" s="5"/>
      <c r="E15" s="2">
        <f t="shared" si="0"/>
        <v>2.5</v>
      </c>
    </row>
    <row r="16" spans="1:5" ht="15" customHeight="1">
      <c r="A16" s="4" t="s">
        <v>420</v>
      </c>
      <c r="B16" s="5"/>
      <c r="C16" s="5"/>
      <c r="D16" s="5">
        <v>5</v>
      </c>
      <c r="E16" s="2">
        <f t="shared" si="0"/>
        <v>5</v>
      </c>
    </row>
    <row r="17" spans="1:5" ht="15" customHeight="1">
      <c r="A17" s="4" t="s">
        <v>421</v>
      </c>
      <c r="B17" s="5"/>
      <c r="C17" s="5"/>
      <c r="D17" s="5"/>
      <c r="E17" s="2">
        <f t="shared" si="0"/>
        <v>0</v>
      </c>
    </row>
    <row r="18" spans="1:5" ht="15" customHeight="1">
      <c r="A18" s="3" t="s">
        <v>433</v>
      </c>
      <c r="B18" s="5">
        <v>2.5</v>
      </c>
      <c r="C18" s="5"/>
      <c r="D18" s="5">
        <v>8.5</v>
      </c>
      <c r="E18" s="2">
        <f t="shared" si="0"/>
        <v>11</v>
      </c>
    </row>
    <row r="19" spans="1:5" ht="15" customHeight="1">
      <c r="A19" s="4" t="s">
        <v>422</v>
      </c>
      <c r="B19" s="5">
        <v>4</v>
      </c>
      <c r="C19" s="5"/>
      <c r="D19" s="5"/>
      <c r="E19" s="2">
        <f t="shared" si="0"/>
        <v>4</v>
      </c>
    </row>
    <row r="20" spans="1:5" ht="15" customHeight="1">
      <c r="A20" s="4" t="s">
        <v>423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424</v>
      </c>
      <c r="B21" s="5"/>
      <c r="C21" s="5"/>
      <c r="D21" s="5"/>
      <c r="E21" s="2">
        <f t="shared" si="0"/>
        <v>0</v>
      </c>
    </row>
    <row r="22" spans="1:5" ht="15" customHeight="1">
      <c r="A22" s="3" t="s">
        <v>434</v>
      </c>
      <c r="B22" s="5">
        <v>4</v>
      </c>
      <c r="C22" s="5"/>
      <c r="D22" s="5"/>
      <c r="E22" s="2">
        <f t="shared" si="0"/>
        <v>4</v>
      </c>
    </row>
    <row r="23" spans="1:5" ht="15" customHeight="1">
      <c r="A23" s="4" t="s">
        <v>425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426</v>
      </c>
      <c r="B24" s="5">
        <v>5</v>
      </c>
      <c r="C24" s="5"/>
      <c r="D24" s="5"/>
      <c r="E24" s="2">
        <f t="shared" si="0"/>
        <v>5</v>
      </c>
    </row>
    <row r="25" spans="1:5" ht="15" customHeight="1">
      <c r="A25" s="4" t="s">
        <v>427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435</v>
      </c>
      <c r="B26" s="5">
        <v>7</v>
      </c>
      <c r="C26" s="5"/>
      <c r="D26" s="5"/>
      <c r="E26" s="2">
        <f t="shared" si="0"/>
        <v>7</v>
      </c>
    </row>
    <row r="27" spans="1:5" ht="37.5" customHeight="1">
      <c r="A27" s="3" t="s">
        <v>436</v>
      </c>
      <c r="B27" s="119">
        <v>6.5</v>
      </c>
      <c r="C27" s="120">
        <v>11</v>
      </c>
      <c r="D27" s="120">
        <v>8.5</v>
      </c>
      <c r="E27" s="2">
        <f t="shared" si="0"/>
        <v>26</v>
      </c>
    </row>
    <row r="28" spans="1:5" ht="30" customHeight="1">
      <c r="A28" s="4" t="s">
        <v>428</v>
      </c>
      <c r="B28" s="5"/>
      <c r="C28" s="5"/>
      <c r="D28" s="5"/>
      <c r="E28" s="2"/>
    </row>
    <row r="29" spans="1:5" ht="32.25" customHeight="1">
      <c r="A29" s="4" t="s">
        <v>429</v>
      </c>
      <c r="B29" s="5"/>
      <c r="C29" s="5"/>
      <c r="D29" s="5"/>
      <c r="E29" s="2"/>
    </row>
    <row r="30" spans="1:5" ht="33.75" customHeight="1">
      <c r="A30" s="4" t="s">
        <v>430</v>
      </c>
      <c r="B30" s="5"/>
      <c r="C30" s="5"/>
      <c r="D30" s="5"/>
      <c r="E30" s="2"/>
    </row>
    <row r="31" spans="1:5" ht="18.75" customHeight="1">
      <c r="A31" s="4" t="s">
        <v>431</v>
      </c>
      <c r="B31" s="5"/>
      <c r="C31" s="5"/>
      <c r="D31" s="5"/>
      <c r="E31" s="2"/>
    </row>
    <row r="32" spans="1:5" ht="33" customHeight="1">
      <c r="A32" s="3" t="s">
        <v>5</v>
      </c>
      <c r="B32" s="5"/>
      <c r="C32" s="5"/>
      <c r="D32" s="5"/>
      <c r="E32" s="2"/>
    </row>
    <row r="33" spans="1:4" ht="15">
      <c r="A33" s="398"/>
      <c r="B33" s="399"/>
      <c r="C33" s="399"/>
      <c r="D33" s="399"/>
    </row>
    <row r="34" spans="1:4" ht="15">
      <c r="A34" s="400"/>
      <c r="B34" s="399"/>
      <c r="C34" s="399"/>
      <c r="D34" s="399"/>
    </row>
  </sheetData>
  <sheetProtection/>
  <mergeCells count="4">
    <mergeCell ref="A33:D33"/>
    <mergeCell ref="A34:D34"/>
    <mergeCell ref="A2:E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5"/>
  <sheetViews>
    <sheetView zoomScalePageLayoutView="0" workbookViewId="0" topLeftCell="A22">
      <selection activeCell="C45" sqref="C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222" customFormat="1" ht="21.75" customHeight="1">
      <c r="A1" s="220" t="s">
        <v>651</v>
      </c>
      <c r="B1" s="221"/>
      <c r="C1" s="221"/>
      <c r="D1" s="221"/>
      <c r="E1" s="221"/>
      <c r="F1" s="221"/>
    </row>
    <row r="2" spans="1:6" ht="26.25" customHeight="1">
      <c r="A2" s="403" t="s">
        <v>645</v>
      </c>
      <c r="B2" s="404"/>
      <c r="C2" s="404"/>
      <c r="D2" s="404"/>
      <c r="E2" s="404"/>
      <c r="F2" s="404"/>
    </row>
    <row r="3" ht="15">
      <c r="F3" s="121" t="s">
        <v>646</v>
      </c>
    </row>
    <row r="4" spans="1:6" ht="60">
      <c r="A4" s="224" t="s">
        <v>14</v>
      </c>
      <c r="B4" s="225" t="s">
        <v>15</v>
      </c>
      <c r="C4" s="226" t="s">
        <v>647</v>
      </c>
      <c r="D4" s="226" t="s">
        <v>648</v>
      </c>
      <c r="E4" s="226" t="s">
        <v>649</v>
      </c>
      <c r="F4" s="227" t="s">
        <v>0</v>
      </c>
    </row>
    <row r="5" spans="1:6" ht="15">
      <c r="A5" s="2"/>
      <c r="B5" s="2"/>
      <c r="C5" s="7"/>
      <c r="D5" s="7"/>
      <c r="E5" s="7"/>
      <c r="F5" s="7"/>
    </row>
    <row r="6" spans="1:6" ht="15">
      <c r="A6" s="2"/>
      <c r="B6" s="2"/>
      <c r="C6" s="7"/>
      <c r="D6" s="7"/>
      <c r="E6" s="7"/>
      <c r="F6" s="7"/>
    </row>
    <row r="7" spans="1:6" ht="15">
      <c r="A7" s="2"/>
      <c r="B7" s="2"/>
      <c r="C7" s="7"/>
      <c r="D7" s="7"/>
      <c r="E7" s="7"/>
      <c r="F7" s="7"/>
    </row>
    <row r="8" spans="1:6" ht="15">
      <c r="A8" s="2"/>
      <c r="B8" s="2"/>
      <c r="C8" s="7"/>
      <c r="D8" s="7"/>
      <c r="E8" s="7"/>
      <c r="F8" s="7"/>
    </row>
    <row r="9" spans="1:6" ht="15">
      <c r="A9" s="228" t="s">
        <v>117</v>
      </c>
      <c r="B9" s="229" t="s">
        <v>118</v>
      </c>
      <c r="C9" s="7">
        <v>4725</v>
      </c>
      <c r="D9" s="7"/>
      <c r="E9" s="7"/>
      <c r="F9" s="7">
        <f>SUM(C9:E9)</f>
        <v>4725</v>
      </c>
    </row>
    <row r="10" spans="1:6" ht="15">
      <c r="A10" s="228" t="s">
        <v>650</v>
      </c>
      <c r="B10" s="229" t="s">
        <v>119</v>
      </c>
      <c r="C10" s="7">
        <v>93375</v>
      </c>
      <c r="D10" s="7"/>
      <c r="E10" s="7"/>
      <c r="F10" s="7">
        <f aca="true" t="shared" si="0" ref="F10:F21">SUM(C10:E10)</f>
        <v>93375</v>
      </c>
    </row>
    <row r="11" spans="1:6" ht="15">
      <c r="A11" s="230" t="s">
        <v>120</v>
      </c>
      <c r="B11" s="229" t="s">
        <v>121</v>
      </c>
      <c r="C11" s="7"/>
      <c r="D11" s="7"/>
      <c r="E11" s="7"/>
      <c r="F11" s="7"/>
    </row>
    <row r="12" spans="1:6" ht="15">
      <c r="A12" s="228" t="s">
        <v>122</v>
      </c>
      <c r="B12" s="229" t="s">
        <v>123</v>
      </c>
      <c r="C12" s="7">
        <v>13975</v>
      </c>
      <c r="D12" s="7"/>
      <c r="E12" s="7">
        <v>100</v>
      </c>
      <c r="F12" s="7">
        <f t="shared" si="0"/>
        <v>14075</v>
      </c>
    </row>
    <row r="13" spans="1:6" ht="15">
      <c r="A13" s="228" t="s">
        <v>124</v>
      </c>
      <c r="B13" s="229" t="s">
        <v>125</v>
      </c>
      <c r="C13" s="7"/>
      <c r="D13" s="7"/>
      <c r="E13" s="7"/>
      <c r="F13" s="7"/>
    </row>
    <row r="14" spans="1:6" ht="15">
      <c r="A14" s="230" t="s">
        <v>126</v>
      </c>
      <c r="B14" s="229" t="s">
        <v>127</v>
      </c>
      <c r="C14" s="7"/>
      <c r="D14" s="7"/>
      <c r="E14" s="7"/>
      <c r="F14" s="7"/>
    </row>
    <row r="15" spans="1:6" ht="15">
      <c r="A15" s="230" t="s">
        <v>128</v>
      </c>
      <c r="B15" s="229" t="s">
        <v>129</v>
      </c>
      <c r="C15" s="7">
        <v>30179</v>
      </c>
      <c r="D15" s="7"/>
      <c r="E15" s="7">
        <v>27</v>
      </c>
      <c r="F15" s="7">
        <f t="shared" si="0"/>
        <v>30206</v>
      </c>
    </row>
    <row r="16" spans="1:6" ht="15.75">
      <c r="A16" s="231" t="s">
        <v>312</v>
      </c>
      <c r="B16" s="232" t="s">
        <v>130</v>
      </c>
      <c r="C16" s="233">
        <f>SUM(C9:C15)</f>
        <v>142254</v>
      </c>
      <c r="D16" s="233"/>
      <c r="E16" s="233">
        <v>127</v>
      </c>
      <c r="F16" s="233">
        <f t="shared" si="0"/>
        <v>142381</v>
      </c>
    </row>
    <row r="17" spans="1:6" ht="15">
      <c r="A17" s="228" t="s">
        <v>131</v>
      </c>
      <c r="B17" s="229" t="s">
        <v>132</v>
      </c>
      <c r="C17" s="7">
        <v>53850</v>
      </c>
      <c r="D17" s="7"/>
      <c r="E17" s="7"/>
      <c r="F17" s="7">
        <f t="shared" si="0"/>
        <v>53850</v>
      </c>
    </row>
    <row r="18" spans="1:6" ht="15">
      <c r="A18" s="228" t="s">
        <v>133</v>
      </c>
      <c r="B18" s="229" t="s">
        <v>134</v>
      </c>
      <c r="C18" s="7"/>
      <c r="D18" s="7"/>
      <c r="E18" s="7"/>
      <c r="F18" s="7"/>
    </row>
    <row r="19" spans="1:6" ht="15">
      <c r="A19" s="228" t="s">
        <v>135</v>
      </c>
      <c r="B19" s="229" t="s">
        <v>136</v>
      </c>
      <c r="C19" s="7"/>
      <c r="D19" s="7"/>
      <c r="E19" s="7"/>
      <c r="F19" s="7"/>
    </row>
    <row r="20" spans="1:6" ht="15">
      <c r="A20" s="228" t="s">
        <v>137</v>
      </c>
      <c r="B20" s="229" t="s">
        <v>138</v>
      </c>
      <c r="C20" s="7">
        <v>9150</v>
      </c>
      <c r="D20" s="7"/>
      <c r="E20" s="7"/>
      <c r="F20" s="7">
        <f t="shared" si="0"/>
        <v>9150</v>
      </c>
    </row>
    <row r="21" spans="1:6" ht="15.75">
      <c r="A21" s="231" t="s">
        <v>313</v>
      </c>
      <c r="B21" s="232" t="s">
        <v>139</v>
      </c>
      <c r="C21" s="233">
        <f>SUM(C17:C20)</f>
        <v>63000</v>
      </c>
      <c r="D21" s="233"/>
      <c r="E21" s="233"/>
      <c r="F21" s="233">
        <f t="shared" si="0"/>
        <v>63000</v>
      </c>
    </row>
    <row r="24" spans="1:5" ht="15">
      <c r="A24" s="235"/>
      <c r="B24" s="235"/>
      <c r="C24" s="235"/>
      <c r="D24" s="235"/>
      <c r="E24" s="236"/>
    </row>
    <row r="25" spans="1:5" ht="15">
      <c r="A25" s="237"/>
      <c r="B25" s="237"/>
      <c r="C25" s="237"/>
      <c r="D25" s="237"/>
      <c r="E25" s="236"/>
    </row>
    <row r="26" spans="1:5" ht="15">
      <c r="A26" s="237"/>
      <c r="B26" s="237"/>
      <c r="C26" s="237"/>
      <c r="D26" s="237"/>
      <c r="E26" s="236"/>
    </row>
    <row r="27" spans="1:5" ht="15">
      <c r="A27" s="237"/>
      <c r="B27" s="237"/>
      <c r="C27" s="237"/>
      <c r="D27" s="237"/>
      <c r="E27" s="236"/>
    </row>
    <row r="28" spans="1:5" ht="15">
      <c r="A28" s="237"/>
      <c r="B28" s="237"/>
      <c r="C28" s="237"/>
      <c r="D28" s="237"/>
      <c r="E28" s="236"/>
    </row>
    <row r="29" spans="1:5" ht="15">
      <c r="A29" s="238"/>
      <c r="B29" s="239"/>
      <c r="C29" s="237"/>
      <c r="D29" s="237"/>
      <c r="E29" s="236"/>
    </row>
    <row r="30" spans="1:5" ht="15">
      <c r="A30" s="238"/>
      <c r="B30" s="239"/>
      <c r="C30" s="237"/>
      <c r="D30" s="237"/>
      <c r="E30" s="236"/>
    </row>
    <row r="31" spans="1:5" ht="15">
      <c r="A31" s="238"/>
      <c r="B31" s="239"/>
      <c r="C31" s="237"/>
      <c r="D31" s="237"/>
      <c r="E31" s="236"/>
    </row>
    <row r="32" spans="1:5" ht="15">
      <c r="A32" s="238"/>
      <c r="B32" s="239"/>
      <c r="C32" s="237"/>
      <c r="D32" s="237"/>
      <c r="E32" s="236"/>
    </row>
    <row r="33" spans="1:5" ht="15">
      <c r="A33" s="238"/>
      <c r="B33" s="239"/>
      <c r="C33" s="237"/>
      <c r="D33" s="237"/>
      <c r="E33" s="236"/>
    </row>
    <row r="34" spans="1:5" ht="15">
      <c r="A34" s="238"/>
      <c r="B34" s="239"/>
      <c r="C34" s="237"/>
      <c r="D34" s="237"/>
      <c r="E34" s="236"/>
    </row>
    <row r="35" spans="1:5" ht="15">
      <c r="A35" s="238"/>
      <c r="B35" s="239"/>
      <c r="C35" s="237"/>
      <c r="D35" s="237"/>
      <c r="E35" s="236"/>
    </row>
    <row r="36" spans="1:5" ht="15">
      <c r="A36" s="238"/>
      <c r="B36" s="239"/>
      <c r="C36" s="237"/>
      <c r="D36" s="237"/>
      <c r="E36" s="236"/>
    </row>
    <row r="37" spans="1:5" ht="15">
      <c r="A37" s="238"/>
      <c r="B37" s="239"/>
      <c r="C37" s="237"/>
      <c r="D37" s="237"/>
      <c r="E37" s="236"/>
    </row>
    <row r="38" spans="1:5" ht="15">
      <c r="A38" s="238"/>
      <c r="B38" s="239"/>
      <c r="C38" s="237"/>
      <c r="D38" s="237"/>
      <c r="E38" s="236"/>
    </row>
    <row r="39" spans="1:5" ht="15">
      <c r="A39" s="240"/>
      <c r="B39" s="239"/>
      <c r="C39" s="237"/>
      <c r="D39" s="237"/>
      <c r="E39" s="236"/>
    </row>
    <row r="40" spans="1:5" ht="15">
      <c r="A40" s="240"/>
      <c r="B40" s="239"/>
      <c r="C40" s="237"/>
      <c r="D40" s="237"/>
      <c r="E40" s="236"/>
    </row>
    <row r="41" spans="1:5" ht="15">
      <c r="A41" s="240"/>
      <c r="B41" s="239"/>
      <c r="C41" s="423"/>
      <c r="D41" s="237"/>
      <c r="E41" s="236"/>
    </row>
    <row r="42" spans="1:5" ht="15">
      <c r="A42" s="238"/>
      <c r="B42" s="239"/>
      <c r="C42" s="237"/>
      <c r="D42" s="237"/>
      <c r="E42" s="236"/>
    </row>
    <row r="43" spans="1:5" ht="15.75">
      <c r="A43" s="241"/>
      <c r="B43" s="242"/>
      <c r="C43" s="237"/>
      <c r="D43" s="237"/>
      <c r="E43" s="236"/>
    </row>
    <row r="44" spans="1:5" ht="15.75">
      <c r="A44" s="243"/>
      <c r="B44" s="244"/>
      <c r="C44" s="237"/>
      <c r="D44" s="237"/>
      <c r="E44" s="236"/>
    </row>
    <row r="45" spans="1:5" ht="15.75">
      <c r="A45" s="243"/>
      <c r="B45" s="244"/>
      <c r="C45" s="237"/>
      <c r="D45" s="237"/>
      <c r="E45" s="236"/>
    </row>
    <row r="46" spans="1:5" ht="15.75">
      <c r="A46" s="243"/>
      <c r="B46" s="244"/>
      <c r="C46" s="237"/>
      <c r="D46" s="237"/>
      <c r="E46" s="236"/>
    </row>
    <row r="47" spans="1:5" ht="15.75">
      <c r="A47" s="243"/>
      <c r="B47" s="244"/>
      <c r="C47" s="237"/>
      <c r="D47" s="237"/>
      <c r="E47" s="236"/>
    </row>
    <row r="48" spans="1:5" ht="15">
      <c r="A48" s="238"/>
      <c r="B48" s="239"/>
      <c r="C48" s="237"/>
      <c r="D48" s="237"/>
      <c r="E48" s="236"/>
    </row>
    <row r="49" spans="1:5" ht="15">
      <c r="A49" s="238"/>
      <c r="B49" s="239"/>
      <c r="C49" s="237"/>
      <c r="D49" s="237"/>
      <c r="E49" s="236"/>
    </row>
    <row r="50" spans="1:5" ht="15">
      <c r="A50" s="238"/>
      <c r="B50" s="239"/>
      <c r="C50" s="237"/>
      <c r="D50" s="237"/>
      <c r="E50" s="236"/>
    </row>
    <row r="51" spans="1:5" ht="15">
      <c r="A51" s="238"/>
      <c r="B51" s="239"/>
      <c r="C51" s="237"/>
      <c r="D51" s="237"/>
      <c r="E51" s="236"/>
    </row>
    <row r="52" spans="1:5" ht="15">
      <c r="A52" s="238"/>
      <c r="B52" s="239"/>
      <c r="C52" s="237"/>
      <c r="D52" s="237"/>
      <c r="E52" s="236"/>
    </row>
    <row r="53" spans="1:5" ht="15">
      <c r="A53" s="238"/>
      <c r="B53" s="239"/>
      <c r="C53" s="237"/>
      <c r="D53" s="237"/>
      <c r="E53" s="236"/>
    </row>
    <row r="54" spans="1:5" ht="15">
      <c r="A54" s="238"/>
      <c r="B54" s="239"/>
      <c r="C54" s="237"/>
      <c r="D54" s="237"/>
      <c r="E54" s="236"/>
    </row>
    <row r="55" spans="1:5" ht="15">
      <c r="A55" s="238"/>
      <c r="B55" s="239"/>
      <c r="C55" s="237"/>
      <c r="D55" s="237"/>
      <c r="E55" s="236"/>
    </row>
    <row r="56" spans="1:5" ht="15">
      <c r="A56" s="238"/>
      <c r="B56" s="239"/>
      <c r="C56" s="237"/>
      <c r="D56" s="237"/>
      <c r="E56" s="236"/>
    </row>
    <row r="57" spans="1:5" ht="15">
      <c r="A57" s="238"/>
      <c r="B57" s="239"/>
      <c r="C57" s="237"/>
      <c r="D57" s="237"/>
      <c r="E57" s="236"/>
    </row>
    <row r="58" spans="1:5" ht="15">
      <c r="A58" s="238"/>
      <c r="B58" s="239"/>
      <c r="C58" s="237"/>
      <c r="D58" s="237"/>
      <c r="E58" s="236"/>
    </row>
    <row r="59" spans="1:5" ht="15.75">
      <c r="A59" s="241"/>
      <c r="B59" s="242"/>
      <c r="C59" s="237"/>
      <c r="D59" s="237"/>
      <c r="E59" s="236"/>
    </row>
    <row r="60" spans="1:5" ht="15">
      <c r="A60" s="236"/>
      <c r="B60" s="236"/>
      <c r="C60" s="236"/>
      <c r="D60" s="236"/>
      <c r="E60" s="236"/>
    </row>
    <row r="61" spans="1:5" ht="15">
      <c r="A61" s="236"/>
      <c r="B61" s="236"/>
      <c r="C61" s="236"/>
      <c r="D61" s="236"/>
      <c r="E61" s="236"/>
    </row>
    <row r="62" spans="1:5" ht="15">
      <c r="A62" s="236"/>
      <c r="B62" s="236"/>
      <c r="C62" s="236"/>
      <c r="D62" s="236"/>
      <c r="E62" s="236"/>
    </row>
    <row r="63" spans="1:5" ht="15">
      <c r="A63" s="236"/>
      <c r="B63" s="236"/>
      <c r="C63" s="236"/>
      <c r="D63" s="236"/>
      <c r="E63" s="236"/>
    </row>
    <row r="64" spans="1:5" ht="15">
      <c r="A64" s="236"/>
      <c r="B64" s="236"/>
      <c r="C64" s="236"/>
      <c r="D64" s="236"/>
      <c r="E64" s="236"/>
    </row>
    <row r="65" spans="1:5" ht="15">
      <c r="A65" s="236"/>
      <c r="B65" s="236"/>
      <c r="C65" s="236"/>
      <c r="D65" s="236"/>
      <c r="E65" s="236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N44"/>
  <sheetViews>
    <sheetView zoomScalePageLayoutView="0" workbookViewId="0" topLeftCell="A26">
      <selection activeCell="D49" sqref="D49"/>
    </sheetView>
  </sheetViews>
  <sheetFormatPr defaultColWidth="9.140625" defaultRowHeight="15"/>
  <cols>
    <col min="2" max="2" width="36.7109375" style="0" customWidth="1"/>
    <col min="3" max="3" width="34.28125" style="0" customWidth="1"/>
    <col min="4" max="4" width="36.28125" style="0" customWidth="1"/>
  </cols>
  <sheetData>
    <row r="2" spans="2:14" ht="15" customHeight="1">
      <c r="B2" s="405" t="s">
        <v>568</v>
      </c>
      <c r="C2" s="405"/>
      <c r="D2" s="405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2:14" ht="15">
      <c r="B3" s="405"/>
      <c r="C3" s="405"/>
      <c r="D3" s="405"/>
      <c r="E3" s="214"/>
      <c r="F3" s="214"/>
      <c r="G3" s="212"/>
      <c r="H3" s="212"/>
      <c r="I3" s="212"/>
      <c r="J3" s="212"/>
      <c r="K3" s="212"/>
      <c r="L3" s="212"/>
      <c r="M3" s="212"/>
      <c r="N3" s="212"/>
    </row>
    <row r="5" ht="15.75" thickBot="1">
      <c r="D5" s="215" t="s">
        <v>652</v>
      </c>
    </row>
    <row r="6" spans="2:4" ht="15">
      <c r="B6" s="174" t="s">
        <v>592</v>
      </c>
      <c r="C6" s="168" t="s">
        <v>593</v>
      </c>
      <c r="D6" s="168" t="s">
        <v>594</v>
      </c>
    </row>
    <row r="7" spans="2:4" ht="15">
      <c r="B7" s="2" t="s">
        <v>595</v>
      </c>
      <c r="C7" s="7">
        <v>6000000</v>
      </c>
      <c r="D7" s="169" t="s">
        <v>596</v>
      </c>
    </row>
    <row r="8" spans="2:4" ht="15">
      <c r="B8" s="2" t="s">
        <v>597</v>
      </c>
      <c r="C8" s="7">
        <v>20000000</v>
      </c>
      <c r="D8" s="169" t="s">
        <v>598</v>
      </c>
    </row>
    <row r="9" spans="2:4" ht="15">
      <c r="B9" s="2" t="s">
        <v>599</v>
      </c>
      <c r="C9" s="7">
        <v>6500000</v>
      </c>
      <c r="D9" s="169" t="s">
        <v>598</v>
      </c>
    </row>
    <row r="10" spans="2:4" ht="15">
      <c r="B10" s="2" t="s">
        <v>600</v>
      </c>
      <c r="C10" s="7">
        <v>15000000</v>
      </c>
      <c r="D10" s="169" t="s">
        <v>598</v>
      </c>
    </row>
    <row r="11" spans="2:4" ht="15">
      <c r="B11" s="2" t="s">
        <v>601</v>
      </c>
      <c r="C11" s="7">
        <v>10000000</v>
      </c>
      <c r="D11" s="169" t="s">
        <v>598</v>
      </c>
    </row>
    <row r="12" spans="2:4" ht="15">
      <c r="B12" s="2" t="s">
        <v>602</v>
      </c>
      <c r="C12" s="7">
        <v>20000000</v>
      </c>
      <c r="D12" s="169" t="s">
        <v>598</v>
      </c>
    </row>
    <row r="13" spans="2:4" ht="15">
      <c r="B13" s="2" t="s">
        <v>603</v>
      </c>
      <c r="C13" s="7">
        <v>15000000</v>
      </c>
      <c r="D13" s="169" t="s">
        <v>598</v>
      </c>
    </row>
    <row r="14" spans="2:4" ht="15">
      <c r="B14" s="2" t="s">
        <v>604</v>
      </c>
      <c r="C14" s="7">
        <v>15000000</v>
      </c>
      <c r="D14" s="169" t="s">
        <v>598</v>
      </c>
    </row>
    <row r="15" spans="2:4" ht="15">
      <c r="B15" s="2" t="s">
        <v>605</v>
      </c>
      <c r="C15" s="7">
        <v>15000000</v>
      </c>
      <c r="D15" s="169" t="s">
        <v>598</v>
      </c>
    </row>
    <row r="16" spans="2:4" ht="15">
      <c r="B16" s="2" t="s">
        <v>606</v>
      </c>
      <c r="C16" s="7">
        <v>2000000</v>
      </c>
      <c r="D16" s="169" t="s">
        <v>598</v>
      </c>
    </row>
    <row r="17" spans="2:4" ht="15">
      <c r="B17" s="392" t="s">
        <v>607</v>
      </c>
      <c r="C17" s="391">
        <f>SUM(C7:C16)</f>
        <v>124500000</v>
      </c>
      <c r="D17" s="169" t="s">
        <v>950</v>
      </c>
    </row>
    <row r="18" spans="2:4" ht="15">
      <c r="B18" s="2" t="s">
        <v>608</v>
      </c>
      <c r="C18" s="7">
        <v>1000000</v>
      </c>
      <c r="D18" s="169" t="s">
        <v>609</v>
      </c>
    </row>
    <row r="19" spans="2:4" ht="15">
      <c r="B19" s="2" t="s">
        <v>610</v>
      </c>
      <c r="C19" s="7">
        <v>1000000</v>
      </c>
      <c r="D19" s="169" t="s">
        <v>609</v>
      </c>
    </row>
    <row r="20" spans="2:4" ht="15">
      <c r="B20" s="2" t="s">
        <v>611</v>
      </c>
      <c r="C20" s="7">
        <v>4000000</v>
      </c>
      <c r="D20" s="169" t="s">
        <v>609</v>
      </c>
    </row>
    <row r="21" spans="2:4" ht="15">
      <c r="B21" s="2" t="s">
        <v>612</v>
      </c>
      <c r="C21" s="7">
        <v>1000000</v>
      </c>
      <c r="D21" s="169" t="s">
        <v>609</v>
      </c>
    </row>
    <row r="22" spans="2:4" ht="15">
      <c r="B22" s="2" t="s">
        <v>613</v>
      </c>
      <c r="C22" s="7">
        <v>5000000</v>
      </c>
      <c r="D22" s="169" t="s">
        <v>609</v>
      </c>
    </row>
    <row r="23" spans="2:4" ht="15">
      <c r="B23" s="2" t="s">
        <v>614</v>
      </c>
      <c r="C23" s="7">
        <v>3500000</v>
      </c>
      <c r="D23" s="169" t="s">
        <v>609</v>
      </c>
    </row>
    <row r="24" spans="2:4" ht="15">
      <c r="B24" s="2" t="s">
        <v>615</v>
      </c>
      <c r="C24" s="7">
        <v>2000000</v>
      </c>
      <c r="D24" s="169" t="s">
        <v>609</v>
      </c>
    </row>
    <row r="25" spans="2:4" ht="15">
      <c r="B25" s="2" t="s">
        <v>948</v>
      </c>
      <c r="C25" s="7">
        <v>254000</v>
      </c>
      <c r="D25" s="169" t="s">
        <v>609</v>
      </c>
    </row>
    <row r="26" spans="2:4" ht="15">
      <c r="B26" s="390" t="s">
        <v>616</v>
      </c>
      <c r="C26" s="391">
        <f>SUM(C18:C25)</f>
        <v>17754000</v>
      </c>
      <c r="D26" s="169"/>
    </row>
    <row r="27" spans="2:4" ht="15">
      <c r="B27" s="2" t="s">
        <v>617</v>
      </c>
      <c r="C27" s="7">
        <v>15000000</v>
      </c>
      <c r="D27" s="169" t="s">
        <v>618</v>
      </c>
    </row>
    <row r="28" spans="2:4" ht="15">
      <c r="B28" s="2" t="s">
        <v>619</v>
      </c>
      <c r="C28" s="7">
        <v>5000000</v>
      </c>
      <c r="D28" s="169" t="s">
        <v>618</v>
      </c>
    </row>
    <row r="29" spans="2:4" ht="15">
      <c r="B29" s="176" t="s">
        <v>620</v>
      </c>
      <c r="C29" s="7">
        <v>5000000</v>
      </c>
      <c r="D29" s="169" t="s">
        <v>618</v>
      </c>
    </row>
    <row r="30" spans="2:4" ht="15">
      <c r="B30" s="2" t="s">
        <v>621</v>
      </c>
      <c r="C30" s="7">
        <v>32000000</v>
      </c>
      <c r="D30" s="169" t="s">
        <v>618</v>
      </c>
    </row>
    <row r="31" spans="2:4" ht="15">
      <c r="B31" s="2" t="s">
        <v>622</v>
      </c>
      <c r="C31" s="7">
        <v>2000000</v>
      </c>
      <c r="D31" s="169" t="s">
        <v>618</v>
      </c>
    </row>
    <row r="32" spans="2:4" ht="15">
      <c r="B32" s="2" t="s">
        <v>623</v>
      </c>
      <c r="C32" s="170">
        <v>4000000</v>
      </c>
      <c r="D32" s="169" t="s">
        <v>618</v>
      </c>
    </row>
    <row r="33" spans="2:4" ht="15">
      <c r="B33" s="392" t="s">
        <v>4</v>
      </c>
      <c r="C33" s="393">
        <f>SUM(C27:C32)</f>
        <v>63000000</v>
      </c>
      <c r="D33" s="169"/>
    </row>
    <row r="34" spans="2:4" ht="15">
      <c r="B34" s="2" t="s">
        <v>624</v>
      </c>
      <c r="C34" s="7">
        <v>1500000</v>
      </c>
      <c r="D34" s="169" t="s">
        <v>618</v>
      </c>
    </row>
    <row r="35" spans="2:4" ht="15">
      <c r="B35" s="175" t="s">
        <v>625</v>
      </c>
      <c r="C35" s="172">
        <v>1500000</v>
      </c>
      <c r="D35" s="173"/>
    </row>
    <row r="36" spans="2:4" ht="15">
      <c r="B36" s="175" t="s">
        <v>902</v>
      </c>
      <c r="C36" s="389">
        <f>C17+C26</f>
        <v>142254000</v>
      </c>
      <c r="D36" s="388" t="s">
        <v>130</v>
      </c>
    </row>
    <row r="37" spans="2:4" ht="15">
      <c r="B37" s="175" t="s">
        <v>4</v>
      </c>
      <c r="C37" s="389">
        <f>C33</f>
        <v>63000000</v>
      </c>
      <c r="D37" s="388" t="s">
        <v>139</v>
      </c>
    </row>
    <row r="38" spans="2:4" ht="15">
      <c r="B38" s="175" t="s">
        <v>949</v>
      </c>
      <c r="C38" s="172">
        <f>C34</f>
        <v>1500000</v>
      </c>
      <c r="D38" s="173"/>
    </row>
    <row r="39" ht="15">
      <c r="C39" s="171"/>
    </row>
    <row r="40" ht="15">
      <c r="C40" s="171"/>
    </row>
    <row r="41" spans="3:7" ht="15">
      <c r="C41" s="171"/>
      <c r="G41" s="424"/>
    </row>
    <row r="42" ht="15">
      <c r="C42" s="171"/>
    </row>
    <row r="43" ht="15">
      <c r="C43" s="171"/>
    </row>
    <row r="44" ht="15">
      <c r="C44" s="171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s="247" customFormat="1" ht="24" customHeight="1">
      <c r="A1" s="249" t="s">
        <v>651</v>
      </c>
      <c r="B1" s="248"/>
      <c r="C1" s="248"/>
      <c r="D1" s="248"/>
      <c r="E1" s="248"/>
      <c r="F1" s="248"/>
      <c r="G1" s="248"/>
      <c r="H1" s="248"/>
    </row>
    <row r="2" spans="1:8" ht="23.25" customHeight="1">
      <c r="A2" s="403" t="s">
        <v>657</v>
      </c>
      <c r="B2" s="404"/>
      <c r="C2" s="404"/>
      <c r="D2" s="404"/>
      <c r="E2" s="404"/>
      <c r="F2" s="404"/>
      <c r="G2" s="404"/>
      <c r="H2" s="404"/>
    </row>
    <row r="3" ht="18">
      <c r="A3" s="246"/>
    </row>
    <row r="4" ht="15">
      <c r="H4" s="121" t="s">
        <v>656</v>
      </c>
    </row>
    <row r="5" spans="1:8" ht="30">
      <c r="A5" s="224" t="s">
        <v>14</v>
      </c>
      <c r="B5" s="225" t="s">
        <v>15</v>
      </c>
      <c r="C5" s="226" t="s">
        <v>647</v>
      </c>
      <c r="D5" s="226" t="s">
        <v>655</v>
      </c>
      <c r="E5" s="226" t="s">
        <v>655</v>
      </c>
      <c r="F5" s="226" t="s">
        <v>655</v>
      </c>
      <c r="G5" s="226" t="s">
        <v>655</v>
      </c>
      <c r="H5" s="227" t="s">
        <v>0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45" t="s">
        <v>654</v>
      </c>
      <c r="B10" s="234" t="s">
        <v>115</v>
      </c>
      <c r="C10" s="2">
        <v>1222</v>
      </c>
      <c r="D10" s="2"/>
      <c r="E10" s="2"/>
      <c r="F10" s="2"/>
      <c r="G10" s="2"/>
      <c r="H10" s="2">
        <v>1222</v>
      </c>
    </row>
    <row r="11" spans="1:8" ht="15">
      <c r="A11" s="245"/>
      <c r="B11" s="234"/>
      <c r="C11" s="2"/>
      <c r="D11" s="2"/>
      <c r="E11" s="2"/>
      <c r="F11" s="2"/>
      <c r="G11" s="2"/>
      <c r="H11" s="2"/>
    </row>
    <row r="12" spans="1:8" ht="15">
      <c r="A12" s="245"/>
      <c r="B12" s="234"/>
      <c r="C12" s="2"/>
      <c r="D12" s="2"/>
      <c r="E12" s="2"/>
      <c r="F12" s="2"/>
      <c r="G12" s="2"/>
      <c r="H12" s="2"/>
    </row>
    <row r="13" spans="1:8" ht="15">
      <c r="A13" s="245"/>
      <c r="B13" s="234"/>
      <c r="C13" s="2"/>
      <c r="D13" s="2"/>
      <c r="E13" s="2"/>
      <c r="F13" s="2"/>
      <c r="G13" s="2"/>
      <c r="H13" s="2"/>
    </row>
    <row r="14" spans="1:8" ht="15">
      <c r="A14" s="245"/>
      <c r="B14" s="234"/>
      <c r="C14" s="2"/>
      <c r="D14" s="2"/>
      <c r="E14" s="2"/>
      <c r="F14" s="2"/>
      <c r="G14" s="2"/>
      <c r="H14" s="2"/>
    </row>
    <row r="15" spans="1:8" ht="15">
      <c r="A15" s="245" t="s">
        <v>653</v>
      </c>
      <c r="B15" s="234" t="s">
        <v>115</v>
      </c>
      <c r="C15" s="2"/>
      <c r="D15" s="2"/>
      <c r="E15" s="2"/>
      <c r="F15" s="2"/>
      <c r="G15" s="2"/>
      <c r="H15" s="2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406" t="s">
        <v>680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46.5" customHeight="1">
      <c r="A2" s="403" t="s">
        <v>679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6.5" customHeight="1">
      <c r="A3" s="223"/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5">
      <c r="A4" s="236" t="s">
        <v>647</v>
      </c>
      <c r="J4" s="121" t="s">
        <v>678</v>
      </c>
    </row>
    <row r="5" spans="1:10" ht="61.5" customHeight="1">
      <c r="A5" s="224" t="s">
        <v>14</v>
      </c>
      <c r="B5" s="225" t="s">
        <v>15</v>
      </c>
      <c r="C5" s="226" t="s">
        <v>677</v>
      </c>
      <c r="D5" s="226" t="s">
        <v>676</v>
      </c>
      <c r="E5" s="226" t="s">
        <v>675</v>
      </c>
      <c r="F5" s="226" t="s">
        <v>674</v>
      </c>
      <c r="G5" s="226" t="s">
        <v>673</v>
      </c>
      <c r="H5" s="226" t="s">
        <v>672</v>
      </c>
      <c r="I5" s="226" t="s">
        <v>671</v>
      </c>
      <c r="J5" s="226" t="s">
        <v>670</v>
      </c>
    </row>
    <row r="6" spans="1:10" ht="25.5">
      <c r="A6" s="256"/>
      <c r="B6" s="256"/>
      <c r="C6" s="256"/>
      <c r="D6" s="256"/>
      <c r="E6" s="256"/>
      <c r="F6" s="259" t="s">
        <v>669</v>
      </c>
      <c r="G6" s="258"/>
      <c r="H6" s="256"/>
      <c r="I6" s="256"/>
      <c r="J6" s="256"/>
    </row>
    <row r="7" spans="1:10" ht="15">
      <c r="A7" s="256"/>
      <c r="B7" s="256"/>
      <c r="C7" s="256"/>
      <c r="D7" s="256"/>
      <c r="E7" s="256"/>
      <c r="F7" s="256"/>
      <c r="G7" s="256"/>
      <c r="H7" s="256"/>
      <c r="I7" s="256"/>
      <c r="J7" s="25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256"/>
    </row>
    <row r="9" spans="1:10" ht="15">
      <c r="A9" s="256"/>
      <c r="B9" s="256"/>
      <c r="C9" s="256"/>
      <c r="D9" s="256"/>
      <c r="E9" s="256"/>
      <c r="F9" s="256"/>
      <c r="G9" s="256"/>
      <c r="H9" s="256"/>
      <c r="I9" s="256"/>
      <c r="J9" s="256"/>
    </row>
    <row r="10" spans="1:10" ht="15">
      <c r="A10" s="228" t="s">
        <v>117</v>
      </c>
      <c r="B10" s="229" t="s">
        <v>118</v>
      </c>
      <c r="C10" s="256"/>
      <c r="D10" s="256"/>
      <c r="E10" s="256"/>
      <c r="F10" s="256"/>
      <c r="G10" s="256"/>
      <c r="H10" s="256"/>
      <c r="I10" s="256"/>
      <c r="J10" s="256"/>
    </row>
    <row r="11" spans="1:10" ht="15">
      <c r="A11" s="228"/>
      <c r="B11" s="229"/>
      <c r="C11" s="256"/>
      <c r="D11" s="256"/>
      <c r="E11" s="256"/>
      <c r="F11" s="256"/>
      <c r="G11" s="256"/>
      <c r="H11" s="256"/>
      <c r="I11" s="256"/>
      <c r="J11" s="256"/>
    </row>
    <row r="12" spans="1:10" ht="15">
      <c r="A12" s="228"/>
      <c r="B12" s="229"/>
      <c r="C12" s="256"/>
      <c r="D12" s="256"/>
      <c r="E12" s="256"/>
      <c r="F12" s="256"/>
      <c r="G12" s="256"/>
      <c r="H12" s="256"/>
      <c r="I12" s="256"/>
      <c r="J12" s="256"/>
    </row>
    <row r="13" spans="1:10" ht="15">
      <c r="A13" s="228"/>
      <c r="B13" s="229"/>
      <c r="C13" s="256"/>
      <c r="D13" s="256"/>
      <c r="E13" s="256"/>
      <c r="F13" s="256"/>
      <c r="G13" s="256"/>
      <c r="H13" s="256"/>
      <c r="I13" s="256"/>
      <c r="J13" s="256"/>
    </row>
    <row r="14" spans="1:10" ht="15">
      <c r="A14" s="228"/>
      <c r="B14" s="229"/>
      <c r="C14" s="256"/>
      <c r="D14" s="256"/>
      <c r="E14" s="256"/>
      <c r="F14" s="256"/>
      <c r="G14" s="256"/>
      <c r="H14" s="256"/>
      <c r="I14" s="256"/>
      <c r="J14" s="256"/>
    </row>
    <row r="15" spans="1:10" ht="15">
      <c r="A15" s="228" t="s">
        <v>650</v>
      </c>
      <c r="B15" s="229" t="s">
        <v>119</v>
      </c>
      <c r="C15" s="256"/>
      <c r="D15" s="256"/>
      <c r="E15" s="256"/>
      <c r="F15" s="256"/>
      <c r="G15" s="256"/>
      <c r="H15" s="256"/>
      <c r="I15" s="256"/>
      <c r="J15" s="256"/>
    </row>
    <row r="16" spans="1:10" ht="15">
      <c r="A16" s="228"/>
      <c r="B16" s="229"/>
      <c r="C16" s="256"/>
      <c r="D16" s="256"/>
      <c r="E16" s="256"/>
      <c r="F16" s="256"/>
      <c r="G16" s="256"/>
      <c r="H16" s="256"/>
      <c r="I16" s="256"/>
      <c r="J16" s="256"/>
    </row>
    <row r="17" spans="1:10" ht="15">
      <c r="A17" s="228"/>
      <c r="B17" s="229"/>
      <c r="C17" s="256"/>
      <c r="D17" s="256"/>
      <c r="E17" s="256"/>
      <c r="F17" s="256"/>
      <c r="G17" s="256"/>
      <c r="H17" s="256"/>
      <c r="I17" s="256"/>
      <c r="J17" s="256"/>
    </row>
    <row r="18" spans="1:10" ht="15">
      <c r="A18" s="228"/>
      <c r="B18" s="229"/>
      <c r="C18" s="256"/>
      <c r="D18" s="256"/>
      <c r="E18" s="256"/>
      <c r="F18" s="256"/>
      <c r="G18" s="256"/>
      <c r="H18" s="256"/>
      <c r="I18" s="256"/>
      <c r="J18" s="256"/>
    </row>
    <row r="19" spans="1:10" ht="15">
      <c r="A19" s="228"/>
      <c r="B19" s="229"/>
      <c r="C19" s="256"/>
      <c r="D19" s="256"/>
      <c r="E19" s="256"/>
      <c r="F19" s="256"/>
      <c r="G19" s="256"/>
      <c r="H19" s="256"/>
      <c r="I19" s="256"/>
      <c r="J19" s="256"/>
    </row>
    <row r="20" spans="1:10" ht="15">
      <c r="A20" s="230" t="s">
        <v>120</v>
      </c>
      <c r="B20" s="229" t="s">
        <v>121</v>
      </c>
      <c r="C20" s="256"/>
      <c r="D20" s="256"/>
      <c r="E20" s="256"/>
      <c r="F20" s="256"/>
      <c r="G20" s="256"/>
      <c r="H20" s="256"/>
      <c r="I20" s="256"/>
      <c r="J20" s="256"/>
    </row>
    <row r="21" spans="1:10" ht="15">
      <c r="A21" s="230"/>
      <c r="B21" s="229"/>
      <c r="C21" s="256"/>
      <c r="D21" s="256"/>
      <c r="E21" s="256"/>
      <c r="F21" s="256"/>
      <c r="G21" s="256"/>
      <c r="H21" s="256"/>
      <c r="I21" s="256"/>
      <c r="J21" s="256"/>
    </row>
    <row r="22" spans="1:10" ht="15">
      <c r="A22" s="230"/>
      <c r="B22" s="229"/>
      <c r="C22" s="256"/>
      <c r="D22" s="256"/>
      <c r="E22" s="256"/>
      <c r="F22" s="256"/>
      <c r="G22" s="256"/>
      <c r="H22" s="256"/>
      <c r="I22" s="256"/>
      <c r="J22" s="256"/>
    </row>
    <row r="23" spans="1:10" ht="15">
      <c r="A23" s="228" t="s">
        <v>122</v>
      </c>
      <c r="B23" s="229" t="s">
        <v>123</v>
      </c>
      <c r="C23" s="256"/>
      <c r="D23" s="256"/>
      <c r="E23" s="256"/>
      <c r="F23" s="256"/>
      <c r="G23" s="256"/>
      <c r="H23" s="256"/>
      <c r="I23" s="256"/>
      <c r="J23" s="256"/>
    </row>
    <row r="24" spans="1:10" ht="15">
      <c r="A24" s="228"/>
      <c r="B24" s="229"/>
      <c r="C24" s="256"/>
      <c r="D24" s="256"/>
      <c r="E24" s="256"/>
      <c r="F24" s="256"/>
      <c r="G24" s="256"/>
      <c r="H24" s="256"/>
      <c r="I24" s="256"/>
      <c r="J24" s="256"/>
    </row>
    <row r="25" spans="1:10" ht="15">
      <c r="A25" s="228"/>
      <c r="B25" s="229"/>
      <c r="C25" s="256"/>
      <c r="D25" s="256"/>
      <c r="E25" s="256"/>
      <c r="F25" s="256"/>
      <c r="G25" s="256"/>
      <c r="H25" s="256"/>
      <c r="I25" s="256"/>
      <c r="J25" s="256"/>
    </row>
    <row r="26" spans="1:10" ht="15">
      <c r="A26" s="228" t="s">
        <v>124</v>
      </c>
      <c r="B26" s="229" t="s">
        <v>125</v>
      </c>
      <c r="C26" s="256"/>
      <c r="D26" s="256"/>
      <c r="E26" s="256"/>
      <c r="F26" s="256"/>
      <c r="G26" s="256"/>
      <c r="H26" s="256"/>
      <c r="I26" s="256"/>
      <c r="J26" s="256"/>
    </row>
    <row r="27" spans="1:10" ht="15">
      <c r="A27" s="228"/>
      <c r="B27" s="229"/>
      <c r="C27" s="256"/>
      <c r="D27" s="256"/>
      <c r="E27" s="256"/>
      <c r="F27" s="256"/>
      <c r="G27" s="256"/>
      <c r="H27" s="256"/>
      <c r="I27" s="256"/>
      <c r="J27" s="256"/>
    </row>
    <row r="28" spans="1:10" ht="15">
      <c r="A28" s="228"/>
      <c r="B28" s="229"/>
      <c r="C28" s="256"/>
      <c r="D28" s="256"/>
      <c r="E28" s="256"/>
      <c r="F28" s="256"/>
      <c r="G28" s="256"/>
      <c r="H28" s="256"/>
      <c r="I28" s="256"/>
      <c r="J28" s="256"/>
    </row>
    <row r="29" spans="1:10" ht="15">
      <c r="A29" s="230" t="s">
        <v>126</v>
      </c>
      <c r="B29" s="229" t="s">
        <v>127</v>
      </c>
      <c r="C29" s="256"/>
      <c r="D29" s="256"/>
      <c r="E29" s="256"/>
      <c r="F29" s="256"/>
      <c r="G29" s="256"/>
      <c r="H29" s="256"/>
      <c r="I29" s="256"/>
      <c r="J29" s="256"/>
    </row>
    <row r="30" spans="1:10" ht="15">
      <c r="A30" s="230" t="s">
        <v>128</v>
      </c>
      <c r="B30" s="229" t="s">
        <v>129</v>
      </c>
      <c r="C30" s="256"/>
      <c r="D30" s="256"/>
      <c r="E30" s="256"/>
      <c r="F30" s="256"/>
      <c r="G30" s="256"/>
      <c r="H30" s="256"/>
      <c r="I30" s="256"/>
      <c r="J30" s="256"/>
    </row>
    <row r="31" spans="1:10" ht="15.75">
      <c r="A31" s="231" t="s">
        <v>312</v>
      </c>
      <c r="B31" s="232" t="s">
        <v>130</v>
      </c>
      <c r="C31" s="256"/>
      <c r="D31" s="256"/>
      <c r="E31" s="256"/>
      <c r="F31" s="256"/>
      <c r="G31" s="256"/>
      <c r="H31" s="256"/>
      <c r="I31" s="256"/>
      <c r="J31" s="256"/>
    </row>
    <row r="32" spans="1:10" ht="15.75">
      <c r="A32" s="257"/>
      <c r="B32" s="234"/>
      <c r="C32" s="256"/>
      <c r="D32" s="256"/>
      <c r="E32" s="256"/>
      <c r="F32" s="256"/>
      <c r="G32" s="256"/>
      <c r="H32" s="256"/>
      <c r="I32" s="256"/>
      <c r="J32" s="256"/>
    </row>
    <row r="33" spans="1:10" ht="15.75">
      <c r="A33" s="257"/>
      <c r="B33" s="234"/>
      <c r="C33" s="256"/>
      <c r="D33" s="256"/>
      <c r="E33" s="256"/>
      <c r="F33" s="256"/>
      <c r="G33" s="256"/>
      <c r="H33" s="256"/>
      <c r="I33" s="256"/>
      <c r="J33" s="256"/>
    </row>
    <row r="34" spans="1:10" ht="15.75">
      <c r="A34" s="257"/>
      <c r="B34" s="234"/>
      <c r="C34" s="256"/>
      <c r="D34" s="256"/>
      <c r="E34" s="256"/>
      <c r="F34" s="256"/>
      <c r="G34" s="256"/>
      <c r="H34" s="256"/>
      <c r="I34" s="256"/>
      <c r="J34" s="256"/>
    </row>
    <row r="35" spans="1:10" ht="15.75">
      <c r="A35" s="257"/>
      <c r="B35" s="234"/>
      <c r="C35" s="256"/>
      <c r="D35" s="256"/>
      <c r="E35" s="256"/>
      <c r="F35" s="256"/>
      <c r="G35" s="256"/>
      <c r="H35" s="256"/>
      <c r="I35" s="256"/>
      <c r="J35" s="256"/>
    </row>
    <row r="36" spans="1:10" ht="15">
      <c r="A36" s="228" t="s">
        <v>131</v>
      </c>
      <c r="B36" s="229" t="s">
        <v>132</v>
      </c>
      <c r="C36" s="256"/>
      <c r="D36" s="256"/>
      <c r="E36" s="256"/>
      <c r="F36" s="256"/>
      <c r="G36" s="256"/>
      <c r="H36" s="256"/>
      <c r="I36" s="256"/>
      <c r="J36" s="256"/>
    </row>
    <row r="37" spans="1:10" ht="15">
      <c r="A37" s="228"/>
      <c r="B37" s="229"/>
      <c r="C37" s="256"/>
      <c r="D37" s="256"/>
      <c r="E37" s="256"/>
      <c r="F37" s="256"/>
      <c r="G37" s="256"/>
      <c r="H37" s="256"/>
      <c r="I37" s="256"/>
      <c r="J37" s="256"/>
    </row>
    <row r="38" spans="1:10" ht="15">
      <c r="A38" s="228"/>
      <c r="B38" s="229"/>
      <c r="C38" s="256"/>
      <c r="D38" s="256"/>
      <c r="E38" s="256"/>
      <c r="F38" s="256"/>
      <c r="G38" s="256"/>
      <c r="H38" s="256"/>
      <c r="I38" s="256"/>
      <c r="J38" s="256"/>
    </row>
    <row r="39" spans="1:10" ht="15">
      <c r="A39" s="228"/>
      <c r="B39" s="229"/>
      <c r="C39" s="256"/>
      <c r="D39" s="256"/>
      <c r="E39" s="256"/>
      <c r="F39" s="256"/>
      <c r="G39" s="256"/>
      <c r="H39" s="256"/>
      <c r="I39" s="256"/>
      <c r="J39" s="256"/>
    </row>
    <row r="40" spans="1:10" ht="15">
      <c r="A40" s="228"/>
      <c r="B40" s="229"/>
      <c r="C40" s="256"/>
      <c r="D40" s="256"/>
      <c r="E40" s="256"/>
      <c r="F40" s="256"/>
      <c r="G40" s="256"/>
      <c r="H40" s="256"/>
      <c r="I40" s="256"/>
      <c r="J40" s="256"/>
    </row>
    <row r="41" spans="1:10" ht="15">
      <c r="A41" s="228" t="s">
        <v>133</v>
      </c>
      <c r="B41" s="229" t="s">
        <v>134</v>
      </c>
      <c r="C41" s="256"/>
      <c r="D41" s="256"/>
      <c r="E41" s="256"/>
      <c r="F41" s="256"/>
      <c r="G41" s="256"/>
      <c r="H41" s="256"/>
      <c r="I41" s="256"/>
      <c r="J41" s="256"/>
    </row>
    <row r="42" spans="1:10" ht="15">
      <c r="A42" s="228"/>
      <c r="B42" s="229"/>
      <c r="C42" s="256"/>
      <c r="D42" s="256"/>
      <c r="E42" s="256"/>
      <c r="F42" s="256"/>
      <c r="G42" s="256"/>
      <c r="H42" s="256"/>
      <c r="I42" s="256"/>
      <c r="J42" s="256"/>
    </row>
    <row r="43" spans="1:10" ht="15">
      <c r="A43" s="228"/>
      <c r="B43" s="229"/>
      <c r="C43" s="256"/>
      <c r="D43" s="256"/>
      <c r="E43" s="256"/>
      <c r="F43" s="256"/>
      <c r="G43" s="256"/>
      <c r="H43" s="256"/>
      <c r="I43" s="256"/>
      <c r="J43" s="256"/>
    </row>
    <row r="44" spans="1:10" ht="15">
      <c r="A44" s="228"/>
      <c r="B44" s="229"/>
      <c r="C44" s="256"/>
      <c r="D44" s="256"/>
      <c r="E44" s="256"/>
      <c r="F44" s="256"/>
      <c r="G44" s="256"/>
      <c r="H44" s="256"/>
      <c r="I44" s="256"/>
      <c r="J44" s="256"/>
    </row>
    <row r="45" spans="1:10" ht="15">
      <c r="A45" s="228"/>
      <c r="B45" s="229"/>
      <c r="C45" s="256"/>
      <c r="D45" s="256"/>
      <c r="E45" s="256"/>
      <c r="F45" s="256"/>
      <c r="G45" s="256"/>
      <c r="H45" s="256"/>
      <c r="I45" s="256"/>
      <c r="J45" s="256"/>
    </row>
    <row r="46" spans="1:10" ht="15">
      <c r="A46" s="228" t="s">
        <v>135</v>
      </c>
      <c r="B46" s="229" t="s">
        <v>136</v>
      </c>
      <c r="C46" s="256"/>
      <c r="D46" s="256"/>
      <c r="E46" s="256"/>
      <c r="F46" s="256"/>
      <c r="G46" s="256"/>
      <c r="H46" s="256"/>
      <c r="I46" s="256"/>
      <c r="J46" s="256"/>
    </row>
    <row r="47" spans="1:10" ht="15">
      <c r="A47" s="228" t="s">
        <v>137</v>
      </c>
      <c r="B47" s="229" t="s">
        <v>138</v>
      </c>
      <c r="C47" s="256"/>
      <c r="D47" s="256"/>
      <c r="E47" s="256"/>
      <c r="F47" s="256"/>
      <c r="G47" s="256"/>
      <c r="H47" s="256"/>
      <c r="I47" s="256"/>
      <c r="J47" s="256"/>
    </row>
    <row r="48" spans="1:10" ht="15.75">
      <c r="A48" s="231" t="s">
        <v>313</v>
      </c>
      <c r="B48" s="232" t="s">
        <v>139</v>
      </c>
      <c r="C48" s="256"/>
      <c r="D48" s="256"/>
      <c r="E48" s="256"/>
      <c r="F48" s="256"/>
      <c r="G48" s="256"/>
      <c r="H48" s="256"/>
      <c r="I48" s="256"/>
      <c r="J48" s="256"/>
    </row>
    <row r="49" spans="1:10" ht="78.75">
      <c r="A49" s="255" t="s">
        <v>668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26" t="s">
        <v>667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26" t="s">
        <v>667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26" t="s">
        <v>667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54"/>
      <c r="B53" s="254"/>
      <c r="C53" s="254"/>
      <c r="D53" s="254"/>
      <c r="E53" s="254"/>
      <c r="F53" s="254"/>
      <c r="G53" s="254"/>
      <c r="H53" s="254"/>
      <c r="I53" s="254"/>
      <c r="J53" s="254"/>
    </row>
    <row r="54" spans="1:10" ht="15">
      <c r="A54" s="254"/>
      <c r="B54" s="254"/>
      <c r="C54" s="254"/>
      <c r="D54" s="254"/>
      <c r="E54" s="254"/>
      <c r="F54" s="254"/>
      <c r="G54" s="254"/>
      <c r="H54" s="254"/>
      <c r="I54" s="254"/>
      <c r="J54" s="254"/>
    </row>
    <row r="55" ht="15">
      <c r="A55" s="253" t="s">
        <v>666</v>
      </c>
    </row>
    <row r="56" ht="15">
      <c r="A56" s="252"/>
    </row>
    <row r="57" ht="25.5">
      <c r="A57" s="251" t="s">
        <v>665</v>
      </c>
    </row>
    <row r="58" ht="51">
      <c r="A58" s="251" t="s">
        <v>664</v>
      </c>
    </row>
    <row r="59" ht="25.5">
      <c r="A59" s="251" t="s">
        <v>663</v>
      </c>
    </row>
    <row r="60" ht="25.5">
      <c r="A60" s="251" t="s">
        <v>662</v>
      </c>
    </row>
    <row r="61" ht="38.25">
      <c r="A61" s="251" t="s">
        <v>661</v>
      </c>
    </row>
    <row r="62" ht="25.5">
      <c r="A62" s="251" t="s">
        <v>660</v>
      </c>
    </row>
    <row r="63" ht="38.25">
      <c r="A63" s="251" t="s">
        <v>659</v>
      </c>
    </row>
    <row r="64" ht="51">
      <c r="A64" s="250" t="s">
        <v>658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406" t="s">
        <v>680</v>
      </c>
      <c r="B1" s="407"/>
      <c r="C1" s="407"/>
      <c r="D1" s="407"/>
      <c r="E1" s="407"/>
      <c r="F1" s="407"/>
      <c r="G1" s="407"/>
      <c r="H1" s="407"/>
    </row>
    <row r="2" spans="1:8" ht="82.5" customHeight="1">
      <c r="A2" s="403" t="s">
        <v>681</v>
      </c>
      <c r="B2" s="403"/>
      <c r="C2" s="403"/>
      <c r="D2" s="403"/>
      <c r="E2" s="403"/>
      <c r="F2" s="403"/>
      <c r="G2" s="403"/>
      <c r="H2" s="403"/>
    </row>
    <row r="3" spans="1:8" ht="20.25" customHeight="1">
      <c r="A3" s="261"/>
      <c r="B3" s="262"/>
      <c r="C3" s="262"/>
      <c r="D3" s="262"/>
      <c r="E3" s="262"/>
      <c r="F3" s="262"/>
      <c r="G3" s="262"/>
      <c r="H3" s="262"/>
    </row>
    <row r="4" spans="1:5" ht="15">
      <c r="A4" s="236" t="s">
        <v>647</v>
      </c>
      <c r="E4" s="121" t="s">
        <v>682</v>
      </c>
    </row>
    <row r="5" spans="1:9" ht="86.25" customHeight="1">
      <c r="A5" s="224" t="s">
        <v>14</v>
      </c>
      <c r="B5" s="225" t="s">
        <v>15</v>
      </c>
      <c r="C5" s="226" t="s">
        <v>672</v>
      </c>
      <c r="D5" s="226" t="s">
        <v>671</v>
      </c>
      <c r="E5" s="226" t="s">
        <v>683</v>
      </c>
      <c r="F5" s="263"/>
      <c r="G5" s="264"/>
      <c r="H5" s="264"/>
      <c r="I5" s="264"/>
    </row>
    <row r="6" spans="1:9" ht="15">
      <c r="A6" s="265" t="s">
        <v>384</v>
      </c>
      <c r="B6" s="230" t="s">
        <v>264</v>
      </c>
      <c r="C6" s="256"/>
      <c r="D6" s="256"/>
      <c r="E6" s="258"/>
      <c r="F6" s="266"/>
      <c r="G6" s="237"/>
      <c r="H6" s="237"/>
      <c r="I6" s="237"/>
    </row>
    <row r="7" spans="1:9" ht="15">
      <c r="A7" s="267" t="s">
        <v>684</v>
      </c>
      <c r="B7" s="267" t="s">
        <v>264</v>
      </c>
      <c r="C7" s="256"/>
      <c r="D7" s="256"/>
      <c r="E7" s="256"/>
      <c r="F7" s="266"/>
      <c r="G7" s="237"/>
      <c r="H7" s="237"/>
      <c r="I7" s="237"/>
    </row>
    <row r="8" spans="1:9" ht="30">
      <c r="A8" s="268" t="s">
        <v>265</v>
      </c>
      <c r="B8" s="230" t="s">
        <v>266</v>
      </c>
      <c r="C8" s="256"/>
      <c r="D8" s="256"/>
      <c r="E8" s="256"/>
      <c r="F8" s="266"/>
      <c r="G8" s="237"/>
      <c r="H8" s="237"/>
      <c r="I8" s="237"/>
    </row>
    <row r="9" spans="1:9" ht="15">
      <c r="A9" s="265" t="s">
        <v>685</v>
      </c>
      <c r="B9" s="230" t="s">
        <v>267</v>
      </c>
      <c r="C9" s="256"/>
      <c r="D9" s="256"/>
      <c r="E9" s="256"/>
      <c r="F9" s="266"/>
      <c r="G9" s="237"/>
      <c r="H9" s="237"/>
      <c r="I9" s="237"/>
    </row>
    <row r="10" spans="1:9" ht="15">
      <c r="A10" s="267" t="s">
        <v>684</v>
      </c>
      <c r="B10" s="267" t="s">
        <v>267</v>
      </c>
      <c r="C10" s="256"/>
      <c r="D10" s="256"/>
      <c r="E10" s="256"/>
      <c r="F10" s="266"/>
      <c r="G10" s="237"/>
      <c r="H10" s="237"/>
      <c r="I10" s="237"/>
    </row>
    <row r="11" spans="1:9" ht="15">
      <c r="A11" s="269" t="s">
        <v>403</v>
      </c>
      <c r="B11" s="270" t="s">
        <v>268</v>
      </c>
      <c r="C11" s="256"/>
      <c r="D11" s="256"/>
      <c r="E11" s="256"/>
      <c r="F11" s="266"/>
      <c r="G11" s="237"/>
      <c r="H11" s="237"/>
      <c r="I11" s="237"/>
    </row>
    <row r="12" spans="1:9" ht="15">
      <c r="A12" s="268" t="s">
        <v>686</v>
      </c>
      <c r="B12" s="230" t="s">
        <v>269</v>
      </c>
      <c r="C12" s="256"/>
      <c r="D12" s="256"/>
      <c r="E12" s="256"/>
      <c r="F12" s="266"/>
      <c r="G12" s="237"/>
      <c r="H12" s="237"/>
      <c r="I12" s="237"/>
    </row>
    <row r="13" spans="1:9" ht="15">
      <c r="A13" s="267" t="s">
        <v>687</v>
      </c>
      <c r="B13" s="267" t="s">
        <v>269</v>
      </c>
      <c r="C13" s="256"/>
      <c r="D13" s="256"/>
      <c r="E13" s="256"/>
      <c r="F13" s="266"/>
      <c r="G13" s="237"/>
      <c r="H13" s="237"/>
      <c r="I13" s="237"/>
    </row>
    <row r="14" spans="1:9" ht="15">
      <c r="A14" s="265" t="s">
        <v>270</v>
      </c>
      <c r="B14" s="230" t="s">
        <v>271</v>
      </c>
      <c r="C14" s="256"/>
      <c r="D14" s="256"/>
      <c r="E14" s="256"/>
      <c r="F14" s="266"/>
      <c r="G14" s="237"/>
      <c r="H14" s="237"/>
      <c r="I14" s="237"/>
    </row>
    <row r="15" spans="1:9" ht="15">
      <c r="A15" s="228" t="s">
        <v>688</v>
      </c>
      <c r="B15" s="230" t="s">
        <v>272</v>
      </c>
      <c r="C15" s="2"/>
      <c r="D15" s="2"/>
      <c r="E15" s="2"/>
      <c r="F15" s="271"/>
      <c r="G15" s="254"/>
      <c r="H15" s="254"/>
      <c r="I15" s="254"/>
    </row>
    <row r="16" spans="1:9" ht="15">
      <c r="A16" s="267" t="s">
        <v>689</v>
      </c>
      <c r="B16" s="267" t="s">
        <v>272</v>
      </c>
      <c r="C16" s="2"/>
      <c r="D16" s="2"/>
      <c r="E16" s="2"/>
      <c r="F16" s="271"/>
      <c r="G16" s="254"/>
      <c r="H16" s="254"/>
      <c r="I16" s="254"/>
    </row>
    <row r="17" spans="1:9" ht="15">
      <c r="A17" s="265" t="s">
        <v>273</v>
      </c>
      <c r="B17" s="230" t="s">
        <v>274</v>
      </c>
      <c r="C17" s="2"/>
      <c r="D17" s="2"/>
      <c r="E17" s="2"/>
      <c r="F17" s="271"/>
      <c r="G17" s="254"/>
      <c r="H17" s="254"/>
      <c r="I17" s="254"/>
    </row>
    <row r="18" spans="1:9" ht="15">
      <c r="A18" s="272" t="s">
        <v>404</v>
      </c>
      <c r="B18" s="270" t="s">
        <v>275</v>
      </c>
      <c r="C18" s="2"/>
      <c r="D18" s="2"/>
      <c r="E18" s="2"/>
      <c r="F18" s="271"/>
      <c r="G18" s="254"/>
      <c r="H18" s="254"/>
      <c r="I18" s="254"/>
    </row>
    <row r="19" spans="1:9" ht="15">
      <c r="A19" s="268" t="s">
        <v>289</v>
      </c>
      <c r="B19" s="230" t="s">
        <v>290</v>
      </c>
      <c r="C19" s="2"/>
      <c r="D19" s="2"/>
      <c r="E19" s="2"/>
      <c r="F19" s="271"/>
      <c r="G19" s="254"/>
      <c r="H19" s="254"/>
      <c r="I19" s="254"/>
    </row>
    <row r="20" spans="1:9" ht="15">
      <c r="A20" s="228" t="s">
        <v>291</v>
      </c>
      <c r="B20" s="230" t="s">
        <v>292</v>
      </c>
      <c r="C20" s="2"/>
      <c r="D20" s="2"/>
      <c r="E20" s="2"/>
      <c r="F20" s="271"/>
      <c r="G20" s="254"/>
      <c r="H20" s="254"/>
      <c r="I20" s="254"/>
    </row>
    <row r="21" spans="1:9" ht="15">
      <c r="A21" s="265" t="s">
        <v>293</v>
      </c>
      <c r="B21" s="230" t="s">
        <v>294</v>
      </c>
      <c r="C21" s="2"/>
      <c r="D21" s="2"/>
      <c r="E21" s="2"/>
      <c r="F21" s="271"/>
      <c r="G21" s="254"/>
      <c r="H21" s="254"/>
      <c r="I21" s="254"/>
    </row>
    <row r="22" spans="1:9" ht="15">
      <c r="A22" s="265" t="s">
        <v>389</v>
      </c>
      <c r="B22" s="230" t="s">
        <v>295</v>
      </c>
      <c r="C22" s="2"/>
      <c r="D22" s="2"/>
      <c r="E22" s="2"/>
      <c r="F22" s="271"/>
      <c r="G22" s="254"/>
      <c r="H22" s="254"/>
      <c r="I22" s="254"/>
    </row>
    <row r="23" spans="1:9" ht="15">
      <c r="A23" s="267" t="s">
        <v>690</v>
      </c>
      <c r="B23" s="267" t="s">
        <v>295</v>
      </c>
      <c r="C23" s="2"/>
      <c r="D23" s="2"/>
      <c r="E23" s="2"/>
      <c r="F23" s="271"/>
      <c r="G23" s="254"/>
      <c r="H23" s="254"/>
      <c r="I23" s="254"/>
    </row>
    <row r="24" spans="1:9" ht="15">
      <c r="A24" s="267" t="s">
        <v>691</v>
      </c>
      <c r="B24" s="267" t="s">
        <v>295</v>
      </c>
      <c r="C24" s="2"/>
      <c r="D24" s="2"/>
      <c r="E24" s="2"/>
      <c r="F24" s="271"/>
      <c r="G24" s="254"/>
      <c r="H24" s="254"/>
      <c r="I24" s="254"/>
    </row>
    <row r="25" spans="1:9" ht="15">
      <c r="A25" s="273" t="s">
        <v>692</v>
      </c>
      <c r="B25" s="273" t="s">
        <v>295</v>
      </c>
      <c r="C25" s="2"/>
      <c r="D25" s="2"/>
      <c r="E25" s="2"/>
      <c r="F25" s="271"/>
      <c r="G25" s="254"/>
      <c r="H25" s="254"/>
      <c r="I25" s="254"/>
    </row>
    <row r="26" spans="1:9" ht="15">
      <c r="A26" s="274" t="s">
        <v>407</v>
      </c>
      <c r="B26" s="275" t="s">
        <v>296</v>
      </c>
      <c r="C26" s="2"/>
      <c r="D26" s="2"/>
      <c r="E26" s="2"/>
      <c r="F26" s="271"/>
      <c r="G26" s="254"/>
      <c r="H26" s="254"/>
      <c r="I26" s="254"/>
    </row>
    <row r="27" spans="1:2" ht="15">
      <c r="A27" s="276"/>
      <c r="B27" s="277"/>
    </row>
    <row r="28" spans="1:8" ht="47.25" customHeight="1">
      <c r="A28" s="224" t="s">
        <v>14</v>
      </c>
      <c r="B28" s="225" t="s">
        <v>15</v>
      </c>
      <c r="C28" s="226" t="s">
        <v>693</v>
      </c>
      <c r="D28" s="226" t="s">
        <v>694</v>
      </c>
      <c r="E28" s="226" t="s">
        <v>695</v>
      </c>
      <c r="F28" s="226" t="s">
        <v>696</v>
      </c>
      <c r="G28" s="2"/>
      <c r="H28" s="2"/>
    </row>
    <row r="29" spans="1:8" ht="26.25">
      <c r="A29" s="227" t="s">
        <v>697</v>
      </c>
      <c r="B29" s="275"/>
      <c r="C29" s="2"/>
      <c r="D29" s="2"/>
      <c r="E29" s="2"/>
      <c r="F29" s="2"/>
      <c r="G29" s="2"/>
      <c r="H29" s="2"/>
    </row>
    <row r="30" spans="1:8" ht="15.75">
      <c r="A30" s="226" t="s">
        <v>698</v>
      </c>
      <c r="B30" s="275"/>
      <c r="C30" s="2"/>
      <c r="D30" s="2"/>
      <c r="E30" s="2"/>
      <c r="F30" s="2"/>
      <c r="G30" s="2"/>
      <c r="H30" s="2"/>
    </row>
    <row r="31" spans="1:8" ht="45">
      <c r="A31" s="226" t="s">
        <v>699</v>
      </c>
      <c r="B31" s="275"/>
      <c r="C31" s="2"/>
      <c r="D31" s="2"/>
      <c r="E31" s="2"/>
      <c r="F31" s="2"/>
      <c r="G31" s="2"/>
      <c r="H31" s="2"/>
    </row>
    <row r="32" spans="1:8" ht="15.75">
      <c r="A32" s="226" t="s">
        <v>700</v>
      </c>
      <c r="B32" s="275"/>
      <c r="C32" s="2"/>
      <c r="D32" s="2"/>
      <c r="E32" s="2"/>
      <c r="F32" s="2"/>
      <c r="G32" s="2"/>
      <c r="H32" s="2"/>
    </row>
    <row r="33" spans="1:8" ht="30.75" customHeight="1">
      <c r="A33" s="226" t="s">
        <v>701</v>
      </c>
      <c r="B33" s="275"/>
      <c r="C33" s="2"/>
      <c r="D33" s="2"/>
      <c r="E33" s="2"/>
      <c r="F33" s="2"/>
      <c r="G33" s="2"/>
      <c r="H33" s="2"/>
    </row>
    <row r="34" spans="1:8" ht="15.75">
      <c r="A34" s="226" t="s">
        <v>702</v>
      </c>
      <c r="B34" s="275"/>
      <c r="C34" s="2"/>
      <c r="D34" s="2"/>
      <c r="E34" s="2"/>
      <c r="F34" s="2"/>
      <c r="G34" s="2"/>
      <c r="H34" s="2"/>
    </row>
    <row r="35" spans="1:8" ht="21" customHeight="1">
      <c r="A35" s="226" t="s">
        <v>703</v>
      </c>
      <c r="B35" s="275"/>
      <c r="C35" s="2"/>
      <c r="D35" s="2"/>
      <c r="E35" s="2"/>
      <c r="F35" s="2"/>
      <c r="G35" s="2"/>
      <c r="H35" s="2"/>
    </row>
    <row r="36" spans="1:8" ht="15">
      <c r="A36" s="272" t="s">
        <v>704</v>
      </c>
      <c r="B36" s="275"/>
      <c r="C36" s="2"/>
      <c r="D36" s="2"/>
      <c r="E36" s="2"/>
      <c r="F36" s="2"/>
      <c r="G36" s="2"/>
      <c r="H36" s="2"/>
    </row>
    <row r="37" spans="1:2" ht="15">
      <c r="A37" s="276"/>
      <c r="B37" s="277"/>
    </row>
    <row r="38" spans="1:2" ht="15">
      <c r="A38" s="276"/>
      <c r="B38" s="277"/>
    </row>
    <row r="39" spans="1:5" ht="15">
      <c r="A39" s="408" t="s">
        <v>705</v>
      </c>
      <c r="B39" s="408"/>
      <c r="C39" s="408"/>
      <c r="D39" s="408"/>
      <c r="E39" s="408"/>
    </row>
    <row r="40" spans="1:5" ht="15">
      <c r="A40" s="408"/>
      <c r="B40" s="408"/>
      <c r="C40" s="408"/>
      <c r="D40" s="408"/>
      <c r="E40" s="408"/>
    </row>
    <row r="41" spans="1:5" ht="27.75" customHeight="1">
      <c r="A41" s="408"/>
      <c r="B41" s="408"/>
      <c r="C41" s="408"/>
      <c r="D41" s="408"/>
      <c r="E41" s="408"/>
    </row>
    <row r="42" spans="1:2" ht="15">
      <c r="A42" s="276"/>
      <c r="B42" s="277"/>
    </row>
  </sheetData>
  <sheetProtection/>
  <mergeCells count="3">
    <mergeCell ref="A1:H1"/>
    <mergeCell ref="A2:H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C1">
      <selection activeCell="M6" sqref="M6:M94"/>
    </sheetView>
  </sheetViews>
  <sheetFormatPr defaultColWidth="9.140625" defaultRowHeight="15"/>
  <cols>
    <col min="1" max="1" width="92.57421875" style="8" customWidth="1"/>
    <col min="2" max="2" width="8.28125" style="8" customWidth="1"/>
    <col min="3" max="3" width="10.7109375" style="16" customWidth="1"/>
    <col min="4" max="4" width="7.8515625" style="16" customWidth="1"/>
    <col min="5" max="5" width="14.421875" style="18" customWidth="1"/>
    <col min="6" max="6" width="10.7109375" style="16" customWidth="1"/>
    <col min="7" max="7" width="8.57421875" style="16" customWidth="1"/>
    <col min="8" max="8" width="12.421875" style="18" customWidth="1"/>
    <col min="9" max="9" width="8.140625" style="16" bestFit="1" customWidth="1"/>
    <col min="10" max="10" width="8.57421875" style="16" customWidth="1"/>
    <col min="11" max="11" width="10.7109375" style="16" customWidth="1"/>
    <col min="12" max="13" width="10.7109375" style="18" customWidth="1"/>
    <col min="14" max="16384" width="9.140625" style="8" customWidth="1"/>
  </cols>
  <sheetData>
    <row r="1" spans="1:13" ht="27" customHeight="1">
      <c r="A1" s="396" t="s">
        <v>568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23.25" customHeight="1">
      <c r="A2" s="397" t="s">
        <v>409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18">
      <c r="A3" s="17"/>
      <c r="M3" s="121" t="s">
        <v>552</v>
      </c>
    </row>
    <row r="5" spans="1:13" s="21" customFormat="1" ht="51">
      <c r="A5" s="19" t="s">
        <v>14</v>
      </c>
      <c r="B5" s="20" t="s">
        <v>2</v>
      </c>
      <c r="C5" s="209" t="s">
        <v>464</v>
      </c>
      <c r="D5" s="209" t="s">
        <v>465</v>
      </c>
      <c r="E5" s="211" t="s">
        <v>466</v>
      </c>
      <c r="F5" s="209" t="s">
        <v>464</v>
      </c>
      <c r="G5" s="209" t="s">
        <v>465</v>
      </c>
      <c r="H5" s="210" t="s">
        <v>467</v>
      </c>
      <c r="I5" s="209" t="s">
        <v>464</v>
      </c>
      <c r="J5" s="209" t="s">
        <v>465</v>
      </c>
      <c r="K5" s="209" t="s">
        <v>468</v>
      </c>
      <c r="L5" s="210" t="s">
        <v>469</v>
      </c>
      <c r="M5" s="210" t="s">
        <v>1</v>
      </c>
    </row>
    <row r="6" spans="1:13" ht="19.5" customHeight="1">
      <c r="A6" s="22" t="s">
        <v>186</v>
      </c>
      <c r="B6" s="23" t="s">
        <v>187</v>
      </c>
      <c r="C6" s="24">
        <v>117</v>
      </c>
      <c r="D6" s="24"/>
      <c r="E6" s="25">
        <f aca="true" t="shared" si="0" ref="E6:E12">SUM(C6:D6)</f>
        <v>117</v>
      </c>
      <c r="F6" s="24"/>
      <c r="G6" s="24"/>
      <c r="H6" s="25"/>
      <c r="I6" s="24"/>
      <c r="J6" s="24"/>
      <c r="K6" s="24"/>
      <c r="L6" s="25"/>
      <c r="M6" s="25">
        <f>E6+H6+L6</f>
        <v>117</v>
      </c>
    </row>
    <row r="7" spans="1:13" ht="19.5" customHeight="1">
      <c r="A7" s="26" t="s">
        <v>188</v>
      </c>
      <c r="B7" s="23" t="s">
        <v>189</v>
      </c>
      <c r="C7" s="24">
        <v>32365</v>
      </c>
      <c r="D7" s="24"/>
      <c r="E7" s="25">
        <f t="shared" si="0"/>
        <v>32365</v>
      </c>
      <c r="F7" s="24"/>
      <c r="G7" s="24"/>
      <c r="H7" s="25"/>
      <c r="I7" s="24"/>
      <c r="J7" s="24"/>
      <c r="K7" s="24"/>
      <c r="L7" s="25"/>
      <c r="M7" s="25">
        <f>E7+H7+L7</f>
        <v>32365</v>
      </c>
    </row>
    <row r="8" spans="1:13" ht="19.5" customHeight="1">
      <c r="A8" s="26" t="s">
        <v>190</v>
      </c>
      <c r="B8" s="23" t="s">
        <v>191</v>
      </c>
      <c r="C8" s="24">
        <v>13260</v>
      </c>
      <c r="D8" s="24"/>
      <c r="E8" s="25">
        <f t="shared" si="0"/>
        <v>13260</v>
      </c>
      <c r="F8" s="24"/>
      <c r="G8" s="24"/>
      <c r="H8" s="25"/>
      <c r="I8" s="24"/>
      <c r="J8" s="24"/>
      <c r="K8" s="24"/>
      <c r="L8" s="25"/>
      <c r="M8" s="25">
        <f>E8+H8+L8</f>
        <v>13260</v>
      </c>
    </row>
    <row r="9" spans="1:13" ht="19.5" customHeight="1">
      <c r="A9" s="26" t="s">
        <v>192</v>
      </c>
      <c r="B9" s="23" t="s">
        <v>193</v>
      </c>
      <c r="C9" s="24">
        <v>1376</v>
      </c>
      <c r="D9" s="24"/>
      <c r="E9" s="25">
        <f t="shared" si="0"/>
        <v>1376</v>
      </c>
      <c r="F9" s="24"/>
      <c r="G9" s="24"/>
      <c r="H9" s="25"/>
      <c r="I9" s="24"/>
      <c r="J9" s="24"/>
      <c r="K9" s="24"/>
      <c r="L9" s="25"/>
      <c r="M9" s="25">
        <f>E9+H9+L9</f>
        <v>1376</v>
      </c>
    </row>
    <row r="10" spans="1:13" ht="19.5" customHeight="1">
      <c r="A10" s="26" t="s">
        <v>194</v>
      </c>
      <c r="B10" s="23" t="s">
        <v>195</v>
      </c>
      <c r="C10" s="24"/>
      <c r="D10" s="24"/>
      <c r="E10" s="25">
        <f t="shared" si="0"/>
        <v>0</v>
      </c>
      <c r="F10" s="24"/>
      <c r="G10" s="24"/>
      <c r="H10" s="25"/>
      <c r="I10" s="24"/>
      <c r="J10" s="24"/>
      <c r="K10" s="24"/>
      <c r="L10" s="25"/>
      <c r="M10" s="25"/>
    </row>
    <row r="11" spans="1:13" ht="19.5" customHeight="1">
      <c r="A11" s="26" t="s">
        <v>196</v>
      </c>
      <c r="B11" s="23" t="s">
        <v>197</v>
      </c>
      <c r="C11" s="24"/>
      <c r="D11" s="24"/>
      <c r="E11" s="25">
        <f t="shared" si="0"/>
        <v>0</v>
      </c>
      <c r="F11" s="24"/>
      <c r="G11" s="24"/>
      <c r="H11" s="25"/>
      <c r="I11" s="24"/>
      <c r="J11" s="24"/>
      <c r="K11" s="24"/>
      <c r="L11" s="25"/>
      <c r="M11" s="25">
        <f>E11+H11+L11</f>
        <v>0</v>
      </c>
    </row>
    <row r="12" spans="1:13" ht="19.5" customHeight="1">
      <c r="A12" s="27" t="s">
        <v>392</v>
      </c>
      <c r="B12" s="28" t="s">
        <v>198</v>
      </c>
      <c r="C12" s="24">
        <f>SUM(C6:C11)</f>
        <v>47118</v>
      </c>
      <c r="D12" s="24"/>
      <c r="E12" s="25">
        <f t="shared" si="0"/>
        <v>47118</v>
      </c>
      <c r="F12" s="24"/>
      <c r="G12" s="24"/>
      <c r="H12" s="25"/>
      <c r="I12" s="24"/>
      <c r="J12" s="24"/>
      <c r="K12" s="24"/>
      <c r="L12" s="25"/>
      <c r="M12" s="25">
        <f>E12+H12+L12</f>
        <v>47118</v>
      </c>
    </row>
    <row r="13" spans="1:13" ht="19.5" customHeight="1">
      <c r="A13" s="26" t="s">
        <v>199</v>
      </c>
      <c r="B13" s="23" t="s">
        <v>200</v>
      </c>
      <c r="C13" s="24"/>
      <c r="D13" s="24"/>
      <c r="E13" s="25"/>
      <c r="F13" s="24"/>
      <c r="G13" s="24"/>
      <c r="H13" s="25"/>
      <c r="I13" s="24"/>
      <c r="J13" s="24"/>
      <c r="K13" s="24"/>
      <c r="L13" s="25"/>
      <c r="M13" s="25"/>
    </row>
    <row r="14" spans="1:13" ht="19.5" customHeight="1">
      <c r="A14" s="26" t="s">
        <v>201</v>
      </c>
      <c r="B14" s="23" t="s">
        <v>202</v>
      </c>
      <c r="C14" s="24"/>
      <c r="D14" s="24"/>
      <c r="E14" s="25"/>
      <c r="F14" s="24"/>
      <c r="G14" s="24"/>
      <c r="H14" s="25"/>
      <c r="I14" s="24"/>
      <c r="J14" s="24"/>
      <c r="K14" s="24"/>
      <c r="L14" s="25"/>
      <c r="M14" s="25"/>
    </row>
    <row r="15" spans="1:13" ht="19.5" customHeight="1">
      <c r="A15" s="26" t="s">
        <v>355</v>
      </c>
      <c r="B15" s="23" t="s">
        <v>203</v>
      </c>
      <c r="C15" s="24"/>
      <c r="D15" s="24"/>
      <c r="E15" s="25"/>
      <c r="F15" s="24"/>
      <c r="G15" s="24"/>
      <c r="H15" s="25"/>
      <c r="I15" s="24"/>
      <c r="J15" s="24"/>
      <c r="K15" s="24"/>
      <c r="L15" s="25"/>
      <c r="M15" s="25"/>
    </row>
    <row r="16" spans="1:13" ht="19.5" customHeight="1">
      <c r="A16" s="26" t="s">
        <v>356</v>
      </c>
      <c r="B16" s="23" t="s">
        <v>204</v>
      </c>
      <c r="C16" s="24"/>
      <c r="D16" s="24"/>
      <c r="E16" s="25"/>
      <c r="F16" s="24"/>
      <c r="G16" s="24"/>
      <c r="H16" s="25"/>
      <c r="I16" s="24"/>
      <c r="J16" s="24"/>
      <c r="K16" s="24"/>
      <c r="L16" s="25"/>
      <c r="M16" s="25"/>
    </row>
    <row r="17" spans="1:13" ht="19.5" customHeight="1">
      <c r="A17" s="26" t="s">
        <v>357</v>
      </c>
      <c r="B17" s="23" t="s">
        <v>205</v>
      </c>
      <c r="C17" s="24">
        <v>6373</v>
      </c>
      <c r="D17" s="24"/>
      <c r="E17" s="25">
        <f>SUM(C17:D17)</f>
        <v>6373</v>
      </c>
      <c r="F17" s="24"/>
      <c r="G17" s="24"/>
      <c r="H17" s="25"/>
      <c r="I17" s="24">
        <v>8846</v>
      </c>
      <c r="J17" s="24"/>
      <c r="K17" s="24"/>
      <c r="L17" s="25">
        <f>I17+J17+K17</f>
        <v>8846</v>
      </c>
      <c r="M17" s="25">
        <f>E17+H17+L17</f>
        <v>15219</v>
      </c>
    </row>
    <row r="18" spans="1:13" ht="19.5" customHeight="1">
      <c r="A18" s="29" t="s">
        <v>393</v>
      </c>
      <c r="B18" s="30" t="s">
        <v>206</v>
      </c>
      <c r="C18" s="24">
        <f>C12+C17</f>
        <v>53491</v>
      </c>
      <c r="D18" s="24"/>
      <c r="E18" s="25">
        <f>SUM(C18:D18)</f>
        <v>53491</v>
      </c>
      <c r="F18" s="24"/>
      <c r="G18" s="24"/>
      <c r="H18" s="25"/>
      <c r="I18" s="24">
        <f>SUM(I13:I17)</f>
        <v>8846</v>
      </c>
      <c r="J18" s="24"/>
      <c r="K18" s="24"/>
      <c r="L18" s="25">
        <f>I18+J18+K18</f>
        <v>8846</v>
      </c>
      <c r="M18" s="25">
        <f>E18+H18+L18</f>
        <v>62337</v>
      </c>
    </row>
    <row r="19" spans="1:13" ht="19.5" customHeight="1">
      <c r="A19" s="26" t="s">
        <v>207</v>
      </c>
      <c r="B19" s="23" t="s">
        <v>208</v>
      </c>
      <c r="C19" s="24"/>
      <c r="D19" s="24"/>
      <c r="E19" s="25"/>
      <c r="F19" s="24"/>
      <c r="G19" s="24"/>
      <c r="H19" s="25"/>
      <c r="I19" s="24"/>
      <c r="J19" s="24"/>
      <c r="K19" s="24"/>
      <c r="L19" s="25"/>
      <c r="M19" s="25"/>
    </row>
    <row r="20" spans="1:13" ht="19.5" customHeight="1">
      <c r="A20" s="26" t="s">
        <v>209</v>
      </c>
      <c r="B20" s="23" t="s">
        <v>210</v>
      </c>
      <c r="C20" s="24"/>
      <c r="D20" s="24"/>
      <c r="E20" s="25"/>
      <c r="F20" s="24"/>
      <c r="G20" s="24"/>
      <c r="H20" s="25"/>
      <c r="I20" s="24"/>
      <c r="J20" s="24"/>
      <c r="K20" s="24"/>
      <c r="L20" s="25"/>
      <c r="M20" s="25"/>
    </row>
    <row r="21" spans="1:13" ht="19.5" customHeight="1">
      <c r="A21" s="26" t="s">
        <v>358</v>
      </c>
      <c r="B21" s="23" t="s">
        <v>211</v>
      </c>
      <c r="C21" s="24"/>
      <c r="D21" s="24"/>
      <c r="E21" s="25"/>
      <c r="F21" s="24"/>
      <c r="G21" s="24"/>
      <c r="H21" s="25"/>
      <c r="I21" s="24"/>
      <c r="J21" s="24"/>
      <c r="K21" s="24"/>
      <c r="L21" s="25"/>
      <c r="M21" s="25"/>
    </row>
    <row r="22" spans="1:13" ht="19.5" customHeight="1">
      <c r="A22" s="26" t="s">
        <v>359</v>
      </c>
      <c r="B22" s="23" t="s">
        <v>212</v>
      </c>
      <c r="C22" s="24"/>
      <c r="D22" s="24"/>
      <c r="E22" s="25"/>
      <c r="F22" s="24"/>
      <c r="G22" s="24"/>
      <c r="H22" s="25"/>
      <c r="I22" s="24"/>
      <c r="J22" s="24"/>
      <c r="K22" s="24"/>
      <c r="L22" s="25"/>
      <c r="M22" s="25"/>
    </row>
    <row r="23" spans="1:13" ht="19.5" customHeight="1">
      <c r="A23" s="26" t="s">
        <v>360</v>
      </c>
      <c r="B23" s="23" t="s">
        <v>213</v>
      </c>
      <c r="C23" s="24"/>
      <c r="D23" s="24"/>
      <c r="E23" s="25"/>
      <c r="F23" s="24"/>
      <c r="G23" s="24"/>
      <c r="H23" s="25"/>
      <c r="I23" s="24"/>
      <c r="J23" s="24"/>
      <c r="K23" s="24"/>
      <c r="L23" s="25"/>
      <c r="M23" s="25"/>
    </row>
    <row r="24" spans="1:13" ht="19.5" customHeight="1">
      <c r="A24" s="29" t="s">
        <v>394</v>
      </c>
      <c r="B24" s="30" t="s">
        <v>214</v>
      </c>
      <c r="C24" s="24"/>
      <c r="D24" s="24"/>
      <c r="E24" s="25"/>
      <c r="F24" s="24"/>
      <c r="G24" s="24"/>
      <c r="H24" s="25"/>
      <c r="I24" s="24"/>
      <c r="J24" s="24"/>
      <c r="K24" s="24"/>
      <c r="L24" s="25"/>
      <c r="M24" s="25"/>
    </row>
    <row r="25" spans="1:13" ht="19.5" customHeight="1">
      <c r="A25" s="26" t="s">
        <v>361</v>
      </c>
      <c r="B25" s="23" t="s">
        <v>215</v>
      </c>
      <c r="C25" s="24"/>
      <c r="D25" s="24"/>
      <c r="E25" s="25"/>
      <c r="F25" s="24"/>
      <c r="G25" s="24"/>
      <c r="H25" s="25"/>
      <c r="I25" s="24"/>
      <c r="J25" s="24"/>
      <c r="K25" s="24"/>
      <c r="L25" s="25"/>
      <c r="M25" s="25"/>
    </row>
    <row r="26" spans="1:13" ht="19.5" customHeight="1">
      <c r="A26" s="26" t="s">
        <v>362</v>
      </c>
      <c r="B26" s="23" t="s">
        <v>216</v>
      </c>
      <c r="C26" s="24"/>
      <c r="D26" s="24"/>
      <c r="E26" s="25"/>
      <c r="F26" s="24"/>
      <c r="G26" s="24"/>
      <c r="H26" s="25"/>
      <c r="I26" s="24"/>
      <c r="J26" s="24"/>
      <c r="K26" s="24"/>
      <c r="L26" s="25"/>
      <c r="M26" s="25"/>
    </row>
    <row r="27" spans="1:13" ht="19.5" customHeight="1">
      <c r="A27" s="27" t="s">
        <v>395</v>
      </c>
      <c r="B27" s="28" t="s">
        <v>217</v>
      </c>
      <c r="C27" s="24"/>
      <c r="D27" s="24"/>
      <c r="E27" s="25"/>
      <c r="F27" s="24"/>
      <c r="G27" s="24"/>
      <c r="H27" s="25"/>
      <c r="I27" s="24"/>
      <c r="J27" s="24"/>
      <c r="K27" s="24"/>
      <c r="L27" s="25"/>
      <c r="M27" s="25"/>
    </row>
    <row r="28" spans="1:13" ht="19.5" customHeight="1">
      <c r="A28" s="26" t="s">
        <v>363</v>
      </c>
      <c r="B28" s="23" t="s">
        <v>218</v>
      </c>
      <c r="C28" s="24"/>
      <c r="D28" s="24"/>
      <c r="E28" s="25"/>
      <c r="F28" s="24"/>
      <c r="G28" s="24"/>
      <c r="H28" s="25"/>
      <c r="I28" s="24"/>
      <c r="J28" s="24"/>
      <c r="K28" s="24"/>
      <c r="L28" s="25"/>
      <c r="M28" s="25"/>
    </row>
    <row r="29" spans="1:13" ht="19.5" customHeight="1">
      <c r="A29" s="26" t="s">
        <v>364</v>
      </c>
      <c r="B29" s="23" t="s">
        <v>219</v>
      </c>
      <c r="C29" s="24"/>
      <c r="D29" s="24"/>
      <c r="E29" s="25"/>
      <c r="F29" s="24"/>
      <c r="G29" s="24"/>
      <c r="H29" s="25"/>
      <c r="I29" s="24"/>
      <c r="J29" s="24"/>
      <c r="K29" s="24"/>
      <c r="L29" s="25"/>
      <c r="M29" s="25"/>
    </row>
    <row r="30" spans="1:13" ht="19.5" customHeight="1">
      <c r="A30" s="26" t="s">
        <v>365</v>
      </c>
      <c r="B30" s="23" t="s">
        <v>220</v>
      </c>
      <c r="C30" s="24"/>
      <c r="D30" s="24"/>
      <c r="E30" s="25"/>
      <c r="F30" s="24"/>
      <c r="G30" s="24"/>
      <c r="H30" s="25"/>
      <c r="I30" s="24"/>
      <c r="J30" s="24"/>
      <c r="K30" s="24"/>
      <c r="L30" s="25"/>
      <c r="M30" s="25"/>
    </row>
    <row r="31" spans="1:13" ht="19.5" customHeight="1">
      <c r="A31" s="26" t="s">
        <v>366</v>
      </c>
      <c r="B31" s="23" t="s">
        <v>221</v>
      </c>
      <c r="C31" s="24">
        <v>300000</v>
      </c>
      <c r="D31" s="24"/>
      <c r="E31" s="25">
        <f>SUM(C31:D31)</f>
        <v>300000</v>
      </c>
      <c r="F31" s="24"/>
      <c r="G31" s="24"/>
      <c r="H31" s="25"/>
      <c r="I31" s="24"/>
      <c r="J31" s="24"/>
      <c r="K31" s="24"/>
      <c r="L31" s="25"/>
      <c r="M31" s="25">
        <f>E31+H31+L31</f>
        <v>300000</v>
      </c>
    </row>
    <row r="32" spans="1:13" ht="19.5" customHeight="1">
      <c r="A32" s="26" t="s">
        <v>367</v>
      </c>
      <c r="B32" s="23" t="s">
        <v>222</v>
      </c>
      <c r="C32" s="24"/>
      <c r="D32" s="24"/>
      <c r="E32" s="25"/>
      <c r="F32" s="24"/>
      <c r="G32" s="24"/>
      <c r="H32" s="25"/>
      <c r="I32" s="24"/>
      <c r="J32" s="24"/>
      <c r="K32" s="24"/>
      <c r="L32" s="25"/>
      <c r="M32" s="25"/>
    </row>
    <row r="33" spans="1:13" ht="19.5" customHeight="1">
      <c r="A33" s="26" t="s">
        <v>223</v>
      </c>
      <c r="B33" s="23" t="s">
        <v>224</v>
      </c>
      <c r="C33" s="24"/>
      <c r="D33" s="24"/>
      <c r="E33" s="25"/>
      <c r="F33" s="24"/>
      <c r="G33" s="24"/>
      <c r="H33" s="25"/>
      <c r="I33" s="24"/>
      <c r="J33" s="24"/>
      <c r="K33" s="24"/>
      <c r="L33" s="25"/>
      <c r="M33" s="25"/>
    </row>
    <row r="34" spans="1:13" ht="19.5" customHeight="1">
      <c r="A34" s="26" t="s">
        <v>368</v>
      </c>
      <c r="B34" s="23" t="s">
        <v>225</v>
      </c>
      <c r="C34" s="24">
        <v>5110</v>
      </c>
      <c r="D34" s="24"/>
      <c r="E34" s="25">
        <f aca="true" t="shared" si="1" ref="E34:E40">SUM(C34:D34)</f>
        <v>5110</v>
      </c>
      <c r="F34" s="24"/>
      <c r="G34" s="24"/>
      <c r="H34" s="25"/>
      <c r="I34" s="24"/>
      <c r="J34" s="24"/>
      <c r="K34" s="24"/>
      <c r="L34" s="25"/>
      <c r="M34" s="25">
        <f aca="true" t="shared" si="2" ref="M34:M40">E34+H34+L34</f>
        <v>5110</v>
      </c>
    </row>
    <row r="35" spans="1:13" ht="19.5" customHeight="1">
      <c r="A35" s="26" t="s">
        <v>369</v>
      </c>
      <c r="B35" s="23" t="s">
        <v>226</v>
      </c>
      <c r="C35" s="24"/>
      <c r="D35" s="24"/>
      <c r="E35" s="25">
        <f t="shared" si="1"/>
        <v>0</v>
      </c>
      <c r="F35" s="24"/>
      <c r="G35" s="24"/>
      <c r="H35" s="25"/>
      <c r="I35" s="24"/>
      <c r="J35" s="24"/>
      <c r="K35" s="24"/>
      <c r="L35" s="25"/>
      <c r="M35" s="25">
        <f t="shared" si="2"/>
        <v>0</v>
      </c>
    </row>
    <row r="36" spans="1:13" ht="19.5" customHeight="1">
      <c r="A36" s="27" t="s">
        <v>396</v>
      </c>
      <c r="B36" s="28" t="s">
        <v>227</v>
      </c>
      <c r="C36" s="24">
        <f>SUM(C28:C35)</f>
        <v>305110</v>
      </c>
      <c r="D36" s="24"/>
      <c r="E36" s="25">
        <f t="shared" si="1"/>
        <v>305110</v>
      </c>
      <c r="F36" s="24"/>
      <c r="G36" s="24"/>
      <c r="H36" s="25"/>
      <c r="I36" s="24"/>
      <c r="J36" s="24"/>
      <c r="K36" s="24"/>
      <c r="L36" s="25"/>
      <c r="M36" s="25">
        <f t="shared" si="2"/>
        <v>305110</v>
      </c>
    </row>
    <row r="37" spans="1:13" ht="19.5" customHeight="1">
      <c r="A37" s="26" t="s">
        <v>370</v>
      </c>
      <c r="B37" s="23" t="s">
        <v>228</v>
      </c>
      <c r="C37" s="24">
        <v>10</v>
      </c>
      <c r="D37" s="24"/>
      <c r="E37" s="25">
        <f t="shared" si="1"/>
        <v>10</v>
      </c>
      <c r="F37" s="24"/>
      <c r="G37" s="24"/>
      <c r="H37" s="25"/>
      <c r="I37" s="24"/>
      <c r="J37" s="24"/>
      <c r="K37" s="24"/>
      <c r="L37" s="25"/>
      <c r="M37" s="25">
        <f t="shared" si="2"/>
        <v>10</v>
      </c>
    </row>
    <row r="38" spans="1:13" ht="19.5" customHeight="1">
      <c r="A38" s="29" t="s">
        <v>397</v>
      </c>
      <c r="B38" s="30" t="s">
        <v>229</v>
      </c>
      <c r="C38" s="24">
        <f>C27+C36+C37</f>
        <v>305120</v>
      </c>
      <c r="D38" s="24"/>
      <c r="E38" s="25">
        <f t="shared" si="1"/>
        <v>305120</v>
      </c>
      <c r="F38" s="24"/>
      <c r="G38" s="24"/>
      <c r="H38" s="25"/>
      <c r="I38" s="24"/>
      <c r="J38" s="24"/>
      <c r="K38" s="24"/>
      <c r="L38" s="25"/>
      <c r="M38" s="25">
        <f t="shared" si="2"/>
        <v>305120</v>
      </c>
    </row>
    <row r="39" spans="1:13" ht="19.5" customHeight="1">
      <c r="A39" s="31" t="s">
        <v>230</v>
      </c>
      <c r="B39" s="23" t="s">
        <v>231</v>
      </c>
      <c r="C39" s="24">
        <v>1975</v>
      </c>
      <c r="D39" s="24"/>
      <c r="E39" s="25">
        <f t="shared" si="1"/>
        <v>1975</v>
      </c>
      <c r="F39" s="24"/>
      <c r="G39" s="24"/>
      <c r="H39" s="25"/>
      <c r="I39" s="24"/>
      <c r="J39" s="24"/>
      <c r="K39" s="24"/>
      <c r="L39" s="25"/>
      <c r="M39" s="25">
        <f t="shared" si="2"/>
        <v>1975</v>
      </c>
    </row>
    <row r="40" spans="1:13" ht="19.5" customHeight="1">
      <c r="A40" s="31" t="s">
        <v>371</v>
      </c>
      <c r="B40" s="23" t="s">
        <v>232</v>
      </c>
      <c r="C40" s="24">
        <v>5550</v>
      </c>
      <c r="D40" s="24"/>
      <c r="E40" s="25">
        <f t="shared" si="1"/>
        <v>5550</v>
      </c>
      <c r="F40" s="24"/>
      <c r="G40" s="24"/>
      <c r="H40" s="25">
        <f>SUM(F40:G40)</f>
        <v>0</v>
      </c>
      <c r="I40" s="24"/>
      <c r="J40" s="24"/>
      <c r="K40" s="24"/>
      <c r="L40" s="25"/>
      <c r="M40" s="25">
        <f t="shared" si="2"/>
        <v>5550</v>
      </c>
    </row>
    <row r="41" spans="1:13" ht="19.5" customHeight="1">
      <c r="A41" s="31" t="s">
        <v>372</v>
      </c>
      <c r="B41" s="23" t="s">
        <v>233</v>
      </c>
      <c r="C41" s="24"/>
      <c r="D41" s="24"/>
      <c r="E41" s="25"/>
      <c r="F41" s="24"/>
      <c r="G41" s="24"/>
      <c r="H41" s="25"/>
      <c r="I41" s="24"/>
      <c r="J41" s="24"/>
      <c r="K41" s="24"/>
      <c r="L41" s="25"/>
      <c r="M41" s="25"/>
    </row>
    <row r="42" spans="1:13" ht="19.5" customHeight="1">
      <c r="A42" s="31" t="s">
        <v>373</v>
      </c>
      <c r="B42" s="23" t="s">
        <v>234</v>
      </c>
      <c r="C42" s="24">
        <v>11328</v>
      </c>
      <c r="D42" s="24"/>
      <c r="E42" s="25">
        <f>SUM(C42:D42)</f>
        <v>11328</v>
      </c>
      <c r="F42" s="24"/>
      <c r="G42" s="24"/>
      <c r="H42" s="25"/>
      <c r="I42" s="24"/>
      <c r="J42" s="24"/>
      <c r="K42" s="24"/>
      <c r="L42" s="25"/>
      <c r="M42" s="25">
        <f>E42+H42+L42</f>
        <v>11328</v>
      </c>
    </row>
    <row r="43" spans="1:13" ht="19.5" customHeight="1">
      <c r="A43" s="31" t="s">
        <v>235</v>
      </c>
      <c r="B43" s="23" t="s">
        <v>236</v>
      </c>
      <c r="C43" s="24">
        <v>8977</v>
      </c>
      <c r="D43" s="24"/>
      <c r="E43" s="25">
        <f>SUM(C43:D43)</f>
        <v>8977</v>
      </c>
      <c r="F43" s="24">
        <v>1392</v>
      </c>
      <c r="G43" s="24"/>
      <c r="H43" s="25">
        <v>1392</v>
      </c>
      <c r="I43" s="24"/>
      <c r="J43" s="24"/>
      <c r="K43" s="24"/>
      <c r="L43" s="25"/>
      <c r="M43" s="25">
        <f>E43+H43+L43</f>
        <v>10369</v>
      </c>
    </row>
    <row r="44" spans="1:13" ht="19.5" customHeight="1">
      <c r="A44" s="31" t="s">
        <v>237</v>
      </c>
      <c r="B44" s="23" t="s">
        <v>238</v>
      </c>
      <c r="C44" s="24">
        <v>10265</v>
      </c>
      <c r="D44" s="24"/>
      <c r="E44" s="25">
        <f>SUM(C44:D44)</f>
        <v>10265</v>
      </c>
      <c r="F44" s="24">
        <v>376</v>
      </c>
      <c r="G44" s="24"/>
      <c r="H44" s="25">
        <v>376</v>
      </c>
      <c r="I44" s="24"/>
      <c r="J44" s="24"/>
      <c r="K44" s="24"/>
      <c r="L44" s="25"/>
      <c r="M44" s="25">
        <f>E44+H44+L44</f>
        <v>10641</v>
      </c>
    </row>
    <row r="45" spans="1:13" ht="19.5" customHeight="1">
      <c r="A45" s="31" t="s">
        <v>239</v>
      </c>
      <c r="B45" s="23" t="s">
        <v>240</v>
      </c>
      <c r="C45" s="24"/>
      <c r="D45" s="24"/>
      <c r="E45" s="25"/>
      <c r="F45" s="24">
        <v>231</v>
      </c>
      <c r="G45" s="24"/>
      <c r="H45" s="25"/>
      <c r="I45" s="24"/>
      <c r="J45" s="24"/>
      <c r="K45" s="24"/>
      <c r="L45" s="25"/>
      <c r="M45" s="25"/>
    </row>
    <row r="46" spans="1:13" ht="19.5" customHeight="1">
      <c r="A46" s="31" t="s">
        <v>374</v>
      </c>
      <c r="B46" s="23" t="s">
        <v>241</v>
      </c>
      <c r="C46" s="24"/>
      <c r="D46" s="24"/>
      <c r="E46" s="25">
        <f>SUM(C46:D46)</f>
        <v>0</v>
      </c>
      <c r="F46" s="24"/>
      <c r="G46" s="24"/>
      <c r="H46" s="25"/>
      <c r="I46" s="24"/>
      <c r="J46" s="24"/>
      <c r="K46" s="24"/>
      <c r="L46" s="25"/>
      <c r="M46" s="25">
        <f>E46+H46+L46</f>
        <v>0</v>
      </c>
    </row>
    <row r="47" spans="1:13" ht="19.5" customHeight="1">
      <c r="A47" s="31" t="s">
        <v>375</v>
      </c>
      <c r="B47" s="23" t="s">
        <v>242</v>
      </c>
      <c r="C47" s="24"/>
      <c r="D47" s="24"/>
      <c r="E47" s="25"/>
      <c r="F47" s="24"/>
      <c r="G47" s="24"/>
      <c r="H47" s="25"/>
      <c r="I47" s="24"/>
      <c r="J47" s="24"/>
      <c r="K47" s="24"/>
      <c r="L47" s="25"/>
      <c r="M47" s="25"/>
    </row>
    <row r="48" spans="1:13" ht="19.5" customHeight="1">
      <c r="A48" s="31" t="s">
        <v>376</v>
      </c>
      <c r="B48" s="23" t="s">
        <v>243</v>
      </c>
      <c r="C48" s="24"/>
      <c r="D48" s="24"/>
      <c r="E48" s="25"/>
      <c r="F48" s="24"/>
      <c r="G48" s="24"/>
      <c r="H48" s="25"/>
      <c r="I48" s="24"/>
      <c r="J48" s="24"/>
      <c r="K48" s="24"/>
      <c r="L48" s="25"/>
      <c r="M48" s="25"/>
    </row>
    <row r="49" spans="1:13" ht="19.5" customHeight="1">
      <c r="A49" s="32" t="s">
        <v>398</v>
      </c>
      <c r="B49" s="30" t="s">
        <v>244</v>
      </c>
      <c r="C49" s="24">
        <f>SUM(C39:C48)</f>
        <v>38095</v>
      </c>
      <c r="D49" s="24"/>
      <c r="E49" s="25">
        <f>SUM(C49:D49)</f>
        <v>38095</v>
      </c>
      <c r="F49" s="24">
        <f>SUM(F39:F48)</f>
        <v>1999</v>
      </c>
      <c r="G49" s="24"/>
      <c r="H49" s="25">
        <f>SUM(F49:G49)</f>
        <v>1999</v>
      </c>
      <c r="I49" s="24"/>
      <c r="J49" s="24"/>
      <c r="K49" s="24"/>
      <c r="L49" s="25"/>
      <c r="M49" s="25">
        <f>E49+H49+L49</f>
        <v>40094</v>
      </c>
    </row>
    <row r="50" spans="1:13" ht="19.5" customHeight="1">
      <c r="A50" s="31" t="s">
        <v>377</v>
      </c>
      <c r="B50" s="23" t="s">
        <v>245</v>
      </c>
      <c r="C50" s="24"/>
      <c r="D50" s="24"/>
      <c r="E50" s="25"/>
      <c r="F50" s="24"/>
      <c r="G50" s="24"/>
      <c r="H50" s="25"/>
      <c r="I50" s="24"/>
      <c r="J50" s="24"/>
      <c r="K50" s="24"/>
      <c r="L50" s="25"/>
      <c r="M50" s="25"/>
    </row>
    <row r="51" spans="1:13" ht="19.5" customHeight="1">
      <c r="A51" s="31" t="s">
        <v>378</v>
      </c>
      <c r="B51" s="23" t="s">
        <v>246</v>
      </c>
      <c r="C51" s="24">
        <v>10000</v>
      </c>
      <c r="D51" s="24"/>
      <c r="E51" s="25">
        <f>SUM(C51:D51)</f>
        <v>10000</v>
      </c>
      <c r="F51" s="24"/>
      <c r="G51" s="24"/>
      <c r="H51" s="25"/>
      <c r="I51" s="24"/>
      <c r="J51" s="24"/>
      <c r="K51" s="24"/>
      <c r="L51" s="25"/>
      <c r="M51" s="25">
        <f>E51+H51+L51</f>
        <v>10000</v>
      </c>
    </row>
    <row r="52" spans="1:13" ht="19.5" customHeight="1">
      <c r="A52" s="31" t="s">
        <v>247</v>
      </c>
      <c r="B52" s="23" t="s">
        <v>248</v>
      </c>
      <c r="C52" s="24"/>
      <c r="D52" s="24"/>
      <c r="E52" s="25"/>
      <c r="F52" s="24"/>
      <c r="G52" s="24"/>
      <c r="H52" s="25"/>
      <c r="I52" s="24"/>
      <c r="J52" s="24"/>
      <c r="K52" s="24"/>
      <c r="L52" s="25"/>
      <c r="M52" s="25"/>
    </row>
    <row r="53" spans="1:13" ht="19.5" customHeight="1">
      <c r="A53" s="31" t="s">
        <v>379</v>
      </c>
      <c r="B53" s="23" t="s">
        <v>249</v>
      </c>
      <c r="C53" s="24"/>
      <c r="D53" s="24"/>
      <c r="E53" s="25"/>
      <c r="F53" s="24"/>
      <c r="G53" s="24"/>
      <c r="H53" s="25"/>
      <c r="I53" s="24"/>
      <c r="J53" s="24"/>
      <c r="K53" s="24"/>
      <c r="L53" s="25"/>
      <c r="M53" s="25"/>
    </row>
    <row r="54" spans="1:13" ht="19.5" customHeight="1">
      <c r="A54" s="31" t="s">
        <v>250</v>
      </c>
      <c r="B54" s="23" t="s">
        <v>251</v>
      </c>
      <c r="C54" s="24"/>
      <c r="D54" s="24"/>
      <c r="E54" s="25"/>
      <c r="F54" s="24"/>
      <c r="G54" s="24"/>
      <c r="H54" s="25"/>
      <c r="I54" s="24"/>
      <c r="J54" s="24"/>
      <c r="K54" s="24"/>
      <c r="L54" s="25"/>
      <c r="M54" s="25"/>
    </row>
    <row r="55" spans="1:13" ht="19.5" customHeight="1">
      <c r="A55" s="29" t="s">
        <v>399</v>
      </c>
      <c r="B55" s="30" t="s">
        <v>252</v>
      </c>
      <c r="C55" s="24">
        <f>SUM(C50:C54)</f>
        <v>10000</v>
      </c>
      <c r="D55" s="24"/>
      <c r="E55" s="25">
        <f>SUM(C55:D55)</f>
        <v>10000</v>
      </c>
      <c r="F55" s="24"/>
      <c r="G55" s="24"/>
      <c r="H55" s="25"/>
      <c r="I55" s="24"/>
      <c r="J55" s="24"/>
      <c r="K55" s="24"/>
      <c r="L55" s="25"/>
      <c r="M55" s="25">
        <f>E55+H55+L55</f>
        <v>10000</v>
      </c>
    </row>
    <row r="56" spans="1:13" ht="19.5" customHeight="1">
      <c r="A56" s="31" t="s">
        <v>253</v>
      </c>
      <c r="B56" s="23" t="s">
        <v>254</v>
      </c>
      <c r="C56" s="24"/>
      <c r="D56" s="24"/>
      <c r="E56" s="25"/>
      <c r="F56" s="24"/>
      <c r="G56" s="24"/>
      <c r="H56" s="25"/>
      <c r="I56" s="24"/>
      <c r="J56" s="24"/>
      <c r="K56" s="24"/>
      <c r="L56" s="25"/>
      <c r="M56" s="25"/>
    </row>
    <row r="57" spans="1:13" ht="19.5" customHeight="1">
      <c r="A57" s="26" t="s">
        <v>380</v>
      </c>
      <c r="B57" s="23" t="s">
        <v>255</v>
      </c>
      <c r="C57" s="24"/>
      <c r="D57" s="24"/>
      <c r="E57" s="25"/>
      <c r="F57" s="24"/>
      <c r="G57" s="24"/>
      <c r="H57" s="25"/>
      <c r="I57" s="24"/>
      <c r="J57" s="24"/>
      <c r="K57" s="24"/>
      <c r="L57" s="25"/>
      <c r="M57" s="25"/>
    </row>
    <row r="58" spans="1:13" ht="19.5" customHeight="1">
      <c r="A58" s="31" t="s">
        <v>381</v>
      </c>
      <c r="B58" s="23" t="s">
        <v>256</v>
      </c>
      <c r="C58" s="24">
        <v>500</v>
      </c>
      <c r="D58" s="24"/>
      <c r="E58" s="25">
        <v>500</v>
      </c>
      <c r="F58" s="24"/>
      <c r="G58" s="24"/>
      <c r="H58" s="25"/>
      <c r="I58" s="24"/>
      <c r="J58" s="24"/>
      <c r="K58" s="24"/>
      <c r="L58" s="25"/>
      <c r="M58" s="25"/>
    </row>
    <row r="59" spans="1:13" ht="19.5" customHeight="1">
      <c r="A59" s="29" t="s">
        <v>400</v>
      </c>
      <c r="B59" s="30" t="s">
        <v>257</v>
      </c>
      <c r="C59" s="24">
        <f>SUM(C57:C58)</f>
        <v>500</v>
      </c>
      <c r="D59" s="24"/>
      <c r="E59" s="25">
        <v>500</v>
      </c>
      <c r="F59" s="24"/>
      <c r="G59" s="24"/>
      <c r="H59" s="25"/>
      <c r="I59" s="24"/>
      <c r="J59" s="24"/>
      <c r="K59" s="24"/>
      <c r="L59" s="25"/>
      <c r="M59" s="25"/>
    </row>
    <row r="60" spans="1:13" ht="19.5" customHeight="1">
      <c r="A60" s="31" t="s">
        <v>258</v>
      </c>
      <c r="B60" s="23" t="s">
        <v>259</v>
      </c>
      <c r="C60" s="24"/>
      <c r="D60" s="24"/>
      <c r="E60" s="25"/>
      <c r="F60" s="24"/>
      <c r="G60" s="24"/>
      <c r="H60" s="25"/>
      <c r="I60" s="24"/>
      <c r="J60" s="24"/>
      <c r="K60" s="24"/>
      <c r="L60" s="25"/>
      <c r="M60" s="25"/>
    </row>
    <row r="61" spans="1:13" ht="19.5" customHeight="1">
      <c r="A61" s="26" t="s">
        <v>382</v>
      </c>
      <c r="B61" s="23" t="s">
        <v>260</v>
      </c>
      <c r="C61" s="24"/>
      <c r="D61" s="24"/>
      <c r="E61" s="25"/>
      <c r="F61" s="24"/>
      <c r="G61" s="24"/>
      <c r="H61" s="25"/>
      <c r="I61" s="24"/>
      <c r="J61" s="24"/>
      <c r="K61" s="24"/>
      <c r="L61" s="25"/>
      <c r="M61" s="25"/>
    </row>
    <row r="62" spans="1:13" ht="19.5" customHeight="1">
      <c r="A62" s="31" t="s">
        <v>383</v>
      </c>
      <c r="B62" s="23" t="s">
        <v>261</v>
      </c>
      <c r="C62" s="24">
        <v>1008</v>
      </c>
      <c r="D62" s="24"/>
      <c r="E62" s="25">
        <v>1008</v>
      </c>
      <c r="F62" s="24"/>
      <c r="G62" s="24"/>
      <c r="H62" s="25"/>
      <c r="I62" s="24"/>
      <c r="J62" s="24"/>
      <c r="K62" s="24"/>
      <c r="L62" s="25"/>
      <c r="M62" s="25"/>
    </row>
    <row r="63" spans="1:13" ht="19.5" customHeight="1">
      <c r="A63" s="29" t="s">
        <v>402</v>
      </c>
      <c r="B63" s="30" t="s">
        <v>262</v>
      </c>
      <c r="C63" s="24">
        <f>SUM(C60:C62)</f>
        <v>1008</v>
      </c>
      <c r="D63" s="24"/>
      <c r="E63" s="25">
        <v>1008</v>
      </c>
      <c r="F63" s="24"/>
      <c r="G63" s="24"/>
      <c r="H63" s="25"/>
      <c r="I63" s="24"/>
      <c r="J63" s="24"/>
      <c r="K63" s="24"/>
      <c r="L63" s="25"/>
      <c r="M63" s="25">
        <v>1008</v>
      </c>
    </row>
    <row r="64" spans="1:13" ht="19.5" customHeight="1">
      <c r="A64" s="33" t="s">
        <v>401</v>
      </c>
      <c r="B64" s="34" t="s">
        <v>263</v>
      </c>
      <c r="C64" s="24">
        <f>C18+C24+C38+C49+C55+C59+C63</f>
        <v>408214</v>
      </c>
      <c r="D64" s="24"/>
      <c r="E64" s="25">
        <f>SUM(C64:D64)</f>
        <v>408214</v>
      </c>
      <c r="F64" s="24">
        <f>F49+F17</f>
        <v>1999</v>
      </c>
      <c r="G64" s="24"/>
      <c r="H64" s="25">
        <f>SUM(F64:G64)</f>
        <v>1999</v>
      </c>
      <c r="I64" s="24">
        <f>I18</f>
        <v>8846</v>
      </c>
      <c r="J64" s="24"/>
      <c r="K64" s="24"/>
      <c r="L64" s="25">
        <f>L18</f>
        <v>8846</v>
      </c>
      <c r="M64" s="25">
        <f>E64+H64+L64</f>
        <v>419059</v>
      </c>
    </row>
    <row r="65" spans="1:13" ht="19.5" customHeight="1">
      <c r="A65" s="35" t="s">
        <v>470</v>
      </c>
      <c r="B65" s="36"/>
      <c r="C65" s="24"/>
      <c r="D65" s="24">
        <f>D18+D38+D49+D59+D80</f>
        <v>0</v>
      </c>
      <c r="E65" s="25"/>
      <c r="F65" s="24">
        <f aca="true" t="shared" si="3" ref="F65:M65">F18+F38+F49+F59</f>
        <v>1999</v>
      </c>
      <c r="G65" s="24"/>
      <c r="H65" s="25">
        <f t="shared" si="3"/>
        <v>1999</v>
      </c>
      <c r="I65" s="24">
        <f t="shared" si="3"/>
        <v>8846</v>
      </c>
      <c r="J65" s="24"/>
      <c r="K65" s="24"/>
      <c r="L65" s="25">
        <f t="shared" si="3"/>
        <v>8846</v>
      </c>
      <c r="M65" s="25">
        <f t="shared" si="3"/>
        <v>407551</v>
      </c>
    </row>
    <row r="66" spans="1:13" ht="19.5" customHeight="1">
      <c r="A66" s="35" t="s">
        <v>471</v>
      </c>
      <c r="B66" s="36"/>
      <c r="C66" s="24">
        <v>0</v>
      </c>
      <c r="D66" s="24">
        <v>0</v>
      </c>
      <c r="E66" s="25">
        <v>0</v>
      </c>
      <c r="F66" s="24"/>
      <c r="G66" s="24"/>
      <c r="H66" s="25"/>
      <c r="I66" s="24"/>
      <c r="J66" s="24"/>
      <c r="K66" s="24"/>
      <c r="L66" s="25"/>
      <c r="M66" s="25">
        <f>M24+M55+M63</f>
        <v>11008</v>
      </c>
    </row>
    <row r="67" spans="1:13" ht="19.5" customHeight="1">
      <c r="A67" s="37" t="s">
        <v>384</v>
      </c>
      <c r="B67" s="26" t="s">
        <v>264</v>
      </c>
      <c r="C67" s="24"/>
      <c r="D67" s="24"/>
      <c r="E67" s="25"/>
      <c r="F67" s="24"/>
      <c r="G67" s="24"/>
      <c r="H67" s="25"/>
      <c r="I67" s="24"/>
      <c r="J67" s="24"/>
      <c r="K67" s="24"/>
      <c r="L67" s="25"/>
      <c r="M67" s="25"/>
    </row>
    <row r="68" spans="1:13" ht="19.5" customHeight="1">
      <c r="A68" s="31" t="s">
        <v>265</v>
      </c>
      <c r="B68" s="26" t="s">
        <v>266</v>
      </c>
      <c r="C68" s="24"/>
      <c r="D68" s="24"/>
      <c r="E68" s="25"/>
      <c r="F68" s="24"/>
      <c r="G68" s="24"/>
      <c r="H68" s="25"/>
      <c r="I68" s="24"/>
      <c r="J68" s="24"/>
      <c r="K68" s="24"/>
      <c r="L68" s="25"/>
      <c r="M68" s="25"/>
    </row>
    <row r="69" spans="1:13" ht="19.5" customHeight="1">
      <c r="A69" s="37" t="s">
        <v>385</v>
      </c>
      <c r="B69" s="26" t="s">
        <v>267</v>
      </c>
      <c r="C69" s="24"/>
      <c r="D69" s="24"/>
      <c r="E69" s="25"/>
      <c r="F69" s="24"/>
      <c r="G69" s="24"/>
      <c r="H69" s="25"/>
      <c r="I69" s="24"/>
      <c r="J69" s="24"/>
      <c r="K69" s="24"/>
      <c r="L69" s="25"/>
      <c r="M69" s="25"/>
    </row>
    <row r="70" spans="1:13" ht="19.5" customHeight="1">
      <c r="A70" s="38" t="s">
        <v>403</v>
      </c>
      <c r="B70" s="27" t="s">
        <v>268</v>
      </c>
      <c r="C70" s="24"/>
      <c r="D70" s="24"/>
      <c r="E70" s="25"/>
      <c r="F70" s="24"/>
      <c r="G70" s="24"/>
      <c r="H70" s="25"/>
      <c r="I70" s="24"/>
      <c r="J70" s="24"/>
      <c r="K70" s="24"/>
      <c r="L70" s="25"/>
      <c r="M70" s="25"/>
    </row>
    <row r="71" spans="1:13" ht="19.5" customHeight="1">
      <c r="A71" s="31" t="s">
        <v>386</v>
      </c>
      <c r="B71" s="26" t="s">
        <v>269</v>
      </c>
      <c r="C71" s="24"/>
      <c r="D71" s="24"/>
      <c r="E71" s="25"/>
      <c r="F71" s="24"/>
      <c r="G71" s="24"/>
      <c r="H71" s="25"/>
      <c r="I71" s="24"/>
      <c r="J71" s="24"/>
      <c r="K71" s="24"/>
      <c r="L71" s="25"/>
      <c r="M71" s="25"/>
    </row>
    <row r="72" spans="1:13" ht="19.5" customHeight="1">
      <c r="A72" s="37" t="s">
        <v>270</v>
      </c>
      <c r="B72" s="26" t="s">
        <v>271</v>
      </c>
      <c r="C72" s="24"/>
      <c r="D72" s="24"/>
      <c r="E72" s="25"/>
      <c r="F72" s="24"/>
      <c r="G72" s="24"/>
      <c r="H72" s="25"/>
      <c r="I72" s="24"/>
      <c r="J72" s="24"/>
      <c r="K72" s="24"/>
      <c r="L72" s="25"/>
      <c r="M72" s="25"/>
    </row>
    <row r="73" spans="1:13" ht="19.5" customHeight="1">
      <c r="A73" s="31" t="s">
        <v>387</v>
      </c>
      <c r="B73" s="26" t="s">
        <v>272</v>
      </c>
      <c r="C73" s="24"/>
      <c r="D73" s="24"/>
      <c r="E73" s="25"/>
      <c r="F73" s="24"/>
      <c r="G73" s="24"/>
      <c r="H73" s="25"/>
      <c r="I73" s="24"/>
      <c r="J73" s="24"/>
      <c r="K73" s="24"/>
      <c r="L73" s="25"/>
      <c r="M73" s="25"/>
    </row>
    <row r="74" spans="1:13" ht="19.5" customHeight="1">
      <c r="A74" s="37" t="s">
        <v>273</v>
      </c>
      <c r="B74" s="26" t="s">
        <v>274</v>
      </c>
      <c r="C74" s="24"/>
      <c r="D74" s="24"/>
      <c r="E74" s="25"/>
      <c r="F74" s="24"/>
      <c r="G74" s="24"/>
      <c r="H74" s="25"/>
      <c r="I74" s="24"/>
      <c r="J74" s="24"/>
      <c r="K74" s="24"/>
      <c r="L74" s="25"/>
      <c r="M74" s="25"/>
    </row>
    <row r="75" spans="1:13" ht="19.5" customHeight="1">
      <c r="A75" s="39" t="s">
        <v>404</v>
      </c>
      <c r="B75" s="27" t="s">
        <v>275</v>
      </c>
      <c r="C75" s="24"/>
      <c r="D75" s="24"/>
      <c r="E75" s="25"/>
      <c r="F75" s="24"/>
      <c r="G75" s="24"/>
      <c r="H75" s="25"/>
      <c r="I75" s="24"/>
      <c r="J75" s="24"/>
      <c r="K75" s="24"/>
      <c r="L75" s="25"/>
      <c r="M75" s="25"/>
    </row>
    <row r="76" spans="1:13" ht="19.5" customHeight="1">
      <c r="A76" s="26" t="s">
        <v>442</v>
      </c>
      <c r="B76" s="26" t="s">
        <v>276</v>
      </c>
      <c r="C76" s="24">
        <v>45000</v>
      </c>
      <c r="D76" s="24"/>
      <c r="E76" s="25">
        <f>SUM(C76:D76)</f>
        <v>45000</v>
      </c>
      <c r="F76" s="24">
        <v>593</v>
      </c>
      <c r="G76" s="24"/>
      <c r="H76" s="25">
        <f>SUM(F76:G76)</f>
        <v>593</v>
      </c>
      <c r="I76" s="24">
        <v>521</v>
      </c>
      <c r="J76" s="24"/>
      <c r="K76" s="24"/>
      <c r="L76" s="25">
        <f>I76+J76+K76</f>
        <v>521</v>
      </c>
      <c r="M76" s="25">
        <f>E76+H76+L76</f>
        <v>46114</v>
      </c>
    </row>
    <row r="77" spans="1:13" ht="19.5" customHeight="1">
      <c r="A77" s="26" t="s">
        <v>443</v>
      </c>
      <c r="B77" s="26" t="s">
        <v>276</v>
      </c>
      <c r="C77" s="24"/>
      <c r="D77" s="24"/>
      <c r="E77" s="25"/>
      <c r="F77" s="24"/>
      <c r="G77" s="24"/>
      <c r="H77" s="25"/>
      <c r="I77" s="24"/>
      <c r="J77" s="24"/>
      <c r="K77" s="24"/>
      <c r="L77" s="25"/>
      <c r="M77" s="25"/>
    </row>
    <row r="78" spans="1:13" ht="19.5" customHeight="1">
      <c r="A78" s="26" t="s">
        <v>440</v>
      </c>
      <c r="B78" s="26" t="s">
        <v>277</v>
      </c>
      <c r="C78" s="24"/>
      <c r="D78" s="24"/>
      <c r="E78" s="25"/>
      <c r="F78" s="24"/>
      <c r="G78" s="24"/>
      <c r="H78" s="25"/>
      <c r="I78" s="24"/>
      <c r="J78" s="24"/>
      <c r="K78" s="24"/>
      <c r="L78" s="25"/>
      <c r="M78" s="25"/>
    </row>
    <row r="79" spans="1:13" ht="19.5" customHeight="1">
      <c r="A79" s="26" t="s">
        <v>441</v>
      </c>
      <c r="B79" s="26" t="s">
        <v>277</v>
      </c>
      <c r="C79" s="24"/>
      <c r="D79" s="24"/>
      <c r="E79" s="25"/>
      <c r="F79" s="24"/>
      <c r="G79" s="24"/>
      <c r="H79" s="25"/>
      <c r="I79" s="24"/>
      <c r="J79" s="24"/>
      <c r="K79" s="24"/>
      <c r="L79" s="25"/>
      <c r="M79" s="25"/>
    </row>
    <row r="80" spans="1:13" ht="19.5" customHeight="1">
      <c r="A80" s="27" t="s">
        <v>405</v>
      </c>
      <c r="B80" s="27" t="s">
        <v>278</v>
      </c>
      <c r="C80" s="24">
        <f>SUM(C76:C79)</f>
        <v>45000</v>
      </c>
      <c r="D80" s="24"/>
      <c r="E80" s="25">
        <f>SUM(C80:D80)</f>
        <v>45000</v>
      </c>
      <c r="F80" s="24">
        <f>SUM(F76:F79)</f>
        <v>593</v>
      </c>
      <c r="G80" s="24"/>
      <c r="H80" s="25">
        <f>SUM(H76:H79)</f>
        <v>593</v>
      </c>
      <c r="I80" s="24">
        <f>SUM(I76:I79)</f>
        <v>521</v>
      </c>
      <c r="J80" s="24"/>
      <c r="K80" s="24"/>
      <c r="L80" s="25">
        <f>I80+J80+K80</f>
        <v>521</v>
      </c>
      <c r="M80" s="25">
        <f>E80+H80+L80</f>
        <v>46114</v>
      </c>
    </row>
    <row r="81" spans="1:13" ht="19.5" customHeight="1">
      <c r="A81" s="37" t="s">
        <v>279</v>
      </c>
      <c r="B81" s="26" t="s">
        <v>280</v>
      </c>
      <c r="C81" s="24"/>
      <c r="D81" s="24"/>
      <c r="E81" s="25"/>
      <c r="F81" s="24"/>
      <c r="G81" s="24"/>
      <c r="H81" s="25"/>
      <c r="I81" s="24"/>
      <c r="J81" s="24"/>
      <c r="K81" s="24"/>
      <c r="L81" s="25"/>
      <c r="M81" s="25"/>
    </row>
    <row r="82" spans="1:13" ht="19.5" customHeight="1">
      <c r="A82" s="37" t="s">
        <v>281</v>
      </c>
      <c r="B82" s="26" t="s">
        <v>282</v>
      </c>
      <c r="C82" s="24"/>
      <c r="D82" s="24"/>
      <c r="E82" s="25"/>
      <c r="F82" s="24"/>
      <c r="G82" s="24"/>
      <c r="H82" s="25"/>
      <c r="I82" s="24"/>
      <c r="J82" s="24"/>
      <c r="K82" s="24"/>
      <c r="L82" s="25"/>
      <c r="M82" s="25"/>
    </row>
    <row r="83" spans="1:13" ht="19.5" customHeight="1">
      <c r="A83" s="37" t="s">
        <v>283</v>
      </c>
      <c r="B83" s="26" t="s">
        <v>284</v>
      </c>
      <c r="C83" s="24"/>
      <c r="D83" s="24"/>
      <c r="E83" s="25"/>
      <c r="F83" s="24">
        <v>42675</v>
      </c>
      <c r="G83" s="24"/>
      <c r="H83" s="25">
        <f>F83+G83</f>
        <v>42675</v>
      </c>
      <c r="I83" s="24">
        <v>43601</v>
      </c>
      <c r="J83" s="24"/>
      <c r="K83" s="24"/>
      <c r="L83" s="25">
        <f>I83+J83+K83</f>
        <v>43601</v>
      </c>
      <c r="M83" s="25">
        <f>E83+H83+L83</f>
        <v>86276</v>
      </c>
    </row>
    <row r="84" spans="1:13" ht="19.5" customHeight="1">
      <c r="A84" s="37" t="s">
        <v>285</v>
      </c>
      <c r="B84" s="26" t="s">
        <v>286</v>
      </c>
      <c r="C84" s="24"/>
      <c r="D84" s="24"/>
      <c r="E84" s="25"/>
      <c r="F84" s="24"/>
      <c r="G84" s="24"/>
      <c r="H84" s="25"/>
      <c r="I84" s="24"/>
      <c r="J84" s="24"/>
      <c r="K84" s="24"/>
      <c r="L84" s="25"/>
      <c r="M84" s="25"/>
    </row>
    <row r="85" spans="1:13" ht="19.5" customHeight="1">
      <c r="A85" s="31" t="s">
        <v>388</v>
      </c>
      <c r="B85" s="26" t="s">
        <v>287</v>
      </c>
      <c r="C85" s="24"/>
      <c r="D85" s="24"/>
      <c r="E85" s="25"/>
      <c r="F85" s="24"/>
      <c r="G85" s="24"/>
      <c r="H85" s="25"/>
      <c r="I85" s="24"/>
      <c r="J85" s="24"/>
      <c r="K85" s="24"/>
      <c r="L85" s="25"/>
      <c r="M85" s="25"/>
    </row>
    <row r="86" spans="1:13" ht="19.5" customHeight="1">
      <c r="A86" s="38" t="s">
        <v>406</v>
      </c>
      <c r="B86" s="27" t="s">
        <v>288</v>
      </c>
      <c r="C86" s="24"/>
      <c r="D86" s="24"/>
      <c r="E86" s="25"/>
      <c r="F86" s="24">
        <v>42675</v>
      </c>
      <c r="G86" s="24"/>
      <c r="H86" s="25">
        <f>SUM(H82:H85)</f>
        <v>42675</v>
      </c>
      <c r="I86" s="24">
        <f>SUM(I81:I85)</f>
        <v>43601</v>
      </c>
      <c r="J86" s="24"/>
      <c r="K86" s="24"/>
      <c r="L86" s="25">
        <f>I86+J86+K86</f>
        <v>43601</v>
      </c>
      <c r="M86" s="25">
        <f>E86+H86+L86</f>
        <v>86276</v>
      </c>
    </row>
    <row r="87" spans="1:13" ht="19.5" customHeight="1">
      <c r="A87" s="31" t="s">
        <v>289</v>
      </c>
      <c r="B87" s="26" t="s">
        <v>290</v>
      </c>
      <c r="C87" s="24"/>
      <c r="D87" s="24"/>
      <c r="E87" s="25"/>
      <c r="F87" s="24"/>
      <c r="G87" s="24"/>
      <c r="H87" s="25"/>
      <c r="I87" s="24"/>
      <c r="J87" s="24"/>
      <c r="K87" s="24"/>
      <c r="L87" s="25"/>
      <c r="M87" s="25"/>
    </row>
    <row r="88" spans="1:13" ht="19.5" customHeight="1">
      <c r="A88" s="31" t="s">
        <v>291</v>
      </c>
      <c r="B88" s="26" t="s">
        <v>292</v>
      </c>
      <c r="C88" s="24"/>
      <c r="D88" s="24"/>
      <c r="E88" s="25"/>
      <c r="F88" s="24"/>
      <c r="G88" s="24"/>
      <c r="H88" s="25"/>
      <c r="I88" s="24"/>
      <c r="J88" s="24"/>
      <c r="K88" s="24"/>
      <c r="L88" s="25"/>
      <c r="M88" s="25"/>
    </row>
    <row r="89" spans="1:13" ht="19.5" customHeight="1">
      <c r="A89" s="37" t="s">
        <v>293</v>
      </c>
      <c r="B89" s="26" t="s">
        <v>294</v>
      </c>
      <c r="C89" s="24"/>
      <c r="D89" s="24"/>
      <c r="E89" s="25"/>
      <c r="F89" s="24"/>
      <c r="G89" s="24"/>
      <c r="H89" s="25"/>
      <c r="I89" s="24"/>
      <c r="J89" s="24"/>
      <c r="K89" s="24"/>
      <c r="L89" s="25"/>
      <c r="M89" s="25"/>
    </row>
    <row r="90" spans="1:13" ht="19.5" customHeight="1">
      <c r="A90" s="37" t="s">
        <v>389</v>
      </c>
      <c r="B90" s="26" t="s">
        <v>295</v>
      </c>
      <c r="C90" s="24"/>
      <c r="D90" s="24"/>
      <c r="E90" s="25"/>
      <c r="F90" s="24"/>
      <c r="G90" s="24"/>
      <c r="H90" s="25"/>
      <c r="I90" s="24"/>
      <c r="J90" s="24"/>
      <c r="K90" s="24"/>
      <c r="L90" s="25"/>
      <c r="M90" s="25"/>
    </row>
    <row r="91" spans="1:13" ht="19.5" customHeight="1">
      <c r="A91" s="39" t="s">
        <v>407</v>
      </c>
      <c r="B91" s="27" t="s">
        <v>296</v>
      </c>
      <c r="C91" s="24"/>
      <c r="D91" s="24"/>
      <c r="E91" s="25"/>
      <c r="F91" s="24"/>
      <c r="G91" s="24"/>
      <c r="H91" s="25"/>
      <c r="I91" s="24"/>
      <c r="J91" s="24"/>
      <c r="K91" s="24"/>
      <c r="L91" s="25"/>
      <c r="M91" s="25"/>
    </row>
    <row r="92" spans="1:13" ht="19.5" customHeight="1">
      <c r="A92" s="38" t="s">
        <v>297</v>
      </c>
      <c r="B92" s="27" t="s">
        <v>298</v>
      </c>
      <c r="C92" s="24"/>
      <c r="D92" s="24"/>
      <c r="E92" s="25"/>
      <c r="F92" s="24"/>
      <c r="G92" s="24"/>
      <c r="H92" s="25"/>
      <c r="I92" s="24"/>
      <c r="J92" s="24"/>
      <c r="K92" s="24"/>
      <c r="L92" s="25"/>
      <c r="M92" s="25"/>
    </row>
    <row r="93" spans="1:13" ht="19.5" customHeight="1">
      <c r="A93" s="40" t="s">
        <v>408</v>
      </c>
      <c r="B93" s="41" t="s">
        <v>299</v>
      </c>
      <c r="C93" s="24">
        <f>C80</f>
        <v>45000</v>
      </c>
      <c r="D93" s="24"/>
      <c r="E93" s="25">
        <f>SUM(C93:D93)</f>
        <v>45000</v>
      </c>
      <c r="F93" s="24">
        <f>F70+F75+F80+F86+F91+F92</f>
        <v>43268</v>
      </c>
      <c r="G93" s="24"/>
      <c r="H93" s="25">
        <f>F93+G93</f>
        <v>43268</v>
      </c>
      <c r="I93" s="24">
        <v>44122</v>
      </c>
      <c r="J93" s="24"/>
      <c r="K93" s="24"/>
      <c r="L93" s="25">
        <f>I93+J93+K93</f>
        <v>44122</v>
      </c>
      <c r="M93" s="25">
        <f>E93+H93+L93</f>
        <v>132390</v>
      </c>
    </row>
    <row r="94" spans="1:13" ht="19.5" customHeight="1">
      <c r="A94" s="42" t="s">
        <v>391</v>
      </c>
      <c r="B94" s="43"/>
      <c r="C94" s="24">
        <f>C64+C93</f>
        <v>453214</v>
      </c>
      <c r="D94" s="24"/>
      <c r="E94" s="25">
        <f>SUM(C94:D94)</f>
        <v>453214</v>
      </c>
      <c r="F94" s="24">
        <f>F64+F93</f>
        <v>45267</v>
      </c>
      <c r="G94" s="24"/>
      <c r="H94" s="25">
        <f>F94+G94</f>
        <v>45267</v>
      </c>
      <c r="I94" s="24">
        <f>I64+I93</f>
        <v>52968</v>
      </c>
      <c r="J94" s="24"/>
      <c r="K94" s="24"/>
      <c r="L94" s="25">
        <f>I94+J94+K94</f>
        <v>52968</v>
      </c>
      <c r="M94" s="25">
        <f>E94+H94+L94</f>
        <v>551449</v>
      </c>
    </row>
    <row r="95" ht="19.5" customHeight="1"/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247" customFormat="1" ht="27" customHeight="1">
      <c r="A1" s="409" t="s">
        <v>719</v>
      </c>
      <c r="B1" s="410"/>
    </row>
    <row r="2" spans="1:7" ht="71.25" customHeight="1">
      <c r="A2" s="403" t="s">
        <v>706</v>
      </c>
      <c r="B2" s="403"/>
      <c r="C2" s="278"/>
      <c r="D2" s="278"/>
      <c r="E2" s="278"/>
      <c r="F2" s="278"/>
      <c r="G2" s="278"/>
    </row>
    <row r="3" spans="1:7" ht="24" customHeight="1">
      <c r="A3" s="223"/>
      <c r="B3" s="223"/>
      <c r="C3" s="278"/>
      <c r="D3" s="278"/>
      <c r="E3" s="278"/>
      <c r="F3" s="278"/>
      <c r="G3" s="278"/>
    </row>
    <row r="4" spans="1:2" ht="22.5" customHeight="1">
      <c r="A4" s="236" t="s">
        <v>647</v>
      </c>
      <c r="B4" s="121" t="s">
        <v>707</v>
      </c>
    </row>
    <row r="5" spans="1:2" ht="18">
      <c r="A5" s="279" t="s">
        <v>708</v>
      </c>
      <c r="B5" s="280" t="s">
        <v>709</v>
      </c>
    </row>
    <row r="6" spans="1:2" ht="15">
      <c r="A6" s="256" t="s">
        <v>6</v>
      </c>
      <c r="B6" s="256"/>
    </row>
    <row r="7" spans="1:2" ht="15">
      <c r="A7" s="281" t="s">
        <v>7</v>
      </c>
      <c r="B7" s="256"/>
    </row>
    <row r="8" spans="1:2" ht="15">
      <c r="A8" s="256" t="s">
        <v>8</v>
      </c>
      <c r="B8" s="256"/>
    </row>
    <row r="9" spans="1:2" ht="15">
      <c r="A9" s="256" t="s">
        <v>9</v>
      </c>
      <c r="B9" s="256"/>
    </row>
    <row r="10" spans="1:2" ht="15">
      <c r="A10" s="256" t="s">
        <v>10</v>
      </c>
      <c r="B10" s="256"/>
    </row>
    <row r="11" spans="1:2" ht="15">
      <c r="A11" s="256" t="s">
        <v>11</v>
      </c>
      <c r="B11" s="256"/>
    </row>
    <row r="12" spans="1:2" ht="15">
      <c r="A12" s="256" t="s">
        <v>12</v>
      </c>
      <c r="B12" s="256"/>
    </row>
    <row r="13" spans="1:2" ht="15">
      <c r="A13" s="256" t="s">
        <v>13</v>
      </c>
      <c r="B13" s="256"/>
    </row>
    <row r="14" spans="1:2" ht="15">
      <c r="A14" s="282" t="s">
        <v>710</v>
      </c>
      <c r="B14" s="283"/>
    </row>
    <row r="15" spans="1:2" ht="30">
      <c r="A15" s="284" t="s">
        <v>711</v>
      </c>
      <c r="B15" s="256"/>
    </row>
    <row r="16" spans="1:2" ht="30">
      <c r="A16" s="284" t="s">
        <v>712</v>
      </c>
      <c r="B16" s="256"/>
    </row>
    <row r="17" spans="1:2" ht="15">
      <c r="A17" s="285" t="s">
        <v>713</v>
      </c>
      <c r="B17" s="256"/>
    </row>
    <row r="18" spans="1:2" ht="15">
      <c r="A18" s="285" t="s">
        <v>714</v>
      </c>
      <c r="B18" s="256"/>
    </row>
    <row r="19" spans="1:2" ht="15">
      <c r="A19" s="256" t="s">
        <v>715</v>
      </c>
      <c r="B19" s="256"/>
    </row>
    <row r="20" spans="1:2" ht="15">
      <c r="A20" s="286" t="s">
        <v>716</v>
      </c>
      <c r="B20" s="256"/>
    </row>
    <row r="21" spans="1:2" ht="31.5">
      <c r="A21" s="287" t="s">
        <v>717</v>
      </c>
      <c r="B21" s="288"/>
    </row>
    <row r="22" spans="1:2" ht="15.75">
      <c r="A22" s="289" t="s">
        <v>718</v>
      </c>
      <c r="B22" s="290"/>
    </row>
    <row r="25" spans="1:2" ht="18">
      <c r="A25" s="279" t="s">
        <v>708</v>
      </c>
      <c r="B25" s="280" t="s">
        <v>709</v>
      </c>
    </row>
    <row r="26" spans="1:2" ht="15">
      <c r="A26" s="256" t="s">
        <v>6</v>
      </c>
      <c r="B26" s="256"/>
    </row>
    <row r="27" spans="1:2" ht="15">
      <c r="A27" s="281" t="s">
        <v>7</v>
      </c>
      <c r="B27" s="256"/>
    </row>
    <row r="28" spans="1:2" ht="15">
      <c r="A28" s="256" t="s">
        <v>8</v>
      </c>
      <c r="B28" s="256"/>
    </row>
    <row r="29" spans="1:2" ht="15">
      <c r="A29" s="256" t="s">
        <v>9</v>
      </c>
      <c r="B29" s="256"/>
    </row>
    <row r="30" spans="1:2" ht="15">
      <c r="A30" s="256" t="s">
        <v>10</v>
      </c>
      <c r="B30" s="256"/>
    </row>
    <row r="31" spans="1:2" ht="15">
      <c r="A31" s="256" t="s">
        <v>11</v>
      </c>
      <c r="B31" s="256"/>
    </row>
    <row r="32" spans="1:2" ht="15">
      <c r="A32" s="256" t="s">
        <v>12</v>
      </c>
      <c r="B32" s="256"/>
    </row>
    <row r="33" spans="1:2" ht="15">
      <c r="A33" s="256" t="s">
        <v>13</v>
      </c>
      <c r="B33" s="256"/>
    </row>
    <row r="34" spans="1:2" ht="15">
      <c r="A34" s="282" t="s">
        <v>710</v>
      </c>
      <c r="B34" s="283"/>
    </row>
    <row r="35" spans="1:2" ht="30">
      <c r="A35" s="284" t="s">
        <v>711</v>
      </c>
      <c r="B35" s="256"/>
    </row>
    <row r="36" spans="1:2" ht="30">
      <c r="A36" s="284" t="s">
        <v>712</v>
      </c>
      <c r="B36" s="256"/>
    </row>
    <row r="37" spans="1:2" ht="15">
      <c r="A37" s="285" t="s">
        <v>713</v>
      </c>
      <c r="B37" s="256"/>
    </row>
    <row r="38" spans="1:2" ht="15">
      <c r="A38" s="285" t="s">
        <v>714</v>
      </c>
      <c r="B38" s="256"/>
    </row>
    <row r="39" spans="1:2" ht="15">
      <c r="A39" s="256" t="s">
        <v>715</v>
      </c>
      <c r="B39" s="256"/>
    </row>
    <row r="40" spans="1:2" ht="15">
      <c r="A40" s="286" t="s">
        <v>716</v>
      </c>
      <c r="B40" s="256"/>
    </row>
    <row r="41" spans="1:2" ht="31.5">
      <c r="A41" s="287" t="s">
        <v>717</v>
      </c>
      <c r="B41" s="288"/>
    </row>
    <row r="42" spans="1:2" ht="15.75">
      <c r="A42" s="289" t="s">
        <v>718</v>
      </c>
      <c r="B42" s="290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9">
      <selection activeCell="A55" sqref="A5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212" customFormat="1" ht="22.5" customHeight="1">
      <c r="A1" s="297" t="s">
        <v>651</v>
      </c>
      <c r="B1" s="296"/>
      <c r="C1" s="296"/>
      <c r="D1" s="296"/>
    </row>
    <row r="2" spans="1:4" ht="48.75" customHeight="1">
      <c r="A2" s="403" t="s">
        <v>733</v>
      </c>
      <c r="B2" s="404"/>
      <c r="C2" s="404"/>
      <c r="D2" s="411"/>
    </row>
    <row r="3" spans="1:3" ht="21" customHeight="1">
      <c r="A3" s="223"/>
      <c r="B3" s="260"/>
      <c r="C3" s="260"/>
    </row>
    <row r="4" spans="1:4" ht="15">
      <c r="A4" s="236" t="s">
        <v>647</v>
      </c>
      <c r="D4" s="121" t="s">
        <v>732</v>
      </c>
    </row>
    <row r="5" spans="1:4" ht="25.5">
      <c r="A5" s="280" t="s">
        <v>446</v>
      </c>
      <c r="B5" s="225" t="s">
        <v>15</v>
      </c>
      <c r="C5" s="294" t="s">
        <v>723</v>
      </c>
      <c r="D5" s="294" t="s">
        <v>731</v>
      </c>
    </row>
    <row r="6" spans="1:4" ht="15">
      <c r="A6" s="268" t="s">
        <v>730</v>
      </c>
      <c r="B6" s="230" t="s">
        <v>152</v>
      </c>
      <c r="C6" s="2"/>
      <c r="D6" s="2"/>
    </row>
    <row r="7" spans="1:4" ht="15">
      <c r="A7" s="295" t="s">
        <v>684</v>
      </c>
      <c r="B7" s="295" t="s">
        <v>152</v>
      </c>
      <c r="C7" s="2"/>
      <c r="D7" s="2"/>
    </row>
    <row r="8" spans="1:4" ht="15">
      <c r="A8" s="295" t="s">
        <v>724</v>
      </c>
      <c r="B8" s="295" t="s">
        <v>152</v>
      </c>
      <c r="C8" s="2"/>
      <c r="D8" s="2"/>
    </row>
    <row r="9" spans="1:4" ht="30">
      <c r="A9" s="268" t="s">
        <v>153</v>
      </c>
      <c r="B9" s="230" t="s">
        <v>154</v>
      </c>
      <c r="C9" s="2"/>
      <c r="D9" s="2"/>
    </row>
    <row r="10" spans="1:4" ht="15">
      <c r="A10" s="268" t="s">
        <v>729</v>
      </c>
      <c r="B10" s="230" t="s">
        <v>155</v>
      </c>
      <c r="C10" s="2"/>
      <c r="D10" s="2"/>
    </row>
    <row r="11" spans="1:4" ht="15">
      <c r="A11" s="295" t="s">
        <v>684</v>
      </c>
      <c r="B11" s="295" t="s">
        <v>155</v>
      </c>
      <c r="C11" s="2"/>
      <c r="D11" s="2"/>
    </row>
    <row r="12" spans="1:4" ht="15">
      <c r="A12" s="295" t="s">
        <v>724</v>
      </c>
      <c r="B12" s="295" t="s">
        <v>728</v>
      </c>
      <c r="C12" s="2"/>
      <c r="D12" s="2"/>
    </row>
    <row r="13" spans="1:4" ht="15">
      <c r="A13" s="269" t="s">
        <v>315</v>
      </c>
      <c r="B13" s="270" t="s">
        <v>156</v>
      </c>
      <c r="C13" s="2"/>
      <c r="D13" s="2"/>
    </row>
    <row r="14" spans="1:4" ht="15">
      <c r="A14" s="265" t="s">
        <v>727</v>
      </c>
      <c r="B14" s="230" t="s">
        <v>157</v>
      </c>
      <c r="C14" s="2"/>
      <c r="D14" s="2"/>
    </row>
    <row r="15" spans="1:4" ht="15">
      <c r="A15" s="295" t="s">
        <v>687</v>
      </c>
      <c r="B15" s="295" t="s">
        <v>157</v>
      </c>
      <c r="C15" s="2"/>
      <c r="D15" s="2"/>
    </row>
    <row r="16" spans="1:4" ht="15">
      <c r="A16" s="295" t="s">
        <v>689</v>
      </c>
      <c r="B16" s="295" t="s">
        <v>157</v>
      </c>
      <c r="C16" s="2"/>
      <c r="D16" s="2"/>
    </row>
    <row r="17" spans="1:4" ht="15">
      <c r="A17" s="265" t="s">
        <v>318</v>
      </c>
      <c r="B17" s="230" t="s">
        <v>158</v>
      </c>
      <c r="C17" s="2"/>
      <c r="D17" s="2"/>
    </row>
    <row r="18" spans="1:4" ht="15">
      <c r="A18" s="295" t="s">
        <v>724</v>
      </c>
      <c r="B18" s="295" t="s">
        <v>158</v>
      </c>
      <c r="C18" s="2"/>
      <c r="D18" s="2"/>
    </row>
    <row r="19" spans="1:4" ht="15">
      <c r="A19" s="228" t="s">
        <v>159</v>
      </c>
      <c r="B19" s="230" t="s">
        <v>160</v>
      </c>
      <c r="C19" s="2"/>
      <c r="D19" s="2"/>
    </row>
    <row r="20" spans="1:4" ht="15">
      <c r="A20" s="228" t="s">
        <v>726</v>
      </c>
      <c r="B20" s="230" t="s">
        <v>161</v>
      </c>
      <c r="C20" s="2"/>
      <c r="D20" s="2"/>
    </row>
    <row r="21" spans="1:4" ht="15">
      <c r="A21" s="295" t="s">
        <v>689</v>
      </c>
      <c r="B21" s="295" t="s">
        <v>161</v>
      </c>
      <c r="C21" s="2"/>
      <c r="D21" s="2"/>
    </row>
    <row r="22" spans="1:4" ht="15">
      <c r="A22" s="295" t="s">
        <v>724</v>
      </c>
      <c r="B22" s="295" t="s">
        <v>161</v>
      </c>
      <c r="C22" s="2"/>
      <c r="D22" s="2"/>
    </row>
    <row r="23" spans="1:4" ht="15">
      <c r="A23" s="272" t="s">
        <v>316</v>
      </c>
      <c r="B23" s="270" t="s">
        <v>162</v>
      </c>
      <c r="C23" s="2"/>
      <c r="D23" s="2"/>
    </row>
    <row r="24" spans="1:4" ht="15">
      <c r="A24" s="265" t="s">
        <v>163</v>
      </c>
      <c r="B24" s="230" t="s">
        <v>164</v>
      </c>
      <c r="C24" s="2"/>
      <c r="D24" s="2"/>
    </row>
    <row r="25" spans="1:4" ht="15">
      <c r="A25" s="265" t="s">
        <v>165</v>
      </c>
      <c r="B25" s="230" t="s">
        <v>166</v>
      </c>
      <c r="C25" s="2">
        <v>1255</v>
      </c>
      <c r="D25" s="2"/>
    </row>
    <row r="26" spans="1:4" ht="15">
      <c r="A26" s="265" t="s">
        <v>169</v>
      </c>
      <c r="B26" s="230" t="s">
        <v>170</v>
      </c>
      <c r="C26" s="2"/>
      <c r="D26" s="2"/>
    </row>
    <row r="27" spans="1:4" ht="15">
      <c r="A27" s="265" t="s">
        <v>171</v>
      </c>
      <c r="B27" s="230" t="s">
        <v>172</v>
      </c>
      <c r="C27" s="2"/>
      <c r="D27" s="2"/>
    </row>
    <row r="28" spans="1:4" ht="15">
      <c r="A28" s="265" t="s">
        <v>173</v>
      </c>
      <c r="B28" s="230" t="s">
        <v>174</v>
      </c>
      <c r="C28" s="2">
        <v>86276</v>
      </c>
      <c r="D28" s="2"/>
    </row>
    <row r="29" spans="1:4" ht="15">
      <c r="A29" s="292" t="s">
        <v>317</v>
      </c>
      <c r="B29" s="291" t="s">
        <v>175</v>
      </c>
      <c r="C29" s="298">
        <f>SUM(C24:C28)</f>
        <v>87531</v>
      </c>
      <c r="D29" s="2"/>
    </row>
    <row r="30" spans="1:4" ht="15">
      <c r="A30" s="265" t="s">
        <v>176</v>
      </c>
      <c r="B30" s="230" t="s">
        <v>177</v>
      </c>
      <c r="C30" s="2"/>
      <c r="D30" s="2"/>
    </row>
    <row r="31" spans="1:4" ht="15">
      <c r="A31" s="268" t="s">
        <v>178</v>
      </c>
      <c r="B31" s="230" t="s">
        <v>179</v>
      </c>
      <c r="C31" s="2"/>
      <c r="D31" s="2"/>
    </row>
    <row r="32" spans="1:4" ht="15">
      <c r="A32" s="265" t="s">
        <v>725</v>
      </c>
      <c r="B32" s="230" t="s">
        <v>180</v>
      </c>
      <c r="C32" s="2"/>
      <c r="D32" s="2"/>
    </row>
    <row r="33" spans="1:4" ht="15">
      <c r="A33" s="295" t="s">
        <v>724</v>
      </c>
      <c r="B33" s="295" t="s">
        <v>180</v>
      </c>
      <c r="C33" s="2"/>
      <c r="D33" s="2"/>
    </row>
    <row r="34" spans="1:4" ht="15">
      <c r="A34" s="265" t="s">
        <v>319</v>
      </c>
      <c r="B34" s="230" t="s">
        <v>181</v>
      </c>
      <c r="C34" s="2"/>
      <c r="D34" s="2"/>
    </row>
    <row r="35" spans="1:4" ht="15">
      <c r="A35" s="295" t="s">
        <v>690</v>
      </c>
      <c r="B35" s="295" t="s">
        <v>181</v>
      </c>
      <c r="C35" s="2"/>
      <c r="D35" s="2"/>
    </row>
    <row r="36" spans="1:4" ht="15">
      <c r="A36" s="295" t="s">
        <v>691</v>
      </c>
      <c r="B36" s="295" t="s">
        <v>181</v>
      </c>
      <c r="C36" s="2"/>
      <c r="D36" s="2"/>
    </row>
    <row r="37" spans="1:4" ht="15">
      <c r="A37" s="295" t="s">
        <v>692</v>
      </c>
      <c r="B37" s="295" t="s">
        <v>181</v>
      </c>
      <c r="C37" s="2"/>
      <c r="D37" s="2"/>
    </row>
    <row r="38" spans="1:4" ht="15">
      <c r="A38" s="295" t="s">
        <v>724</v>
      </c>
      <c r="B38" s="295" t="s">
        <v>181</v>
      </c>
      <c r="C38" s="2"/>
      <c r="D38" s="2"/>
    </row>
    <row r="39" spans="1:4" ht="15">
      <c r="A39" s="292" t="s">
        <v>320</v>
      </c>
      <c r="B39" s="291" t="s">
        <v>182</v>
      </c>
      <c r="C39" s="2"/>
      <c r="D39" s="2"/>
    </row>
    <row r="42" spans="1:4" ht="25.5">
      <c r="A42" s="280" t="s">
        <v>446</v>
      </c>
      <c r="B42" s="225" t="s">
        <v>15</v>
      </c>
      <c r="C42" s="294" t="s">
        <v>723</v>
      </c>
      <c r="D42" s="294" t="s">
        <v>722</v>
      </c>
    </row>
    <row r="43" spans="1:4" ht="15">
      <c r="A43" s="265" t="s">
        <v>384</v>
      </c>
      <c r="B43" s="230" t="s">
        <v>264</v>
      </c>
      <c r="C43" s="2"/>
      <c r="D43" s="2"/>
    </row>
    <row r="44" spans="1:4" ht="15">
      <c r="A44" s="267" t="s">
        <v>684</v>
      </c>
      <c r="B44" s="267" t="s">
        <v>264</v>
      </c>
      <c r="C44" s="2"/>
      <c r="D44" s="2"/>
    </row>
    <row r="45" spans="1:4" ht="30">
      <c r="A45" s="268" t="s">
        <v>265</v>
      </c>
      <c r="B45" s="230" t="s">
        <v>266</v>
      </c>
      <c r="C45" s="2"/>
      <c r="D45" s="2"/>
    </row>
    <row r="46" spans="1:4" ht="15">
      <c r="A46" s="265" t="s">
        <v>685</v>
      </c>
      <c r="B46" s="230" t="s">
        <v>267</v>
      </c>
      <c r="C46" s="2"/>
      <c r="D46" s="2"/>
    </row>
    <row r="47" spans="1:4" ht="15">
      <c r="A47" s="267" t="s">
        <v>684</v>
      </c>
      <c r="B47" s="267" t="s">
        <v>267</v>
      </c>
      <c r="C47" s="2"/>
      <c r="D47" s="2"/>
    </row>
    <row r="48" spans="1:4" ht="15">
      <c r="A48" s="269" t="s">
        <v>403</v>
      </c>
      <c r="B48" s="270" t="s">
        <v>268</v>
      </c>
      <c r="C48" s="2"/>
      <c r="D48" s="2"/>
    </row>
    <row r="49" spans="1:4" ht="15">
      <c r="A49" s="268" t="s">
        <v>686</v>
      </c>
      <c r="B49" s="230" t="s">
        <v>269</v>
      </c>
      <c r="C49" s="2"/>
      <c r="D49" s="2"/>
    </row>
    <row r="50" spans="1:4" ht="15">
      <c r="A50" s="267" t="s">
        <v>687</v>
      </c>
      <c r="B50" s="267" t="s">
        <v>269</v>
      </c>
      <c r="C50" s="2"/>
      <c r="D50" s="2"/>
    </row>
    <row r="51" spans="1:4" ht="15">
      <c r="A51" s="265" t="s">
        <v>270</v>
      </c>
      <c r="B51" s="230" t="s">
        <v>271</v>
      </c>
      <c r="C51" s="2"/>
      <c r="D51" s="2"/>
    </row>
    <row r="52" spans="1:4" ht="15">
      <c r="A52" s="228" t="s">
        <v>688</v>
      </c>
      <c r="B52" s="230" t="s">
        <v>272</v>
      </c>
      <c r="C52" s="2"/>
      <c r="D52" s="2"/>
    </row>
    <row r="53" spans="1:4" ht="15">
      <c r="A53" s="267" t="s">
        <v>689</v>
      </c>
      <c r="B53" s="267" t="s">
        <v>272</v>
      </c>
      <c r="C53" s="2"/>
      <c r="D53" s="2"/>
    </row>
    <row r="54" spans="1:4" ht="15">
      <c r="A54" s="265" t="s">
        <v>273</v>
      </c>
      <c r="B54" s="230" t="s">
        <v>274</v>
      </c>
      <c r="C54" s="2"/>
      <c r="D54" s="2"/>
    </row>
    <row r="55" spans="1:4" ht="15">
      <c r="A55" s="272" t="s">
        <v>404</v>
      </c>
      <c r="B55" s="270" t="s">
        <v>275</v>
      </c>
      <c r="C55" s="2"/>
      <c r="D55" s="2"/>
    </row>
    <row r="56" spans="1:4" ht="15">
      <c r="A56" s="272" t="s">
        <v>279</v>
      </c>
      <c r="B56" s="270" t="s">
        <v>280</v>
      </c>
      <c r="C56" s="2"/>
      <c r="D56" s="2"/>
    </row>
    <row r="57" spans="1:4" ht="15">
      <c r="A57" s="272" t="s">
        <v>281</v>
      </c>
      <c r="B57" s="270" t="s">
        <v>282</v>
      </c>
      <c r="C57" s="2"/>
      <c r="D57" s="2"/>
    </row>
    <row r="58" spans="1:4" ht="15">
      <c r="A58" s="272" t="s">
        <v>285</v>
      </c>
      <c r="B58" s="270" t="s">
        <v>286</v>
      </c>
      <c r="C58" s="2"/>
      <c r="D58" s="2"/>
    </row>
    <row r="59" spans="1:4" ht="15">
      <c r="A59" s="269" t="s">
        <v>721</v>
      </c>
      <c r="B59" s="270" t="s">
        <v>287</v>
      </c>
      <c r="C59" s="2"/>
      <c r="D59" s="2"/>
    </row>
    <row r="60" spans="1:4" ht="15">
      <c r="A60" s="245" t="s">
        <v>720</v>
      </c>
      <c r="B60" s="270" t="s">
        <v>287</v>
      </c>
      <c r="C60" s="2"/>
      <c r="D60" s="2"/>
    </row>
    <row r="61" spans="1:4" ht="15">
      <c r="A61" s="293" t="s">
        <v>406</v>
      </c>
      <c r="B61" s="291" t="s">
        <v>288</v>
      </c>
      <c r="C61" s="2"/>
      <c r="D61" s="2"/>
    </row>
    <row r="62" spans="1:4" ht="15">
      <c r="A62" s="268" t="s">
        <v>289</v>
      </c>
      <c r="B62" s="230" t="s">
        <v>290</v>
      </c>
      <c r="C62" s="2"/>
      <c r="D62" s="2"/>
    </row>
    <row r="63" spans="1:4" ht="15">
      <c r="A63" s="228" t="s">
        <v>291</v>
      </c>
      <c r="B63" s="230" t="s">
        <v>292</v>
      </c>
      <c r="C63" s="2"/>
      <c r="D63" s="2"/>
    </row>
    <row r="64" spans="1:4" ht="15">
      <c r="A64" s="265" t="s">
        <v>293</v>
      </c>
      <c r="B64" s="230" t="s">
        <v>294</v>
      </c>
      <c r="C64" s="2"/>
      <c r="D64" s="2"/>
    </row>
    <row r="65" spans="1:4" ht="15">
      <c r="A65" s="265" t="s">
        <v>389</v>
      </c>
      <c r="B65" s="230" t="s">
        <v>295</v>
      </c>
      <c r="C65" s="2"/>
      <c r="D65" s="2"/>
    </row>
    <row r="66" spans="1:4" ht="15">
      <c r="A66" s="267" t="s">
        <v>690</v>
      </c>
      <c r="B66" s="267" t="s">
        <v>295</v>
      </c>
      <c r="C66" s="2"/>
      <c r="D66" s="2"/>
    </row>
    <row r="67" spans="1:4" ht="15">
      <c r="A67" s="267" t="s">
        <v>691</v>
      </c>
      <c r="B67" s="267" t="s">
        <v>295</v>
      </c>
      <c r="C67" s="2"/>
      <c r="D67" s="2"/>
    </row>
    <row r="68" spans="1:4" ht="15">
      <c r="A68" s="273" t="s">
        <v>692</v>
      </c>
      <c r="B68" s="273" t="s">
        <v>295</v>
      </c>
      <c r="C68" s="2"/>
      <c r="D68" s="2"/>
    </row>
    <row r="69" spans="1:4" ht="15">
      <c r="A69" s="292" t="s">
        <v>407</v>
      </c>
      <c r="B69" s="291" t="s">
        <v>296</v>
      </c>
      <c r="C69" s="2"/>
      <c r="D69" s="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s="222" customFormat="1" ht="23.25" customHeight="1">
      <c r="A1" s="220" t="s">
        <v>651</v>
      </c>
      <c r="B1" s="221"/>
      <c r="C1" s="221"/>
      <c r="D1" s="221"/>
      <c r="E1" s="221"/>
    </row>
    <row r="2" spans="1:5" ht="25.5" customHeight="1">
      <c r="A2" s="412" t="s">
        <v>734</v>
      </c>
      <c r="B2" s="404"/>
      <c r="C2" s="404"/>
      <c r="D2" s="404"/>
      <c r="E2" s="404"/>
    </row>
    <row r="3" spans="1:5" ht="21.75" customHeight="1">
      <c r="A3" s="299"/>
      <c r="B3" s="260"/>
      <c r="C3" s="260"/>
      <c r="D3" s="260"/>
      <c r="E3" s="260"/>
    </row>
    <row r="4" spans="1:5" ht="20.25" customHeight="1">
      <c r="A4" s="236" t="s">
        <v>647</v>
      </c>
      <c r="E4" s="121" t="s">
        <v>735</v>
      </c>
    </row>
    <row r="5" spans="1:5" ht="15">
      <c r="A5" s="280" t="s">
        <v>446</v>
      </c>
      <c r="B5" s="225" t="s">
        <v>15</v>
      </c>
      <c r="C5" s="300" t="s">
        <v>738</v>
      </c>
      <c r="D5" s="302" t="s">
        <v>739</v>
      </c>
      <c r="E5" s="280" t="s">
        <v>1</v>
      </c>
    </row>
    <row r="6" spans="1:5" ht="26.25" customHeight="1">
      <c r="A6" s="301" t="s">
        <v>736</v>
      </c>
      <c r="B6" s="230" t="s">
        <v>168</v>
      </c>
      <c r="C6" s="7">
        <v>42675</v>
      </c>
      <c r="D6" s="7">
        <v>43601</v>
      </c>
      <c r="E6" s="7">
        <f>SUM(C6:D6)</f>
        <v>86276</v>
      </c>
    </row>
    <row r="7" spans="1:5" ht="26.25" customHeight="1">
      <c r="A7" s="301" t="s">
        <v>737</v>
      </c>
      <c r="B7" s="230" t="s">
        <v>168</v>
      </c>
      <c r="C7" s="7"/>
      <c r="D7" s="7"/>
      <c r="E7" s="7"/>
    </row>
    <row r="8" spans="1:5" ht="22.5" customHeight="1">
      <c r="A8" s="280" t="s">
        <v>704</v>
      </c>
      <c r="B8" s="280"/>
      <c r="C8" s="7">
        <v>42675</v>
      </c>
      <c r="D8" s="7">
        <v>43601</v>
      </c>
      <c r="E8" s="7">
        <f>SUM(C8:D8)</f>
        <v>86276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31">
      <selection activeCell="C39" sqref="C39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3" s="212" customFormat="1" ht="28.5" customHeight="1">
      <c r="A1" s="297" t="s">
        <v>644</v>
      </c>
      <c r="B1" s="296"/>
      <c r="C1" s="296"/>
    </row>
    <row r="2" spans="1:3" ht="26.25" customHeight="1">
      <c r="A2" s="403" t="s">
        <v>740</v>
      </c>
      <c r="B2" s="403"/>
      <c r="C2" s="403"/>
    </row>
    <row r="3" spans="1:3" ht="18.75" customHeight="1">
      <c r="A3" s="299"/>
      <c r="B3" s="303"/>
      <c r="C3" s="303"/>
    </row>
    <row r="4" spans="1:3" ht="23.25" customHeight="1">
      <c r="A4" s="236" t="s">
        <v>647</v>
      </c>
      <c r="C4" s="121" t="s">
        <v>741</v>
      </c>
    </row>
    <row r="5" spans="1:3" ht="25.5">
      <c r="A5" s="280" t="s">
        <v>446</v>
      </c>
      <c r="B5" s="225" t="s">
        <v>15</v>
      </c>
      <c r="C5" s="294" t="s">
        <v>742</v>
      </c>
    </row>
    <row r="6" spans="1:3" ht="15">
      <c r="A6" s="268" t="s">
        <v>743</v>
      </c>
      <c r="B6" s="229" t="s">
        <v>94</v>
      </c>
      <c r="C6" s="2"/>
    </row>
    <row r="7" spans="1:3" ht="15">
      <c r="A7" s="268" t="s">
        <v>744</v>
      </c>
      <c r="B7" s="229" t="s">
        <v>94</v>
      </c>
      <c r="C7" s="2"/>
    </row>
    <row r="8" spans="1:3" ht="15">
      <c r="A8" s="268" t="s">
        <v>745</v>
      </c>
      <c r="B8" s="229" t="s">
        <v>94</v>
      </c>
      <c r="C8" s="2"/>
    </row>
    <row r="9" spans="1:3" ht="15">
      <c r="A9" s="268" t="s">
        <v>746</v>
      </c>
      <c r="B9" s="229" t="s">
        <v>94</v>
      </c>
      <c r="C9" s="2"/>
    </row>
    <row r="10" spans="1:3" ht="15">
      <c r="A10" s="228" t="s">
        <v>747</v>
      </c>
      <c r="B10" s="229" t="s">
        <v>94</v>
      </c>
      <c r="C10" s="2"/>
    </row>
    <row r="11" spans="1:3" ht="15">
      <c r="A11" s="228" t="s">
        <v>748</v>
      </c>
      <c r="B11" s="229" t="s">
        <v>94</v>
      </c>
      <c r="C11" s="2"/>
    </row>
    <row r="12" spans="1:3" ht="15">
      <c r="A12" s="245" t="s">
        <v>749</v>
      </c>
      <c r="B12" s="304" t="s">
        <v>94</v>
      </c>
      <c r="C12" s="2"/>
    </row>
    <row r="13" spans="1:3" ht="15">
      <c r="A13" s="268" t="s">
        <v>750</v>
      </c>
      <c r="B13" s="229" t="s">
        <v>95</v>
      </c>
      <c r="C13" s="2"/>
    </row>
    <row r="14" spans="1:3" ht="15">
      <c r="A14" s="305" t="s">
        <v>751</v>
      </c>
      <c r="B14" s="304" t="s">
        <v>95</v>
      </c>
      <c r="C14" s="2"/>
    </row>
    <row r="15" spans="1:3" ht="15">
      <c r="A15" s="268" t="s">
        <v>752</v>
      </c>
      <c r="B15" s="229" t="s">
        <v>96</v>
      </c>
      <c r="C15" s="2"/>
    </row>
    <row r="16" spans="1:3" ht="15">
      <c r="A16" s="268" t="s">
        <v>753</v>
      </c>
      <c r="B16" s="229" t="s">
        <v>96</v>
      </c>
      <c r="C16" s="2"/>
    </row>
    <row r="17" spans="1:3" ht="15">
      <c r="A17" s="228" t="s">
        <v>754</v>
      </c>
      <c r="B17" s="229" t="s">
        <v>96</v>
      </c>
      <c r="C17" s="2"/>
    </row>
    <row r="18" spans="1:3" ht="15">
      <c r="A18" s="228" t="s">
        <v>755</v>
      </c>
      <c r="B18" s="229" t="s">
        <v>96</v>
      </c>
      <c r="C18" s="2"/>
    </row>
    <row r="19" spans="1:3" ht="15">
      <c r="A19" s="228" t="s">
        <v>756</v>
      </c>
      <c r="B19" s="229" t="s">
        <v>96</v>
      </c>
      <c r="C19" s="2"/>
    </row>
    <row r="20" spans="1:3" ht="30">
      <c r="A20" s="306" t="s">
        <v>757</v>
      </c>
      <c r="B20" s="229" t="s">
        <v>96</v>
      </c>
      <c r="C20" s="2"/>
    </row>
    <row r="21" spans="1:3" ht="15">
      <c r="A21" s="269" t="s">
        <v>758</v>
      </c>
      <c r="B21" s="304" t="s">
        <v>96</v>
      </c>
      <c r="C21" s="2"/>
    </row>
    <row r="22" spans="1:3" ht="15">
      <c r="A22" s="268" t="s">
        <v>759</v>
      </c>
      <c r="B22" s="229" t="s">
        <v>97</v>
      </c>
      <c r="C22" s="2"/>
    </row>
    <row r="23" spans="1:3" ht="15">
      <c r="A23" s="268" t="s">
        <v>760</v>
      </c>
      <c r="B23" s="229" t="s">
        <v>97</v>
      </c>
      <c r="C23" s="2"/>
    </row>
    <row r="24" spans="1:3" ht="15">
      <c r="A24" s="269" t="s">
        <v>761</v>
      </c>
      <c r="B24" s="234" t="s">
        <v>97</v>
      </c>
      <c r="C24" s="2"/>
    </row>
    <row r="25" spans="1:3" ht="15">
      <c r="A25" s="268" t="s">
        <v>762</v>
      </c>
      <c r="B25" s="229" t="s">
        <v>98</v>
      </c>
      <c r="C25" s="2"/>
    </row>
    <row r="26" spans="1:3" ht="15">
      <c r="A26" s="268" t="s">
        <v>763</v>
      </c>
      <c r="B26" s="229" t="s">
        <v>98</v>
      </c>
      <c r="C26" s="2"/>
    </row>
    <row r="27" spans="1:3" ht="15">
      <c r="A27" s="228" t="s">
        <v>764</v>
      </c>
      <c r="B27" s="229" t="s">
        <v>98</v>
      </c>
      <c r="C27" s="2"/>
    </row>
    <row r="28" spans="1:3" ht="15">
      <c r="A28" s="228" t="s">
        <v>765</v>
      </c>
      <c r="B28" s="229" t="s">
        <v>98</v>
      </c>
      <c r="C28" s="2"/>
    </row>
    <row r="29" spans="1:3" ht="15">
      <c r="A29" s="228" t="s">
        <v>766</v>
      </c>
      <c r="B29" s="229" t="s">
        <v>98</v>
      </c>
      <c r="C29" s="2">
        <v>5000</v>
      </c>
    </row>
    <row r="30" spans="1:3" ht="15">
      <c r="A30" s="228" t="s">
        <v>767</v>
      </c>
      <c r="B30" s="229" t="s">
        <v>98</v>
      </c>
      <c r="C30" s="2"/>
    </row>
    <row r="31" spans="1:3" ht="15">
      <c r="A31" s="228" t="s">
        <v>768</v>
      </c>
      <c r="B31" s="229" t="s">
        <v>98</v>
      </c>
      <c r="C31" s="2"/>
    </row>
    <row r="32" spans="1:3" ht="15">
      <c r="A32" s="228" t="s">
        <v>769</v>
      </c>
      <c r="B32" s="229" t="s">
        <v>98</v>
      </c>
      <c r="C32" s="2"/>
    </row>
    <row r="33" spans="1:3" ht="15">
      <c r="A33" s="228" t="s">
        <v>770</v>
      </c>
      <c r="B33" s="229" t="s">
        <v>98</v>
      </c>
      <c r="C33" s="2"/>
    </row>
    <row r="34" spans="1:3" ht="15">
      <c r="A34" s="228" t="s">
        <v>771</v>
      </c>
      <c r="B34" s="229" t="s">
        <v>98</v>
      </c>
      <c r="C34" s="2"/>
    </row>
    <row r="35" spans="1:3" ht="30">
      <c r="A35" s="228" t="s">
        <v>772</v>
      </c>
      <c r="B35" s="229" t="s">
        <v>98</v>
      </c>
      <c r="C35" s="2"/>
    </row>
    <row r="36" spans="1:3" ht="30">
      <c r="A36" s="228" t="s">
        <v>773</v>
      </c>
      <c r="B36" s="229" t="s">
        <v>98</v>
      </c>
      <c r="C36" s="2"/>
    </row>
    <row r="37" spans="1:3" ht="15">
      <c r="A37" s="269" t="s">
        <v>774</v>
      </c>
      <c r="B37" s="304" t="s">
        <v>98</v>
      </c>
      <c r="C37" s="2">
        <v>5000</v>
      </c>
    </row>
    <row r="38" spans="1:3" ht="15.75">
      <c r="A38" s="307" t="s">
        <v>308</v>
      </c>
      <c r="B38" s="232" t="s">
        <v>99</v>
      </c>
      <c r="C38" s="2">
        <v>5000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s="247" customFormat="1" ht="27" customHeight="1">
      <c r="A1" s="249" t="s">
        <v>806</v>
      </c>
      <c r="B1" s="248"/>
      <c r="C1" s="248"/>
    </row>
    <row r="2" spans="1:3" ht="27" customHeight="1">
      <c r="A2" s="403" t="s">
        <v>775</v>
      </c>
      <c r="B2" s="404"/>
      <c r="C2" s="404"/>
    </row>
    <row r="3" spans="1:3" ht="19.5" customHeight="1">
      <c r="A3" s="223"/>
      <c r="B3" s="260"/>
      <c r="C3" s="260"/>
    </row>
    <row r="4" spans="1:3" ht="15">
      <c r="A4" s="236" t="s">
        <v>647</v>
      </c>
      <c r="C4" s="121" t="s">
        <v>776</v>
      </c>
    </row>
    <row r="5" spans="1:3" ht="25.5">
      <c r="A5" s="280" t="s">
        <v>446</v>
      </c>
      <c r="B5" s="225" t="s">
        <v>15</v>
      </c>
      <c r="C5" s="294" t="s">
        <v>742</v>
      </c>
    </row>
    <row r="6" spans="1:3" ht="15">
      <c r="A6" s="228" t="s">
        <v>777</v>
      </c>
      <c r="B6" s="229" t="s">
        <v>105</v>
      </c>
      <c r="C6" s="2"/>
    </row>
    <row r="7" spans="1:3" ht="15">
      <c r="A7" s="228" t="s">
        <v>778</v>
      </c>
      <c r="B7" s="229" t="s">
        <v>105</v>
      </c>
      <c r="C7" s="2"/>
    </row>
    <row r="8" spans="1:3" ht="15">
      <c r="A8" s="228" t="s">
        <v>779</v>
      </c>
      <c r="B8" s="229" t="s">
        <v>105</v>
      </c>
      <c r="C8" s="2"/>
    </row>
    <row r="9" spans="1:3" ht="15">
      <c r="A9" s="228" t="s">
        <v>780</v>
      </c>
      <c r="B9" s="229" t="s">
        <v>105</v>
      </c>
      <c r="C9" s="2"/>
    </row>
    <row r="10" spans="1:3" ht="15">
      <c r="A10" s="228" t="s">
        <v>781</v>
      </c>
      <c r="B10" s="229" t="s">
        <v>105</v>
      </c>
      <c r="C10" s="2"/>
    </row>
    <row r="11" spans="1:3" ht="15">
      <c r="A11" s="228" t="s">
        <v>782</v>
      </c>
      <c r="B11" s="229" t="s">
        <v>105</v>
      </c>
      <c r="C11" s="2"/>
    </row>
    <row r="12" spans="1:3" ht="15">
      <c r="A12" s="228" t="s">
        <v>783</v>
      </c>
      <c r="B12" s="229" t="s">
        <v>105</v>
      </c>
      <c r="C12" s="2"/>
    </row>
    <row r="13" spans="1:3" ht="15">
      <c r="A13" s="228" t="s">
        <v>784</v>
      </c>
      <c r="B13" s="229" t="s">
        <v>105</v>
      </c>
      <c r="C13" s="2"/>
    </row>
    <row r="14" spans="1:3" ht="15">
      <c r="A14" s="228" t="s">
        <v>785</v>
      </c>
      <c r="B14" s="229" t="s">
        <v>105</v>
      </c>
      <c r="C14" s="2"/>
    </row>
    <row r="15" spans="1:3" ht="15">
      <c r="A15" s="228" t="s">
        <v>786</v>
      </c>
      <c r="B15" s="229" t="s">
        <v>105</v>
      </c>
      <c r="C15" s="2"/>
    </row>
    <row r="16" spans="1:3" ht="25.5">
      <c r="A16" s="269" t="s">
        <v>309</v>
      </c>
      <c r="B16" s="234" t="s">
        <v>105</v>
      </c>
      <c r="C16" s="2"/>
    </row>
    <row r="17" spans="1:3" ht="15">
      <c r="A17" s="228" t="s">
        <v>777</v>
      </c>
      <c r="B17" s="229" t="s">
        <v>106</v>
      </c>
      <c r="C17" s="2"/>
    </row>
    <row r="18" spans="1:3" ht="15">
      <c r="A18" s="228" t="s">
        <v>778</v>
      </c>
      <c r="B18" s="229" t="s">
        <v>106</v>
      </c>
      <c r="C18" s="2"/>
    </row>
    <row r="19" spans="1:3" ht="15">
      <c r="A19" s="228" t="s">
        <v>779</v>
      </c>
      <c r="B19" s="229" t="s">
        <v>106</v>
      </c>
      <c r="C19" s="2"/>
    </row>
    <row r="20" spans="1:3" ht="15">
      <c r="A20" s="228" t="s">
        <v>780</v>
      </c>
      <c r="B20" s="229" t="s">
        <v>106</v>
      </c>
      <c r="C20" s="2"/>
    </row>
    <row r="21" spans="1:3" ht="15">
      <c r="A21" s="228" t="s">
        <v>781</v>
      </c>
      <c r="B21" s="229" t="s">
        <v>106</v>
      </c>
      <c r="C21" s="2"/>
    </row>
    <row r="22" spans="1:3" ht="15">
      <c r="A22" s="228" t="s">
        <v>782</v>
      </c>
      <c r="B22" s="229" t="s">
        <v>106</v>
      </c>
      <c r="C22" s="2"/>
    </row>
    <row r="23" spans="1:3" ht="15">
      <c r="A23" s="228" t="s">
        <v>783</v>
      </c>
      <c r="B23" s="229" t="s">
        <v>106</v>
      </c>
      <c r="C23" s="2"/>
    </row>
    <row r="24" spans="1:3" ht="15">
      <c r="A24" s="228" t="s">
        <v>784</v>
      </c>
      <c r="B24" s="229" t="s">
        <v>106</v>
      </c>
      <c r="C24" s="2"/>
    </row>
    <row r="25" spans="1:3" ht="15">
      <c r="A25" s="228" t="s">
        <v>785</v>
      </c>
      <c r="B25" s="229" t="s">
        <v>106</v>
      </c>
      <c r="C25" s="2"/>
    </row>
    <row r="26" spans="1:3" ht="15">
      <c r="A26" s="228" t="s">
        <v>786</v>
      </c>
      <c r="B26" s="229" t="s">
        <v>106</v>
      </c>
      <c r="C26" s="2"/>
    </row>
    <row r="27" spans="1:3" ht="25.5">
      <c r="A27" s="269" t="s">
        <v>787</v>
      </c>
      <c r="B27" s="234" t="s">
        <v>106</v>
      </c>
      <c r="C27" s="2"/>
    </row>
    <row r="28" spans="1:3" ht="15">
      <c r="A28" s="228" t="s">
        <v>777</v>
      </c>
      <c r="B28" s="229" t="s">
        <v>107</v>
      </c>
      <c r="C28" s="2"/>
    </row>
    <row r="29" spans="1:3" ht="15">
      <c r="A29" s="228" t="s">
        <v>778</v>
      </c>
      <c r="B29" s="229" t="s">
        <v>107</v>
      </c>
      <c r="C29" s="2"/>
    </row>
    <row r="30" spans="1:3" ht="15">
      <c r="A30" s="228" t="s">
        <v>779</v>
      </c>
      <c r="B30" s="229" t="s">
        <v>107</v>
      </c>
      <c r="C30" s="2"/>
    </row>
    <row r="31" spans="1:3" ht="15">
      <c r="A31" s="228" t="s">
        <v>780</v>
      </c>
      <c r="B31" s="229" t="s">
        <v>107</v>
      </c>
      <c r="C31" s="2"/>
    </row>
    <row r="32" spans="1:3" ht="15">
      <c r="A32" s="228" t="s">
        <v>781</v>
      </c>
      <c r="B32" s="229" t="s">
        <v>107</v>
      </c>
      <c r="C32" s="2"/>
    </row>
    <row r="33" spans="1:3" ht="15">
      <c r="A33" s="228" t="s">
        <v>782</v>
      </c>
      <c r="B33" s="229" t="s">
        <v>107</v>
      </c>
      <c r="C33" s="2"/>
    </row>
    <row r="34" spans="1:3" ht="15">
      <c r="A34" s="228" t="s">
        <v>783</v>
      </c>
      <c r="B34" s="229" t="s">
        <v>107</v>
      </c>
      <c r="C34" s="2">
        <v>1360</v>
      </c>
    </row>
    <row r="35" spans="1:3" ht="15">
      <c r="A35" s="228" t="s">
        <v>784</v>
      </c>
      <c r="B35" s="229" t="s">
        <v>107</v>
      </c>
      <c r="C35" s="2">
        <v>400</v>
      </c>
    </row>
    <row r="36" spans="1:3" ht="15">
      <c r="A36" s="228" t="s">
        <v>785</v>
      </c>
      <c r="B36" s="229" t="s">
        <v>107</v>
      </c>
      <c r="C36" s="2"/>
    </row>
    <row r="37" spans="1:3" ht="15">
      <c r="A37" s="228" t="s">
        <v>786</v>
      </c>
      <c r="B37" s="229" t="s">
        <v>107</v>
      </c>
      <c r="C37" s="2"/>
    </row>
    <row r="38" spans="1:3" ht="15">
      <c r="A38" s="269" t="s">
        <v>310</v>
      </c>
      <c r="B38" s="234" t="s">
        <v>107</v>
      </c>
      <c r="C38" s="2">
        <f>SUM(C34:C37)</f>
        <v>1760</v>
      </c>
    </row>
    <row r="39" spans="1:3" ht="15">
      <c r="A39" s="228" t="s">
        <v>788</v>
      </c>
      <c r="B39" s="230" t="s">
        <v>109</v>
      </c>
      <c r="C39" s="2"/>
    </row>
    <row r="40" spans="1:3" ht="15">
      <c r="A40" s="228" t="s">
        <v>789</v>
      </c>
      <c r="B40" s="230" t="s">
        <v>109</v>
      </c>
      <c r="C40" s="2"/>
    </row>
    <row r="41" spans="1:3" ht="15">
      <c r="A41" s="228" t="s">
        <v>790</v>
      </c>
      <c r="B41" s="230" t="s">
        <v>109</v>
      </c>
      <c r="C41" s="2"/>
    </row>
    <row r="42" spans="1:3" ht="15">
      <c r="A42" s="230" t="s">
        <v>791</v>
      </c>
      <c r="B42" s="230" t="s">
        <v>109</v>
      </c>
      <c r="C42" s="2"/>
    </row>
    <row r="43" spans="1:3" ht="15">
      <c r="A43" s="230" t="s">
        <v>792</v>
      </c>
      <c r="B43" s="230" t="s">
        <v>109</v>
      </c>
      <c r="C43" s="2"/>
    </row>
    <row r="44" spans="1:3" ht="15">
      <c r="A44" s="230" t="s">
        <v>793</v>
      </c>
      <c r="B44" s="230" t="s">
        <v>109</v>
      </c>
      <c r="C44" s="2"/>
    </row>
    <row r="45" spans="1:3" ht="15">
      <c r="A45" s="228" t="s">
        <v>794</v>
      </c>
      <c r="B45" s="230" t="s">
        <v>109</v>
      </c>
      <c r="C45" s="2"/>
    </row>
    <row r="46" spans="1:3" ht="15">
      <c r="A46" s="228" t="s">
        <v>795</v>
      </c>
      <c r="B46" s="230" t="s">
        <v>109</v>
      </c>
      <c r="C46" s="2"/>
    </row>
    <row r="47" spans="1:3" ht="15">
      <c r="A47" s="228" t="s">
        <v>796</v>
      </c>
      <c r="B47" s="230" t="s">
        <v>109</v>
      </c>
      <c r="C47" s="2"/>
    </row>
    <row r="48" spans="1:3" ht="15">
      <c r="A48" s="228" t="s">
        <v>797</v>
      </c>
      <c r="B48" s="230" t="s">
        <v>109</v>
      </c>
      <c r="C48" s="2"/>
    </row>
    <row r="49" spans="1:3" ht="25.5">
      <c r="A49" s="269" t="s">
        <v>798</v>
      </c>
      <c r="B49" s="234" t="s">
        <v>109</v>
      </c>
      <c r="C49" s="2">
        <f>SUM(C39:C48)</f>
        <v>0</v>
      </c>
    </row>
    <row r="50" spans="1:3" ht="15">
      <c r="A50" s="228" t="s">
        <v>788</v>
      </c>
      <c r="B50" s="230" t="s">
        <v>114</v>
      </c>
      <c r="C50" s="2">
        <v>200</v>
      </c>
    </row>
    <row r="51" spans="1:3" ht="15">
      <c r="A51" s="228" t="s">
        <v>789</v>
      </c>
      <c r="B51" s="230" t="s">
        <v>114</v>
      </c>
      <c r="C51" s="2">
        <v>9260</v>
      </c>
    </row>
    <row r="52" spans="1:3" ht="15">
      <c r="A52" s="228" t="s">
        <v>790</v>
      </c>
      <c r="B52" s="230" t="s">
        <v>114</v>
      </c>
      <c r="C52" s="2"/>
    </row>
    <row r="53" spans="1:3" ht="15">
      <c r="A53" s="230" t="s">
        <v>791</v>
      </c>
      <c r="B53" s="230" t="s">
        <v>114</v>
      </c>
      <c r="C53" s="2"/>
    </row>
    <row r="54" spans="1:3" ht="15">
      <c r="A54" s="230" t="s">
        <v>792</v>
      </c>
      <c r="B54" s="230" t="s">
        <v>114</v>
      </c>
      <c r="C54" s="2"/>
    </row>
    <row r="55" spans="1:3" ht="15">
      <c r="A55" s="230" t="s">
        <v>793</v>
      </c>
      <c r="B55" s="230" t="s">
        <v>114</v>
      </c>
      <c r="C55" s="2"/>
    </row>
    <row r="56" spans="1:3" ht="15">
      <c r="A56" s="228" t="s">
        <v>794</v>
      </c>
      <c r="B56" s="230" t="s">
        <v>114</v>
      </c>
      <c r="C56" s="2">
        <v>5000</v>
      </c>
    </row>
    <row r="57" spans="1:3" ht="15">
      <c r="A57" s="228" t="s">
        <v>799</v>
      </c>
      <c r="B57" s="230" t="s">
        <v>114</v>
      </c>
      <c r="C57" s="2"/>
    </row>
    <row r="58" spans="1:3" ht="15">
      <c r="A58" s="228" t="s">
        <v>796</v>
      </c>
      <c r="B58" s="230" t="s">
        <v>114</v>
      </c>
      <c r="C58" s="2"/>
    </row>
    <row r="59" spans="1:3" ht="15">
      <c r="A59" s="228" t="s">
        <v>797</v>
      </c>
      <c r="B59" s="230" t="s">
        <v>114</v>
      </c>
      <c r="C59" s="2"/>
    </row>
    <row r="60" spans="1:3" ht="15">
      <c r="A60" s="245" t="s">
        <v>800</v>
      </c>
      <c r="B60" s="234" t="s">
        <v>114</v>
      </c>
      <c r="C60" s="2">
        <f>SUM(C50:C59)</f>
        <v>14460</v>
      </c>
    </row>
    <row r="61" spans="1:3" ht="15">
      <c r="A61" s="228" t="s">
        <v>777</v>
      </c>
      <c r="B61" s="229" t="s">
        <v>142</v>
      </c>
      <c r="C61" s="2"/>
    </row>
    <row r="62" spans="1:3" ht="15">
      <c r="A62" s="228" t="s">
        <v>778</v>
      </c>
      <c r="B62" s="229" t="s">
        <v>142</v>
      </c>
      <c r="C62" s="2"/>
    </row>
    <row r="63" spans="1:3" ht="15">
      <c r="A63" s="228" t="s">
        <v>779</v>
      </c>
      <c r="B63" s="229" t="s">
        <v>142</v>
      </c>
      <c r="C63" s="2"/>
    </row>
    <row r="64" spans="1:3" ht="15">
      <c r="A64" s="228" t="s">
        <v>780</v>
      </c>
      <c r="B64" s="229" t="s">
        <v>142</v>
      </c>
      <c r="C64" s="2"/>
    </row>
    <row r="65" spans="1:3" ht="15">
      <c r="A65" s="228" t="s">
        <v>781</v>
      </c>
      <c r="B65" s="229" t="s">
        <v>142</v>
      </c>
      <c r="C65" s="2"/>
    </row>
    <row r="66" spans="1:3" ht="15">
      <c r="A66" s="228" t="s">
        <v>782</v>
      </c>
      <c r="B66" s="229" t="s">
        <v>142</v>
      </c>
      <c r="C66" s="2"/>
    </row>
    <row r="67" spans="1:3" ht="15">
      <c r="A67" s="228" t="s">
        <v>783</v>
      </c>
      <c r="B67" s="229" t="s">
        <v>142</v>
      </c>
      <c r="C67" s="2"/>
    </row>
    <row r="68" spans="1:3" ht="15">
      <c r="A68" s="228" t="s">
        <v>784</v>
      </c>
      <c r="B68" s="229" t="s">
        <v>142</v>
      </c>
      <c r="C68" s="2"/>
    </row>
    <row r="69" spans="1:3" ht="15">
      <c r="A69" s="228" t="s">
        <v>785</v>
      </c>
      <c r="B69" s="229" t="s">
        <v>142</v>
      </c>
      <c r="C69" s="2"/>
    </row>
    <row r="70" spans="1:3" ht="15">
      <c r="A70" s="228" t="s">
        <v>786</v>
      </c>
      <c r="B70" s="229" t="s">
        <v>142</v>
      </c>
      <c r="C70" s="2"/>
    </row>
    <row r="71" spans="1:3" ht="25.5">
      <c r="A71" s="269" t="s">
        <v>801</v>
      </c>
      <c r="B71" s="234" t="s">
        <v>142</v>
      </c>
      <c r="C71" s="2"/>
    </row>
    <row r="72" spans="1:3" ht="15">
      <c r="A72" s="228" t="s">
        <v>777</v>
      </c>
      <c r="B72" s="229" t="s">
        <v>143</v>
      </c>
      <c r="C72" s="2"/>
    </row>
    <row r="73" spans="1:3" ht="15">
      <c r="A73" s="228" t="s">
        <v>778</v>
      </c>
      <c r="B73" s="229" t="s">
        <v>143</v>
      </c>
      <c r="C73" s="2"/>
    </row>
    <row r="74" spans="1:3" ht="15">
      <c r="A74" s="228" t="s">
        <v>779</v>
      </c>
      <c r="B74" s="229" t="s">
        <v>143</v>
      </c>
      <c r="C74" s="2"/>
    </row>
    <row r="75" spans="1:3" ht="15">
      <c r="A75" s="228" t="s">
        <v>780</v>
      </c>
      <c r="B75" s="229" t="s">
        <v>143</v>
      </c>
      <c r="C75" s="2"/>
    </row>
    <row r="76" spans="1:3" ht="15">
      <c r="A76" s="228" t="s">
        <v>781</v>
      </c>
      <c r="B76" s="229" t="s">
        <v>143</v>
      </c>
      <c r="C76" s="2"/>
    </row>
    <row r="77" spans="1:3" ht="15">
      <c r="A77" s="228" t="s">
        <v>782</v>
      </c>
      <c r="B77" s="229" t="s">
        <v>143</v>
      </c>
      <c r="C77" s="2"/>
    </row>
    <row r="78" spans="1:3" ht="15">
      <c r="A78" s="228" t="s">
        <v>783</v>
      </c>
      <c r="B78" s="229" t="s">
        <v>143</v>
      </c>
      <c r="C78" s="2"/>
    </row>
    <row r="79" spans="1:3" ht="15">
      <c r="A79" s="228" t="s">
        <v>784</v>
      </c>
      <c r="B79" s="229" t="s">
        <v>143</v>
      </c>
      <c r="C79" s="2"/>
    </row>
    <row r="80" spans="1:3" ht="15">
      <c r="A80" s="228" t="s">
        <v>785</v>
      </c>
      <c r="B80" s="229" t="s">
        <v>143</v>
      </c>
      <c r="C80" s="2"/>
    </row>
    <row r="81" spans="1:3" ht="15">
      <c r="A81" s="228" t="s">
        <v>786</v>
      </c>
      <c r="B81" s="229" t="s">
        <v>143</v>
      </c>
      <c r="C81" s="2"/>
    </row>
    <row r="82" spans="1:3" ht="25.5">
      <c r="A82" s="269" t="s">
        <v>802</v>
      </c>
      <c r="B82" s="234" t="s">
        <v>143</v>
      </c>
      <c r="C82" s="2"/>
    </row>
    <row r="83" spans="1:3" ht="15">
      <c r="A83" s="228" t="s">
        <v>777</v>
      </c>
      <c r="B83" s="229" t="s">
        <v>144</v>
      </c>
      <c r="C83" s="2"/>
    </row>
    <row r="84" spans="1:3" ht="15">
      <c r="A84" s="228" t="s">
        <v>778</v>
      </c>
      <c r="B84" s="229" t="s">
        <v>144</v>
      </c>
      <c r="C84" s="2"/>
    </row>
    <row r="85" spans="1:3" ht="15">
      <c r="A85" s="228" t="s">
        <v>779</v>
      </c>
      <c r="B85" s="229" t="s">
        <v>144</v>
      </c>
      <c r="C85" s="2"/>
    </row>
    <row r="86" spans="1:3" ht="15">
      <c r="A86" s="228" t="s">
        <v>780</v>
      </c>
      <c r="B86" s="229" t="s">
        <v>144</v>
      </c>
      <c r="C86" s="2"/>
    </row>
    <row r="87" spans="1:3" ht="15">
      <c r="A87" s="228" t="s">
        <v>781</v>
      </c>
      <c r="B87" s="229" t="s">
        <v>144</v>
      </c>
      <c r="C87" s="2"/>
    </row>
    <row r="88" spans="1:3" ht="15">
      <c r="A88" s="228" t="s">
        <v>782</v>
      </c>
      <c r="B88" s="229" t="s">
        <v>144</v>
      </c>
      <c r="C88" s="2"/>
    </row>
    <row r="89" spans="1:3" ht="15">
      <c r="A89" s="228" t="s">
        <v>783</v>
      </c>
      <c r="B89" s="229" t="s">
        <v>144</v>
      </c>
      <c r="C89" s="2"/>
    </row>
    <row r="90" spans="1:3" ht="15">
      <c r="A90" s="228" t="s">
        <v>784</v>
      </c>
      <c r="B90" s="229" t="s">
        <v>144</v>
      </c>
      <c r="C90" s="2"/>
    </row>
    <row r="91" spans="1:3" ht="15">
      <c r="A91" s="228" t="s">
        <v>785</v>
      </c>
      <c r="B91" s="229" t="s">
        <v>144</v>
      </c>
      <c r="C91" s="2"/>
    </row>
    <row r="92" spans="1:3" ht="15">
      <c r="A92" s="228" t="s">
        <v>786</v>
      </c>
      <c r="B92" s="229" t="s">
        <v>144</v>
      </c>
      <c r="C92" s="2"/>
    </row>
    <row r="93" spans="1:3" ht="15">
      <c r="A93" s="269" t="s">
        <v>803</v>
      </c>
      <c r="B93" s="234" t="s">
        <v>144</v>
      </c>
      <c r="C93" s="2"/>
    </row>
    <row r="94" spans="1:3" ht="15">
      <c r="A94" s="228" t="s">
        <v>788</v>
      </c>
      <c r="B94" s="230" t="s">
        <v>146</v>
      </c>
      <c r="C94" s="2"/>
    </row>
    <row r="95" spans="1:3" ht="15">
      <c r="A95" s="228" t="s">
        <v>789</v>
      </c>
      <c r="B95" s="229" t="s">
        <v>146</v>
      </c>
      <c r="C95" s="2"/>
    </row>
    <row r="96" spans="1:3" ht="15">
      <c r="A96" s="228" t="s">
        <v>790</v>
      </c>
      <c r="B96" s="230" t="s">
        <v>146</v>
      </c>
      <c r="C96" s="2"/>
    </row>
    <row r="97" spans="1:3" ht="15">
      <c r="A97" s="230" t="s">
        <v>791</v>
      </c>
      <c r="B97" s="229" t="s">
        <v>146</v>
      </c>
      <c r="C97" s="2"/>
    </row>
    <row r="98" spans="1:3" ht="15">
      <c r="A98" s="230" t="s">
        <v>792</v>
      </c>
      <c r="B98" s="230" t="s">
        <v>146</v>
      </c>
      <c r="C98" s="2"/>
    </row>
    <row r="99" spans="1:3" ht="15">
      <c r="A99" s="230" t="s">
        <v>793</v>
      </c>
      <c r="B99" s="229" t="s">
        <v>146</v>
      </c>
      <c r="C99" s="2"/>
    </row>
    <row r="100" spans="1:3" ht="15">
      <c r="A100" s="228" t="s">
        <v>794</v>
      </c>
      <c r="B100" s="230" t="s">
        <v>146</v>
      </c>
      <c r="C100" s="2"/>
    </row>
    <row r="101" spans="1:3" ht="15">
      <c r="A101" s="228" t="s">
        <v>799</v>
      </c>
      <c r="B101" s="229" t="s">
        <v>146</v>
      </c>
      <c r="C101" s="2"/>
    </row>
    <row r="102" spans="1:3" ht="15">
      <c r="A102" s="228" t="s">
        <v>796</v>
      </c>
      <c r="B102" s="230" t="s">
        <v>146</v>
      </c>
      <c r="C102" s="2"/>
    </row>
    <row r="103" spans="1:3" ht="15">
      <c r="A103" s="228" t="s">
        <v>797</v>
      </c>
      <c r="B103" s="229" t="s">
        <v>146</v>
      </c>
      <c r="C103" s="2"/>
    </row>
    <row r="104" spans="1:3" ht="25.5">
      <c r="A104" s="269" t="s">
        <v>804</v>
      </c>
      <c r="B104" s="234" t="s">
        <v>146</v>
      </c>
      <c r="C104" s="2"/>
    </row>
    <row r="105" spans="1:3" ht="15">
      <c r="A105" s="228" t="s">
        <v>788</v>
      </c>
      <c r="B105" s="230" t="s">
        <v>149</v>
      </c>
      <c r="C105" s="2"/>
    </row>
    <row r="106" spans="1:3" ht="15">
      <c r="A106" s="228" t="s">
        <v>789</v>
      </c>
      <c r="B106" s="230" t="s">
        <v>149</v>
      </c>
      <c r="C106" s="2"/>
    </row>
    <row r="107" spans="1:3" ht="15">
      <c r="A107" s="228" t="s">
        <v>790</v>
      </c>
      <c r="B107" s="230" t="s">
        <v>149</v>
      </c>
      <c r="C107" s="2"/>
    </row>
    <row r="108" spans="1:3" ht="15">
      <c r="A108" s="230" t="s">
        <v>791</v>
      </c>
      <c r="B108" s="230" t="s">
        <v>149</v>
      </c>
      <c r="C108" s="2"/>
    </row>
    <row r="109" spans="1:3" ht="15">
      <c r="A109" s="230" t="s">
        <v>792</v>
      </c>
      <c r="B109" s="230" t="s">
        <v>149</v>
      </c>
      <c r="C109" s="2"/>
    </row>
    <row r="110" spans="1:3" ht="15">
      <c r="A110" s="230" t="s">
        <v>793</v>
      </c>
      <c r="B110" s="230" t="s">
        <v>149</v>
      </c>
      <c r="C110" s="2"/>
    </row>
    <row r="111" spans="1:3" ht="15">
      <c r="A111" s="228" t="s">
        <v>794</v>
      </c>
      <c r="B111" s="230" t="s">
        <v>149</v>
      </c>
      <c r="C111" s="2"/>
    </row>
    <row r="112" spans="1:3" ht="15">
      <c r="A112" s="228" t="s">
        <v>799</v>
      </c>
      <c r="B112" s="230" t="s">
        <v>149</v>
      </c>
      <c r="C112" s="2"/>
    </row>
    <row r="113" spans="1:3" ht="15">
      <c r="A113" s="228" t="s">
        <v>796</v>
      </c>
      <c r="B113" s="230" t="s">
        <v>149</v>
      </c>
      <c r="C113" s="2"/>
    </row>
    <row r="114" spans="1:3" ht="15">
      <c r="A114" s="228" t="s">
        <v>797</v>
      </c>
      <c r="B114" s="230" t="s">
        <v>149</v>
      </c>
      <c r="C114" s="2"/>
    </row>
    <row r="115" spans="1:3" ht="15">
      <c r="A115" s="245" t="s">
        <v>345</v>
      </c>
      <c r="B115" s="234" t="s">
        <v>149</v>
      </c>
      <c r="C115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G48"/>
  <sheetViews>
    <sheetView zoomScale="110" zoomScaleNormal="110" workbookViewId="0" topLeftCell="A13">
      <selection activeCell="F4" sqref="F4"/>
    </sheetView>
  </sheetViews>
  <sheetFormatPr defaultColWidth="9.140625" defaultRowHeight="15"/>
  <cols>
    <col min="1" max="1" width="56.28125" style="109" customWidth="1"/>
    <col min="2" max="2" width="14.7109375" style="109" customWidth="1"/>
    <col min="3" max="3" width="21.7109375" style="94" customWidth="1"/>
    <col min="4" max="4" width="14.28125" style="94" hidden="1" customWidth="1"/>
    <col min="5" max="5" width="12.421875" style="94" hidden="1" customWidth="1"/>
    <col min="6" max="6" width="20.140625" style="94" customWidth="1"/>
    <col min="7" max="7" width="11.8515625" style="94" customWidth="1"/>
    <col min="8" max="8" width="12.28125" style="94" customWidth="1"/>
    <col min="9" max="16384" width="9.140625" style="94" customWidth="1"/>
  </cols>
  <sheetData>
    <row r="1" spans="1:7" ht="24.75" customHeight="1">
      <c r="A1" s="414" t="s">
        <v>520</v>
      </c>
      <c r="B1" s="414"/>
      <c r="C1" s="414"/>
      <c r="D1" s="414"/>
      <c r="E1" s="414"/>
      <c r="F1" s="414"/>
      <c r="G1" s="93"/>
    </row>
    <row r="2" spans="1:7" ht="24.75" customHeight="1">
      <c r="A2" s="415" t="s">
        <v>626</v>
      </c>
      <c r="B2" s="415"/>
      <c r="C2" s="415"/>
      <c r="D2" s="415"/>
      <c r="E2" s="415"/>
      <c r="F2" s="415"/>
      <c r="G2" s="95"/>
    </row>
    <row r="3" spans="1:6" ht="24.75" customHeight="1">
      <c r="A3" s="95"/>
      <c r="B3" s="95"/>
      <c r="C3" s="95"/>
      <c r="D3" s="95"/>
      <c r="E3" s="95"/>
      <c r="F3" s="216" t="s">
        <v>807</v>
      </c>
    </row>
    <row r="4" spans="1:5" ht="23.25" customHeight="1" thickBot="1">
      <c r="A4" s="96"/>
      <c r="B4" s="96"/>
      <c r="C4" s="413" t="s">
        <v>521</v>
      </c>
      <c r="D4" s="413"/>
      <c r="E4" s="413"/>
    </row>
    <row r="5" spans="1:6" s="98" customFormat="1" ht="48.75" customHeight="1" thickBot="1">
      <c r="A5" s="177" t="s">
        <v>446</v>
      </c>
      <c r="B5" s="178" t="s">
        <v>627</v>
      </c>
      <c r="C5" s="97" t="s">
        <v>628</v>
      </c>
      <c r="D5" s="97" t="s">
        <v>522</v>
      </c>
      <c r="E5" s="97" t="s">
        <v>523</v>
      </c>
      <c r="F5" s="97" t="s">
        <v>3</v>
      </c>
    </row>
    <row r="6" spans="1:6" s="101" customFormat="1" ht="15" customHeight="1" thickBot="1">
      <c r="A6" s="179">
        <v>1</v>
      </c>
      <c r="B6" s="180"/>
      <c r="C6" s="181">
        <v>2</v>
      </c>
      <c r="D6" s="99">
        <v>3</v>
      </c>
      <c r="E6" s="100">
        <v>4</v>
      </c>
      <c r="F6" s="182">
        <v>3</v>
      </c>
    </row>
    <row r="7" spans="1:6" ht="18" customHeight="1">
      <c r="A7" s="183" t="s">
        <v>524</v>
      </c>
      <c r="B7" s="184"/>
      <c r="C7" s="185"/>
      <c r="D7" s="185">
        <f>D8+D9+D10+D11+D13+D12+D15</f>
        <v>541</v>
      </c>
      <c r="E7" s="186">
        <f>E8+E9+E10+E11+E13+E12+E15</f>
        <v>0</v>
      </c>
      <c r="F7" s="185">
        <f>SUM(C8:C15)</f>
        <v>1760</v>
      </c>
    </row>
    <row r="8" spans="1:6" ht="18" customHeight="1">
      <c r="A8" s="187" t="s">
        <v>525</v>
      </c>
      <c r="B8" s="188"/>
      <c r="C8" s="189">
        <v>400</v>
      </c>
      <c r="D8" s="102">
        <v>198</v>
      </c>
      <c r="E8" s="190"/>
      <c r="F8" s="191"/>
    </row>
    <row r="9" spans="1:6" ht="18" customHeight="1">
      <c r="A9" s="187" t="s">
        <v>526</v>
      </c>
      <c r="B9" s="188"/>
      <c r="C9" s="192">
        <v>400</v>
      </c>
      <c r="D9" s="102">
        <v>211</v>
      </c>
      <c r="E9" s="190"/>
      <c r="F9" s="191"/>
    </row>
    <row r="10" spans="1:6" ht="18" customHeight="1">
      <c r="A10" s="187" t="s">
        <v>527</v>
      </c>
      <c r="B10" s="188"/>
      <c r="C10" s="192">
        <v>300</v>
      </c>
      <c r="D10" s="102">
        <v>48</v>
      </c>
      <c r="E10" s="190"/>
      <c r="F10" s="193"/>
    </row>
    <row r="11" spans="1:6" ht="18" customHeight="1">
      <c r="A11" s="187" t="s">
        <v>805</v>
      </c>
      <c r="B11" s="188"/>
      <c r="C11" s="192">
        <v>100</v>
      </c>
      <c r="D11" s="102">
        <v>31</v>
      </c>
      <c r="E11" s="190"/>
      <c r="F11" s="191"/>
    </row>
    <row r="12" spans="1:6" ht="18" customHeight="1">
      <c r="A12" s="187" t="s">
        <v>528</v>
      </c>
      <c r="B12" s="188"/>
      <c r="C12" s="192">
        <v>400</v>
      </c>
      <c r="D12" s="102">
        <v>33</v>
      </c>
      <c r="E12" s="190"/>
      <c r="F12" s="191"/>
    </row>
    <row r="13" spans="1:6" ht="18" customHeight="1">
      <c r="A13" s="194" t="s">
        <v>529</v>
      </c>
      <c r="B13" s="195"/>
      <c r="C13" s="192">
        <v>25</v>
      </c>
      <c r="D13" s="102">
        <v>20</v>
      </c>
      <c r="E13" s="190"/>
      <c r="F13" s="191"/>
    </row>
    <row r="14" spans="1:6" ht="18" customHeight="1">
      <c r="A14" s="194" t="s">
        <v>629</v>
      </c>
      <c r="B14" s="195"/>
      <c r="C14" s="192">
        <v>50</v>
      </c>
      <c r="D14" s="102"/>
      <c r="E14" s="190"/>
      <c r="F14" s="191"/>
    </row>
    <row r="15" spans="1:6" ht="18" customHeight="1">
      <c r="A15" s="194" t="s">
        <v>530</v>
      </c>
      <c r="B15" s="195"/>
      <c r="C15" s="192">
        <v>85</v>
      </c>
      <c r="D15" s="102"/>
      <c r="E15" s="190"/>
      <c r="F15" s="191"/>
    </row>
    <row r="16" spans="1:6" s="103" customFormat="1" ht="18" customHeight="1">
      <c r="A16" s="183" t="s">
        <v>531</v>
      </c>
      <c r="B16" s="184"/>
      <c r="C16" s="185"/>
      <c r="D16" s="185" t="e">
        <f>SUM(D18:D25)</f>
        <v>#REF!</v>
      </c>
      <c r="E16" s="186">
        <f>SUM(E18:E25)</f>
        <v>0</v>
      </c>
      <c r="F16" s="185">
        <f>F17+F33</f>
        <v>14460</v>
      </c>
    </row>
    <row r="17" spans="1:6" s="103" customFormat="1" ht="18" customHeight="1">
      <c r="A17" s="183" t="s">
        <v>643</v>
      </c>
      <c r="B17" s="184"/>
      <c r="C17" s="185"/>
      <c r="D17" s="186"/>
      <c r="E17" s="186"/>
      <c r="F17" s="185">
        <f>SUM(C18:C33)</f>
        <v>6660</v>
      </c>
    </row>
    <row r="18" spans="1:6" ht="18" customHeight="1">
      <c r="A18" s="194" t="s">
        <v>532</v>
      </c>
      <c r="B18" s="196">
        <v>50</v>
      </c>
      <c r="C18" s="192">
        <v>100</v>
      </c>
      <c r="D18" s="102">
        <v>50</v>
      </c>
      <c r="E18" s="190"/>
      <c r="F18" s="191"/>
    </row>
    <row r="19" spans="1:6" ht="18" customHeight="1">
      <c r="A19" s="194" t="s">
        <v>533</v>
      </c>
      <c r="B19" s="196">
        <v>200</v>
      </c>
      <c r="C19" s="192"/>
      <c r="D19" s="102">
        <v>100</v>
      </c>
      <c r="E19" s="190"/>
      <c r="F19" s="191"/>
    </row>
    <row r="20" spans="1:6" ht="18" customHeight="1">
      <c r="A20" s="194" t="s">
        <v>534</v>
      </c>
      <c r="B20" s="196">
        <v>600</v>
      </c>
      <c r="C20" s="192">
        <v>500</v>
      </c>
      <c r="D20" s="102">
        <v>400</v>
      </c>
      <c r="E20" s="190"/>
      <c r="F20" s="191"/>
    </row>
    <row r="21" spans="1:6" ht="18" customHeight="1">
      <c r="A21" s="194" t="s">
        <v>535</v>
      </c>
      <c r="B21" s="196">
        <v>1200</v>
      </c>
      <c r="C21" s="192">
        <v>1200</v>
      </c>
      <c r="D21" s="102">
        <v>1100</v>
      </c>
      <c r="E21" s="190"/>
      <c r="F21" s="191"/>
    </row>
    <row r="22" spans="1:6" ht="18" customHeight="1">
      <c r="A22" s="194" t="s">
        <v>536</v>
      </c>
      <c r="B22" s="196">
        <v>1300</v>
      </c>
      <c r="C22" s="192">
        <v>1300</v>
      </c>
      <c r="D22" s="104" t="e">
        <f>SUM(#REF!)</f>
        <v>#REF!</v>
      </c>
      <c r="E22" s="190"/>
      <c r="F22" s="191"/>
    </row>
    <row r="23" spans="1:6" ht="18" customHeight="1">
      <c r="A23" s="194" t="s">
        <v>537</v>
      </c>
      <c r="B23" s="196">
        <v>1300</v>
      </c>
      <c r="C23" s="192">
        <v>1300</v>
      </c>
      <c r="D23" s="102">
        <v>1400</v>
      </c>
      <c r="E23" s="190"/>
      <c r="F23" s="191"/>
    </row>
    <row r="24" spans="1:6" ht="18" customHeight="1">
      <c r="A24" s="194" t="s">
        <v>538</v>
      </c>
      <c r="B24" s="196">
        <v>150</v>
      </c>
      <c r="C24" s="192">
        <v>150</v>
      </c>
      <c r="D24" s="102">
        <v>100</v>
      </c>
      <c r="E24" s="190"/>
      <c r="F24" s="191"/>
    </row>
    <row r="25" spans="1:6" ht="18" customHeight="1">
      <c r="A25" s="194" t="s">
        <v>540</v>
      </c>
      <c r="B25" s="196">
        <v>100</v>
      </c>
      <c r="C25" s="192">
        <v>150</v>
      </c>
      <c r="D25" s="102"/>
      <c r="E25" s="190"/>
      <c r="F25" s="191"/>
    </row>
    <row r="26" spans="1:6" ht="18" customHeight="1">
      <c r="A26" s="194" t="s">
        <v>630</v>
      </c>
      <c r="B26" s="196">
        <v>100</v>
      </c>
      <c r="C26" s="192"/>
      <c r="D26" s="102"/>
      <c r="E26" s="190"/>
      <c r="F26" s="191"/>
    </row>
    <row r="27" spans="1:6" ht="18" customHeight="1">
      <c r="A27" s="194" t="s">
        <v>631</v>
      </c>
      <c r="B27" s="196">
        <v>50</v>
      </c>
      <c r="C27" s="192"/>
      <c r="D27" s="102"/>
      <c r="E27" s="190"/>
      <c r="F27" s="191"/>
    </row>
    <row r="28" spans="1:6" ht="18" customHeight="1">
      <c r="A28" s="194" t="s">
        <v>632</v>
      </c>
      <c r="B28" s="196">
        <v>200</v>
      </c>
      <c r="C28" s="192"/>
      <c r="D28" s="102"/>
      <c r="E28" s="190"/>
      <c r="F28" s="191"/>
    </row>
    <row r="29" spans="1:6" ht="18" customHeight="1">
      <c r="A29" s="194" t="s">
        <v>633</v>
      </c>
      <c r="B29" s="195"/>
      <c r="C29" s="192">
        <v>200</v>
      </c>
      <c r="D29" s="102"/>
      <c r="E29" s="190"/>
      <c r="F29" s="191"/>
    </row>
    <row r="30" spans="1:6" ht="18" customHeight="1">
      <c r="A30" s="194" t="s">
        <v>634</v>
      </c>
      <c r="B30" s="195"/>
      <c r="C30" s="192">
        <v>60</v>
      </c>
      <c r="D30" s="102"/>
      <c r="E30" s="190"/>
      <c r="F30" s="191"/>
    </row>
    <row r="31" spans="1:6" ht="18" customHeight="1">
      <c r="A31" s="194" t="s">
        <v>641</v>
      </c>
      <c r="B31" s="195"/>
      <c r="C31" s="192">
        <v>200</v>
      </c>
      <c r="D31" s="102"/>
      <c r="E31" s="190"/>
      <c r="F31" s="191"/>
    </row>
    <row r="32" spans="1:6" ht="18" customHeight="1">
      <c r="A32" s="194" t="s">
        <v>635</v>
      </c>
      <c r="B32" s="195"/>
      <c r="C32" s="192">
        <v>1500</v>
      </c>
      <c r="D32" s="102"/>
      <c r="E32" s="190"/>
      <c r="F32" s="191"/>
    </row>
    <row r="33" spans="1:6" ht="18" customHeight="1">
      <c r="A33" s="219" t="s">
        <v>642</v>
      </c>
      <c r="B33" s="195"/>
      <c r="C33" s="192"/>
      <c r="D33" s="102"/>
      <c r="E33" s="190"/>
      <c r="F33" s="218">
        <v>7800</v>
      </c>
    </row>
    <row r="34" spans="1:6" ht="18" customHeight="1">
      <c r="A34" s="194" t="s">
        <v>539</v>
      </c>
      <c r="B34" s="195"/>
      <c r="C34" s="197">
        <v>2800</v>
      </c>
      <c r="D34" s="102"/>
      <c r="E34" s="190"/>
      <c r="F34" s="191"/>
    </row>
    <row r="35" spans="1:6" ht="18" customHeight="1">
      <c r="A35" s="194" t="s">
        <v>636</v>
      </c>
      <c r="B35" s="195"/>
      <c r="C35" s="197">
        <v>5000</v>
      </c>
      <c r="D35" s="102"/>
      <c r="E35" s="190"/>
      <c r="F35" s="191"/>
    </row>
    <row r="36" spans="1:6" ht="18" customHeight="1">
      <c r="A36" s="183" t="s">
        <v>637</v>
      </c>
      <c r="B36" s="195"/>
      <c r="C36" s="185"/>
      <c r="D36" s="185"/>
      <c r="E36" s="186"/>
      <c r="F36" s="185">
        <f>SUM(F38+F37)</f>
        <v>3500</v>
      </c>
    </row>
    <row r="37" spans="1:6" ht="18" customHeight="1">
      <c r="A37" s="198" t="s">
        <v>638</v>
      </c>
      <c r="B37" s="195"/>
      <c r="C37" s="192"/>
      <c r="D37" s="102"/>
      <c r="E37" s="190"/>
      <c r="F37" s="191">
        <v>1500</v>
      </c>
    </row>
    <row r="38" spans="1:6" ht="18" customHeight="1">
      <c r="A38" s="198" t="s">
        <v>639</v>
      </c>
      <c r="B38" s="195"/>
      <c r="C38" s="192"/>
      <c r="D38" s="102"/>
      <c r="E38" s="190"/>
      <c r="F38" s="191">
        <v>2000</v>
      </c>
    </row>
    <row r="39" spans="1:6" ht="18" customHeight="1">
      <c r="A39" s="198"/>
      <c r="B39" s="195"/>
      <c r="C39" s="192"/>
      <c r="D39" s="102"/>
      <c r="E39" s="190"/>
      <c r="F39" s="191"/>
    </row>
    <row r="40" spans="1:6" ht="18" customHeight="1">
      <c r="A40" s="183" t="s">
        <v>541</v>
      </c>
      <c r="B40" s="184"/>
      <c r="C40" s="185"/>
      <c r="D40" s="185">
        <v>5334</v>
      </c>
      <c r="E40" s="186">
        <v>5334</v>
      </c>
      <c r="F40" s="185">
        <v>5000</v>
      </c>
    </row>
    <row r="41" spans="1:6" ht="18" customHeight="1">
      <c r="A41" s="199" t="s">
        <v>542</v>
      </c>
      <c r="B41" s="200"/>
      <c r="C41" s="201"/>
      <c r="D41" s="105"/>
      <c r="E41" s="202"/>
      <c r="F41" s="191">
        <v>5000</v>
      </c>
    </row>
    <row r="42" spans="1:6" ht="24.75" customHeight="1">
      <c r="A42" s="203" t="s">
        <v>640</v>
      </c>
      <c r="B42" s="204"/>
      <c r="C42" s="201">
        <v>1600</v>
      </c>
      <c r="D42" s="106">
        <v>80</v>
      </c>
      <c r="E42" s="190"/>
      <c r="F42" s="191"/>
    </row>
    <row r="43" spans="1:6" ht="18" customHeight="1">
      <c r="A43" s="203" t="s">
        <v>543</v>
      </c>
      <c r="B43" s="204"/>
      <c r="C43" s="201">
        <v>1700</v>
      </c>
      <c r="D43" s="107">
        <v>64</v>
      </c>
      <c r="E43" s="190"/>
      <c r="F43" s="191"/>
    </row>
    <row r="44" spans="1:6" ht="18" customHeight="1">
      <c r="A44" s="203" t="s">
        <v>544</v>
      </c>
      <c r="B44" s="204"/>
      <c r="C44" s="201">
        <v>1600</v>
      </c>
      <c r="D44" s="107">
        <v>920</v>
      </c>
      <c r="E44" s="190"/>
      <c r="F44" s="191"/>
    </row>
    <row r="45" spans="1:6" ht="18" customHeight="1">
      <c r="A45" s="203"/>
      <c r="B45" s="204"/>
      <c r="C45" s="201"/>
      <c r="D45" s="107">
        <v>649</v>
      </c>
      <c r="E45" s="190"/>
      <c r="F45" s="191"/>
    </row>
    <row r="46" spans="1:6" ht="18" customHeight="1">
      <c r="A46" s="205"/>
      <c r="B46" s="206"/>
      <c r="C46" s="207"/>
      <c r="D46" s="108"/>
      <c r="E46" s="208"/>
      <c r="F46" s="191"/>
    </row>
    <row r="48" ht="15.75">
      <c r="C48" s="110"/>
    </row>
  </sheetData>
  <sheetProtection/>
  <mergeCells count="3">
    <mergeCell ref="C4:E4"/>
    <mergeCell ref="A1:F1"/>
    <mergeCell ref="A2:F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31">
      <selection activeCell="E5" sqref="E5"/>
    </sheetView>
  </sheetViews>
  <sheetFormatPr defaultColWidth="9.140625" defaultRowHeight="15"/>
  <cols>
    <col min="1" max="1" width="82.57421875" style="0" customWidth="1"/>
    <col min="3" max="3" width="22.00390625" style="0" customWidth="1"/>
    <col min="4" max="4" width="16.28125" style="0" customWidth="1"/>
  </cols>
  <sheetData>
    <row r="1" spans="1:3" s="247" customFormat="1" ht="27" customHeight="1">
      <c r="A1" s="249" t="s">
        <v>651</v>
      </c>
      <c r="B1" s="248"/>
      <c r="C1" s="248"/>
    </row>
    <row r="2" spans="1:3" ht="25.5" customHeight="1">
      <c r="A2" s="403" t="s">
        <v>808</v>
      </c>
      <c r="B2" s="404"/>
      <c r="C2" s="404"/>
    </row>
    <row r="3" spans="1:3" ht="15.75" customHeight="1">
      <c r="A3" s="223"/>
      <c r="B3" s="260"/>
      <c r="C3" s="260"/>
    </row>
    <row r="4" spans="1:4" ht="21" customHeight="1">
      <c r="A4" s="236" t="s">
        <v>647</v>
      </c>
      <c r="D4" s="121" t="s">
        <v>809</v>
      </c>
    </row>
    <row r="5" spans="1:4" ht="25.5">
      <c r="A5" s="280" t="s">
        <v>446</v>
      </c>
      <c r="B5" s="225" t="s">
        <v>15</v>
      </c>
      <c r="C5" s="294" t="s">
        <v>448</v>
      </c>
      <c r="D5" s="174" t="s">
        <v>739</v>
      </c>
    </row>
    <row r="6" spans="1:4" ht="15">
      <c r="A6" s="228" t="s">
        <v>810</v>
      </c>
      <c r="B6" s="229" t="s">
        <v>203</v>
      </c>
      <c r="C6" s="2"/>
      <c r="D6" s="2"/>
    </row>
    <row r="7" spans="1:4" ht="15">
      <c r="A7" s="228" t="s">
        <v>811</v>
      </c>
      <c r="B7" s="229" t="s">
        <v>203</v>
      </c>
      <c r="C7" s="2"/>
      <c r="D7" s="2"/>
    </row>
    <row r="8" spans="1:4" ht="30">
      <c r="A8" s="228" t="s">
        <v>812</v>
      </c>
      <c r="B8" s="229" t="s">
        <v>203</v>
      </c>
      <c r="C8" s="2"/>
      <c r="D8" s="2"/>
    </row>
    <row r="9" spans="1:4" ht="15">
      <c r="A9" s="228" t="s">
        <v>813</v>
      </c>
      <c r="B9" s="229" t="s">
        <v>203</v>
      </c>
      <c r="C9" s="2"/>
      <c r="D9" s="2"/>
    </row>
    <row r="10" spans="1:4" ht="15">
      <c r="A10" s="228" t="s">
        <v>814</v>
      </c>
      <c r="B10" s="229" t="s">
        <v>203</v>
      </c>
      <c r="C10" s="2"/>
      <c r="D10" s="2"/>
    </row>
    <row r="11" spans="1:4" ht="15">
      <c r="A11" s="228" t="s">
        <v>815</v>
      </c>
      <c r="B11" s="229" t="s">
        <v>203</v>
      </c>
      <c r="C11" s="2"/>
      <c r="D11" s="2"/>
    </row>
    <row r="12" spans="1:4" ht="15">
      <c r="A12" s="228" t="s">
        <v>816</v>
      </c>
      <c r="B12" s="229" t="s">
        <v>203</v>
      </c>
      <c r="C12" s="2"/>
      <c r="D12" s="2"/>
    </row>
    <row r="13" spans="1:4" ht="15">
      <c r="A13" s="228" t="s">
        <v>817</v>
      </c>
      <c r="B13" s="229" t="s">
        <v>203</v>
      </c>
      <c r="C13" s="2"/>
      <c r="D13" s="2"/>
    </row>
    <row r="14" spans="1:4" ht="15">
      <c r="A14" s="228" t="s">
        <v>818</v>
      </c>
      <c r="B14" s="229" t="s">
        <v>203</v>
      </c>
      <c r="C14" s="2"/>
      <c r="D14" s="2"/>
    </row>
    <row r="15" spans="1:4" ht="15">
      <c r="A15" s="228" t="s">
        <v>819</v>
      </c>
      <c r="B15" s="229" t="s">
        <v>203</v>
      </c>
      <c r="C15" s="2"/>
      <c r="D15" s="2"/>
    </row>
    <row r="16" spans="1:4" ht="25.5">
      <c r="A16" s="270" t="s">
        <v>355</v>
      </c>
      <c r="B16" s="234" t="s">
        <v>203</v>
      </c>
      <c r="C16" s="2"/>
      <c r="D16" s="2"/>
    </row>
    <row r="17" spans="1:4" ht="15">
      <c r="A17" s="228" t="s">
        <v>810</v>
      </c>
      <c r="B17" s="229" t="s">
        <v>204</v>
      </c>
      <c r="C17" s="2"/>
      <c r="D17" s="2"/>
    </row>
    <row r="18" spans="1:4" ht="15">
      <c r="A18" s="228" t="s">
        <v>811</v>
      </c>
      <c r="B18" s="229" t="s">
        <v>204</v>
      </c>
      <c r="C18" s="2"/>
      <c r="D18" s="2"/>
    </row>
    <row r="19" spans="1:4" ht="30">
      <c r="A19" s="228" t="s">
        <v>812</v>
      </c>
      <c r="B19" s="229" t="s">
        <v>204</v>
      </c>
      <c r="C19" s="2"/>
      <c r="D19" s="2"/>
    </row>
    <row r="20" spans="1:4" ht="15">
      <c r="A20" s="228" t="s">
        <v>813</v>
      </c>
      <c r="B20" s="229" t="s">
        <v>204</v>
      </c>
      <c r="C20" s="2"/>
      <c r="D20" s="2"/>
    </row>
    <row r="21" spans="1:4" ht="15">
      <c r="A21" s="228" t="s">
        <v>814</v>
      </c>
      <c r="B21" s="229" t="s">
        <v>204</v>
      </c>
      <c r="C21" s="2"/>
      <c r="D21" s="2"/>
    </row>
    <row r="22" spans="1:4" ht="15">
      <c r="A22" s="228" t="s">
        <v>815</v>
      </c>
      <c r="B22" s="229" t="s">
        <v>204</v>
      </c>
      <c r="C22" s="2"/>
      <c r="D22" s="2"/>
    </row>
    <row r="23" spans="1:4" ht="15">
      <c r="A23" s="228" t="s">
        <v>816</v>
      </c>
      <c r="B23" s="229" t="s">
        <v>204</v>
      </c>
      <c r="C23" s="2"/>
      <c r="D23" s="2"/>
    </row>
    <row r="24" spans="1:4" ht="15">
      <c r="A24" s="228" t="s">
        <v>817</v>
      </c>
      <c r="B24" s="229" t="s">
        <v>204</v>
      </c>
      <c r="C24" s="2"/>
      <c r="D24" s="2"/>
    </row>
    <row r="25" spans="1:4" ht="15">
      <c r="A25" s="228" t="s">
        <v>818</v>
      </c>
      <c r="B25" s="229" t="s">
        <v>204</v>
      </c>
      <c r="C25" s="2"/>
      <c r="D25" s="2"/>
    </row>
    <row r="26" spans="1:4" ht="15">
      <c r="A26" s="228" t="s">
        <v>819</v>
      </c>
      <c r="B26" s="229" t="s">
        <v>204</v>
      </c>
      <c r="C26" s="2"/>
      <c r="D26" s="2"/>
    </row>
    <row r="27" spans="1:4" ht="25.5">
      <c r="A27" s="270" t="s">
        <v>820</v>
      </c>
      <c r="B27" s="234" t="s">
        <v>204</v>
      </c>
      <c r="C27" s="2"/>
      <c r="D27" s="2"/>
    </row>
    <row r="28" spans="1:4" ht="15">
      <c r="A28" s="228" t="s">
        <v>810</v>
      </c>
      <c r="B28" s="229" t="s">
        <v>205</v>
      </c>
      <c r="C28" s="2"/>
      <c r="D28" s="2"/>
    </row>
    <row r="29" spans="1:4" ht="15">
      <c r="A29" s="228" t="s">
        <v>811</v>
      </c>
      <c r="B29" s="229" t="s">
        <v>205</v>
      </c>
      <c r="C29" s="2"/>
      <c r="D29" s="2"/>
    </row>
    <row r="30" spans="1:4" ht="30">
      <c r="A30" s="228" t="s">
        <v>812</v>
      </c>
      <c r="B30" s="229" t="s">
        <v>205</v>
      </c>
      <c r="C30" s="2"/>
      <c r="D30" s="2"/>
    </row>
    <row r="31" spans="1:4" ht="15">
      <c r="A31" s="228" t="s">
        <v>813</v>
      </c>
      <c r="B31" s="229" t="s">
        <v>205</v>
      </c>
      <c r="C31" s="2"/>
      <c r="D31" s="2"/>
    </row>
    <row r="32" spans="1:4" ht="15">
      <c r="A32" s="228" t="s">
        <v>814</v>
      </c>
      <c r="B32" s="229" t="s">
        <v>205</v>
      </c>
      <c r="C32" s="2"/>
      <c r="D32" s="2"/>
    </row>
    <row r="33" spans="1:4" ht="15">
      <c r="A33" s="228" t="s">
        <v>815</v>
      </c>
      <c r="B33" s="229" t="s">
        <v>205</v>
      </c>
      <c r="C33" s="2"/>
      <c r="D33" s="2"/>
    </row>
    <row r="34" spans="1:4" ht="15">
      <c r="A34" s="228" t="s">
        <v>816</v>
      </c>
      <c r="B34" s="229" t="s">
        <v>205</v>
      </c>
      <c r="C34" s="2">
        <v>6373</v>
      </c>
      <c r="D34" s="2">
        <v>8846</v>
      </c>
    </row>
    <row r="35" spans="1:4" ht="15">
      <c r="A35" s="228" t="s">
        <v>817</v>
      </c>
      <c r="B35" s="229" t="s">
        <v>205</v>
      </c>
      <c r="C35" s="2"/>
      <c r="D35" s="2"/>
    </row>
    <row r="36" spans="1:4" ht="15">
      <c r="A36" s="228" t="s">
        <v>818</v>
      </c>
      <c r="B36" s="229" t="s">
        <v>205</v>
      </c>
      <c r="C36" s="2"/>
      <c r="D36" s="2"/>
    </row>
    <row r="37" spans="1:4" ht="15">
      <c r="A37" s="228" t="s">
        <v>819</v>
      </c>
      <c r="B37" s="229" t="s">
        <v>205</v>
      </c>
      <c r="C37" s="2"/>
      <c r="D37" s="2"/>
    </row>
    <row r="38" spans="1:4" ht="15">
      <c r="A38" s="270" t="s">
        <v>821</v>
      </c>
      <c r="B38" s="234" t="s">
        <v>205</v>
      </c>
      <c r="C38" s="2">
        <f>SUM(C32:C37)</f>
        <v>6373</v>
      </c>
      <c r="D38" s="2">
        <f>SUM(D32:D37)</f>
        <v>8846</v>
      </c>
    </row>
    <row r="39" spans="1:4" ht="15">
      <c r="A39" s="228" t="s">
        <v>810</v>
      </c>
      <c r="B39" s="229" t="s">
        <v>211</v>
      </c>
      <c r="C39" s="2"/>
      <c r="D39" s="2"/>
    </row>
    <row r="40" spans="1:4" ht="15">
      <c r="A40" s="228" t="s">
        <v>811</v>
      </c>
      <c r="B40" s="229" t="s">
        <v>211</v>
      </c>
      <c r="C40" s="2"/>
      <c r="D40" s="2"/>
    </row>
    <row r="41" spans="1:4" ht="30">
      <c r="A41" s="228" t="s">
        <v>812</v>
      </c>
      <c r="B41" s="229" t="s">
        <v>211</v>
      </c>
      <c r="C41" s="2"/>
      <c r="D41" s="2"/>
    </row>
    <row r="42" spans="1:4" ht="15">
      <c r="A42" s="228" t="s">
        <v>813</v>
      </c>
      <c r="B42" s="229" t="s">
        <v>211</v>
      </c>
      <c r="C42" s="2"/>
      <c r="D42" s="2"/>
    </row>
    <row r="43" spans="1:4" ht="15">
      <c r="A43" s="228" t="s">
        <v>814</v>
      </c>
      <c r="B43" s="229" t="s">
        <v>211</v>
      </c>
      <c r="C43" s="2"/>
      <c r="D43" s="2"/>
    </row>
    <row r="44" spans="1:4" ht="15">
      <c r="A44" s="228" t="s">
        <v>815</v>
      </c>
      <c r="B44" s="229" t="s">
        <v>211</v>
      </c>
      <c r="C44" s="2"/>
      <c r="D44" s="2"/>
    </row>
    <row r="45" spans="1:4" ht="15">
      <c r="A45" s="228" t="s">
        <v>816</v>
      </c>
      <c r="B45" s="229" t="s">
        <v>211</v>
      </c>
      <c r="C45" s="2"/>
      <c r="D45" s="2"/>
    </row>
    <row r="46" spans="1:4" ht="15">
      <c r="A46" s="228" t="s">
        <v>817</v>
      </c>
      <c r="B46" s="229" t="s">
        <v>211</v>
      </c>
      <c r="C46" s="2"/>
      <c r="D46" s="2"/>
    </row>
    <row r="47" spans="1:4" ht="15">
      <c r="A47" s="228" t="s">
        <v>818</v>
      </c>
      <c r="B47" s="229" t="s">
        <v>211</v>
      </c>
      <c r="C47" s="2"/>
      <c r="D47" s="2"/>
    </row>
    <row r="48" spans="1:4" ht="15">
      <c r="A48" s="228" t="s">
        <v>819</v>
      </c>
      <c r="B48" s="229" t="s">
        <v>211</v>
      </c>
      <c r="C48" s="2"/>
      <c r="D48" s="2"/>
    </row>
    <row r="49" spans="1:4" ht="25.5">
      <c r="A49" s="270" t="s">
        <v>822</v>
      </c>
      <c r="B49" s="234" t="s">
        <v>211</v>
      </c>
      <c r="C49" s="2"/>
      <c r="D49" s="2"/>
    </row>
    <row r="50" spans="1:4" ht="15">
      <c r="A50" s="228" t="s">
        <v>823</v>
      </c>
      <c r="B50" s="229" t="s">
        <v>212</v>
      </c>
      <c r="C50" s="2"/>
      <c r="D50" s="2"/>
    </row>
    <row r="51" spans="1:4" ht="15">
      <c r="A51" s="228" t="s">
        <v>811</v>
      </c>
      <c r="B51" s="229" t="s">
        <v>212</v>
      </c>
      <c r="C51" s="2"/>
      <c r="D51" s="2"/>
    </row>
    <row r="52" spans="1:4" ht="30">
      <c r="A52" s="228" t="s">
        <v>812</v>
      </c>
      <c r="B52" s="229" t="s">
        <v>212</v>
      </c>
      <c r="C52" s="2"/>
      <c r="D52" s="2"/>
    </row>
    <row r="53" spans="1:4" ht="15">
      <c r="A53" s="228" t="s">
        <v>813</v>
      </c>
      <c r="B53" s="229" t="s">
        <v>212</v>
      </c>
      <c r="C53" s="2"/>
      <c r="D53" s="2"/>
    </row>
    <row r="54" spans="1:4" ht="15">
      <c r="A54" s="228" t="s">
        <v>814</v>
      </c>
      <c r="B54" s="229" t="s">
        <v>212</v>
      </c>
      <c r="C54" s="2"/>
      <c r="D54" s="2"/>
    </row>
    <row r="55" spans="1:4" ht="15">
      <c r="A55" s="228" t="s">
        <v>815</v>
      </c>
      <c r="B55" s="229" t="s">
        <v>212</v>
      </c>
      <c r="C55" s="2"/>
      <c r="D55" s="2"/>
    </row>
    <row r="56" spans="1:4" ht="15">
      <c r="A56" s="228" t="s">
        <v>816</v>
      </c>
      <c r="B56" s="229" t="s">
        <v>212</v>
      </c>
      <c r="C56" s="2"/>
      <c r="D56" s="2"/>
    </row>
    <row r="57" spans="1:4" ht="15">
      <c r="A57" s="228" t="s">
        <v>817</v>
      </c>
      <c r="B57" s="229" t="s">
        <v>212</v>
      </c>
      <c r="C57" s="2"/>
      <c r="D57" s="2"/>
    </row>
    <row r="58" spans="1:4" ht="15">
      <c r="A58" s="228" t="s">
        <v>818</v>
      </c>
      <c r="B58" s="229" t="s">
        <v>212</v>
      </c>
      <c r="C58" s="2"/>
      <c r="D58" s="2"/>
    </row>
    <row r="59" spans="1:4" ht="15">
      <c r="A59" s="228" t="s">
        <v>819</v>
      </c>
      <c r="B59" s="229" t="s">
        <v>212</v>
      </c>
      <c r="C59" s="2"/>
      <c r="D59" s="2"/>
    </row>
    <row r="60" spans="1:4" ht="25.5">
      <c r="A60" s="270" t="s">
        <v>824</v>
      </c>
      <c r="B60" s="234" t="s">
        <v>212</v>
      </c>
      <c r="C60" s="2"/>
      <c r="D60" s="2"/>
    </row>
    <row r="61" spans="1:4" ht="15">
      <c r="A61" s="228" t="s">
        <v>810</v>
      </c>
      <c r="B61" s="229" t="s">
        <v>213</v>
      </c>
      <c r="C61" s="2"/>
      <c r="D61" s="2"/>
    </row>
    <row r="62" spans="1:4" ht="15">
      <c r="A62" s="228" t="s">
        <v>811</v>
      </c>
      <c r="B62" s="229" t="s">
        <v>213</v>
      </c>
      <c r="C62" s="2"/>
      <c r="D62" s="2"/>
    </row>
    <row r="63" spans="1:4" ht="30">
      <c r="A63" s="228" t="s">
        <v>812</v>
      </c>
      <c r="B63" s="229" t="s">
        <v>213</v>
      </c>
      <c r="C63" s="2"/>
      <c r="D63" s="2"/>
    </row>
    <row r="64" spans="1:4" ht="15">
      <c r="A64" s="228" t="s">
        <v>813</v>
      </c>
      <c r="B64" s="229" t="s">
        <v>213</v>
      </c>
      <c r="C64" s="2"/>
      <c r="D64" s="2"/>
    </row>
    <row r="65" spans="1:4" ht="15">
      <c r="A65" s="228" t="s">
        <v>814</v>
      </c>
      <c r="B65" s="229" t="s">
        <v>213</v>
      </c>
      <c r="C65" s="2"/>
      <c r="D65" s="2"/>
    </row>
    <row r="66" spans="1:4" ht="15">
      <c r="A66" s="228" t="s">
        <v>815</v>
      </c>
      <c r="B66" s="229" t="s">
        <v>213</v>
      </c>
      <c r="C66" s="2"/>
      <c r="D66" s="2"/>
    </row>
    <row r="67" spans="1:4" ht="15">
      <c r="A67" s="228" t="s">
        <v>816</v>
      </c>
      <c r="B67" s="229" t="s">
        <v>213</v>
      </c>
      <c r="C67" s="2"/>
      <c r="D67" s="2"/>
    </row>
    <row r="68" spans="1:4" ht="15">
      <c r="A68" s="228" t="s">
        <v>817</v>
      </c>
      <c r="B68" s="229" t="s">
        <v>213</v>
      </c>
      <c r="C68" s="2"/>
      <c r="D68" s="2"/>
    </row>
    <row r="69" spans="1:4" ht="15">
      <c r="A69" s="228" t="s">
        <v>818</v>
      </c>
      <c r="B69" s="229" t="s">
        <v>213</v>
      </c>
      <c r="C69" s="2"/>
      <c r="D69" s="2"/>
    </row>
    <row r="70" spans="1:4" ht="15">
      <c r="A70" s="228" t="s">
        <v>819</v>
      </c>
      <c r="B70" s="229" t="s">
        <v>213</v>
      </c>
      <c r="C70" s="2"/>
      <c r="D70" s="2"/>
    </row>
    <row r="71" spans="1:4" ht="15">
      <c r="A71" s="270" t="s">
        <v>360</v>
      </c>
      <c r="B71" s="234" t="s">
        <v>213</v>
      </c>
      <c r="C71" s="2"/>
      <c r="D71" s="2"/>
    </row>
    <row r="72" spans="1:4" ht="15">
      <c r="A72" s="228" t="s">
        <v>825</v>
      </c>
      <c r="B72" s="230" t="s">
        <v>255</v>
      </c>
      <c r="C72" s="2"/>
      <c r="D72" s="2"/>
    </row>
    <row r="73" spans="1:4" ht="15">
      <c r="A73" s="228" t="s">
        <v>826</v>
      </c>
      <c r="B73" s="230" t="s">
        <v>255</v>
      </c>
      <c r="C73" s="2"/>
      <c r="D73" s="2"/>
    </row>
    <row r="74" spans="1:4" ht="15">
      <c r="A74" s="228" t="s">
        <v>827</v>
      </c>
      <c r="B74" s="230" t="s">
        <v>255</v>
      </c>
      <c r="C74" s="2"/>
      <c r="D74" s="2"/>
    </row>
    <row r="75" spans="1:4" ht="15">
      <c r="A75" s="230" t="s">
        <v>828</v>
      </c>
      <c r="B75" s="230" t="s">
        <v>255</v>
      </c>
      <c r="C75" s="2"/>
      <c r="D75" s="2"/>
    </row>
    <row r="76" spans="1:4" ht="15">
      <c r="A76" s="230" t="s">
        <v>829</v>
      </c>
      <c r="B76" s="230" t="s">
        <v>255</v>
      </c>
      <c r="C76" s="2"/>
      <c r="D76" s="2"/>
    </row>
    <row r="77" spans="1:4" ht="15">
      <c r="A77" s="230" t="s">
        <v>830</v>
      </c>
      <c r="B77" s="230" t="s">
        <v>255</v>
      </c>
      <c r="C77" s="2"/>
      <c r="D77" s="2"/>
    </row>
    <row r="78" spans="1:4" ht="15">
      <c r="A78" s="228" t="s">
        <v>831</v>
      </c>
      <c r="B78" s="230" t="s">
        <v>255</v>
      </c>
      <c r="C78" s="2"/>
      <c r="D78" s="2"/>
    </row>
    <row r="79" spans="1:4" ht="15">
      <c r="A79" s="228" t="s">
        <v>832</v>
      </c>
      <c r="B79" s="230" t="s">
        <v>255</v>
      </c>
      <c r="C79" s="2"/>
      <c r="D79" s="2"/>
    </row>
    <row r="80" spans="1:4" ht="15">
      <c r="A80" s="228" t="s">
        <v>833</v>
      </c>
      <c r="B80" s="230" t="s">
        <v>255</v>
      </c>
      <c r="C80" s="2"/>
      <c r="D80" s="2"/>
    </row>
    <row r="81" spans="1:4" ht="15">
      <c r="A81" s="228" t="s">
        <v>834</v>
      </c>
      <c r="B81" s="230" t="s">
        <v>255</v>
      </c>
      <c r="C81" s="2"/>
      <c r="D81" s="2"/>
    </row>
    <row r="82" spans="1:4" ht="25.5">
      <c r="A82" s="270" t="s">
        <v>835</v>
      </c>
      <c r="B82" s="234" t="s">
        <v>255</v>
      </c>
      <c r="C82" s="2"/>
      <c r="D82" s="2"/>
    </row>
    <row r="83" spans="1:4" ht="15">
      <c r="A83" s="228" t="s">
        <v>825</v>
      </c>
      <c r="B83" s="230" t="s">
        <v>256</v>
      </c>
      <c r="C83" s="2"/>
      <c r="D83" s="2"/>
    </row>
    <row r="84" spans="1:4" ht="15">
      <c r="A84" s="228" t="s">
        <v>826</v>
      </c>
      <c r="B84" s="230" t="s">
        <v>256</v>
      </c>
      <c r="C84" s="2"/>
      <c r="D84" s="2"/>
    </row>
    <row r="85" spans="1:4" ht="15">
      <c r="A85" s="228" t="s">
        <v>827</v>
      </c>
      <c r="B85" s="230" t="s">
        <v>256</v>
      </c>
      <c r="C85" s="2"/>
      <c r="D85" s="2"/>
    </row>
    <row r="86" spans="1:4" ht="15">
      <c r="A86" s="230" t="s">
        <v>828</v>
      </c>
      <c r="B86" s="230" t="s">
        <v>256</v>
      </c>
      <c r="C86" s="2"/>
      <c r="D86" s="2"/>
    </row>
    <row r="87" spans="1:4" ht="15">
      <c r="A87" s="230" t="s">
        <v>829</v>
      </c>
      <c r="B87" s="230" t="s">
        <v>256</v>
      </c>
      <c r="C87" s="2"/>
      <c r="D87" s="2"/>
    </row>
    <row r="88" spans="1:4" ht="15">
      <c r="A88" s="230" t="s">
        <v>830</v>
      </c>
      <c r="B88" s="230" t="s">
        <v>256</v>
      </c>
      <c r="C88" s="2"/>
      <c r="D88" s="2"/>
    </row>
    <row r="89" spans="1:4" ht="15">
      <c r="A89" s="228" t="s">
        <v>831</v>
      </c>
      <c r="B89" s="230" t="s">
        <v>256</v>
      </c>
      <c r="C89" s="2">
        <v>500</v>
      </c>
      <c r="D89" s="2"/>
    </row>
    <row r="90" spans="1:4" ht="15">
      <c r="A90" s="228" t="s">
        <v>836</v>
      </c>
      <c r="B90" s="230" t="s">
        <v>256</v>
      </c>
      <c r="C90" s="2"/>
      <c r="D90" s="2"/>
    </row>
    <row r="91" spans="1:4" ht="15">
      <c r="A91" s="228" t="s">
        <v>833</v>
      </c>
      <c r="B91" s="230" t="s">
        <v>256</v>
      </c>
      <c r="C91" s="2"/>
      <c r="D91" s="2"/>
    </row>
    <row r="92" spans="1:4" ht="15">
      <c r="A92" s="228" t="s">
        <v>834</v>
      </c>
      <c r="B92" s="230" t="s">
        <v>256</v>
      </c>
      <c r="C92" s="2"/>
      <c r="D92" s="2"/>
    </row>
    <row r="93" spans="1:4" ht="15">
      <c r="A93" s="245" t="s">
        <v>837</v>
      </c>
      <c r="B93" s="234" t="s">
        <v>256</v>
      </c>
      <c r="C93" s="2">
        <v>500</v>
      </c>
      <c r="D93" s="2"/>
    </row>
    <row r="94" spans="1:4" ht="15">
      <c r="A94" s="228" t="s">
        <v>825</v>
      </c>
      <c r="B94" s="230" t="s">
        <v>260</v>
      </c>
      <c r="C94" s="2"/>
      <c r="D94" s="2"/>
    </row>
    <row r="95" spans="1:4" ht="15">
      <c r="A95" s="228" t="s">
        <v>826</v>
      </c>
      <c r="B95" s="230" t="s">
        <v>260</v>
      </c>
      <c r="C95" s="2"/>
      <c r="D95" s="2"/>
    </row>
    <row r="96" spans="1:4" ht="15">
      <c r="A96" s="228" t="s">
        <v>827</v>
      </c>
      <c r="B96" s="230" t="s">
        <v>260</v>
      </c>
      <c r="C96" s="2"/>
      <c r="D96" s="2"/>
    </row>
    <row r="97" spans="1:4" ht="15">
      <c r="A97" s="230" t="s">
        <v>828</v>
      </c>
      <c r="B97" s="230" t="s">
        <v>260</v>
      </c>
      <c r="C97" s="2"/>
      <c r="D97" s="2"/>
    </row>
    <row r="98" spans="1:4" ht="15">
      <c r="A98" s="230" t="s">
        <v>829</v>
      </c>
      <c r="B98" s="230" t="s">
        <v>260</v>
      </c>
      <c r="C98" s="2"/>
      <c r="D98" s="2"/>
    </row>
    <row r="99" spans="1:4" ht="15">
      <c r="A99" s="230" t="s">
        <v>830</v>
      </c>
      <c r="B99" s="230" t="s">
        <v>260</v>
      </c>
      <c r="C99" s="2"/>
      <c r="D99" s="2"/>
    </row>
    <row r="100" spans="1:4" ht="15">
      <c r="A100" s="228" t="s">
        <v>831</v>
      </c>
      <c r="B100" s="230" t="s">
        <v>260</v>
      </c>
      <c r="C100" s="2"/>
      <c r="D100" s="2"/>
    </row>
    <row r="101" spans="1:4" ht="15">
      <c r="A101" s="228" t="s">
        <v>832</v>
      </c>
      <c r="B101" s="230" t="s">
        <v>260</v>
      </c>
      <c r="C101" s="2"/>
      <c r="D101" s="2"/>
    </row>
    <row r="102" spans="1:4" ht="15">
      <c r="A102" s="228" t="s">
        <v>833</v>
      </c>
      <c r="B102" s="230" t="s">
        <v>260</v>
      </c>
      <c r="C102" s="2"/>
      <c r="D102" s="2"/>
    </row>
    <row r="103" spans="1:4" ht="15">
      <c r="A103" s="228" t="s">
        <v>834</v>
      </c>
      <c r="B103" s="230" t="s">
        <v>260</v>
      </c>
      <c r="C103" s="2"/>
      <c r="D103" s="2"/>
    </row>
    <row r="104" spans="1:4" ht="25.5">
      <c r="A104" s="270" t="s">
        <v>838</v>
      </c>
      <c r="B104" s="234" t="s">
        <v>260</v>
      </c>
      <c r="C104" s="2"/>
      <c r="D104" s="2"/>
    </row>
    <row r="105" spans="1:4" ht="15">
      <c r="A105" s="228" t="s">
        <v>825</v>
      </c>
      <c r="B105" s="230" t="s">
        <v>261</v>
      </c>
      <c r="C105" s="2"/>
      <c r="D105" s="2"/>
    </row>
    <row r="106" spans="1:4" ht="15">
      <c r="A106" s="228" t="s">
        <v>826</v>
      </c>
      <c r="B106" s="230" t="s">
        <v>261</v>
      </c>
      <c r="C106" s="2"/>
      <c r="D106" s="2"/>
    </row>
    <row r="107" spans="1:4" ht="15">
      <c r="A107" s="228" t="s">
        <v>827</v>
      </c>
      <c r="B107" s="230" t="s">
        <v>261</v>
      </c>
      <c r="C107" s="2"/>
      <c r="D107" s="2"/>
    </row>
    <row r="108" spans="1:4" ht="15">
      <c r="A108" s="230" t="s">
        <v>828</v>
      </c>
      <c r="B108" s="230" t="s">
        <v>261</v>
      </c>
      <c r="C108" s="2"/>
      <c r="D108" s="2"/>
    </row>
    <row r="109" spans="1:4" ht="15">
      <c r="A109" s="230" t="s">
        <v>829</v>
      </c>
      <c r="B109" s="230" t="s">
        <v>261</v>
      </c>
      <c r="C109" s="2"/>
      <c r="D109" s="2"/>
    </row>
    <row r="110" spans="1:4" ht="15">
      <c r="A110" s="230" t="s">
        <v>830</v>
      </c>
      <c r="B110" s="230" t="s">
        <v>261</v>
      </c>
      <c r="C110" s="2"/>
      <c r="D110" s="2"/>
    </row>
    <row r="111" spans="1:4" ht="15">
      <c r="A111" s="228" t="s">
        <v>831</v>
      </c>
      <c r="B111" s="230" t="s">
        <v>261</v>
      </c>
      <c r="C111" s="2">
        <v>1008</v>
      </c>
      <c r="D111" s="2"/>
    </row>
    <row r="112" spans="1:4" ht="15">
      <c r="A112" s="228" t="s">
        <v>836</v>
      </c>
      <c r="B112" s="230" t="s">
        <v>261</v>
      </c>
      <c r="C112" s="2"/>
      <c r="D112" s="2"/>
    </row>
    <row r="113" spans="1:4" ht="15">
      <c r="A113" s="228" t="s">
        <v>833</v>
      </c>
      <c r="B113" s="230" t="s">
        <v>261</v>
      </c>
      <c r="C113" s="2"/>
      <c r="D113" s="2"/>
    </row>
    <row r="114" spans="1:4" ht="15">
      <c r="A114" s="228" t="s">
        <v>834</v>
      </c>
      <c r="B114" s="230" t="s">
        <v>261</v>
      </c>
      <c r="C114" s="2"/>
      <c r="D114" s="2"/>
    </row>
    <row r="115" spans="1:4" ht="15">
      <c r="A115" s="245" t="s">
        <v>839</v>
      </c>
      <c r="B115" s="234" t="s">
        <v>261</v>
      </c>
      <c r="C115" s="2">
        <v>1008</v>
      </c>
      <c r="D115" s="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406" t="s">
        <v>680</v>
      </c>
      <c r="B1" s="404"/>
      <c r="C1" s="404"/>
    </row>
    <row r="2" spans="1:3" ht="26.25" customHeight="1">
      <c r="A2" s="403" t="s">
        <v>840</v>
      </c>
      <c r="B2" s="404"/>
      <c r="C2" s="404"/>
    </row>
    <row r="3" ht="15">
      <c r="C3" s="121" t="s">
        <v>841</v>
      </c>
    </row>
    <row r="4" spans="1:3" ht="25.5">
      <c r="A4" s="280" t="s">
        <v>446</v>
      </c>
      <c r="B4" s="225" t="s">
        <v>15</v>
      </c>
      <c r="C4" s="294" t="s">
        <v>742</v>
      </c>
    </row>
    <row r="5" spans="1:3" ht="15">
      <c r="A5" s="230" t="s">
        <v>842</v>
      </c>
      <c r="B5" s="230" t="s">
        <v>220</v>
      </c>
      <c r="C5" s="2"/>
    </row>
    <row r="6" spans="1:3" ht="15">
      <c r="A6" s="230" t="s">
        <v>843</v>
      </c>
      <c r="B6" s="230" t="s">
        <v>220</v>
      </c>
      <c r="C6" s="2"/>
    </row>
    <row r="7" spans="1:3" ht="15">
      <c r="A7" s="230" t="s">
        <v>844</v>
      </c>
      <c r="B7" s="230" t="s">
        <v>220</v>
      </c>
      <c r="C7" s="2"/>
    </row>
    <row r="8" spans="1:3" ht="15">
      <c r="A8" s="230" t="s">
        <v>845</v>
      </c>
      <c r="B8" s="230" t="s">
        <v>220</v>
      </c>
      <c r="C8" s="2"/>
    </row>
    <row r="9" spans="1:3" ht="15">
      <c r="A9" s="270" t="s">
        <v>365</v>
      </c>
      <c r="B9" s="234" t="s">
        <v>220</v>
      </c>
      <c r="C9" s="2"/>
    </row>
    <row r="10" spans="1:3" ht="15">
      <c r="A10" s="230" t="s">
        <v>366</v>
      </c>
      <c r="B10" s="229" t="s">
        <v>221</v>
      </c>
      <c r="C10" s="2">
        <v>300000</v>
      </c>
    </row>
    <row r="11" spans="1:3" ht="27">
      <c r="A11" s="267" t="s">
        <v>846</v>
      </c>
      <c r="B11" s="267" t="s">
        <v>221</v>
      </c>
      <c r="C11" s="2">
        <v>300000</v>
      </c>
    </row>
    <row r="12" spans="1:3" ht="27">
      <c r="A12" s="267" t="s">
        <v>847</v>
      </c>
      <c r="B12" s="267" t="s">
        <v>221</v>
      </c>
      <c r="C12" s="2"/>
    </row>
    <row r="13" spans="1:3" ht="15">
      <c r="A13" s="230" t="s">
        <v>368</v>
      </c>
      <c r="B13" s="229" t="s">
        <v>225</v>
      </c>
      <c r="C13" s="2">
        <v>5110</v>
      </c>
    </row>
    <row r="14" spans="1:3" ht="27">
      <c r="A14" s="267" t="s">
        <v>848</v>
      </c>
      <c r="B14" s="267" t="s">
        <v>225</v>
      </c>
      <c r="C14" s="2"/>
    </row>
    <row r="15" spans="1:3" ht="27">
      <c r="A15" s="267" t="s">
        <v>849</v>
      </c>
      <c r="B15" s="267" t="s">
        <v>225</v>
      </c>
      <c r="C15" s="2">
        <v>5110</v>
      </c>
    </row>
    <row r="16" spans="1:3" ht="15">
      <c r="A16" s="267" t="s">
        <v>850</v>
      </c>
      <c r="B16" s="267" t="s">
        <v>225</v>
      </c>
      <c r="C16" s="2"/>
    </row>
    <row r="17" spans="1:3" ht="15">
      <c r="A17" s="267" t="s">
        <v>851</v>
      </c>
      <c r="B17" s="267" t="s">
        <v>225</v>
      </c>
      <c r="C17" s="2"/>
    </row>
    <row r="18" spans="1:3" ht="15">
      <c r="A18" s="230" t="s">
        <v>852</v>
      </c>
      <c r="B18" s="229" t="s">
        <v>226</v>
      </c>
      <c r="C18" s="2"/>
    </row>
    <row r="19" spans="1:3" ht="15">
      <c r="A19" s="267" t="s">
        <v>853</v>
      </c>
      <c r="B19" s="267" t="s">
        <v>226</v>
      </c>
      <c r="C19" s="2"/>
    </row>
    <row r="20" spans="1:3" ht="15">
      <c r="A20" s="267" t="s">
        <v>854</v>
      </c>
      <c r="B20" s="267" t="s">
        <v>226</v>
      </c>
      <c r="C20" s="2"/>
    </row>
    <row r="21" spans="1:3" ht="15">
      <c r="A21" s="270" t="s">
        <v>396</v>
      </c>
      <c r="B21" s="234" t="s">
        <v>227</v>
      </c>
      <c r="C21" s="2">
        <f>C10+C13</f>
        <v>305110</v>
      </c>
    </row>
    <row r="22" spans="1:3" ht="15">
      <c r="A22" s="230" t="s">
        <v>855</v>
      </c>
      <c r="B22" s="230" t="s">
        <v>228</v>
      </c>
      <c r="C22" s="2"/>
    </row>
    <row r="23" spans="1:3" ht="15">
      <c r="A23" s="230" t="s">
        <v>856</v>
      </c>
      <c r="B23" s="230" t="s">
        <v>228</v>
      </c>
      <c r="C23" s="2">
        <v>10</v>
      </c>
    </row>
    <row r="24" spans="1:3" ht="15">
      <c r="A24" s="230" t="s">
        <v>857</v>
      </c>
      <c r="B24" s="230" t="s">
        <v>228</v>
      </c>
      <c r="C24" s="2"/>
    </row>
    <row r="25" spans="1:3" ht="15">
      <c r="A25" s="230" t="s">
        <v>858</v>
      </c>
      <c r="B25" s="230" t="s">
        <v>228</v>
      </c>
      <c r="C25" s="2"/>
    </row>
    <row r="26" spans="1:3" ht="15">
      <c r="A26" s="230" t="s">
        <v>859</v>
      </c>
      <c r="B26" s="230" t="s">
        <v>228</v>
      </c>
      <c r="C26" s="2"/>
    </row>
    <row r="27" spans="1:3" ht="15">
      <c r="A27" s="230" t="s">
        <v>860</v>
      </c>
      <c r="B27" s="230" t="s">
        <v>228</v>
      </c>
      <c r="C27" s="2"/>
    </row>
    <row r="28" spans="1:3" ht="15">
      <c r="A28" s="230" t="s">
        <v>861</v>
      </c>
      <c r="B28" s="230" t="s">
        <v>228</v>
      </c>
      <c r="C28" s="2"/>
    </row>
    <row r="29" spans="1:3" ht="15">
      <c r="A29" s="230" t="s">
        <v>862</v>
      </c>
      <c r="B29" s="230" t="s">
        <v>228</v>
      </c>
      <c r="C29" s="2"/>
    </row>
    <row r="30" spans="1:3" ht="45">
      <c r="A30" s="230" t="s">
        <v>863</v>
      </c>
      <c r="B30" s="230" t="s">
        <v>228</v>
      </c>
      <c r="C30" s="2"/>
    </row>
    <row r="31" spans="1:3" ht="15">
      <c r="A31" s="230" t="s">
        <v>864</v>
      </c>
      <c r="B31" s="230" t="s">
        <v>228</v>
      </c>
      <c r="C31" s="2"/>
    </row>
    <row r="32" spans="1:3" ht="15">
      <c r="A32" s="270" t="s">
        <v>370</v>
      </c>
      <c r="B32" s="234" t="s">
        <v>228</v>
      </c>
      <c r="C32" s="2">
        <v>10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4">
      <selection activeCell="M50" sqref="M49:M50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3.8515625" style="0" customWidth="1"/>
    <col min="4" max="4" width="12.140625" style="215" customWidth="1"/>
    <col min="5" max="5" width="13.421875" style="0" customWidth="1"/>
    <col min="6" max="6" width="13.8515625" style="0" customWidth="1"/>
    <col min="7" max="7" width="12.140625" style="0" customWidth="1"/>
    <col min="8" max="8" width="13.421875" style="0" customWidth="1"/>
    <col min="9" max="9" width="13.8515625" style="0" customWidth="1"/>
    <col min="10" max="10" width="12.140625" style="0" customWidth="1"/>
    <col min="11" max="11" width="13.421875" style="0" customWidth="1"/>
  </cols>
  <sheetData>
    <row r="1" spans="1:11" ht="15">
      <c r="A1" s="308" t="s">
        <v>865</v>
      </c>
      <c r="B1" s="309"/>
      <c r="C1" s="309"/>
      <c r="D1" s="310"/>
      <c r="E1" s="309"/>
      <c r="F1" s="309"/>
      <c r="G1" s="309"/>
      <c r="H1" s="309"/>
      <c r="I1" s="309"/>
      <c r="J1" s="309"/>
      <c r="K1" s="309"/>
    </row>
    <row r="2" spans="1:5" ht="26.25" customHeight="1">
      <c r="A2" s="406" t="s">
        <v>680</v>
      </c>
      <c r="B2" s="407"/>
      <c r="C2" s="407"/>
      <c r="D2" s="407"/>
      <c r="E2" s="407"/>
    </row>
    <row r="3" spans="1:5" ht="30" customHeight="1">
      <c r="A3" s="403" t="s">
        <v>866</v>
      </c>
      <c r="B3" s="404"/>
      <c r="C3" s="404"/>
      <c r="D3" s="404"/>
      <c r="E3" s="404"/>
    </row>
    <row r="4" ht="15">
      <c r="K4" s="121" t="s">
        <v>867</v>
      </c>
    </row>
    <row r="5" spans="1:11" ht="15">
      <c r="A5" s="236" t="s">
        <v>647</v>
      </c>
      <c r="C5" s="416" t="s">
        <v>448</v>
      </c>
      <c r="D5" s="416"/>
      <c r="E5" s="416"/>
      <c r="F5" s="416" t="s">
        <v>868</v>
      </c>
      <c r="G5" s="416"/>
      <c r="H5" s="416"/>
      <c r="I5" s="416" t="s">
        <v>869</v>
      </c>
      <c r="J5" s="416"/>
      <c r="K5" s="416"/>
    </row>
    <row r="6" spans="1:11" ht="45">
      <c r="A6" s="224" t="s">
        <v>14</v>
      </c>
      <c r="B6" s="225" t="s">
        <v>15</v>
      </c>
      <c r="C6" s="311" t="s">
        <v>876</v>
      </c>
      <c r="D6" s="312" t="s">
        <v>877</v>
      </c>
      <c r="E6" s="311" t="s">
        <v>878</v>
      </c>
      <c r="F6" s="311" t="s">
        <v>876</v>
      </c>
      <c r="G6" s="311" t="s">
        <v>877</v>
      </c>
      <c r="H6" s="311" t="s">
        <v>878</v>
      </c>
      <c r="I6" s="311" t="s">
        <v>879</v>
      </c>
      <c r="J6" s="311" t="s">
        <v>877</v>
      </c>
      <c r="K6" s="311" t="s">
        <v>878</v>
      </c>
    </row>
    <row r="7" spans="1:11" ht="15">
      <c r="A7" s="313" t="s">
        <v>300</v>
      </c>
      <c r="B7" s="314" t="s">
        <v>41</v>
      </c>
      <c r="C7" s="315">
        <v>12432</v>
      </c>
      <c r="D7" s="340">
        <v>12673</v>
      </c>
      <c r="E7" s="315">
        <v>15043</v>
      </c>
      <c r="F7" s="315">
        <v>32246</v>
      </c>
      <c r="G7" s="315">
        <v>36278</v>
      </c>
      <c r="H7" s="315">
        <v>37061</v>
      </c>
      <c r="I7" s="315">
        <v>24343</v>
      </c>
      <c r="J7" s="315">
        <v>26128</v>
      </c>
      <c r="K7" s="315">
        <v>25965</v>
      </c>
    </row>
    <row r="8" spans="1:11" ht="15">
      <c r="A8" s="230" t="s">
        <v>301</v>
      </c>
      <c r="B8" s="314" t="s">
        <v>48</v>
      </c>
      <c r="C8" s="315">
        <v>13533</v>
      </c>
      <c r="D8" s="340">
        <v>11364</v>
      </c>
      <c r="E8" s="315">
        <v>10111</v>
      </c>
      <c r="F8" s="315">
        <v>3345</v>
      </c>
      <c r="G8" s="315">
        <v>91</v>
      </c>
      <c r="H8" s="315"/>
      <c r="I8" s="315">
        <v>468</v>
      </c>
      <c r="J8" s="315">
        <v>138</v>
      </c>
      <c r="K8" s="315">
        <v>120</v>
      </c>
    </row>
    <row r="9" spans="1:11" ht="15">
      <c r="A9" s="316" t="s">
        <v>351</v>
      </c>
      <c r="B9" s="317" t="s">
        <v>49</v>
      </c>
      <c r="C9" s="315">
        <f>SUM(C7:C8)</f>
        <v>25965</v>
      </c>
      <c r="D9" s="315">
        <f aca="true" t="shared" si="0" ref="D9:K9">SUM(D7:D8)</f>
        <v>24037</v>
      </c>
      <c r="E9" s="315">
        <f t="shared" si="0"/>
        <v>25154</v>
      </c>
      <c r="F9" s="315">
        <f t="shared" si="0"/>
        <v>35591</v>
      </c>
      <c r="G9" s="315">
        <f t="shared" si="0"/>
        <v>36369</v>
      </c>
      <c r="H9" s="315">
        <f t="shared" si="0"/>
        <v>37061</v>
      </c>
      <c r="I9" s="315">
        <f t="shared" si="0"/>
        <v>24811</v>
      </c>
      <c r="J9" s="315">
        <f t="shared" si="0"/>
        <v>26266</v>
      </c>
      <c r="K9" s="315">
        <f t="shared" si="0"/>
        <v>26085</v>
      </c>
    </row>
    <row r="10" spans="1:11" ht="15">
      <c r="A10" s="275" t="s">
        <v>322</v>
      </c>
      <c r="B10" s="317" t="s">
        <v>50</v>
      </c>
      <c r="C10" s="315">
        <v>6205</v>
      </c>
      <c r="D10" s="340">
        <v>5917</v>
      </c>
      <c r="E10" s="315">
        <v>7059</v>
      </c>
      <c r="F10" s="315">
        <v>10019</v>
      </c>
      <c r="G10" s="315">
        <v>9816</v>
      </c>
      <c r="H10" s="315">
        <v>10147</v>
      </c>
      <c r="I10" s="315">
        <v>6836</v>
      </c>
      <c r="J10" s="315">
        <v>7104</v>
      </c>
      <c r="K10" s="315">
        <v>7982</v>
      </c>
    </row>
    <row r="11" spans="1:11" ht="15">
      <c r="A11" s="230" t="s">
        <v>302</v>
      </c>
      <c r="B11" s="314" t="s">
        <v>57</v>
      </c>
      <c r="C11" s="315">
        <v>4408</v>
      </c>
      <c r="D11" s="340">
        <v>3806</v>
      </c>
      <c r="E11" s="315">
        <v>4845</v>
      </c>
      <c r="F11" s="315">
        <v>1036</v>
      </c>
      <c r="G11" s="315">
        <v>1145</v>
      </c>
      <c r="H11" s="315">
        <v>1130</v>
      </c>
      <c r="I11" s="315">
        <v>1302</v>
      </c>
      <c r="J11" s="315">
        <v>1030</v>
      </c>
      <c r="K11" s="315">
        <v>1080</v>
      </c>
    </row>
    <row r="12" spans="1:11" ht="15">
      <c r="A12" s="230" t="s">
        <v>352</v>
      </c>
      <c r="B12" s="314" t="s">
        <v>62</v>
      </c>
      <c r="C12" s="315">
        <v>697</v>
      </c>
      <c r="D12" s="340">
        <v>1261</v>
      </c>
      <c r="E12" s="315">
        <v>1300</v>
      </c>
      <c r="F12" s="315">
        <v>456</v>
      </c>
      <c r="G12" s="315">
        <v>383</v>
      </c>
      <c r="H12" s="315">
        <v>380</v>
      </c>
      <c r="I12" s="315">
        <v>136</v>
      </c>
      <c r="J12" s="315">
        <v>167</v>
      </c>
      <c r="K12" s="315">
        <v>170</v>
      </c>
    </row>
    <row r="13" spans="1:11" ht="15">
      <c r="A13" s="230" t="s">
        <v>303</v>
      </c>
      <c r="B13" s="314" t="s">
        <v>74</v>
      </c>
      <c r="C13" s="315">
        <v>56000</v>
      </c>
      <c r="D13" s="340">
        <v>59239</v>
      </c>
      <c r="E13" s="315">
        <v>77268</v>
      </c>
      <c r="F13" s="315">
        <v>3533</v>
      </c>
      <c r="G13" s="315">
        <v>2948</v>
      </c>
      <c r="H13" s="315">
        <v>3000</v>
      </c>
      <c r="I13" s="315">
        <v>7612</v>
      </c>
      <c r="J13" s="315">
        <v>6583</v>
      </c>
      <c r="K13" s="315">
        <v>7548</v>
      </c>
    </row>
    <row r="14" spans="1:11" ht="15">
      <c r="A14" s="230" t="s">
        <v>304</v>
      </c>
      <c r="B14" s="314" t="s">
        <v>79</v>
      </c>
      <c r="C14" s="315">
        <v>30</v>
      </c>
      <c r="D14" s="340">
        <v>14</v>
      </c>
      <c r="E14" s="315">
        <v>30</v>
      </c>
      <c r="F14" s="315">
        <v>248</v>
      </c>
      <c r="G14" s="315">
        <v>134</v>
      </c>
      <c r="H14" s="315">
        <v>150</v>
      </c>
      <c r="I14" s="315">
        <v>31</v>
      </c>
      <c r="J14" s="315">
        <v>48</v>
      </c>
      <c r="K14" s="315">
        <v>50</v>
      </c>
    </row>
    <row r="15" spans="1:11" ht="15">
      <c r="A15" s="230" t="s">
        <v>305</v>
      </c>
      <c r="B15" s="314" t="s">
        <v>88</v>
      </c>
      <c r="C15" s="315">
        <v>24966</v>
      </c>
      <c r="D15" s="340">
        <v>17197</v>
      </c>
      <c r="E15" s="315">
        <v>22331</v>
      </c>
      <c r="F15" s="315">
        <v>908</v>
      </c>
      <c r="G15" s="315">
        <v>851</v>
      </c>
      <c r="H15" s="315">
        <v>1100</v>
      </c>
      <c r="I15" s="315">
        <v>2184</v>
      </c>
      <c r="J15" s="315">
        <v>1902</v>
      </c>
      <c r="K15" s="315">
        <v>2225</v>
      </c>
    </row>
    <row r="16" spans="1:11" ht="15">
      <c r="A16" s="275" t="s">
        <v>306</v>
      </c>
      <c r="B16" s="317" t="s">
        <v>89</v>
      </c>
      <c r="C16" s="315">
        <f>SUM(C11:C15)</f>
        <v>86101</v>
      </c>
      <c r="D16" s="315">
        <f aca="true" t="shared" si="1" ref="D16:K16">SUM(D11:D15)</f>
        <v>81517</v>
      </c>
      <c r="E16" s="315">
        <f>SUM(E11:E15)</f>
        <v>105774</v>
      </c>
      <c r="F16" s="315">
        <f t="shared" si="1"/>
        <v>6181</v>
      </c>
      <c r="G16" s="315">
        <f t="shared" si="1"/>
        <v>5461</v>
      </c>
      <c r="H16" s="315">
        <f t="shared" si="1"/>
        <v>5760</v>
      </c>
      <c r="I16" s="315">
        <f t="shared" si="1"/>
        <v>11265</v>
      </c>
      <c r="J16" s="315">
        <f t="shared" si="1"/>
        <v>9730</v>
      </c>
      <c r="K16" s="315">
        <f t="shared" si="1"/>
        <v>11073</v>
      </c>
    </row>
    <row r="17" spans="1:11" ht="15">
      <c r="A17" s="228" t="s">
        <v>90</v>
      </c>
      <c r="B17" s="314" t="s">
        <v>91</v>
      </c>
      <c r="C17" s="315"/>
      <c r="D17" s="340"/>
      <c r="E17" s="315"/>
      <c r="F17" s="315"/>
      <c r="G17" s="315"/>
      <c r="H17" s="315"/>
      <c r="I17" s="315"/>
      <c r="J17" s="315"/>
      <c r="K17" s="315"/>
    </row>
    <row r="18" spans="1:11" ht="15">
      <c r="A18" s="228" t="s">
        <v>307</v>
      </c>
      <c r="B18" s="314" t="s">
        <v>92</v>
      </c>
      <c r="C18" s="315"/>
      <c r="D18" s="340"/>
      <c r="E18" s="315"/>
      <c r="F18" s="315">
        <v>406</v>
      </c>
      <c r="G18" s="315">
        <v>267</v>
      </c>
      <c r="H18" s="315"/>
      <c r="I18" s="315"/>
      <c r="J18" s="315"/>
      <c r="K18" s="315"/>
    </row>
    <row r="19" spans="1:11" ht="15">
      <c r="A19" s="306" t="s">
        <v>328</v>
      </c>
      <c r="B19" s="314" t="s">
        <v>93</v>
      </c>
      <c r="C19" s="315"/>
      <c r="D19" s="340"/>
      <c r="E19" s="315"/>
      <c r="F19" s="315"/>
      <c r="G19" s="315"/>
      <c r="H19" s="315"/>
      <c r="I19" s="315"/>
      <c r="J19" s="315"/>
      <c r="K19" s="315"/>
    </row>
    <row r="20" spans="1:11" ht="15">
      <c r="A20" s="306" t="s">
        <v>329</v>
      </c>
      <c r="B20" s="314" t="s">
        <v>94</v>
      </c>
      <c r="C20" s="315">
        <v>420</v>
      </c>
      <c r="D20" s="340"/>
      <c r="E20" s="315"/>
      <c r="F20" s="315"/>
      <c r="G20" s="315"/>
      <c r="H20" s="315"/>
      <c r="I20" s="315"/>
      <c r="J20" s="315"/>
      <c r="K20" s="315"/>
    </row>
    <row r="21" spans="1:11" ht="15">
      <c r="A21" s="306" t="s">
        <v>330</v>
      </c>
      <c r="B21" s="314" t="s">
        <v>95</v>
      </c>
      <c r="C21" s="315"/>
      <c r="D21" s="340"/>
      <c r="E21" s="315"/>
      <c r="F21" s="315">
        <v>309</v>
      </c>
      <c r="G21" s="315">
        <v>68</v>
      </c>
      <c r="H21" s="315"/>
      <c r="I21" s="315"/>
      <c r="J21" s="315"/>
      <c r="K21" s="315"/>
    </row>
    <row r="22" spans="1:11" ht="15">
      <c r="A22" s="228" t="s">
        <v>331</v>
      </c>
      <c r="B22" s="314" t="s">
        <v>96</v>
      </c>
      <c r="C22" s="315"/>
      <c r="D22" s="340"/>
      <c r="E22" s="315"/>
      <c r="F22" s="315">
        <v>648</v>
      </c>
      <c r="G22" s="315">
        <v>179</v>
      </c>
      <c r="H22" s="315"/>
      <c r="I22" s="315"/>
      <c r="J22" s="315"/>
      <c r="K22" s="315"/>
    </row>
    <row r="23" spans="1:11" ht="15">
      <c r="A23" s="228" t="s">
        <v>332</v>
      </c>
      <c r="B23" s="314" t="s">
        <v>97</v>
      </c>
      <c r="C23" s="315"/>
      <c r="D23" s="340"/>
      <c r="E23" s="315"/>
      <c r="F23" s="315"/>
      <c r="G23" s="315"/>
      <c r="H23" s="315"/>
      <c r="I23" s="315"/>
      <c r="J23" s="315"/>
      <c r="K23" s="315"/>
    </row>
    <row r="24" spans="1:11" ht="15">
      <c r="A24" s="228" t="s">
        <v>333</v>
      </c>
      <c r="B24" s="314" t="s">
        <v>98</v>
      </c>
      <c r="C24" s="315">
        <v>5680</v>
      </c>
      <c r="D24" s="340">
        <v>5684</v>
      </c>
      <c r="E24" s="315">
        <v>5000</v>
      </c>
      <c r="F24" s="315"/>
      <c r="G24" s="315"/>
      <c r="H24" s="315"/>
      <c r="I24" s="315"/>
      <c r="J24" s="315"/>
      <c r="K24" s="315"/>
    </row>
    <row r="25" spans="1:11" ht="15">
      <c r="A25" s="286" t="s">
        <v>308</v>
      </c>
      <c r="B25" s="317" t="s">
        <v>99</v>
      </c>
      <c r="C25" s="315">
        <f>SUM(C17:C24)</f>
        <v>6100</v>
      </c>
      <c r="D25" s="315">
        <f aca="true" t="shared" si="2" ref="D25:K25">SUM(D17:D24)</f>
        <v>5684</v>
      </c>
      <c r="E25" s="315">
        <f t="shared" si="2"/>
        <v>5000</v>
      </c>
      <c r="F25" s="315">
        <f t="shared" si="2"/>
        <v>1363</v>
      </c>
      <c r="G25" s="315">
        <f t="shared" si="2"/>
        <v>514</v>
      </c>
      <c r="H25" s="315">
        <f t="shared" si="2"/>
        <v>0</v>
      </c>
      <c r="I25" s="315">
        <f t="shared" si="2"/>
        <v>0</v>
      </c>
      <c r="J25" s="315">
        <f t="shared" si="2"/>
        <v>0</v>
      </c>
      <c r="K25" s="315">
        <f t="shared" si="2"/>
        <v>0</v>
      </c>
    </row>
    <row r="26" spans="1:11" ht="15">
      <c r="A26" s="268" t="s">
        <v>334</v>
      </c>
      <c r="B26" s="314" t="s">
        <v>100</v>
      </c>
      <c r="C26" s="315"/>
      <c r="D26" s="340"/>
      <c r="E26" s="315"/>
      <c r="F26" s="315"/>
      <c r="G26" s="315"/>
      <c r="H26" s="315"/>
      <c r="I26" s="315"/>
      <c r="J26" s="315"/>
      <c r="K26" s="315"/>
    </row>
    <row r="27" spans="1:11" ht="15">
      <c r="A27" s="268" t="s">
        <v>101</v>
      </c>
      <c r="B27" s="314" t="s">
        <v>102</v>
      </c>
      <c r="C27" s="315">
        <v>901</v>
      </c>
      <c r="D27" s="340">
        <v>2755</v>
      </c>
      <c r="E27" s="315"/>
      <c r="F27" s="315">
        <v>11</v>
      </c>
      <c r="G27" s="315"/>
      <c r="H27" s="315"/>
      <c r="I27" s="315"/>
      <c r="J27" s="315"/>
      <c r="K27" s="315"/>
    </row>
    <row r="28" spans="1:11" ht="15">
      <c r="A28" s="268" t="s">
        <v>103</v>
      </c>
      <c r="B28" s="314" t="s">
        <v>104</v>
      </c>
      <c r="C28" s="315"/>
      <c r="D28" s="340"/>
      <c r="E28" s="315"/>
      <c r="F28" s="315"/>
      <c r="G28" s="315"/>
      <c r="H28" s="315"/>
      <c r="I28" s="315"/>
      <c r="J28" s="315"/>
      <c r="K28" s="315"/>
    </row>
    <row r="29" spans="1:11" ht="15">
      <c r="A29" s="268" t="s">
        <v>309</v>
      </c>
      <c r="B29" s="314" t="s">
        <v>105</v>
      </c>
      <c r="C29" s="315"/>
      <c r="D29" s="340"/>
      <c r="E29" s="315"/>
      <c r="F29" s="315"/>
      <c r="G29" s="315"/>
      <c r="H29" s="315"/>
      <c r="I29" s="315"/>
      <c r="J29" s="315"/>
      <c r="K29" s="315"/>
    </row>
    <row r="30" spans="1:11" ht="15">
      <c r="A30" s="268" t="s">
        <v>335</v>
      </c>
      <c r="B30" s="314" t="s">
        <v>106</v>
      </c>
      <c r="C30" s="315"/>
      <c r="D30" s="340"/>
      <c r="E30" s="315"/>
      <c r="F30" s="315"/>
      <c r="G30" s="315"/>
      <c r="H30" s="315"/>
      <c r="I30" s="315"/>
      <c r="J30" s="315"/>
      <c r="K30" s="315"/>
    </row>
    <row r="31" spans="1:11" ht="15">
      <c r="A31" s="268" t="s">
        <v>310</v>
      </c>
      <c r="B31" s="314" t="s">
        <v>107</v>
      </c>
      <c r="C31" s="315">
        <v>1077</v>
      </c>
      <c r="D31" s="340">
        <v>2994</v>
      </c>
      <c r="E31" s="315">
        <v>1760</v>
      </c>
      <c r="F31" s="315"/>
      <c r="G31" s="315"/>
      <c r="H31" s="315"/>
      <c r="I31" s="315"/>
      <c r="J31" s="315"/>
      <c r="K31" s="315"/>
    </row>
    <row r="32" spans="1:11" ht="15">
      <c r="A32" s="268" t="s">
        <v>336</v>
      </c>
      <c r="B32" s="314" t="s">
        <v>108</v>
      </c>
      <c r="C32" s="315"/>
      <c r="D32" s="340"/>
      <c r="E32" s="315"/>
      <c r="F32" s="315"/>
      <c r="G32" s="315"/>
      <c r="H32" s="315"/>
      <c r="I32" s="315"/>
      <c r="J32" s="315"/>
      <c r="K32" s="315"/>
    </row>
    <row r="33" spans="1:11" ht="15">
      <c r="A33" s="268" t="s">
        <v>337</v>
      </c>
      <c r="B33" s="314" t="s">
        <v>109</v>
      </c>
      <c r="C33" s="315"/>
      <c r="D33" s="340"/>
      <c r="E33" s="315"/>
      <c r="F33" s="315"/>
      <c r="G33" s="315"/>
      <c r="H33" s="315"/>
      <c r="I33" s="315"/>
      <c r="J33" s="315"/>
      <c r="K33" s="315"/>
    </row>
    <row r="34" spans="1:11" ht="15">
      <c r="A34" s="268" t="s">
        <v>110</v>
      </c>
      <c r="B34" s="314" t="s">
        <v>111</v>
      </c>
      <c r="C34" s="315"/>
      <c r="D34" s="340"/>
      <c r="E34" s="315"/>
      <c r="F34" s="315"/>
      <c r="G34" s="315"/>
      <c r="H34" s="315"/>
      <c r="I34" s="315"/>
      <c r="J34" s="315"/>
      <c r="K34" s="315"/>
    </row>
    <row r="35" spans="1:11" ht="15">
      <c r="A35" s="265" t="s">
        <v>112</v>
      </c>
      <c r="B35" s="314" t="s">
        <v>113</v>
      </c>
      <c r="C35" s="315"/>
      <c r="D35" s="340"/>
      <c r="E35" s="315"/>
      <c r="F35" s="315"/>
      <c r="G35" s="315"/>
      <c r="H35" s="315"/>
      <c r="I35" s="315"/>
      <c r="J35" s="315"/>
      <c r="K35" s="315"/>
    </row>
    <row r="36" spans="1:11" ht="15">
      <c r="A36" s="268" t="s">
        <v>338</v>
      </c>
      <c r="B36" s="314" t="s">
        <v>114</v>
      </c>
      <c r="C36" s="315">
        <v>8280</v>
      </c>
      <c r="D36" s="340"/>
      <c r="E36" s="315">
        <v>14460</v>
      </c>
      <c r="F36" s="315"/>
      <c r="G36" s="315"/>
      <c r="H36" s="315"/>
      <c r="I36" s="315"/>
      <c r="J36" s="315"/>
      <c r="K36" s="315"/>
    </row>
    <row r="37" spans="1:11" ht="15">
      <c r="A37" s="265" t="s">
        <v>444</v>
      </c>
      <c r="B37" s="314" t="s">
        <v>115</v>
      </c>
      <c r="C37" s="315"/>
      <c r="D37" s="340">
        <v>30613</v>
      </c>
      <c r="E37" s="315">
        <v>1222</v>
      </c>
      <c r="F37" s="315"/>
      <c r="G37" s="315"/>
      <c r="H37" s="315"/>
      <c r="I37" s="315"/>
      <c r="J37" s="315"/>
      <c r="K37" s="315"/>
    </row>
    <row r="38" spans="1:11" ht="15">
      <c r="A38" s="265" t="s">
        <v>445</v>
      </c>
      <c r="B38" s="314" t="s">
        <v>115</v>
      </c>
      <c r="C38" s="315"/>
      <c r="D38" s="340"/>
      <c r="E38" s="315"/>
      <c r="F38" s="315"/>
      <c r="G38" s="315"/>
      <c r="H38" s="315"/>
      <c r="I38" s="315"/>
      <c r="J38" s="315"/>
      <c r="K38" s="315"/>
    </row>
    <row r="39" spans="1:11" ht="15">
      <c r="A39" s="286" t="s">
        <v>311</v>
      </c>
      <c r="B39" s="317" t="s">
        <v>116</v>
      </c>
      <c r="C39" s="315">
        <f>SUM(C26:C38)</f>
        <v>10258</v>
      </c>
      <c r="D39" s="315">
        <f aca="true" t="shared" si="3" ref="D39:K39">SUM(D26:D38)</f>
        <v>36362</v>
      </c>
      <c r="E39" s="315">
        <f t="shared" si="3"/>
        <v>17442</v>
      </c>
      <c r="F39" s="315">
        <f t="shared" si="3"/>
        <v>11</v>
      </c>
      <c r="G39" s="315">
        <f t="shared" si="3"/>
        <v>0</v>
      </c>
      <c r="H39" s="315">
        <f t="shared" si="3"/>
        <v>0</v>
      </c>
      <c r="I39" s="315">
        <f t="shared" si="3"/>
        <v>0</v>
      </c>
      <c r="J39" s="315">
        <f t="shared" si="3"/>
        <v>0</v>
      </c>
      <c r="K39" s="315">
        <f t="shared" si="3"/>
        <v>0</v>
      </c>
    </row>
    <row r="40" spans="1:11" ht="15.75">
      <c r="A40" s="318" t="s">
        <v>870</v>
      </c>
      <c r="B40" s="319"/>
      <c r="C40" s="319">
        <f>C39+C25+C16+C10+C9</f>
        <v>134629</v>
      </c>
      <c r="D40" s="319">
        <f>D39+D25+D16+D10+D9</f>
        <v>153517</v>
      </c>
      <c r="E40" s="319">
        <f>E9+E10+E16+E25+E39</f>
        <v>160429</v>
      </c>
      <c r="F40" s="319">
        <f>+F25+F16+F10+F9+G39</f>
        <v>53154</v>
      </c>
      <c r="G40" s="319">
        <f>+G25+G16+G10+G9+H39</f>
        <v>52160</v>
      </c>
      <c r="H40" s="319">
        <f>+H25+H16+H10+H9+I39</f>
        <v>52968</v>
      </c>
      <c r="I40" s="319">
        <f>I16+I10+I9</f>
        <v>42912</v>
      </c>
      <c r="J40" s="319">
        <f>J9+J16+J10</f>
        <v>43100</v>
      </c>
      <c r="K40" s="319">
        <f>K9+K16+K10</f>
        <v>45140</v>
      </c>
    </row>
    <row r="41" spans="1:11" ht="15">
      <c r="A41" s="320" t="s">
        <v>117</v>
      </c>
      <c r="B41" s="314" t="s">
        <v>118</v>
      </c>
      <c r="C41" s="315"/>
      <c r="D41" s="340"/>
      <c r="E41" s="315">
        <v>4725</v>
      </c>
      <c r="F41" s="315">
        <v>318</v>
      </c>
      <c r="G41" s="315"/>
      <c r="H41" s="315"/>
      <c r="I41" s="315"/>
      <c r="J41" s="315"/>
      <c r="K41" s="315"/>
    </row>
    <row r="42" spans="1:11" ht="15">
      <c r="A42" s="320" t="s">
        <v>339</v>
      </c>
      <c r="B42" s="314" t="s">
        <v>119</v>
      </c>
      <c r="C42" s="315">
        <v>14927</v>
      </c>
      <c r="D42" s="340">
        <v>46791</v>
      </c>
      <c r="E42" s="315">
        <v>93375</v>
      </c>
      <c r="F42" s="315"/>
      <c r="G42" s="315"/>
      <c r="H42" s="315"/>
      <c r="I42" s="315"/>
      <c r="J42" s="315"/>
      <c r="K42" s="315"/>
    </row>
    <row r="43" spans="1:11" ht="15">
      <c r="A43" s="320" t="s">
        <v>120</v>
      </c>
      <c r="B43" s="314" t="s">
        <v>121</v>
      </c>
      <c r="C43" s="315">
        <v>56</v>
      </c>
      <c r="D43" s="340"/>
      <c r="E43" s="315"/>
      <c r="F43" s="315">
        <v>77</v>
      </c>
      <c r="G43" s="315"/>
      <c r="H43" s="315"/>
      <c r="I43" s="315"/>
      <c r="J43" s="315"/>
      <c r="K43" s="315"/>
    </row>
    <row r="44" spans="1:11" ht="15">
      <c r="A44" s="320" t="s">
        <v>122</v>
      </c>
      <c r="B44" s="314" t="s">
        <v>123</v>
      </c>
      <c r="C44" s="315">
        <v>45184</v>
      </c>
      <c r="D44" s="340">
        <v>49674</v>
      </c>
      <c r="E44" s="315">
        <v>13975</v>
      </c>
      <c r="F44" s="315"/>
      <c r="G44" s="315"/>
      <c r="H44" s="315"/>
      <c r="I44" s="315">
        <v>363</v>
      </c>
      <c r="J44" s="315">
        <v>211</v>
      </c>
      <c r="K44" s="315">
        <v>100</v>
      </c>
    </row>
    <row r="45" spans="1:11" ht="15">
      <c r="A45" s="229" t="s">
        <v>124</v>
      </c>
      <c r="B45" s="314" t="s">
        <v>125</v>
      </c>
      <c r="C45" s="315"/>
      <c r="D45" s="340"/>
      <c r="E45" s="315"/>
      <c r="F45" s="315"/>
      <c r="G45" s="315"/>
      <c r="H45" s="315"/>
      <c r="I45" s="315"/>
      <c r="J45" s="315"/>
      <c r="K45" s="315"/>
    </row>
    <row r="46" spans="1:11" ht="15">
      <c r="A46" s="229" t="s">
        <v>126</v>
      </c>
      <c r="B46" s="314" t="s">
        <v>127</v>
      </c>
      <c r="C46" s="315"/>
      <c r="D46" s="340"/>
      <c r="E46" s="315"/>
      <c r="F46" s="315"/>
      <c r="G46" s="315"/>
      <c r="H46" s="315"/>
      <c r="I46" s="315"/>
      <c r="J46" s="315"/>
      <c r="K46" s="315"/>
    </row>
    <row r="47" spans="1:11" ht="15">
      <c r="A47" s="229" t="s">
        <v>128</v>
      </c>
      <c r="B47" s="314" t="s">
        <v>129</v>
      </c>
      <c r="C47" s="315">
        <v>15850</v>
      </c>
      <c r="D47" s="340">
        <v>6247</v>
      </c>
      <c r="E47" s="315">
        <v>30179</v>
      </c>
      <c r="F47" s="315">
        <v>107</v>
      </c>
      <c r="G47" s="315"/>
      <c r="H47" s="315"/>
      <c r="I47" s="315">
        <v>89</v>
      </c>
      <c r="J47" s="315">
        <v>57</v>
      </c>
      <c r="K47" s="315">
        <v>27</v>
      </c>
    </row>
    <row r="48" spans="1:11" ht="15">
      <c r="A48" s="321" t="s">
        <v>312</v>
      </c>
      <c r="B48" s="317" t="s">
        <v>130</v>
      </c>
      <c r="C48" s="315">
        <f>SUM(C41:C47)</f>
        <v>76017</v>
      </c>
      <c r="D48" s="315">
        <f aca="true" t="shared" si="4" ref="D48:K48">SUM(D41:D47)</f>
        <v>102712</v>
      </c>
      <c r="E48" s="315">
        <f t="shared" si="4"/>
        <v>142254</v>
      </c>
      <c r="F48" s="315">
        <f t="shared" si="4"/>
        <v>502</v>
      </c>
      <c r="G48" s="315">
        <f t="shared" si="4"/>
        <v>0</v>
      </c>
      <c r="H48" s="315">
        <f t="shared" si="4"/>
        <v>0</v>
      </c>
      <c r="I48" s="315">
        <f t="shared" si="4"/>
        <v>452</v>
      </c>
      <c r="J48" s="315">
        <f t="shared" si="4"/>
        <v>268</v>
      </c>
      <c r="K48" s="315">
        <f t="shared" si="4"/>
        <v>127</v>
      </c>
    </row>
    <row r="49" spans="1:11" ht="15">
      <c r="A49" s="228" t="s">
        <v>131</v>
      </c>
      <c r="B49" s="314" t="s">
        <v>132</v>
      </c>
      <c r="C49" s="315">
        <v>30533</v>
      </c>
      <c r="D49" s="340">
        <v>47325</v>
      </c>
      <c r="E49" s="315">
        <v>53850</v>
      </c>
      <c r="F49" s="315"/>
      <c r="G49" s="315"/>
      <c r="H49" s="315"/>
      <c r="I49" s="315"/>
      <c r="J49" s="315"/>
      <c r="K49" s="315"/>
    </row>
    <row r="50" spans="1:11" ht="15">
      <c r="A50" s="228" t="s">
        <v>133</v>
      </c>
      <c r="B50" s="314" t="s">
        <v>134</v>
      </c>
      <c r="C50" s="315"/>
      <c r="D50" s="340"/>
      <c r="E50" s="315"/>
      <c r="F50" s="315"/>
      <c r="G50" s="315"/>
      <c r="H50" s="315"/>
      <c r="I50" s="315"/>
      <c r="J50" s="315"/>
      <c r="K50" s="315"/>
    </row>
    <row r="51" spans="1:11" ht="15">
      <c r="A51" s="228" t="s">
        <v>135</v>
      </c>
      <c r="B51" s="314" t="s">
        <v>136</v>
      </c>
      <c r="C51" s="315"/>
      <c r="D51" s="340"/>
      <c r="E51" s="315"/>
      <c r="F51" s="315"/>
      <c r="G51" s="315"/>
      <c r="H51" s="315"/>
      <c r="I51" s="315"/>
      <c r="J51" s="315"/>
      <c r="K51" s="315"/>
    </row>
    <row r="52" spans="1:11" ht="15">
      <c r="A52" s="228" t="s">
        <v>137</v>
      </c>
      <c r="B52" s="314" t="s">
        <v>138</v>
      </c>
      <c r="C52" s="315">
        <v>8244</v>
      </c>
      <c r="D52" s="340">
        <v>11913</v>
      </c>
      <c r="E52" s="315">
        <v>9150</v>
      </c>
      <c r="F52" s="315"/>
      <c r="G52" s="315"/>
      <c r="H52" s="315"/>
      <c r="I52" s="315"/>
      <c r="J52" s="315"/>
      <c r="K52" s="315"/>
    </row>
    <row r="53" spans="1:11" ht="15">
      <c r="A53" s="286" t="s">
        <v>313</v>
      </c>
      <c r="B53" s="317" t="s">
        <v>139</v>
      </c>
      <c r="C53" s="315">
        <f>SUM(C49:C52)</f>
        <v>38777</v>
      </c>
      <c r="D53" s="315">
        <f aca="true" t="shared" si="5" ref="D53:K53">SUM(D49:D52)</f>
        <v>59238</v>
      </c>
      <c r="E53" s="315">
        <f t="shared" si="5"/>
        <v>63000</v>
      </c>
      <c r="F53" s="315">
        <f t="shared" si="5"/>
        <v>0</v>
      </c>
      <c r="G53" s="315">
        <f t="shared" si="5"/>
        <v>0</v>
      </c>
      <c r="H53" s="315">
        <f t="shared" si="5"/>
        <v>0</v>
      </c>
      <c r="I53" s="315">
        <f t="shared" si="5"/>
        <v>0</v>
      </c>
      <c r="J53" s="315">
        <f t="shared" si="5"/>
        <v>0</v>
      </c>
      <c r="K53" s="315">
        <f t="shared" si="5"/>
        <v>0</v>
      </c>
    </row>
    <row r="54" spans="1:11" ht="15">
      <c r="A54" s="228" t="s">
        <v>140</v>
      </c>
      <c r="B54" s="314" t="s">
        <v>141</v>
      </c>
      <c r="C54" s="315"/>
      <c r="D54" s="340"/>
      <c r="E54" s="315"/>
      <c r="F54" s="315"/>
      <c r="G54" s="315"/>
      <c r="H54" s="315"/>
      <c r="I54" s="315"/>
      <c r="J54" s="315"/>
      <c r="K54" s="315"/>
    </row>
    <row r="55" spans="1:11" ht="15">
      <c r="A55" s="228" t="s">
        <v>340</v>
      </c>
      <c r="B55" s="314" t="s">
        <v>142</v>
      </c>
      <c r="C55" s="315"/>
      <c r="D55" s="340"/>
      <c r="E55" s="315"/>
      <c r="F55" s="315"/>
      <c r="G55" s="315"/>
      <c r="H55" s="315"/>
      <c r="I55" s="315"/>
      <c r="J55" s="315"/>
      <c r="K55" s="315"/>
    </row>
    <row r="56" spans="1:11" ht="15">
      <c r="A56" s="228" t="s">
        <v>341</v>
      </c>
      <c r="B56" s="314" t="s">
        <v>143</v>
      </c>
      <c r="C56" s="315"/>
      <c r="D56" s="340"/>
      <c r="E56" s="315"/>
      <c r="F56" s="315"/>
      <c r="G56" s="315"/>
      <c r="H56" s="315"/>
      <c r="I56" s="315"/>
      <c r="J56" s="315"/>
      <c r="K56" s="315"/>
    </row>
    <row r="57" spans="1:11" ht="15">
      <c r="A57" s="228" t="s">
        <v>342</v>
      </c>
      <c r="B57" s="314" t="s">
        <v>144</v>
      </c>
      <c r="C57" s="315"/>
      <c r="D57" s="340"/>
      <c r="E57" s="315"/>
      <c r="F57" s="315"/>
      <c r="G57" s="315"/>
      <c r="H57" s="315"/>
      <c r="I57" s="315"/>
      <c r="J57" s="315"/>
      <c r="K57" s="315"/>
    </row>
    <row r="58" spans="1:11" ht="15">
      <c r="A58" s="228" t="s">
        <v>343</v>
      </c>
      <c r="B58" s="314" t="s">
        <v>145</v>
      </c>
      <c r="C58" s="315"/>
      <c r="D58" s="340"/>
      <c r="E58" s="315"/>
      <c r="F58" s="315"/>
      <c r="G58" s="315"/>
      <c r="H58" s="315"/>
      <c r="I58" s="315"/>
      <c r="J58" s="315"/>
      <c r="K58" s="315"/>
    </row>
    <row r="59" spans="1:11" ht="15">
      <c r="A59" s="228" t="s">
        <v>344</v>
      </c>
      <c r="B59" s="314" t="s">
        <v>146</v>
      </c>
      <c r="C59" s="315"/>
      <c r="D59" s="340"/>
      <c r="E59" s="315"/>
      <c r="F59" s="315"/>
      <c r="G59" s="315"/>
      <c r="H59" s="315"/>
      <c r="I59" s="315"/>
      <c r="J59" s="315"/>
      <c r="K59" s="315"/>
    </row>
    <row r="60" spans="1:11" ht="15">
      <c r="A60" s="228" t="s">
        <v>147</v>
      </c>
      <c r="B60" s="314" t="s">
        <v>148</v>
      </c>
      <c r="C60" s="315"/>
      <c r="D60" s="340"/>
      <c r="E60" s="315"/>
      <c r="F60" s="315"/>
      <c r="G60" s="315"/>
      <c r="H60" s="315"/>
      <c r="I60" s="315"/>
      <c r="J60" s="315"/>
      <c r="K60" s="315"/>
    </row>
    <row r="61" spans="1:11" ht="15">
      <c r="A61" s="228" t="s">
        <v>345</v>
      </c>
      <c r="B61" s="314" t="s">
        <v>149</v>
      </c>
      <c r="C61" s="315"/>
      <c r="D61" s="340"/>
      <c r="E61" s="315"/>
      <c r="F61" s="315"/>
      <c r="G61" s="315"/>
      <c r="H61" s="315"/>
      <c r="I61" s="315"/>
      <c r="J61" s="315"/>
      <c r="K61" s="315"/>
    </row>
    <row r="62" spans="1:11" ht="15">
      <c r="A62" s="286" t="s">
        <v>314</v>
      </c>
      <c r="B62" s="317" t="s">
        <v>150</v>
      </c>
      <c r="C62" s="315"/>
      <c r="D62" s="340"/>
      <c r="E62" s="315"/>
      <c r="F62" s="315"/>
      <c r="G62" s="315"/>
      <c r="H62" s="315"/>
      <c r="I62" s="315"/>
      <c r="J62" s="315"/>
      <c r="K62" s="315"/>
    </row>
    <row r="63" spans="1:11" ht="15.75">
      <c r="A63" s="318" t="s">
        <v>871</v>
      </c>
      <c r="B63" s="319"/>
      <c r="C63" s="319">
        <f>C62+C53+C48</f>
        <v>114794</v>
      </c>
      <c r="D63" s="319">
        <f aca="true" t="shared" si="6" ref="D63:K63">D62+D53+D48</f>
        <v>161950</v>
      </c>
      <c r="E63" s="319">
        <f>E62+E53+E48</f>
        <v>205254</v>
      </c>
      <c r="F63" s="319">
        <f t="shared" si="6"/>
        <v>502</v>
      </c>
      <c r="G63" s="319">
        <f t="shared" si="6"/>
        <v>0</v>
      </c>
      <c r="H63" s="319">
        <f t="shared" si="6"/>
        <v>0</v>
      </c>
      <c r="I63" s="319">
        <f t="shared" si="6"/>
        <v>452</v>
      </c>
      <c r="J63" s="319">
        <f t="shared" si="6"/>
        <v>268</v>
      </c>
      <c r="K63" s="319">
        <f t="shared" si="6"/>
        <v>127</v>
      </c>
    </row>
    <row r="64" spans="1:11" ht="15.75">
      <c r="A64" s="322" t="s">
        <v>353</v>
      </c>
      <c r="B64" s="323" t="s">
        <v>151</v>
      </c>
      <c r="C64" s="323">
        <f>C63+C40</f>
        <v>249423</v>
      </c>
      <c r="D64" s="323">
        <f aca="true" t="shared" si="7" ref="D64:K64">D63+D40</f>
        <v>315467</v>
      </c>
      <c r="E64" s="323">
        <f t="shared" si="7"/>
        <v>365683</v>
      </c>
      <c r="F64" s="323">
        <f t="shared" si="7"/>
        <v>53656</v>
      </c>
      <c r="G64" s="323">
        <f t="shared" si="7"/>
        <v>52160</v>
      </c>
      <c r="H64" s="323">
        <f t="shared" si="7"/>
        <v>52968</v>
      </c>
      <c r="I64" s="323">
        <f>I63+I40</f>
        <v>43364</v>
      </c>
      <c r="J64" s="323">
        <f t="shared" si="7"/>
        <v>43368</v>
      </c>
      <c r="K64" s="323">
        <f t="shared" si="7"/>
        <v>45267</v>
      </c>
    </row>
    <row r="65" spans="1:11" ht="15">
      <c r="A65" s="245" t="s">
        <v>315</v>
      </c>
      <c r="B65" s="270" t="s">
        <v>156</v>
      </c>
      <c r="C65" s="324"/>
      <c r="D65" s="324"/>
      <c r="E65" s="324"/>
      <c r="F65" s="325"/>
      <c r="G65" s="325"/>
      <c r="H65" s="325"/>
      <c r="I65" s="325"/>
      <c r="J65" s="325"/>
      <c r="K65" s="325"/>
    </row>
    <row r="66" spans="1:11" ht="15">
      <c r="A66" s="304" t="s">
        <v>316</v>
      </c>
      <c r="B66" s="270" t="s">
        <v>162</v>
      </c>
      <c r="C66" s="326">
        <v>115000</v>
      </c>
      <c r="D66" s="326"/>
      <c r="E66" s="326"/>
      <c r="F66" s="327"/>
      <c r="G66" s="327"/>
      <c r="H66" s="327"/>
      <c r="I66" s="327"/>
      <c r="J66" s="327"/>
      <c r="K66" s="327"/>
    </row>
    <row r="67" spans="1:11" ht="15">
      <c r="A67" s="328" t="s">
        <v>163</v>
      </c>
      <c r="B67" s="230" t="s">
        <v>164</v>
      </c>
      <c r="C67" s="329"/>
      <c r="D67" s="329"/>
      <c r="E67" s="329"/>
      <c r="F67" s="330"/>
      <c r="G67" s="330"/>
      <c r="H67" s="330"/>
      <c r="I67" s="330"/>
      <c r="J67" s="330"/>
      <c r="K67" s="330"/>
    </row>
    <row r="68" spans="1:11" ht="15">
      <c r="A68" s="328" t="s">
        <v>165</v>
      </c>
      <c r="B68" s="230" t="s">
        <v>166</v>
      </c>
      <c r="C68" s="329"/>
      <c r="D68" s="329">
        <v>1506</v>
      </c>
      <c r="E68" s="329">
        <v>1255</v>
      </c>
      <c r="F68" s="330"/>
      <c r="G68" s="330"/>
      <c r="H68" s="330"/>
      <c r="I68" s="330"/>
      <c r="J68" s="330"/>
      <c r="K68" s="330"/>
    </row>
    <row r="69" spans="1:11" ht="15">
      <c r="A69" s="304" t="s">
        <v>167</v>
      </c>
      <c r="B69" s="270" t="s">
        <v>168</v>
      </c>
      <c r="C69" s="326">
        <v>86580</v>
      </c>
      <c r="D69" s="329">
        <v>91486</v>
      </c>
      <c r="E69" s="329"/>
      <c r="F69" s="330"/>
      <c r="G69" s="330"/>
      <c r="H69" s="330"/>
      <c r="I69" s="330"/>
      <c r="J69" s="330"/>
      <c r="K69" s="330"/>
    </row>
    <row r="70" spans="1:11" ht="15">
      <c r="A70" s="328" t="s">
        <v>169</v>
      </c>
      <c r="B70" s="230" t="s">
        <v>170</v>
      </c>
      <c r="C70" s="329"/>
      <c r="D70" s="329">
        <v>225000</v>
      </c>
      <c r="E70" s="329"/>
      <c r="F70" s="330"/>
      <c r="G70" s="330"/>
      <c r="H70" s="330"/>
      <c r="I70" s="330"/>
      <c r="J70" s="330"/>
      <c r="K70" s="330"/>
    </row>
    <row r="71" spans="1:11" ht="15">
      <c r="A71" s="328" t="s">
        <v>171</v>
      </c>
      <c r="B71" s="230" t="s">
        <v>172</v>
      </c>
      <c r="C71" s="329"/>
      <c r="D71" s="329"/>
      <c r="E71" s="329"/>
      <c r="F71" s="330"/>
      <c r="G71" s="330"/>
      <c r="H71" s="330"/>
      <c r="I71" s="330"/>
      <c r="J71" s="330"/>
      <c r="K71" s="330"/>
    </row>
    <row r="72" spans="1:11" ht="15">
      <c r="A72" s="328" t="s">
        <v>173</v>
      </c>
      <c r="B72" s="230" t="s">
        <v>174</v>
      </c>
      <c r="C72" s="329"/>
      <c r="D72" s="329"/>
      <c r="E72" s="329">
        <v>86276</v>
      </c>
      <c r="F72" s="330"/>
      <c r="G72" s="330"/>
      <c r="H72" s="330"/>
      <c r="I72" s="330"/>
      <c r="J72" s="330"/>
      <c r="K72" s="330"/>
    </row>
    <row r="73" spans="1:11" ht="15">
      <c r="A73" s="331" t="s">
        <v>317</v>
      </c>
      <c r="B73" s="275" t="s">
        <v>175</v>
      </c>
      <c r="C73" s="326">
        <f>SUM(C65:C72)</f>
        <v>201580</v>
      </c>
      <c r="D73" s="326">
        <f aca="true" t="shared" si="8" ref="D73:K73">SUM(D65:D72)</f>
        <v>317992</v>
      </c>
      <c r="E73" s="326">
        <f t="shared" si="8"/>
        <v>87531</v>
      </c>
      <c r="F73" s="326">
        <f t="shared" si="8"/>
        <v>0</v>
      </c>
      <c r="G73" s="326">
        <f t="shared" si="8"/>
        <v>0</v>
      </c>
      <c r="H73" s="326">
        <f t="shared" si="8"/>
        <v>0</v>
      </c>
      <c r="I73" s="326">
        <f t="shared" si="8"/>
        <v>0</v>
      </c>
      <c r="J73" s="326">
        <f t="shared" si="8"/>
        <v>0</v>
      </c>
      <c r="K73" s="326">
        <f t="shared" si="8"/>
        <v>0</v>
      </c>
    </row>
    <row r="74" spans="1:11" ht="15">
      <c r="A74" s="328" t="s">
        <v>176</v>
      </c>
      <c r="B74" s="230" t="s">
        <v>177</v>
      </c>
      <c r="C74" s="329"/>
      <c r="D74" s="329"/>
      <c r="E74" s="329"/>
      <c r="F74" s="330"/>
      <c r="G74" s="330"/>
      <c r="H74" s="330"/>
      <c r="I74" s="330"/>
      <c r="J74" s="330"/>
      <c r="K74" s="330"/>
    </row>
    <row r="75" spans="1:11" ht="15">
      <c r="A75" s="228" t="s">
        <v>178</v>
      </c>
      <c r="B75" s="230" t="s">
        <v>179</v>
      </c>
      <c r="C75" s="332"/>
      <c r="D75" s="332"/>
      <c r="E75" s="332"/>
      <c r="F75" s="333"/>
      <c r="G75" s="333"/>
      <c r="H75" s="333"/>
      <c r="I75" s="333"/>
      <c r="J75" s="333"/>
      <c r="K75" s="333"/>
    </row>
    <row r="76" spans="1:11" ht="15">
      <c r="A76" s="328" t="s">
        <v>350</v>
      </c>
      <c r="B76" s="230" t="s">
        <v>180</v>
      </c>
      <c r="C76" s="329"/>
      <c r="D76" s="329"/>
      <c r="E76" s="329"/>
      <c r="F76" s="330"/>
      <c r="G76" s="330"/>
      <c r="H76" s="330"/>
      <c r="I76" s="330"/>
      <c r="J76" s="330"/>
      <c r="K76" s="330"/>
    </row>
    <row r="77" spans="1:11" ht="15">
      <c r="A77" s="328" t="s">
        <v>319</v>
      </c>
      <c r="B77" s="230" t="s">
        <v>181</v>
      </c>
      <c r="C77" s="329"/>
      <c r="D77" s="329"/>
      <c r="E77" s="329"/>
      <c r="F77" s="330"/>
      <c r="G77" s="330"/>
      <c r="H77" s="330"/>
      <c r="I77" s="330"/>
      <c r="J77" s="330"/>
      <c r="K77" s="330"/>
    </row>
    <row r="78" spans="1:11" ht="15">
      <c r="A78" s="331" t="s">
        <v>320</v>
      </c>
      <c r="B78" s="275" t="s">
        <v>182</v>
      </c>
      <c r="C78" s="326"/>
      <c r="D78" s="326"/>
      <c r="E78" s="326"/>
      <c r="F78" s="327"/>
      <c r="G78" s="327"/>
      <c r="H78" s="327"/>
      <c r="I78" s="327"/>
      <c r="J78" s="327"/>
      <c r="K78" s="327"/>
    </row>
    <row r="79" spans="1:11" ht="15">
      <c r="A79" s="228" t="s">
        <v>183</v>
      </c>
      <c r="B79" s="230" t="s">
        <v>184</v>
      </c>
      <c r="C79" s="332"/>
      <c r="D79" s="332"/>
      <c r="E79" s="332"/>
      <c r="F79" s="333"/>
      <c r="G79" s="333"/>
      <c r="H79" s="333"/>
      <c r="I79" s="333"/>
      <c r="J79" s="333"/>
      <c r="K79" s="333"/>
    </row>
    <row r="80" spans="1:11" ht="15.75">
      <c r="A80" s="334" t="s">
        <v>354</v>
      </c>
      <c r="B80" s="335" t="s">
        <v>185</v>
      </c>
      <c r="C80" s="335">
        <v>201580</v>
      </c>
      <c r="D80" s="335">
        <v>317992</v>
      </c>
      <c r="E80" s="335">
        <v>87531</v>
      </c>
      <c r="F80" s="335"/>
      <c r="G80" s="335"/>
      <c r="H80" s="335"/>
      <c r="I80" s="335"/>
      <c r="J80" s="335"/>
      <c r="K80" s="335"/>
    </row>
    <row r="81" spans="1:11" ht="15.75">
      <c r="A81" s="289" t="s">
        <v>390</v>
      </c>
      <c r="B81" s="290"/>
      <c r="C81" s="290">
        <f>C80+C64</f>
        <v>451003</v>
      </c>
      <c r="D81" s="290">
        <f aca="true" t="shared" si="9" ref="D81:K81">D80+D64</f>
        <v>633459</v>
      </c>
      <c r="E81" s="290">
        <f t="shared" si="9"/>
        <v>453214</v>
      </c>
      <c r="F81" s="290">
        <f t="shared" si="9"/>
        <v>53656</v>
      </c>
      <c r="G81" s="290">
        <f t="shared" si="9"/>
        <v>52160</v>
      </c>
      <c r="H81" s="290">
        <f t="shared" si="9"/>
        <v>52968</v>
      </c>
      <c r="I81" s="290">
        <f t="shared" si="9"/>
        <v>43364</v>
      </c>
      <c r="J81" s="290">
        <f t="shared" si="9"/>
        <v>43368</v>
      </c>
      <c r="K81" s="290">
        <f t="shared" si="9"/>
        <v>45267</v>
      </c>
    </row>
    <row r="82" spans="1:11" ht="45">
      <c r="A82" s="224" t="s">
        <v>14</v>
      </c>
      <c r="B82" s="225" t="s">
        <v>2</v>
      </c>
      <c r="C82" s="341" t="s">
        <v>876</v>
      </c>
      <c r="D82" s="342" t="s">
        <v>877</v>
      </c>
      <c r="E82" s="341" t="s">
        <v>878</v>
      </c>
      <c r="F82" s="341" t="s">
        <v>876</v>
      </c>
      <c r="G82" s="341" t="s">
        <v>877</v>
      </c>
      <c r="H82" s="341" t="s">
        <v>878</v>
      </c>
      <c r="I82" s="341" t="s">
        <v>876</v>
      </c>
      <c r="J82" s="341" t="s">
        <v>877</v>
      </c>
      <c r="K82" s="341" t="s">
        <v>878</v>
      </c>
    </row>
    <row r="83" spans="1:11" ht="15">
      <c r="A83" s="230" t="s">
        <v>392</v>
      </c>
      <c r="B83" s="229" t="s">
        <v>198</v>
      </c>
      <c r="C83" s="7">
        <v>70069</v>
      </c>
      <c r="D83" s="343">
        <v>191</v>
      </c>
      <c r="E83" s="7">
        <v>117</v>
      </c>
      <c r="F83" s="7"/>
      <c r="G83" s="7"/>
      <c r="H83" s="7"/>
      <c r="I83" s="7"/>
      <c r="J83" s="7"/>
      <c r="K83" s="7"/>
    </row>
    <row r="84" spans="1:11" ht="15">
      <c r="A84" s="230" t="s">
        <v>199</v>
      </c>
      <c r="B84" s="229" t="s">
        <v>200</v>
      </c>
      <c r="C84" s="7"/>
      <c r="D84" s="343">
        <v>34027</v>
      </c>
      <c r="E84" s="7">
        <v>32365</v>
      </c>
      <c r="F84" s="7"/>
      <c r="G84" s="7"/>
      <c r="H84" s="7"/>
      <c r="I84" s="7"/>
      <c r="J84" s="7"/>
      <c r="K84" s="7"/>
    </row>
    <row r="85" spans="1:11" ht="15">
      <c r="A85" s="230" t="s">
        <v>201</v>
      </c>
      <c r="B85" s="229" t="s">
        <v>202</v>
      </c>
      <c r="C85" s="7"/>
      <c r="D85" s="343">
        <v>15532</v>
      </c>
      <c r="E85" s="7">
        <v>13260</v>
      </c>
      <c r="F85" s="7"/>
      <c r="G85" s="7"/>
      <c r="H85" s="7"/>
      <c r="I85" s="7"/>
      <c r="J85" s="7"/>
      <c r="K85" s="7"/>
    </row>
    <row r="86" spans="1:11" ht="15">
      <c r="A86" s="230" t="s">
        <v>355</v>
      </c>
      <c r="B86" s="229" t="s">
        <v>203</v>
      </c>
      <c r="C86" s="7"/>
      <c r="D86" s="343">
        <v>1373</v>
      </c>
      <c r="E86" s="7">
        <v>1376</v>
      </c>
      <c r="F86" s="7"/>
      <c r="G86" s="7"/>
      <c r="H86" s="7"/>
      <c r="I86" s="7"/>
      <c r="J86" s="7"/>
      <c r="K86" s="7"/>
    </row>
    <row r="87" spans="1:11" ht="15">
      <c r="A87" s="230" t="s">
        <v>356</v>
      </c>
      <c r="B87" s="229" t="s">
        <v>204</v>
      </c>
      <c r="C87" s="7"/>
      <c r="D87" s="343">
        <v>1627</v>
      </c>
      <c r="E87" s="7"/>
      <c r="F87" s="7"/>
      <c r="G87" s="7"/>
      <c r="H87" s="7"/>
      <c r="I87" s="7"/>
      <c r="J87" s="7"/>
      <c r="K87" s="7"/>
    </row>
    <row r="88" spans="1:11" ht="15">
      <c r="A88" s="230" t="s">
        <v>357</v>
      </c>
      <c r="B88" s="229" t="s">
        <v>205</v>
      </c>
      <c r="C88" s="7">
        <v>1710</v>
      </c>
      <c r="D88" s="343">
        <v>2531</v>
      </c>
      <c r="E88" s="7">
        <v>6373</v>
      </c>
      <c r="F88" s="7">
        <v>6100</v>
      </c>
      <c r="G88" s="7">
        <v>534</v>
      </c>
      <c r="H88" s="7">
        <v>8846</v>
      </c>
      <c r="I88" s="7">
        <v>621</v>
      </c>
      <c r="J88" s="7">
        <v>75</v>
      </c>
      <c r="K88" s="7"/>
    </row>
    <row r="89" spans="1:11" ht="15">
      <c r="A89" s="275" t="s">
        <v>393</v>
      </c>
      <c r="B89" s="321" t="s">
        <v>206</v>
      </c>
      <c r="C89" s="7">
        <f>SUM(C83:C88)</f>
        <v>71779</v>
      </c>
      <c r="D89" s="7">
        <f aca="true" t="shared" si="10" ref="D89:K89">SUM(D83:D88)</f>
        <v>55281</v>
      </c>
      <c r="E89" s="7">
        <f t="shared" si="10"/>
        <v>53491</v>
      </c>
      <c r="F89" s="7">
        <f t="shared" si="10"/>
        <v>6100</v>
      </c>
      <c r="G89" s="7">
        <f t="shared" si="10"/>
        <v>534</v>
      </c>
      <c r="H89" s="7">
        <f t="shared" si="10"/>
        <v>8846</v>
      </c>
      <c r="I89" s="7">
        <f t="shared" si="10"/>
        <v>621</v>
      </c>
      <c r="J89" s="7">
        <f t="shared" si="10"/>
        <v>75</v>
      </c>
      <c r="K89" s="7">
        <f t="shared" si="10"/>
        <v>0</v>
      </c>
    </row>
    <row r="90" spans="1:11" ht="15">
      <c r="A90" s="230" t="s">
        <v>395</v>
      </c>
      <c r="B90" s="229" t="s">
        <v>217</v>
      </c>
      <c r="C90" s="7"/>
      <c r="D90" s="343"/>
      <c r="E90" s="7"/>
      <c r="F90" s="7"/>
      <c r="G90" s="7"/>
      <c r="H90" s="7"/>
      <c r="I90" s="7"/>
      <c r="J90" s="7"/>
      <c r="K90" s="7"/>
    </row>
    <row r="91" spans="1:11" ht="15">
      <c r="A91" s="230" t="s">
        <v>363</v>
      </c>
      <c r="B91" s="229" t="s">
        <v>218</v>
      </c>
      <c r="C91" s="7"/>
      <c r="D91" s="343"/>
      <c r="E91" s="7"/>
      <c r="F91" s="7"/>
      <c r="G91" s="7"/>
      <c r="H91" s="7"/>
      <c r="I91" s="7"/>
      <c r="J91" s="7"/>
      <c r="K91" s="7"/>
    </row>
    <row r="92" spans="1:11" ht="15">
      <c r="A92" s="230" t="s">
        <v>364</v>
      </c>
      <c r="B92" s="229" t="s">
        <v>219</v>
      </c>
      <c r="C92" s="7"/>
      <c r="D92" s="343"/>
      <c r="E92" s="7"/>
      <c r="F92" s="7"/>
      <c r="G92" s="7"/>
      <c r="H92" s="7"/>
      <c r="I92" s="7"/>
      <c r="J92" s="7"/>
      <c r="K92" s="7"/>
    </row>
    <row r="93" spans="1:11" ht="15">
      <c r="A93" s="230" t="s">
        <v>365</v>
      </c>
      <c r="B93" s="229" t="s">
        <v>220</v>
      </c>
      <c r="C93" s="7"/>
      <c r="D93" s="343"/>
      <c r="E93" s="7"/>
      <c r="F93" s="7"/>
      <c r="G93" s="7"/>
      <c r="H93" s="7"/>
      <c r="I93" s="7"/>
      <c r="J93" s="7"/>
      <c r="K93" s="7"/>
    </row>
    <row r="94" spans="1:11" ht="15">
      <c r="A94" s="230" t="s">
        <v>396</v>
      </c>
      <c r="B94" s="229" t="s">
        <v>227</v>
      </c>
      <c r="C94" s="7">
        <v>215320</v>
      </c>
      <c r="D94" s="343">
        <v>315626</v>
      </c>
      <c r="E94" s="7">
        <v>305110</v>
      </c>
      <c r="F94" s="7"/>
      <c r="G94" s="7"/>
      <c r="H94" s="7"/>
      <c r="I94" s="7"/>
      <c r="J94" s="7"/>
      <c r="K94" s="7"/>
    </row>
    <row r="95" spans="1:11" ht="15">
      <c r="A95" s="230" t="s">
        <v>370</v>
      </c>
      <c r="B95" s="229" t="s">
        <v>228</v>
      </c>
      <c r="C95" s="7">
        <v>115</v>
      </c>
      <c r="D95" s="343">
        <v>59</v>
      </c>
      <c r="E95" s="7">
        <v>10</v>
      </c>
      <c r="F95" s="7">
        <v>10</v>
      </c>
      <c r="G95" s="7"/>
      <c r="H95" s="7"/>
      <c r="I95" s="7"/>
      <c r="J95" s="7"/>
      <c r="K95" s="7"/>
    </row>
    <row r="96" spans="1:11" ht="15">
      <c r="A96" s="275" t="s">
        <v>397</v>
      </c>
      <c r="B96" s="321" t="s">
        <v>229</v>
      </c>
      <c r="C96" s="7">
        <f>C94+C95</f>
        <v>215435</v>
      </c>
      <c r="D96" s="7">
        <f>D94+D95</f>
        <v>315685</v>
      </c>
      <c r="E96" s="7">
        <f>E94+E95</f>
        <v>305120</v>
      </c>
      <c r="F96" s="7">
        <f>F94+F95</f>
        <v>10</v>
      </c>
      <c r="G96" s="7">
        <f>G94+G95</f>
        <v>0</v>
      </c>
      <c r="H96" s="7"/>
      <c r="I96" s="7"/>
      <c r="J96" s="7"/>
      <c r="K96" s="7"/>
    </row>
    <row r="97" spans="1:11" ht="15">
      <c r="A97" s="228" t="s">
        <v>230</v>
      </c>
      <c r="B97" s="229" t="s">
        <v>231</v>
      </c>
      <c r="C97" s="7">
        <v>395</v>
      </c>
      <c r="D97" s="343">
        <v>448</v>
      </c>
      <c r="E97" s="7">
        <v>1975</v>
      </c>
      <c r="F97" s="7">
        <v>1</v>
      </c>
      <c r="G97" s="7"/>
      <c r="H97" s="7"/>
      <c r="I97" s="7">
        <v>29</v>
      </c>
      <c r="J97" s="7"/>
      <c r="K97" s="7"/>
    </row>
    <row r="98" spans="1:11" ht="15">
      <c r="A98" s="228" t="s">
        <v>371</v>
      </c>
      <c r="B98" s="229" t="s">
        <v>232</v>
      </c>
      <c r="C98" s="7">
        <v>4388</v>
      </c>
      <c r="D98" s="343">
        <v>2128</v>
      </c>
      <c r="E98" s="7">
        <v>5550</v>
      </c>
      <c r="F98" s="7"/>
      <c r="G98" s="7"/>
      <c r="H98" s="7"/>
      <c r="I98" s="7">
        <v>35</v>
      </c>
      <c r="J98" s="7"/>
      <c r="K98" s="7"/>
    </row>
    <row r="99" spans="1:11" ht="15">
      <c r="A99" s="228" t="s">
        <v>372</v>
      </c>
      <c r="B99" s="229" t="s">
        <v>233</v>
      </c>
      <c r="C99" s="7">
        <v>181</v>
      </c>
      <c r="D99" s="343"/>
      <c r="E99" s="7"/>
      <c r="F99" s="7"/>
      <c r="G99" s="7"/>
      <c r="H99" s="7"/>
      <c r="I99" s="7"/>
      <c r="J99" s="7"/>
      <c r="K99" s="7"/>
    </row>
    <row r="100" spans="1:11" ht="15">
      <c r="A100" s="228" t="s">
        <v>373</v>
      </c>
      <c r="B100" s="229" t="s">
        <v>234</v>
      </c>
      <c r="C100" s="7">
        <v>12073</v>
      </c>
      <c r="D100" s="343">
        <v>12967</v>
      </c>
      <c r="E100" s="7">
        <v>11328</v>
      </c>
      <c r="F100" s="7"/>
      <c r="G100" s="7"/>
      <c r="H100" s="7"/>
      <c r="I100" s="7"/>
      <c r="J100" s="7"/>
      <c r="K100" s="7"/>
    </row>
    <row r="101" spans="1:11" ht="15">
      <c r="A101" s="228" t="s">
        <v>235</v>
      </c>
      <c r="B101" s="229" t="s">
        <v>236</v>
      </c>
      <c r="C101" s="7">
        <v>8149</v>
      </c>
      <c r="D101" s="343">
        <v>9070</v>
      </c>
      <c r="E101" s="7">
        <v>8977</v>
      </c>
      <c r="F101" s="7"/>
      <c r="G101" s="7"/>
      <c r="H101" s="7"/>
      <c r="I101" s="7">
        <v>1951</v>
      </c>
      <c r="J101" s="7">
        <v>2404</v>
      </c>
      <c r="K101" s="7">
        <v>1392</v>
      </c>
    </row>
    <row r="102" spans="1:11" ht="15">
      <c r="A102" s="228" t="s">
        <v>237</v>
      </c>
      <c r="B102" s="229" t="s">
        <v>238</v>
      </c>
      <c r="C102" s="7">
        <v>13570</v>
      </c>
      <c r="D102" s="343">
        <v>9897</v>
      </c>
      <c r="E102" s="7">
        <v>10265</v>
      </c>
      <c r="F102" s="7"/>
      <c r="G102" s="7"/>
      <c r="H102" s="7"/>
      <c r="I102" s="7">
        <v>544</v>
      </c>
      <c r="J102" s="7">
        <v>649</v>
      </c>
      <c r="K102" s="7">
        <v>376</v>
      </c>
    </row>
    <row r="103" spans="1:11" ht="15">
      <c r="A103" s="228" t="s">
        <v>239</v>
      </c>
      <c r="B103" s="229" t="s">
        <v>240</v>
      </c>
      <c r="C103" s="7"/>
      <c r="D103" s="343"/>
      <c r="E103" s="7"/>
      <c r="F103" s="7"/>
      <c r="G103" s="7"/>
      <c r="H103" s="7"/>
      <c r="I103" s="7">
        <v>864</v>
      </c>
      <c r="J103" s="7">
        <v>624</v>
      </c>
      <c r="K103" s="7">
        <v>231</v>
      </c>
    </row>
    <row r="104" spans="1:11" ht="15">
      <c r="A104" s="228" t="s">
        <v>374</v>
      </c>
      <c r="B104" s="229" t="s">
        <v>241</v>
      </c>
      <c r="C104" s="7">
        <v>2056</v>
      </c>
      <c r="D104" s="343">
        <v>325</v>
      </c>
      <c r="E104" s="7"/>
      <c r="F104" s="7">
        <v>7</v>
      </c>
      <c r="G104" s="7">
        <v>4</v>
      </c>
      <c r="H104" s="7"/>
      <c r="I104" s="7"/>
      <c r="J104" s="7"/>
      <c r="K104" s="7"/>
    </row>
    <row r="105" spans="1:11" ht="15">
      <c r="A105" s="228" t="s">
        <v>375</v>
      </c>
      <c r="B105" s="229" t="s">
        <v>242</v>
      </c>
      <c r="C105" s="7"/>
      <c r="D105" s="343"/>
      <c r="E105" s="7"/>
      <c r="F105" s="7"/>
      <c r="G105" s="7"/>
      <c r="H105" s="7"/>
      <c r="I105" s="7"/>
      <c r="J105" s="7"/>
      <c r="K105" s="7"/>
    </row>
    <row r="106" spans="1:11" ht="15">
      <c r="A106" s="228" t="s">
        <v>376</v>
      </c>
      <c r="B106" s="229" t="s">
        <v>880</v>
      </c>
      <c r="C106" s="7">
        <v>227</v>
      </c>
      <c r="D106" s="343">
        <v>354</v>
      </c>
      <c r="E106" s="7"/>
      <c r="F106" s="7"/>
      <c r="G106" s="7">
        <v>103</v>
      </c>
      <c r="H106" s="7"/>
      <c r="I106" s="7">
        <v>3</v>
      </c>
      <c r="J106" s="7">
        <v>5</v>
      </c>
      <c r="K106" s="7"/>
    </row>
    <row r="107" spans="1:11" ht="15">
      <c r="A107" s="286" t="s">
        <v>398</v>
      </c>
      <c r="B107" s="321" t="s">
        <v>244</v>
      </c>
      <c r="C107" s="7">
        <f>SUM(C97:C106)</f>
        <v>41039</v>
      </c>
      <c r="D107" s="7">
        <f>SUM(D97:D106)</f>
        <v>35189</v>
      </c>
      <c r="E107" s="7">
        <f aca="true" t="shared" si="11" ref="E107:K107">SUM(E97:E106)</f>
        <v>38095</v>
      </c>
      <c r="F107" s="7">
        <f t="shared" si="11"/>
        <v>8</v>
      </c>
      <c r="G107" s="7">
        <f t="shared" si="11"/>
        <v>107</v>
      </c>
      <c r="H107" s="7">
        <f t="shared" si="11"/>
        <v>0</v>
      </c>
      <c r="I107" s="7">
        <f t="shared" si="11"/>
        <v>3426</v>
      </c>
      <c r="J107" s="7">
        <f t="shared" si="11"/>
        <v>3682</v>
      </c>
      <c r="K107" s="7">
        <f t="shared" si="11"/>
        <v>1999</v>
      </c>
    </row>
    <row r="108" spans="1:11" ht="15">
      <c r="A108" s="228" t="s">
        <v>253</v>
      </c>
      <c r="B108" s="229" t="s">
        <v>254</v>
      </c>
      <c r="C108" s="7"/>
      <c r="D108" s="343"/>
      <c r="E108" s="7"/>
      <c r="F108" s="7"/>
      <c r="G108" s="7"/>
      <c r="H108" s="7"/>
      <c r="I108" s="7"/>
      <c r="J108" s="7"/>
      <c r="K108" s="7"/>
    </row>
    <row r="109" spans="1:11" ht="15">
      <c r="A109" s="230" t="s">
        <v>380</v>
      </c>
      <c r="B109" s="229" t="s">
        <v>255</v>
      </c>
      <c r="C109" s="7"/>
      <c r="D109" s="343"/>
      <c r="E109" s="7"/>
      <c r="F109" s="7"/>
      <c r="G109" s="7"/>
      <c r="H109" s="7"/>
      <c r="I109" s="7"/>
      <c r="J109" s="7"/>
      <c r="K109" s="7"/>
    </row>
    <row r="110" spans="1:11" ht="15">
      <c r="A110" s="228" t="s">
        <v>381</v>
      </c>
      <c r="B110" s="229" t="s">
        <v>256</v>
      </c>
      <c r="C110" s="7">
        <v>500</v>
      </c>
      <c r="D110" s="343">
        <v>580</v>
      </c>
      <c r="E110" s="7">
        <v>500</v>
      </c>
      <c r="F110" s="7"/>
      <c r="G110" s="7"/>
      <c r="H110" s="7"/>
      <c r="I110" s="7">
        <v>80</v>
      </c>
      <c r="J110" s="7"/>
      <c r="K110" s="7"/>
    </row>
    <row r="111" spans="1:11" ht="15">
      <c r="A111" s="275" t="s">
        <v>400</v>
      </c>
      <c r="B111" s="321" t="s">
        <v>257</v>
      </c>
      <c r="C111" s="7">
        <f>SUM(C108:C110)</f>
        <v>500</v>
      </c>
      <c r="D111" s="7">
        <f aca="true" t="shared" si="12" ref="D111:K111">SUM(D108:D110)</f>
        <v>580</v>
      </c>
      <c r="E111" s="7">
        <f t="shared" si="12"/>
        <v>500</v>
      </c>
      <c r="F111" s="7">
        <f t="shared" si="12"/>
        <v>0</v>
      </c>
      <c r="G111" s="7">
        <f t="shared" si="12"/>
        <v>0</v>
      </c>
      <c r="H111" s="7">
        <f t="shared" si="12"/>
        <v>0</v>
      </c>
      <c r="I111" s="7">
        <f t="shared" si="12"/>
        <v>80</v>
      </c>
      <c r="J111" s="7">
        <f t="shared" si="12"/>
        <v>0</v>
      </c>
      <c r="K111" s="7">
        <f t="shared" si="12"/>
        <v>0</v>
      </c>
    </row>
    <row r="112" spans="1:11" ht="15.75">
      <c r="A112" s="318" t="s">
        <v>872</v>
      </c>
      <c r="B112" s="336"/>
      <c r="C112" s="336">
        <f>C111+C107+C96+C89</f>
        <v>328753</v>
      </c>
      <c r="D112" s="336">
        <f aca="true" t="shared" si="13" ref="D112:K112">D111+D107+D96+D89</f>
        <v>406735</v>
      </c>
      <c r="E112" s="336">
        <f t="shared" si="13"/>
        <v>397206</v>
      </c>
      <c r="F112" s="336">
        <f t="shared" si="13"/>
        <v>6118</v>
      </c>
      <c r="G112" s="336">
        <f t="shared" si="13"/>
        <v>641</v>
      </c>
      <c r="H112" s="336">
        <f t="shared" si="13"/>
        <v>8846</v>
      </c>
      <c r="I112" s="336">
        <f t="shared" si="13"/>
        <v>4127</v>
      </c>
      <c r="J112" s="336">
        <f t="shared" si="13"/>
        <v>3757</v>
      </c>
      <c r="K112" s="336">
        <f t="shared" si="13"/>
        <v>1999</v>
      </c>
    </row>
    <row r="113" spans="1:11" ht="15">
      <c r="A113" s="230" t="s">
        <v>207</v>
      </c>
      <c r="B113" s="229" t="s">
        <v>208</v>
      </c>
      <c r="C113" s="7">
        <v>20000</v>
      </c>
      <c r="D113" s="343">
        <v>2514</v>
      </c>
      <c r="E113" s="7"/>
      <c r="F113" s="7"/>
      <c r="G113" s="7"/>
      <c r="H113" s="7"/>
      <c r="I113" s="7"/>
      <c r="J113" s="7"/>
      <c r="K113" s="7"/>
    </row>
    <row r="114" spans="1:11" ht="15">
      <c r="A114" s="230" t="s">
        <v>209</v>
      </c>
      <c r="B114" s="229" t="s">
        <v>210</v>
      </c>
      <c r="C114" s="7"/>
      <c r="D114" s="343"/>
      <c r="E114" s="7"/>
      <c r="F114" s="7"/>
      <c r="G114" s="7"/>
      <c r="H114" s="7"/>
      <c r="I114" s="7"/>
      <c r="J114" s="7"/>
      <c r="K114" s="7"/>
    </row>
    <row r="115" spans="1:11" ht="15">
      <c r="A115" s="230" t="s">
        <v>358</v>
      </c>
      <c r="B115" s="229" t="s">
        <v>211</v>
      </c>
      <c r="C115" s="7"/>
      <c r="D115" s="343"/>
      <c r="E115" s="7"/>
      <c r="F115" s="7"/>
      <c r="G115" s="7"/>
      <c r="H115" s="7"/>
      <c r="I115" s="7"/>
      <c r="J115" s="7"/>
      <c r="K115" s="7"/>
    </row>
    <row r="116" spans="1:11" ht="15">
      <c r="A116" s="230" t="s">
        <v>359</v>
      </c>
      <c r="B116" s="229" t="s">
        <v>212</v>
      </c>
      <c r="C116" s="7"/>
      <c r="D116" s="343"/>
      <c r="E116" s="7"/>
      <c r="F116" s="7"/>
      <c r="G116" s="7"/>
      <c r="H116" s="7"/>
      <c r="I116" s="7"/>
      <c r="J116" s="7"/>
      <c r="K116" s="7"/>
    </row>
    <row r="117" spans="1:11" ht="15">
      <c r="A117" s="230" t="s">
        <v>360</v>
      </c>
      <c r="B117" s="229" t="s">
        <v>213</v>
      </c>
      <c r="C117" s="7">
        <v>35516</v>
      </c>
      <c r="D117" s="343">
        <v>1194</v>
      </c>
      <c r="E117" s="7"/>
      <c r="F117" s="7"/>
      <c r="G117" s="7"/>
      <c r="H117" s="7"/>
      <c r="I117" s="7"/>
      <c r="J117" s="7"/>
      <c r="K117" s="7"/>
    </row>
    <row r="118" spans="1:11" ht="15">
      <c r="A118" s="275" t="s">
        <v>394</v>
      </c>
      <c r="B118" s="321" t="s">
        <v>214</v>
      </c>
      <c r="C118" s="7">
        <f>SUM(C113:C117)</f>
        <v>55516</v>
      </c>
      <c r="D118" s="7">
        <f>SUM(D113:D117)</f>
        <v>3708</v>
      </c>
      <c r="E118" s="7"/>
      <c r="F118" s="7"/>
      <c r="G118" s="7"/>
      <c r="H118" s="7"/>
      <c r="I118" s="7"/>
      <c r="J118" s="7"/>
      <c r="K118" s="7"/>
    </row>
    <row r="119" spans="1:11" ht="15">
      <c r="A119" s="228" t="s">
        <v>377</v>
      </c>
      <c r="B119" s="229" t="s">
        <v>245</v>
      </c>
      <c r="C119" s="7"/>
      <c r="D119" s="343"/>
      <c r="E119" s="7"/>
      <c r="F119" s="7"/>
      <c r="G119" s="7"/>
      <c r="H119" s="7"/>
      <c r="I119" s="7"/>
      <c r="J119" s="7"/>
      <c r="K119" s="7"/>
    </row>
    <row r="120" spans="1:11" ht="15">
      <c r="A120" s="228" t="s">
        <v>378</v>
      </c>
      <c r="B120" s="229" t="s">
        <v>246</v>
      </c>
      <c r="C120" s="7">
        <v>26190</v>
      </c>
      <c r="D120" s="343">
        <v>12292</v>
      </c>
      <c r="E120" s="7">
        <v>10000</v>
      </c>
      <c r="F120" s="7"/>
      <c r="G120" s="7"/>
      <c r="H120" s="7"/>
      <c r="I120" s="7"/>
      <c r="J120" s="7"/>
      <c r="K120" s="7"/>
    </row>
    <row r="121" spans="1:11" ht="15">
      <c r="A121" s="228" t="s">
        <v>247</v>
      </c>
      <c r="B121" s="229" t="s">
        <v>248</v>
      </c>
      <c r="C121" s="7"/>
      <c r="D121" s="343"/>
      <c r="E121" s="7"/>
      <c r="F121" s="7"/>
      <c r="G121" s="7"/>
      <c r="H121" s="7"/>
      <c r="I121" s="7"/>
      <c r="J121" s="7"/>
      <c r="K121" s="7"/>
    </row>
    <row r="122" spans="1:11" ht="15">
      <c r="A122" s="228" t="s">
        <v>379</v>
      </c>
      <c r="B122" s="229" t="s">
        <v>249</v>
      </c>
      <c r="C122" s="7"/>
      <c r="D122" s="343"/>
      <c r="E122" s="7"/>
      <c r="F122" s="7"/>
      <c r="G122" s="7"/>
      <c r="H122" s="7"/>
      <c r="I122" s="7"/>
      <c r="J122" s="7"/>
      <c r="K122" s="7"/>
    </row>
    <row r="123" spans="1:11" ht="15">
      <c r="A123" s="228" t="s">
        <v>250</v>
      </c>
      <c r="B123" s="229" t="s">
        <v>251</v>
      </c>
      <c r="C123" s="7"/>
      <c r="D123" s="343"/>
      <c r="E123" s="7"/>
      <c r="F123" s="7"/>
      <c r="G123" s="7"/>
      <c r="H123" s="7"/>
      <c r="I123" s="7"/>
      <c r="J123" s="7"/>
      <c r="K123" s="7"/>
    </row>
    <row r="124" spans="1:11" ht="15">
      <c r="A124" s="275" t="s">
        <v>399</v>
      </c>
      <c r="B124" s="321" t="s">
        <v>252</v>
      </c>
      <c r="C124" s="7">
        <v>26190</v>
      </c>
      <c r="D124" s="7">
        <v>12292</v>
      </c>
      <c r="E124" s="7">
        <v>10000</v>
      </c>
      <c r="F124" s="7"/>
      <c r="G124" s="7"/>
      <c r="H124" s="7"/>
      <c r="I124" s="7"/>
      <c r="J124" s="7"/>
      <c r="K124" s="7"/>
    </row>
    <row r="125" spans="1:11" ht="15">
      <c r="A125" s="228" t="s">
        <v>258</v>
      </c>
      <c r="B125" s="229" t="s">
        <v>259</v>
      </c>
      <c r="C125" s="7"/>
      <c r="D125" s="343"/>
      <c r="E125" s="7"/>
      <c r="F125" s="7"/>
      <c r="G125" s="7"/>
      <c r="H125" s="7"/>
      <c r="I125" s="7"/>
      <c r="J125" s="7"/>
      <c r="K125" s="7"/>
    </row>
    <row r="126" spans="1:11" ht="15">
      <c r="A126" s="230" t="s">
        <v>382</v>
      </c>
      <c r="B126" s="229" t="s">
        <v>260</v>
      </c>
      <c r="C126" s="7"/>
      <c r="D126" s="343"/>
      <c r="E126" s="7"/>
      <c r="F126" s="7"/>
      <c r="G126" s="7"/>
      <c r="H126" s="7"/>
      <c r="I126" s="7"/>
      <c r="J126" s="7"/>
      <c r="K126" s="7"/>
    </row>
    <row r="127" spans="1:11" ht="15">
      <c r="A127" s="228" t="s">
        <v>383</v>
      </c>
      <c r="B127" s="229" t="s">
        <v>261</v>
      </c>
      <c r="C127" s="7"/>
      <c r="D127" s="343">
        <v>5076</v>
      </c>
      <c r="E127" s="7">
        <v>1008</v>
      </c>
      <c r="F127" s="7"/>
      <c r="G127" s="7"/>
      <c r="H127" s="7"/>
      <c r="I127" s="7"/>
      <c r="J127" s="7"/>
      <c r="K127" s="7"/>
    </row>
    <row r="128" spans="1:11" ht="15">
      <c r="A128" s="275" t="s">
        <v>402</v>
      </c>
      <c r="B128" s="321" t="s">
        <v>262</v>
      </c>
      <c r="C128" s="7"/>
      <c r="D128" s="343">
        <v>5076</v>
      </c>
      <c r="E128" s="7">
        <v>1008</v>
      </c>
      <c r="F128" s="7"/>
      <c r="G128" s="7"/>
      <c r="H128" s="7"/>
      <c r="I128" s="7"/>
      <c r="J128" s="7"/>
      <c r="K128" s="7"/>
    </row>
    <row r="129" spans="1:11" ht="15.75">
      <c r="A129" s="318" t="s">
        <v>873</v>
      </c>
      <c r="B129" s="336"/>
      <c r="C129" s="336">
        <f>C124+C118</f>
        <v>81706</v>
      </c>
      <c r="D129" s="336">
        <f>D118+D124+D128</f>
        <v>21076</v>
      </c>
      <c r="E129" s="336">
        <f>E118+E124+E128</f>
        <v>11008</v>
      </c>
      <c r="F129" s="336"/>
      <c r="G129" s="336"/>
      <c r="H129" s="336"/>
      <c r="I129" s="336"/>
      <c r="J129" s="336"/>
      <c r="K129" s="336"/>
    </row>
    <row r="130" spans="1:11" ht="15.75">
      <c r="A130" s="337" t="s">
        <v>401</v>
      </c>
      <c r="B130" s="322" t="s">
        <v>263</v>
      </c>
      <c r="C130" s="322">
        <f>C129+C112</f>
        <v>410459</v>
      </c>
      <c r="D130" s="322">
        <f aca="true" t="shared" si="14" ref="D130:K130">D129+D112</f>
        <v>427811</v>
      </c>
      <c r="E130" s="322">
        <f t="shared" si="14"/>
        <v>408214</v>
      </c>
      <c r="F130" s="322">
        <f t="shared" si="14"/>
        <v>6118</v>
      </c>
      <c r="G130" s="322">
        <f t="shared" si="14"/>
        <v>641</v>
      </c>
      <c r="H130" s="322">
        <f t="shared" si="14"/>
        <v>8846</v>
      </c>
      <c r="I130" s="322">
        <f t="shared" si="14"/>
        <v>4127</v>
      </c>
      <c r="J130" s="322">
        <f t="shared" si="14"/>
        <v>3757</v>
      </c>
      <c r="K130" s="322">
        <f t="shared" si="14"/>
        <v>1999</v>
      </c>
    </row>
    <row r="131" spans="1:11" ht="15.75">
      <c r="A131" s="338" t="s">
        <v>874</v>
      </c>
      <c r="B131" s="339"/>
      <c r="C131" s="339"/>
      <c r="D131" s="339"/>
      <c r="E131" s="339">
        <v>146914</v>
      </c>
      <c r="F131" s="339"/>
      <c r="G131" s="339"/>
      <c r="H131" s="339">
        <v>-44035</v>
      </c>
      <c r="I131" s="339"/>
      <c r="J131" s="339"/>
      <c r="K131" s="339">
        <v>-43350</v>
      </c>
    </row>
    <row r="132" spans="1:11" ht="15.75">
      <c r="A132" s="338" t="s">
        <v>875</v>
      </c>
      <c r="B132" s="339"/>
      <c r="C132" s="339"/>
      <c r="D132" s="339"/>
      <c r="E132" s="339">
        <v>-108793</v>
      </c>
      <c r="F132" s="339"/>
      <c r="G132" s="339"/>
      <c r="H132" s="339">
        <v>0</v>
      </c>
      <c r="I132" s="339"/>
      <c r="J132" s="339"/>
      <c r="K132" s="339">
        <v>0</v>
      </c>
    </row>
    <row r="133" spans="1:11" ht="15">
      <c r="A133" s="245" t="s">
        <v>403</v>
      </c>
      <c r="B133" s="270" t="s">
        <v>268</v>
      </c>
      <c r="C133" s="7"/>
      <c r="D133" s="343"/>
      <c r="E133" s="7"/>
      <c r="F133" s="7"/>
      <c r="G133" s="7"/>
      <c r="H133" s="7"/>
      <c r="I133" s="7"/>
      <c r="J133" s="7"/>
      <c r="K133" s="7"/>
    </row>
    <row r="134" spans="1:11" ht="15">
      <c r="A134" s="304" t="s">
        <v>404</v>
      </c>
      <c r="B134" s="270" t="s">
        <v>275</v>
      </c>
      <c r="C134" s="7">
        <v>69809</v>
      </c>
      <c r="D134" s="343"/>
      <c r="E134" s="7"/>
      <c r="F134" s="7"/>
      <c r="G134" s="7"/>
      <c r="H134" s="7"/>
      <c r="I134" s="7"/>
      <c r="J134" s="7"/>
      <c r="K134" s="7"/>
    </row>
    <row r="135" spans="1:11" ht="15">
      <c r="A135" s="230" t="s">
        <v>442</v>
      </c>
      <c r="B135" s="230" t="s">
        <v>276</v>
      </c>
      <c r="C135" s="7">
        <v>60000</v>
      </c>
      <c r="D135" s="343">
        <v>90771</v>
      </c>
      <c r="E135" s="7">
        <v>45000</v>
      </c>
      <c r="F135" s="7">
        <v>84</v>
      </c>
      <c r="G135" s="7">
        <v>294</v>
      </c>
      <c r="H135" s="7">
        <v>521</v>
      </c>
      <c r="I135" s="7">
        <v>1386</v>
      </c>
      <c r="J135" s="7">
        <v>970</v>
      </c>
      <c r="K135" s="7">
        <v>593</v>
      </c>
    </row>
    <row r="136" spans="1:11" ht="15">
      <c r="A136" s="230" t="s">
        <v>443</v>
      </c>
      <c r="B136" s="230" t="s">
        <v>276</v>
      </c>
      <c r="C136" s="7"/>
      <c r="D136" s="343"/>
      <c r="E136" s="7"/>
      <c r="F136" s="7"/>
      <c r="G136" s="7"/>
      <c r="H136" s="7"/>
      <c r="I136" s="7"/>
      <c r="J136" s="7"/>
      <c r="K136" s="7"/>
    </row>
    <row r="137" spans="1:11" ht="15">
      <c r="A137" s="230" t="s">
        <v>440</v>
      </c>
      <c r="B137" s="230" t="s">
        <v>277</v>
      </c>
      <c r="C137" s="7"/>
      <c r="D137" s="343"/>
      <c r="E137" s="7"/>
      <c r="F137" s="7"/>
      <c r="G137" s="7"/>
      <c r="H137" s="7"/>
      <c r="I137" s="7"/>
      <c r="J137" s="7"/>
      <c r="K137" s="7"/>
    </row>
    <row r="138" spans="1:11" ht="15">
      <c r="A138" s="230" t="s">
        <v>441</v>
      </c>
      <c r="B138" s="230" t="s">
        <v>277</v>
      </c>
      <c r="C138" s="7"/>
      <c r="D138" s="343"/>
      <c r="E138" s="7"/>
      <c r="F138" s="7"/>
      <c r="G138" s="7"/>
      <c r="H138" s="7"/>
      <c r="I138" s="7"/>
      <c r="J138" s="7"/>
      <c r="K138" s="7"/>
    </row>
    <row r="139" spans="1:11" ht="15">
      <c r="A139" s="270" t="s">
        <v>405</v>
      </c>
      <c r="B139" s="270" t="s">
        <v>278</v>
      </c>
      <c r="C139" s="7">
        <f>SUM(C135:C138)</f>
        <v>60000</v>
      </c>
      <c r="D139" s="7">
        <f aca="true" t="shared" si="15" ref="D139:K139">SUM(D135:D138)</f>
        <v>90771</v>
      </c>
      <c r="E139" s="7">
        <f t="shared" si="15"/>
        <v>45000</v>
      </c>
      <c r="F139" s="7">
        <f t="shared" si="15"/>
        <v>84</v>
      </c>
      <c r="G139" s="7">
        <f t="shared" si="15"/>
        <v>294</v>
      </c>
      <c r="H139" s="7">
        <f t="shared" si="15"/>
        <v>521</v>
      </c>
      <c r="I139" s="7">
        <f t="shared" si="15"/>
        <v>1386</v>
      </c>
      <c r="J139" s="7">
        <f t="shared" si="15"/>
        <v>970</v>
      </c>
      <c r="K139" s="7">
        <f t="shared" si="15"/>
        <v>593</v>
      </c>
    </row>
    <row r="140" spans="1:11" ht="15">
      <c r="A140" s="328" t="s">
        <v>279</v>
      </c>
      <c r="B140" s="230" t="s">
        <v>280</v>
      </c>
      <c r="C140" s="7">
        <v>1506</v>
      </c>
      <c r="D140" s="343">
        <v>1255</v>
      </c>
      <c r="E140" s="7"/>
      <c r="F140" s="7"/>
      <c r="G140" s="7"/>
      <c r="H140" s="7"/>
      <c r="I140" s="7"/>
      <c r="J140" s="7"/>
      <c r="K140" s="7"/>
    </row>
    <row r="141" spans="1:11" ht="15">
      <c r="A141" s="328" t="s">
        <v>281</v>
      </c>
      <c r="B141" s="230" t="s">
        <v>282</v>
      </c>
      <c r="C141" s="7"/>
      <c r="D141" s="343"/>
      <c r="E141" s="7"/>
      <c r="F141" s="7"/>
      <c r="G141" s="7"/>
      <c r="H141" s="7"/>
      <c r="I141" s="7"/>
      <c r="J141" s="7"/>
      <c r="K141" s="7"/>
    </row>
    <row r="142" spans="1:11" ht="15">
      <c r="A142" s="328" t="s">
        <v>283</v>
      </c>
      <c r="B142" s="230" t="s">
        <v>284</v>
      </c>
      <c r="C142" s="7"/>
      <c r="D142" s="343"/>
      <c r="E142" s="7"/>
      <c r="F142" s="7">
        <v>47759</v>
      </c>
      <c r="G142" s="7">
        <v>51747</v>
      </c>
      <c r="H142" s="7">
        <v>43601</v>
      </c>
      <c r="I142" s="7">
        <v>38821</v>
      </c>
      <c r="J142" s="7">
        <v>39740</v>
      </c>
      <c r="K142" s="7">
        <v>42675</v>
      </c>
    </row>
    <row r="143" spans="1:11" ht="15">
      <c r="A143" s="328" t="s">
        <v>285</v>
      </c>
      <c r="B143" s="230" t="s">
        <v>286</v>
      </c>
      <c r="C143" s="7"/>
      <c r="D143" s="343">
        <v>160000</v>
      </c>
      <c r="E143" s="7"/>
      <c r="F143" s="7"/>
      <c r="G143" s="7"/>
      <c r="H143" s="7"/>
      <c r="I143" s="7"/>
      <c r="J143" s="7"/>
      <c r="K143" s="7"/>
    </row>
    <row r="144" spans="1:11" ht="15">
      <c r="A144" s="228" t="s">
        <v>388</v>
      </c>
      <c r="B144" s="230" t="s">
        <v>287</v>
      </c>
      <c r="C144" s="7"/>
      <c r="D144" s="343"/>
      <c r="E144" s="7"/>
      <c r="F144" s="7"/>
      <c r="G144" s="7"/>
      <c r="H144" s="7"/>
      <c r="I144" s="7"/>
      <c r="J144" s="7"/>
      <c r="K144" s="7"/>
    </row>
    <row r="145" spans="1:11" ht="15">
      <c r="A145" s="245" t="s">
        <v>406</v>
      </c>
      <c r="B145" s="270" t="s">
        <v>288</v>
      </c>
      <c r="C145" s="7">
        <f>C134+C133+C139:D139+C140+C141+C142+C142+C143+C144</f>
        <v>131315</v>
      </c>
      <c r="D145" s="7">
        <f>D134+D133+D139:E139+D140+D141+D142+D142+D143+D144</f>
        <v>252026</v>
      </c>
      <c r="E145" s="7">
        <f>E134+E133+E139:F139+E140+E141+E142+E142+E143+E144</f>
        <v>45000</v>
      </c>
      <c r="F145" s="7">
        <f>F133+F134+F139+F140+F138+G141+F142+F143+F144</f>
        <v>47843</v>
      </c>
      <c r="G145" s="7">
        <f>G133+G134+G139+G140+G138+H141+G142+G143+G144</f>
        <v>52041</v>
      </c>
      <c r="H145" s="7">
        <f>H133+H134+H139+H140+H138+I141+H142+H143+H144</f>
        <v>44122</v>
      </c>
      <c r="I145" s="7">
        <f>I133+I134+I139+I140+I138+J141+I142+I143+I144</f>
        <v>40207</v>
      </c>
      <c r="J145" s="7">
        <f>J133+J134+J139+J140+J141+J142+J143+J144</f>
        <v>40710</v>
      </c>
      <c r="K145" s="7">
        <f>K133+K134+K139+K140+K141+K142+K143+K144</f>
        <v>43268</v>
      </c>
    </row>
    <row r="146" spans="1:11" ht="15">
      <c r="A146" s="228" t="s">
        <v>289</v>
      </c>
      <c r="B146" s="230" t="s">
        <v>290</v>
      </c>
      <c r="C146" s="7"/>
      <c r="D146" s="343"/>
      <c r="E146" s="7"/>
      <c r="F146" s="7"/>
      <c r="G146" s="7"/>
      <c r="H146" s="7"/>
      <c r="I146" s="7"/>
      <c r="J146" s="7"/>
      <c r="K146" s="7"/>
    </row>
    <row r="147" spans="1:11" ht="15">
      <c r="A147" s="228" t="s">
        <v>291</v>
      </c>
      <c r="B147" s="230" t="s">
        <v>292</v>
      </c>
      <c r="C147" s="7"/>
      <c r="D147" s="343"/>
      <c r="E147" s="7"/>
      <c r="F147" s="7"/>
      <c r="G147" s="7"/>
      <c r="H147" s="7"/>
      <c r="I147" s="7"/>
      <c r="J147" s="7"/>
      <c r="K147" s="7"/>
    </row>
    <row r="148" spans="1:11" ht="15">
      <c r="A148" s="328" t="s">
        <v>293</v>
      </c>
      <c r="B148" s="230" t="s">
        <v>294</v>
      </c>
      <c r="C148" s="7"/>
      <c r="D148" s="343"/>
      <c r="E148" s="7"/>
      <c r="F148" s="7"/>
      <c r="G148" s="7"/>
      <c r="H148" s="7"/>
      <c r="I148" s="7"/>
      <c r="J148" s="7"/>
      <c r="K148" s="7"/>
    </row>
    <row r="149" spans="1:11" ht="15">
      <c r="A149" s="328" t="s">
        <v>389</v>
      </c>
      <c r="B149" s="230" t="s">
        <v>295</v>
      </c>
      <c r="C149" s="7"/>
      <c r="D149" s="343"/>
      <c r="E149" s="7"/>
      <c r="F149" s="7"/>
      <c r="G149" s="7"/>
      <c r="H149" s="7"/>
      <c r="I149" s="7"/>
      <c r="J149" s="7"/>
      <c r="K149" s="7"/>
    </row>
    <row r="150" spans="1:11" ht="15">
      <c r="A150" s="304" t="s">
        <v>407</v>
      </c>
      <c r="B150" s="270" t="s">
        <v>296</v>
      </c>
      <c r="C150" s="7"/>
      <c r="D150" s="343"/>
      <c r="E150" s="7"/>
      <c r="F150" s="7"/>
      <c r="G150" s="7"/>
      <c r="H150" s="7"/>
      <c r="I150" s="7"/>
      <c r="J150" s="7"/>
      <c r="K150" s="7"/>
    </row>
    <row r="151" spans="1:11" ht="15">
      <c r="A151" s="245" t="s">
        <v>297</v>
      </c>
      <c r="B151" s="270" t="s">
        <v>298</v>
      </c>
      <c r="C151" s="7"/>
      <c r="D151" s="343"/>
      <c r="E151" s="7"/>
      <c r="F151" s="7"/>
      <c r="G151" s="7"/>
      <c r="H151" s="7"/>
      <c r="I151" s="7"/>
      <c r="J151" s="7"/>
      <c r="K151" s="7"/>
    </row>
    <row r="152" spans="1:11" ht="15.75">
      <c r="A152" s="334" t="s">
        <v>408</v>
      </c>
      <c r="B152" s="335" t="s">
        <v>299</v>
      </c>
      <c r="C152" s="335">
        <f>C145+C150+C151</f>
        <v>131315</v>
      </c>
      <c r="D152" s="335">
        <f aca="true" t="shared" si="16" ref="D152:K152">D145+D150+D151</f>
        <v>252026</v>
      </c>
      <c r="E152" s="335">
        <f t="shared" si="16"/>
        <v>45000</v>
      </c>
      <c r="F152" s="335">
        <f t="shared" si="16"/>
        <v>47843</v>
      </c>
      <c r="G152" s="335">
        <f t="shared" si="16"/>
        <v>52041</v>
      </c>
      <c r="H152" s="335">
        <f t="shared" si="16"/>
        <v>44122</v>
      </c>
      <c r="I152" s="335">
        <f t="shared" si="16"/>
        <v>40207</v>
      </c>
      <c r="J152" s="335">
        <f t="shared" si="16"/>
        <v>40710</v>
      </c>
      <c r="K152" s="335">
        <f t="shared" si="16"/>
        <v>43268</v>
      </c>
    </row>
    <row r="153" spans="1:11" ht="15.75">
      <c r="A153" s="289" t="s">
        <v>391</v>
      </c>
      <c r="B153" s="290"/>
      <c r="C153" s="290">
        <f>C152+C130</f>
        <v>541774</v>
      </c>
      <c r="D153" s="290">
        <f aca="true" t="shared" si="17" ref="D153:K153">D152+D130</f>
        <v>679837</v>
      </c>
      <c r="E153" s="290">
        <f t="shared" si="17"/>
        <v>453214</v>
      </c>
      <c r="F153" s="290">
        <f t="shared" si="17"/>
        <v>53961</v>
      </c>
      <c r="G153" s="290">
        <f t="shared" si="17"/>
        <v>52682</v>
      </c>
      <c r="H153" s="290">
        <f t="shared" si="17"/>
        <v>52968</v>
      </c>
      <c r="I153" s="290">
        <f t="shared" si="17"/>
        <v>44334</v>
      </c>
      <c r="J153" s="290">
        <f t="shared" si="17"/>
        <v>44467</v>
      </c>
      <c r="K153" s="290">
        <f t="shared" si="17"/>
        <v>45267</v>
      </c>
    </row>
  </sheetData>
  <sheetProtection/>
  <mergeCells count="5">
    <mergeCell ref="A2:E2"/>
    <mergeCell ref="A3:E3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0" customWidth="1"/>
  </cols>
  <sheetData>
    <row r="1" spans="1:6" ht="15">
      <c r="A1" s="308" t="s">
        <v>865</v>
      </c>
      <c r="B1" s="309"/>
      <c r="C1" s="309"/>
      <c r="D1" s="309"/>
      <c r="E1" s="309"/>
      <c r="F1" s="309"/>
    </row>
    <row r="2" spans="1:15" ht="28.5" customHeight="1">
      <c r="A2" s="406" t="s">
        <v>680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ht="26.25" customHeight="1">
      <c r="A3" s="403" t="s">
        <v>881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5" spans="1:15" ht="15">
      <c r="A5" s="236" t="s">
        <v>647</v>
      </c>
      <c r="O5" s="344" t="s">
        <v>882</v>
      </c>
    </row>
    <row r="6" spans="1:16" ht="25.5">
      <c r="A6" s="224" t="s">
        <v>14</v>
      </c>
      <c r="B6" s="225" t="s">
        <v>15</v>
      </c>
      <c r="C6" s="345" t="s">
        <v>883</v>
      </c>
      <c r="D6" s="345" t="s">
        <v>884</v>
      </c>
      <c r="E6" s="345" t="s">
        <v>885</v>
      </c>
      <c r="F6" s="345" t="s">
        <v>886</v>
      </c>
      <c r="G6" s="345" t="s">
        <v>887</v>
      </c>
      <c r="H6" s="345" t="s">
        <v>888</v>
      </c>
      <c r="I6" s="345" t="s">
        <v>889</v>
      </c>
      <c r="J6" s="345" t="s">
        <v>890</v>
      </c>
      <c r="K6" s="345" t="s">
        <v>891</v>
      </c>
      <c r="L6" s="345" t="s">
        <v>892</v>
      </c>
      <c r="M6" s="345" t="s">
        <v>893</v>
      </c>
      <c r="N6" s="345" t="s">
        <v>894</v>
      </c>
      <c r="O6" s="346" t="s">
        <v>0</v>
      </c>
      <c r="P6" s="236"/>
    </row>
    <row r="7" spans="1:16" ht="15">
      <c r="A7" s="347" t="s">
        <v>16</v>
      </c>
      <c r="B7" s="348" t="s">
        <v>17</v>
      </c>
      <c r="C7" s="256">
        <v>890</v>
      </c>
      <c r="D7" s="256">
        <v>900</v>
      </c>
      <c r="E7" s="256">
        <v>1050</v>
      </c>
      <c r="F7" s="256">
        <v>993</v>
      </c>
      <c r="G7" s="256">
        <v>990</v>
      </c>
      <c r="H7" s="256">
        <v>997</v>
      </c>
      <c r="I7" s="256">
        <v>993</v>
      </c>
      <c r="J7" s="256">
        <v>990</v>
      </c>
      <c r="K7" s="256">
        <v>970</v>
      </c>
      <c r="L7" s="256">
        <v>993</v>
      </c>
      <c r="M7" s="256">
        <v>998</v>
      </c>
      <c r="N7" s="256">
        <v>1151</v>
      </c>
      <c r="O7" s="256">
        <f>SUM(C7:N7)</f>
        <v>11915</v>
      </c>
      <c r="P7" s="236"/>
    </row>
    <row r="8" spans="1:16" ht="15">
      <c r="A8" s="347" t="s">
        <v>18</v>
      </c>
      <c r="B8" s="314" t="s">
        <v>19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36"/>
    </row>
    <row r="9" spans="1:16" ht="15">
      <c r="A9" s="347" t="s">
        <v>20</v>
      </c>
      <c r="B9" s="314" t="s">
        <v>21</v>
      </c>
      <c r="C9" s="256"/>
      <c r="D9" s="256"/>
      <c r="E9" s="256"/>
      <c r="F9" s="256">
        <v>309</v>
      </c>
      <c r="G9" s="256"/>
      <c r="H9" s="256"/>
      <c r="I9" s="256">
        <v>309</v>
      </c>
      <c r="J9" s="256"/>
      <c r="K9" s="256"/>
      <c r="L9" s="256">
        <v>309</v>
      </c>
      <c r="M9" s="256"/>
      <c r="N9" s="256">
        <v>309</v>
      </c>
      <c r="O9" s="256">
        <f>SUM(C9:N9)</f>
        <v>1236</v>
      </c>
      <c r="P9" s="236"/>
    </row>
    <row r="10" spans="1:16" ht="15">
      <c r="A10" s="313" t="s">
        <v>22</v>
      </c>
      <c r="B10" s="314" t="s">
        <v>23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36"/>
    </row>
    <row r="11" spans="1:16" ht="15">
      <c r="A11" s="313" t="s">
        <v>24</v>
      </c>
      <c r="B11" s="314" t="s">
        <v>25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36"/>
    </row>
    <row r="12" spans="1:16" ht="15">
      <c r="A12" s="313" t="s">
        <v>26</v>
      </c>
      <c r="B12" s="314" t="s">
        <v>27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36"/>
    </row>
    <row r="13" spans="1:16" ht="15">
      <c r="A13" s="313" t="s">
        <v>28</v>
      </c>
      <c r="B13" s="314" t="s">
        <v>29</v>
      </c>
      <c r="C13" s="256">
        <v>65</v>
      </c>
      <c r="D13" s="256">
        <v>65</v>
      </c>
      <c r="E13" s="256">
        <v>65</v>
      </c>
      <c r="F13" s="256">
        <v>65</v>
      </c>
      <c r="G13" s="256">
        <v>65</v>
      </c>
      <c r="H13" s="256">
        <v>65</v>
      </c>
      <c r="I13" s="256">
        <v>65</v>
      </c>
      <c r="J13" s="256">
        <v>65</v>
      </c>
      <c r="K13" s="256">
        <v>65</v>
      </c>
      <c r="L13" s="256">
        <v>65</v>
      </c>
      <c r="M13" s="256">
        <v>65</v>
      </c>
      <c r="N13" s="256">
        <v>1177</v>
      </c>
      <c r="O13" s="256">
        <f>SUM(C13:N13)</f>
        <v>1892</v>
      </c>
      <c r="P13" s="236"/>
    </row>
    <row r="14" spans="1:16" ht="15">
      <c r="A14" s="313" t="s">
        <v>30</v>
      </c>
      <c r="B14" s="314" t="s">
        <v>31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36"/>
    </row>
    <row r="15" spans="1:16" ht="15">
      <c r="A15" s="230" t="s">
        <v>32</v>
      </c>
      <c r="B15" s="314" t="s">
        <v>33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36"/>
    </row>
    <row r="16" spans="1:16" ht="15">
      <c r="A16" s="230" t="s">
        <v>34</v>
      </c>
      <c r="B16" s="314" t="s">
        <v>35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36"/>
    </row>
    <row r="17" spans="1:16" ht="15">
      <c r="A17" s="230" t="s">
        <v>36</v>
      </c>
      <c r="B17" s="314" t="s">
        <v>37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36"/>
    </row>
    <row r="18" spans="1:16" ht="15">
      <c r="A18" s="230" t="s">
        <v>38</v>
      </c>
      <c r="B18" s="314" t="s">
        <v>39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36"/>
    </row>
    <row r="19" spans="1:16" ht="15">
      <c r="A19" s="230" t="s">
        <v>321</v>
      </c>
      <c r="B19" s="314" t="s">
        <v>40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36"/>
    </row>
    <row r="20" spans="1:16" ht="15">
      <c r="A20" s="349" t="s">
        <v>300</v>
      </c>
      <c r="B20" s="350" t="s">
        <v>41</v>
      </c>
      <c r="C20" s="256">
        <f aca="true" t="shared" si="0" ref="C20:O20">SUM(C7:C19)</f>
        <v>955</v>
      </c>
      <c r="D20" s="256">
        <f t="shared" si="0"/>
        <v>965</v>
      </c>
      <c r="E20" s="256">
        <f t="shared" si="0"/>
        <v>1115</v>
      </c>
      <c r="F20" s="256">
        <f t="shared" si="0"/>
        <v>1367</v>
      </c>
      <c r="G20" s="256">
        <f t="shared" si="0"/>
        <v>1055</v>
      </c>
      <c r="H20" s="256">
        <f t="shared" si="0"/>
        <v>1062</v>
      </c>
      <c r="I20" s="256">
        <f t="shared" si="0"/>
        <v>1367</v>
      </c>
      <c r="J20" s="256">
        <f t="shared" si="0"/>
        <v>1055</v>
      </c>
      <c r="K20" s="256">
        <f t="shared" si="0"/>
        <v>1035</v>
      </c>
      <c r="L20" s="256">
        <f t="shared" si="0"/>
        <v>1367</v>
      </c>
      <c r="M20" s="256">
        <f t="shared" si="0"/>
        <v>1063</v>
      </c>
      <c r="N20" s="256">
        <f t="shared" si="0"/>
        <v>2637</v>
      </c>
      <c r="O20" s="256">
        <f t="shared" si="0"/>
        <v>15043</v>
      </c>
      <c r="P20" s="236"/>
    </row>
    <row r="21" spans="1:16" ht="15">
      <c r="A21" s="230" t="s">
        <v>42</v>
      </c>
      <c r="B21" s="314" t="s">
        <v>43</v>
      </c>
      <c r="C21" s="256">
        <v>636</v>
      </c>
      <c r="D21" s="256">
        <v>636</v>
      </c>
      <c r="E21" s="256">
        <v>636</v>
      </c>
      <c r="F21" s="256">
        <v>636</v>
      </c>
      <c r="G21" s="256">
        <v>636</v>
      </c>
      <c r="H21" s="256">
        <v>636</v>
      </c>
      <c r="I21" s="256">
        <v>636</v>
      </c>
      <c r="J21" s="256">
        <v>637</v>
      </c>
      <c r="K21" s="256">
        <v>637</v>
      </c>
      <c r="L21" s="256">
        <v>637</v>
      </c>
      <c r="M21" s="256">
        <v>637</v>
      </c>
      <c r="N21" s="256">
        <v>637</v>
      </c>
      <c r="O21" s="256">
        <f>SUM(C21:N21)</f>
        <v>7637</v>
      </c>
      <c r="P21" s="236"/>
    </row>
    <row r="22" spans="1:16" ht="15">
      <c r="A22" s="230" t="s">
        <v>44</v>
      </c>
      <c r="B22" s="314" t="s">
        <v>45</v>
      </c>
      <c r="C22" s="256"/>
      <c r="D22" s="256">
        <v>100</v>
      </c>
      <c r="E22" s="256">
        <v>20</v>
      </c>
      <c r="F22" s="256">
        <v>50</v>
      </c>
      <c r="G22" s="256"/>
      <c r="H22" s="256"/>
      <c r="I22" s="256">
        <v>200</v>
      </c>
      <c r="J22" s="256">
        <v>100</v>
      </c>
      <c r="K22" s="256">
        <v>15</v>
      </c>
      <c r="L22" s="256">
        <v>200</v>
      </c>
      <c r="M22" s="256">
        <v>85</v>
      </c>
      <c r="N22" s="256">
        <v>4</v>
      </c>
      <c r="O22" s="256">
        <f>SUM(C22:N22)</f>
        <v>774</v>
      </c>
      <c r="P22" s="236"/>
    </row>
    <row r="23" spans="1:16" ht="15">
      <c r="A23" s="229" t="s">
        <v>46</v>
      </c>
      <c r="B23" s="314" t="s">
        <v>47</v>
      </c>
      <c r="C23" s="256"/>
      <c r="D23" s="256">
        <v>200</v>
      </c>
      <c r="E23" s="256"/>
      <c r="F23" s="256">
        <v>185</v>
      </c>
      <c r="G23" s="256"/>
      <c r="H23" s="256">
        <v>288</v>
      </c>
      <c r="I23" s="256">
        <v>250</v>
      </c>
      <c r="J23" s="256"/>
      <c r="K23" s="256">
        <v>280</v>
      </c>
      <c r="L23" s="256">
        <v>230</v>
      </c>
      <c r="M23" s="256">
        <v>174</v>
      </c>
      <c r="N23" s="256">
        <v>93</v>
      </c>
      <c r="O23" s="256">
        <f>SUM(C23:N23)</f>
        <v>1700</v>
      </c>
      <c r="P23" s="236"/>
    </row>
    <row r="24" spans="1:16" ht="15">
      <c r="A24" s="270" t="s">
        <v>301</v>
      </c>
      <c r="B24" s="350" t="s">
        <v>48</v>
      </c>
      <c r="C24" s="256">
        <f aca="true" t="shared" si="1" ref="C24:O24">SUM(C21:C23)</f>
        <v>636</v>
      </c>
      <c r="D24" s="256">
        <f t="shared" si="1"/>
        <v>936</v>
      </c>
      <c r="E24" s="256">
        <f t="shared" si="1"/>
        <v>656</v>
      </c>
      <c r="F24" s="256">
        <f t="shared" si="1"/>
        <v>871</v>
      </c>
      <c r="G24" s="256">
        <f t="shared" si="1"/>
        <v>636</v>
      </c>
      <c r="H24" s="256">
        <f t="shared" si="1"/>
        <v>924</v>
      </c>
      <c r="I24" s="256">
        <f t="shared" si="1"/>
        <v>1086</v>
      </c>
      <c r="J24" s="256">
        <f t="shared" si="1"/>
        <v>737</v>
      </c>
      <c r="K24" s="256">
        <f t="shared" si="1"/>
        <v>932</v>
      </c>
      <c r="L24" s="256">
        <f t="shared" si="1"/>
        <v>1067</v>
      </c>
      <c r="M24" s="256">
        <f t="shared" si="1"/>
        <v>896</v>
      </c>
      <c r="N24" s="256">
        <f t="shared" si="1"/>
        <v>734</v>
      </c>
      <c r="O24" s="256">
        <f t="shared" si="1"/>
        <v>10111</v>
      </c>
      <c r="P24" s="236"/>
    </row>
    <row r="25" spans="1:16" ht="15">
      <c r="A25" s="316" t="s">
        <v>351</v>
      </c>
      <c r="B25" s="317" t="s">
        <v>49</v>
      </c>
      <c r="C25" s="256">
        <f aca="true" t="shared" si="2" ref="C25:O25">SUM(C20,C24)</f>
        <v>1591</v>
      </c>
      <c r="D25" s="256">
        <f t="shared" si="2"/>
        <v>1901</v>
      </c>
      <c r="E25" s="256">
        <f t="shared" si="2"/>
        <v>1771</v>
      </c>
      <c r="F25" s="256">
        <f t="shared" si="2"/>
        <v>2238</v>
      </c>
      <c r="G25" s="256">
        <f t="shared" si="2"/>
        <v>1691</v>
      </c>
      <c r="H25" s="256">
        <f t="shared" si="2"/>
        <v>1986</v>
      </c>
      <c r="I25" s="256">
        <f t="shared" si="2"/>
        <v>2453</v>
      </c>
      <c r="J25" s="256">
        <f t="shared" si="2"/>
        <v>1792</v>
      </c>
      <c r="K25" s="256">
        <f t="shared" si="2"/>
        <v>1967</v>
      </c>
      <c r="L25" s="256">
        <f t="shared" si="2"/>
        <v>2434</v>
      </c>
      <c r="M25" s="256">
        <f t="shared" si="2"/>
        <v>1959</v>
      </c>
      <c r="N25" s="256">
        <f t="shared" si="2"/>
        <v>3371</v>
      </c>
      <c r="O25" s="256">
        <f t="shared" si="2"/>
        <v>25154</v>
      </c>
      <c r="P25" s="236"/>
    </row>
    <row r="26" spans="1:16" ht="15">
      <c r="A26" s="275" t="s">
        <v>322</v>
      </c>
      <c r="B26" s="317" t="s">
        <v>50</v>
      </c>
      <c r="C26" s="256">
        <v>445</v>
      </c>
      <c r="D26" s="256">
        <v>532</v>
      </c>
      <c r="E26" s="256">
        <v>495</v>
      </c>
      <c r="F26" s="256">
        <v>626</v>
      </c>
      <c r="G26" s="256">
        <v>473</v>
      </c>
      <c r="H26" s="256">
        <v>556</v>
      </c>
      <c r="I26" s="256">
        <v>686</v>
      </c>
      <c r="J26" s="256">
        <v>501</v>
      </c>
      <c r="K26" s="256">
        <v>550</v>
      </c>
      <c r="L26" s="256">
        <v>681</v>
      </c>
      <c r="M26" s="256">
        <v>548</v>
      </c>
      <c r="N26" s="256">
        <v>966</v>
      </c>
      <c r="O26" s="256">
        <f>SUM(C26:N26)</f>
        <v>7059</v>
      </c>
      <c r="P26" s="236"/>
    </row>
    <row r="27" spans="1:16" ht="15">
      <c r="A27" s="230" t="s">
        <v>51</v>
      </c>
      <c r="B27" s="314" t="s">
        <v>52</v>
      </c>
      <c r="C27" s="256">
        <v>20</v>
      </c>
      <c r="D27" s="256">
        <v>61</v>
      </c>
      <c r="E27" s="256">
        <v>12</v>
      </c>
      <c r="F27" s="256">
        <v>30</v>
      </c>
      <c r="G27" s="256">
        <v>15</v>
      </c>
      <c r="H27" s="256"/>
      <c r="I27" s="256">
        <v>21</v>
      </c>
      <c r="J27" s="256"/>
      <c r="K27" s="256">
        <v>5</v>
      </c>
      <c r="L27" s="256"/>
      <c r="M27" s="256"/>
      <c r="N27" s="256">
        <v>8</v>
      </c>
      <c r="O27" s="256">
        <f>SUM(C27:N27)</f>
        <v>172</v>
      </c>
      <c r="P27" s="236"/>
    </row>
    <row r="28" spans="1:16" ht="15">
      <c r="A28" s="230" t="s">
        <v>53</v>
      </c>
      <c r="B28" s="314" t="s">
        <v>54</v>
      </c>
      <c r="C28" s="256">
        <v>212</v>
      </c>
      <c r="D28" s="256">
        <v>237</v>
      </c>
      <c r="E28" s="256">
        <v>245</v>
      </c>
      <c r="F28" s="256">
        <v>350</v>
      </c>
      <c r="G28" s="256">
        <v>266</v>
      </c>
      <c r="H28" s="256">
        <v>360</v>
      </c>
      <c r="I28" s="256">
        <v>526</v>
      </c>
      <c r="J28" s="256">
        <v>492</v>
      </c>
      <c r="K28" s="256">
        <v>425</v>
      </c>
      <c r="L28" s="256">
        <v>501</v>
      </c>
      <c r="M28" s="256">
        <v>530</v>
      </c>
      <c r="N28" s="256">
        <v>529</v>
      </c>
      <c r="O28" s="256">
        <f>SUM(C28:N28)</f>
        <v>4673</v>
      </c>
      <c r="P28" s="236"/>
    </row>
    <row r="29" spans="1:16" ht="15">
      <c r="A29" s="230" t="s">
        <v>55</v>
      </c>
      <c r="B29" s="314" t="s">
        <v>56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36"/>
    </row>
    <row r="30" spans="1:16" ht="15">
      <c r="A30" s="270" t="s">
        <v>302</v>
      </c>
      <c r="B30" s="350" t="s">
        <v>57</v>
      </c>
      <c r="C30" s="256">
        <f aca="true" t="shared" si="3" ref="C30:M30">SUM(C27:C29)</f>
        <v>232</v>
      </c>
      <c r="D30" s="256">
        <f t="shared" si="3"/>
        <v>298</v>
      </c>
      <c r="E30" s="256">
        <f t="shared" si="3"/>
        <v>257</v>
      </c>
      <c r="F30" s="256">
        <f t="shared" si="3"/>
        <v>380</v>
      </c>
      <c r="G30" s="256">
        <f t="shared" si="3"/>
        <v>281</v>
      </c>
      <c r="H30" s="256">
        <f t="shared" si="3"/>
        <v>360</v>
      </c>
      <c r="I30" s="256">
        <f t="shared" si="3"/>
        <v>547</v>
      </c>
      <c r="J30" s="256">
        <f t="shared" si="3"/>
        <v>492</v>
      </c>
      <c r="K30" s="256">
        <f t="shared" si="3"/>
        <v>430</v>
      </c>
      <c r="L30" s="256">
        <f t="shared" si="3"/>
        <v>501</v>
      </c>
      <c r="M30" s="256">
        <f t="shared" si="3"/>
        <v>530</v>
      </c>
      <c r="N30" s="256">
        <v>477</v>
      </c>
      <c r="O30" s="256">
        <f>SUM(O27:O29)</f>
        <v>4845</v>
      </c>
      <c r="P30" s="236"/>
    </row>
    <row r="31" spans="1:16" ht="15">
      <c r="A31" s="230" t="s">
        <v>58</v>
      </c>
      <c r="B31" s="314" t="s">
        <v>59</v>
      </c>
      <c r="C31" s="256">
        <v>38</v>
      </c>
      <c r="D31" s="256">
        <v>38</v>
      </c>
      <c r="E31" s="256">
        <v>38</v>
      </c>
      <c r="F31" s="256">
        <v>38</v>
      </c>
      <c r="G31" s="256">
        <v>38</v>
      </c>
      <c r="H31" s="256">
        <v>38</v>
      </c>
      <c r="I31" s="256">
        <v>38</v>
      </c>
      <c r="J31" s="256">
        <v>38</v>
      </c>
      <c r="K31" s="256">
        <v>38</v>
      </c>
      <c r="L31" s="256">
        <v>38</v>
      </c>
      <c r="M31" s="256">
        <v>38</v>
      </c>
      <c r="N31" s="256">
        <v>42</v>
      </c>
      <c r="O31" s="256">
        <f>SUM(C31:N31)</f>
        <v>460</v>
      </c>
      <c r="P31" s="236"/>
    </row>
    <row r="32" spans="1:16" ht="15">
      <c r="A32" s="230" t="s">
        <v>60</v>
      </c>
      <c r="B32" s="314" t="s">
        <v>61</v>
      </c>
      <c r="C32" s="256">
        <v>65</v>
      </c>
      <c r="D32" s="256">
        <v>56</v>
      </c>
      <c r="E32" s="256">
        <v>73</v>
      </c>
      <c r="F32" s="256">
        <v>75</v>
      </c>
      <c r="G32" s="256">
        <v>70</v>
      </c>
      <c r="H32" s="256">
        <v>69</v>
      </c>
      <c r="I32" s="256">
        <v>73</v>
      </c>
      <c r="J32" s="256">
        <v>62</v>
      </c>
      <c r="K32" s="256">
        <v>76</v>
      </c>
      <c r="L32" s="256">
        <v>73</v>
      </c>
      <c r="M32" s="256">
        <v>71</v>
      </c>
      <c r="N32" s="256">
        <v>77</v>
      </c>
      <c r="O32" s="256">
        <f>SUM(C32:N32)</f>
        <v>840</v>
      </c>
      <c r="P32" s="236"/>
    </row>
    <row r="33" spans="1:16" ht="15">
      <c r="A33" s="270" t="s">
        <v>352</v>
      </c>
      <c r="B33" s="350" t="s">
        <v>62</v>
      </c>
      <c r="C33" s="256">
        <f aca="true" t="shared" si="4" ref="C33:O33">SUM(C31:C32)</f>
        <v>103</v>
      </c>
      <c r="D33" s="256">
        <f t="shared" si="4"/>
        <v>94</v>
      </c>
      <c r="E33" s="256">
        <f t="shared" si="4"/>
        <v>111</v>
      </c>
      <c r="F33" s="256">
        <f t="shared" si="4"/>
        <v>113</v>
      </c>
      <c r="G33" s="256">
        <f t="shared" si="4"/>
        <v>108</v>
      </c>
      <c r="H33" s="256">
        <f t="shared" si="4"/>
        <v>107</v>
      </c>
      <c r="I33" s="256">
        <f t="shared" si="4"/>
        <v>111</v>
      </c>
      <c r="J33" s="256">
        <f t="shared" si="4"/>
        <v>100</v>
      </c>
      <c r="K33" s="256">
        <f t="shared" si="4"/>
        <v>114</v>
      </c>
      <c r="L33" s="256">
        <f t="shared" si="4"/>
        <v>111</v>
      </c>
      <c r="M33" s="256">
        <f t="shared" si="4"/>
        <v>109</v>
      </c>
      <c r="N33" s="256">
        <f t="shared" si="4"/>
        <v>119</v>
      </c>
      <c r="O33" s="256">
        <f t="shared" si="4"/>
        <v>1300</v>
      </c>
      <c r="P33" s="236"/>
    </row>
    <row r="34" spans="1:16" ht="15">
      <c r="A34" s="230" t="s">
        <v>63</v>
      </c>
      <c r="B34" s="314" t="s">
        <v>64</v>
      </c>
      <c r="C34" s="256">
        <v>190</v>
      </c>
      <c r="D34" s="256">
        <v>666</v>
      </c>
      <c r="E34" s="256">
        <v>750</v>
      </c>
      <c r="F34" s="256">
        <v>570</v>
      </c>
      <c r="G34" s="256">
        <v>650</v>
      </c>
      <c r="H34" s="256">
        <v>699</v>
      </c>
      <c r="I34" s="256">
        <v>645</v>
      </c>
      <c r="J34" s="256">
        <v>820</v>
      </c>
      <c r="K34" s="256">
        <v>574</v>
      </c>
      <c r="L34" s="256">
        <v>655</v>
      </c>
      <c r="M34" s="256">
        <v>712</v>
      </c>
      <c r="N34" s="256">
        <v>649</v>
      </c>
      <c r="O34" s="256">
        <f>SUM(C34:N34)</f>
        <v>7580</v>
      </c>
      <c r="P34" s="236"/>
    </row>
    <row r="35" spans="1:16" ht="15">
      <c r="A35" s="230" t="s">
        <v>65</v>
      </c>
      <c r="B35" s="314" t="s">
        <v>66</v>
      </c>
      <c r="C35" s="256">
        <v>1520</v>
      </c>
      <c r="D35" s="256">
        <v>1485</v>
      </c>
      <c r="E35" s="256">
        <v>1611</v>
      </c>
      <c r="F35" s="256">
        <v>1280</v>
      </c>
      <c r="G35" s="256">
        <v>1750</v>
      </c>
      <c r="H35" s="256">
        <v>1596</v>
      </c>
      <c r="I35" s="256">
        <v>571</v>
      </c>
      <c r="J35" s="256">
        <v>572</v>
      </c>
      <c r="K35" s="256">
        <v>1736</v>
      </c>
      <c r="L35" s="256">
        <v>1600</v>
      </c>
      <c r="M35" s="256">
        <v>1574</v>
      </c>
      <c r="N35" s="256">
        <v>1625</v>
      </c>
      <c r="O35" s="256">
        <f>SUM(C35:N35)</f>
        <v>16920</v>
      </c>
      <c r="P35" s="236"/>
    </row>
    <row r="36" spans="1:16" ht="15">
      <c r="A36" s="230" t="s">
        <v>323</v>
      </c>
      <c r="B36" s="314" t="s">
        <v>67</v>
      </c>
      <c r="C36" s="256">
        <v>275</v>
      </c>
      <c r="D36" s="256">
        <v>275</v>
      </c>
      <c r="E36" s="256">
        <v>275</v>
      </c>
      <c r="F36" s="256">
        <v>275</v>
      </c>
      <c r="G36" s="256">
        <v>275</v>
      </c>
      <c r="H36" s="256">
        <v>275</v>
      </c>
      <c r="I36" s="256">
        <v>275</v>
      </c>
      <c r="J36" s="256">
        <v>275</v>
      </c>
      <c r="K36" s="256">
        <v>275</v>
      </c>
      <c r="L36" s="256">
        <v>275</v>
      </c>
      <c r="M36" s="256">
        <v>275</v>
      </c>
      <c r="N36" s="256">
        <v>270</v>
      </c>
      <c r="O36" s="256">
        <f>SUM(C36:N36)</f>
        <v>3295</v>
      </c>
      <c r="P36" s="236"/>
    </row>
    <row r="37" spans="1:16" ht="15">
      <c r="A37" s="230" t="s">
        <v>68</v>
      </c>
      <c r="B37" s="314" t="s">
        <v>69</v>
      </c>
      <c r="C37" s="256">
        <v>540</v>
      </c>
      <c r="D37" s="256">
        <v>200</v>
      </c>
      <c r="E37" s="256">
        <v>594</v>
      </c>
      <c r="F37" s="256">
        <v>150</v>
      </c>
      <c r="G37" s="256">
        <v>960</v>
      </c>
      <c r="H37" s="256">
        <v>1060</v>
      </c>
      <c r="I37" s="256">
        <v>770</v>
      </c>
      <c r="J37" s="256">
        <v>2001</v>
      </c>
      <c r="K37" s="256">
        <v>1500</v>
      </c>
      <c r="L37" s="256">
        <v>950</v>
      </c>
      <c r="M37" s="256">
        <v>1050</v>
      </c>
      <c r="N37" s="256">
        <v>1325</v>
      </c>
      <c r="O37" s="256">
        <f>SUM(C37:N37)</f>
        <v>11100</v>
      </c>
      <c r="P37" s="236"/>
    </row>
    <row r="38" spans="1:16" ht="15">
      <c r="A38" s="351" t="s">
        <v>324</v>
      </c>
      <c r="B38" s="314" t="s">
        <v>70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36"/>
    </row>
    <row r="39" spans="1:16" ht="15">
      <c r="A39" s="229" t="s">
        <v>71</v>
      </c>
      <c r="B39" s="314" t="s">
        <v>72</v>
      </c>
      <c r="C39" s="256">
        <v>200</v>
      </c>
      <c r="D39" s="256">
        <v>270</v>
      </c>
      <c r="E39" s="256">
        <v>155</v>
      </c>
      <c r="F39" s="256">
        <v>630</v>
      </c>
      <c r="G39" s="256">
        <v>368</v>
      </c>
      <c r="H39" s="256">
        <v>402</v>
      </c>
      <c r="I39" s="256">
        <v>510</v>
      </c>
      <c r="J39" s="256">
        <v>1358</v>
      </c>
      <c r="K39" s="256">
        <v>297</v>
      </c>
      <c r="L39" s="256">
        <v>157</v>
      </c>
      <c r="M39" s="256">
        <v>413</v>
      </c>
      <c r="N39" s="256">
        <v>600</v>
      </c>
      <c r="O39" s="256">
        <f>SUM(C39:N39)</f>
        <v>5360</v>
      </c>
      <c r="P39" s="236"/>
    </row>
    <row r="40" spans="1:16" ht="15">
      <c r="A40" s="230" t="s">
        <v>325</v>
      </c>
      <c r="B40" s="314" t="s">
        <v>73</v>
      </c>
      <c r="C40" s="256">
        <v>2075</v>
      </c>
      <c r="D40" s="256">
        <v>1915</v>
      </c>
      <c r="E40" s="256">
        <v>2623</v>
      </c>
      <c r="F40" s="256">
        <v>3475</v>
      </c>
      <c r="G40" s="256">
        <v>3167</v>
      </c>
      <c r="H40" s="256">
        <v>3955</v>
      </c>
      <c r="I40" s="256">
        <v>4878</v>
      </c>
      <c r="J40" s="256">
        <v>1861</v>
      </c>
      <c r="K40" s="256">
        <v>1638</v>
      </c>
      <c r="L40" s="256">
        <v>1951</v>
      </c>
      <c r="M40" s="256">
        <v>2970</v>
      </c>
      <c r="N40" s="256">
        <v>970</v>
      </c>
      <c r="O40" s="256">
        <f>SUM(C40:N40)</f>
        <v>31478</v>
      </c>
      <c r="P40" s="236"/>
    </row>
    <row r="41" spans="1:16" ht="15">
      <c r="A41" s="270" t="s">
        <v>303</v>
      </c>
      <c r="B41" s="350" t="s">
        <v>74</v>
      </c>
      <c r="C41" s="256">
        <f aca="true" t="shared" si="5" ref="C41:O41">SUM(C34:C40)</f>
        <v>4800</v>
      </c>
      <c r="D41" s="256">
        <f t="shared" si="5"/>
        <v>4811</v>
      </c>
      <c r="E41" s="256">
        <f t="shared" si="5"/>
        <v>6008</v>
      </c>
      <c r="F41" s="256">
        <f t="shared" si="5"/>
        <v>6380</v>
      </c>
      <c r="G41" s="256">
        <f t="shared" si="5"/>
        <v>7170</v>
      </c>
      <c r="H41" s="256">
        <f t="shared" si="5"/>
        <v>7987</v>
      </c>
      <c r="I41" s="256">
        <f t="shared" si="5"/>
        <v>7649</v>
      </c>
      <c r="J41" s="256">
        <f t="shared" si="5"/>
        <v>6887</v>
      </c>
      <c r="K41" s="256">
        <f t="shared" si="5"/>
        <v>6020</v>
      </c>
      <c r="L41" s="256">
        <f t="shared" si="5"/>
        <v>5588</v>
      </c>
      <c r="M41" s="256">
        <f t="shared" si="5"/>
        <v>6994</v>
      </c>
      <c r="N41" s="256">
        <f t="shared" si="5"/>
        <v>5439</v>
      </c>
      <c r="O41" s="256">
        <f t="shared" si="5"/>
        <v>75733</v>
      </c>
      <c r="P41" s="236"/>
    </row>
    <row r="42" spans="1:16" ht="15">
      <c r="A42" s="230" t="s">
        <v>75</v>
      </c>
      <c r="B42" s="314" t="s">
        <v>76</v>
      </c>
      <c r="C42" s="256">
        <v>15</v>
      </c>
      <c r="D42" s="256"/>
      <c r="E42" s="256">
        <v>5</v>
      </c>
      <c r="F42" s="256"/>
      <c r="G42" s="256"/>
      <c r="H42" s="256">
        <v>5</v>
      </c>
      <c r="I42" s="256"/>
      <c r="J42" s="256"/>
      <c r="K42" s="256">
        <v>5</v>
      </c>
      <c r="L42" s="256"/>
      <c r="M42" s="256"/>
      <c r="N42" s="256"/>
      <c r="O42" s="256">
        <f>C42+E42+H42+K42</f>
        <v>30</v>
      </c>
      <c r="P42" s="236"/>
    </row>
    <row r="43" spans="1:16" ht="15">
      <c r="A43" s="230" t="s">
        <v>77</v>
      </c>
      <c r="B43" s="314" t="s">
        <v>78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36"/>
    </row>
    <row r="44" spans="1:16" ht="15">
      <c r="A44" s="270" t="s">
        <v>304</v>
      </c>
      <c r="B44" s="350" t="s">
        <v>79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>
        <v>30</v>
      </c>
      <c r="P44" s="236"/>
    </row>
    <row r="45" spans="1:16" ht="15">
      <c r="A45" s="230" t="s">
        <v>80</v>
      </c>
      <c r="B45" s="314" t="s">
        <v>81</v>
      </c>
      <c r="C45" s="256">
        <f>C30+C33+C41*27%</f>
        <v>1631</v>
      </c>
      <c r="D45" s="256">
        <v>630</v>
      </c>
      <c r="E45" s="256">
        <v>900</v>
      </c>
      <c r="F45" s="256">
        <v>1115</v>
      </c>
      <c r="G45" s="256">
        <v>1324</v>
      </c>
      <c r="H45" s="256">
        <v>2620</v>
      </c>
      <c r="I45" s="256">
        <v>1500</v>
      </c>
      <c r="J45" s="256">
        <v>1200</v>
      </c>
      <c r="K45" s="256">
        <v>1411</v>
      </c>
      <c r="L45" s="256">
        <v>1985</v>
      </c>
      <c r="M45" s="256">
        <v>1985</v>
      </c>
      <c r="N45" s="256">
        <v>2065</v>
      </c>
      <c r="O45" s="256">
        <f>SUM(C45:N45)</f>
        <v>18366</v>
      </c>
      <c r="P45" s="236"/>
    </row>
    <row r="46" spans="1:16" ht="15">
      <c r="A46" s="230" t="s">
        <v>82</v>
      </c>
      <c r="B46" s="314" t="s">
        <v>83</v>
      </c>
      <c r="C46" s="256">
        <v>398</v>
      </c>
      <c r="D46" s="256">
        <v>742</v>
      </c>
      <c r="E46" s="256">
        <v>570</v>
      </c>
      <c r="F46" s="256">
        <v>400</v>
      </c>
      <c r="G46" s="256">
        <v>200</v>
      </c>
      <c r="H46" s="256"/>
      <c r="I46" s="256">
        <v>480</v>
      </c>
      <c r="J46" s="256">
        <v>300</v>
      </c>
      <c r="K46" s="256"/>
      <c r="L46" s="256">
        <v>210</v>
      </c>
      <c r="M46" s="256">
        <v>200</v>
      </c>
      <c r="N46" s="256"/>
      <c r="O46" s="256">
        <f>SUM(C46:N46)</f>
        <v>3500</v>
      </c>
      <c r="P46" s="236"/>
    </row>
    <row r="47" spans="1:16" ht="15">
      <c r="A47" s="230" t="s">
        <v>326</v>
      </c>
      <c r="B47" s="314" t="s">
        <v>84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36"/>
    </row>
    <row r="48" spans="1:16" ht="15">
      <c r="A48" s="230" t="s">
        <v>327</v>
      </c>
      <c r="B48" s="314" t="s">
        <v>85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36"/>
    </row>
    <row r="49" spans="1:16" ht="15">
      <c r="A49" s="230" t="s">
        <v>86</v>
      </c>
      <c r="B49" s="314" t="s">
        <v>87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36"/>
    </row>
    <row r="50" spans="1:16" ht="15">
      <c r="A50" s="270" t="s">
        <v>305</v>
      </c>
      <c r="B50" s="350" t="s">
        <v>88</v>
      </c>
      <c r="C50" s="256">
        <f aca="true" t="shared" si="6" ref="C50:O50">SUM(C45:C49)</f>
        <v>2029</v>
      </c>
      <c r="D50" s="256">
        <f t="shared" si="6"/>
        <v>1372</v>
      </c>
      <c r="E50" s="256">
        <f t="shared" si="6"/>
        <v>1470</v>
      </c>
      <c r="F50" s="256">
        <f t="shared" si="6"/>
        <v>1515</v>
      </c>
      <c r="G50" s="256">
        <f t="shared" si="6"/>
        <v>1524</v>
      </c>
      <c r="H50" s="256">
        <f t="shared" si="6"/>
        <v>2620</v>
      </c>
      <c r="I50" s="256">
        <f t="shared" si="6"/>
        <v>1980</v>
      </c>
      <c r="J50" s="256">
        <f t="shared" si="6"/>
        <v>1500</v>
      </c>
      <c r="K50" s="256">
        <f t="shared" si="6"/>
        <v>1411</v>
      </c>
      <c r="L50" s="256">
        <f t="shared" si="6"/>
        <v>2195</v>
      </c>
      <c r="M50" s="256">
        <f t="shared" si="6"/>
        <v>2185</v>
      </c>
      <c r="N50" s="256">
        <f t="shared" si="6"/>
        <v>2065</v>
      </c>
      <c r="O50" s="256">
        <f t="shared" si="6"/>
        <v>21866</v>
      </c>
      <c r="P50" s="236"/>
    </row>
    <row r="51" spans="1:16" ht="15">
      <c r="A51" s="275" t="s">
        <v>306</v>
      </c>
      <c r="B51" s="317" t="s">
        <v>89</v>
      </c>
      <c r="C51" s="256">
        <f aca="true" t="shared" si="7" ref="C51:O51">SUM(C30,C33,C41,C44,C50)</f>
        <v>7164</v>
      </c>
      <c r="D51" s="256">
        <f t="shared" si="7"/>
        <v>6575</v>
      </c>
      <c r="E51" s="256">
        <f t="shared" si="7"/>
        <v>7846</v>
      </c>
      <c r="F51" s="256">
        <f t="shared" si="7"/>
        <v>8388</v>
      </c>
      <c r="G51" s="256">
        <f t="shared" si="7"/>
        <v>9083</v>
      </c>
      <c r="H51" s="256">
        <f t="shared" si="7"/>
        <v>11074</v>
      </c>
      <c r="I51" s="256">
        <f t="shared" si="7"/>
        <v>10287</v>
      </c>
      <c r="J51" s="256">
        <f t="shared" si="7"/>
        <v>8979</v>
      </c>
      <c r="K51" s="256">
        <f t="shared" si="7"/>
        <v>7975</v>
      </c>
      <c r="L51" s="256">
        <f t="shared" si="7"/>
        <v>8395</v>
      </c>
      <c r="M51" s="256">
        <f t="shared" si="7"/>
        <v>9818</v>
      </c>
      <c r="N51" s="256">
        <f t="shared" si="7"/>
        <v>8100</v>
      </c>
      <c r="O51" s="256">
        <f t="shared" si="7"/>
        <v>103774</v>
      </c>
      <c r="P51" s="236"/>
    </row>
    <row r="52" spans="1:16" ht="15">
      <c r="A52" s="228" t="s">
        <v>90</v>
      </c>
      <c r="B52" s="314" t="s">
        <v>91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36"/>
    </row>
    <row r="53" spans="1:16" ht="15">
      <c r="A53" s="228" t="s">
        <v>307</v>
      </c>
      <c r="B53" s="314" t="s">
        <v>92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36"/>
    </row>
    <row r="54" spans="1:16" ht="15">
      <c r="A54" s="306" t="s">
        <v>328</v>
      </c>
      <c r="B54" s="314" t="s">
        <v>93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36"/>
    </row>
    <row r="55" spans="1:16" ht="15">
      <c r="A55" s="306" t="s">
        <v>329</v>
      </c>
      <c r="B55" s="314" t="s">
        <v>94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36"/>
    </row>
    <row r="56" spans="1:16" ht="15">
      <c r="A56" s="306" t="s">
        <v>330</v>
      </c>
      <c r="B56" s="314" t="s">
        <v>95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36"/>
    </row>
    <row r="57" spans="1:16" ht="15">
      <c r="A57" s="228" t="s">
        <v>331</v>
      </c>
      <c r="B57" s="314" t="s">
        <v>96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36"/>
    </row>
    <row r="58" spans="1:16" ht="15">
      <c r="A58" s="228" t="s">
        <v>332</v>
      </c>
      <c r="B58" s="314" t="s">
        <v>97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36"/>
    </row>
    <row r="59" spans="1:16" ht="15">
      <c r="A59" s="228" t="s">
        <v>333</v>
      </c>
      <c r="B59" s="314" t="s">
        <v>98</v>
      </c>
      <c r="C59" s="256">
        <v>400</v>
      </c>
      <c r="D59" s="256">
        <v>20</v>
      </c>
      <c r="E59" s="256">
        <v>500</v>
      </c>
      <c r="F59" s="256">
        <v>400</v>
      </c>
      <c r="G59" s="256">
        <v>200</v>
      </c>
      <c r="H59" s="256">
        <v>20</v>
      </c>
      <c r="I59" s="256">
        <v>700</v>
      </c>
      <c r="J59" s="256">
        <v>1200</v>
      </c>
      <c r="K59" s="256">
        <v>80</v>
      </c>
      <c r="L59" s="256">
        <v>1000</v>
      </c>
      <c r="M59" s="256">
        <v>180</v>
      </c>
      <c r="N59" s="256">
        <v>300</v>
      </c>
      <c r="O59" s="256">
        <f>SUM(C59:N59)</f>
        <v>5000</v>
      </c>
      <c r="P59" s="236"/>
    </row>
    <row r="60" spans="1:16" ht="15">
      <c r="A60" s="286" t="s">
        <v>308</v>
      </c>
      <c r="B60" s="317" t="s">
        <v>99</v>
      </c>
      <c r="C60" s="256">
        <f aca="true" t="shared" si="8" ref="C60:O60">SUM(C52:C59)</f>
        <v>400</v>
      </c>
      <c r="D60" s="256">
        <f t="shared" si="8"/>
        <v>20</v>
      </c>
      <c r="E60" s="256">
        <f t="shared" si="8"/>
        <v>500</v>
      </c>
      <c r="F60" s="256">
        <f t="shared" si="8"/>
        <v>400</v>
      </c>
      <c r="G60" s="256">
        <f t="shared" si="8"/>
        <v>200</v>
      </c>
      <c r="H60" s="256">
        <f t="shared" si="8"/>
        <v>20</v>
      </c>
      <c r="I60" s="256">
        <f t="shared" si="8"/>
        <v>700</v>
      </c>
      <c r="J60" s="256">
        <f t="shared" si="8"/>
        <v>1200</v>
      </c>
      <c r="K60" s="256">
        <f t="shared" si="8"/>
        <v>80</v>
      </c>
      <c r="L60" s="256">
        <f t="shared" si="8"/>
        <v>1000</v>
      </c>
      <c r="M60" s="256">
        <f t="shared" si="8"/>
        <v>180</v>
      </c>
      <c r="N60" s="256">
        <f t="shared" si="8"/>
        <v>300</v>
      </c>
      <c r="O60" s="256">
        <f t="shared" si="8"/>
        <v>5000</v>
      </c>
      <c r="P60" s="236"/>
    </row>
    <row r="61" spans="1:16" ht="15">
      <c r="A61" s="268" t="s">
        <v>334</v>
      </c>
      <c r="B61" s="314" t="s">
        <v>100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36"/>
    </row>
    <row r="62" spans="1:16" ht="15">
      <c r="A62" s="268" t="s">
        <v>101</v>
      </c>
      <c r="B62" s="314" t="s">
        <v>102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36"/>
    </row>
    <row r="63" spans="1:16" ht="15">
      <c r="A63" s="268" t="s">
        <v>103</v>
      </c>
      <c r="B63" s="314" t="s">
        <v>104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36"/>
    </row>
    <row r="64" spans="1:16" ht="15">
      <c r="A64" s="268" t="s">
        <v>309</v>
      </c>
      <c r="B64" s="314" t="s">
        <v>105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36"/>
    </row>
    <row r="65" spans="1:16" ht="15">
      <c r="A65" s="268" t="s">
        <v>335</v>
      </c>
      <c r="B65" s="314" t="s">
        <v>106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36"/>
    </row>
    <row r="66" spans="1:16" ht="15">
      <c r="A66" s="268" t="s">
        <v>310</v>
      </c>
      <c r="B66" s="314" t="s">
        <v>107</v>
      </c>
      <c r="C66" s="256">
        <v>280</v>
      </c>
      <c r="D66" s="256">
        <v>25</v>
      </c>
      <c r="E66" s="256">
        <v>400</v>
      </c>
      <c r="F66" s="256">
        <v>80</v>
      </c>
      <c r="G66" s="256"/>
      <c r="H66" s="256">
        <v>100</v>
      </c>
      <c r="I66" s="256">
        <v>400</v>
      </c>
      <c r="J66" s="256">
        <v>80</v>
      </c>
      <c r="K66" s="256">
        <v>235</v>
      </c>
      <c r="L66" s="256">
        <v>30</v>
      </c>
      <c r="M66" s="256">
        <v>80</v>
      </c>
      <c r="N66" s="256">
        <v>50</v>
      </c>
      <c r="O66" s="256">
        <f>SUM(C66:N66)</f>
        <v>1760</v>
      </c>
      <c r="P66" s="236"/>
    </row>
    <row r="67" spans="1:16" ht="15">
      <c r="A67" s="268" t="s">
        <v>336</v>
      </c>
      <c r="B67" s="314" t="s">
        <v>108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36"/>
    </row>
    <row r="68" spans="1:16" ht="15">
      <c r="A68" s="268" t="s">
        <v>337</v>
      </c>
      <c r="B68" s="314" t="s">
        <v>109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36"/>
    </row>
    <row r="69" spans="1:16" ht="15">
      <c r="A69" s="268" t="s">
        <v>110</v>
      </c>
      <c r="B69" s="314" t="s">
        <v>111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36"/>
    </row>
    <row r="70" spans="1:16" ht="15">
      <c r="A70" s="265" t="s">
        <v>112</v>
      </c>
      <c r="B70" s="314" t="s">
        <v>113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36"/>
    </row>
    <row r="71" spans="1:16" ht="15">
      <c r="A71" s="268" t="s">
        <v>338</v>
      </c>
      <c r="B71" s="314" t="s">
        <v>114</v>
      </c>
      <c r="C71" s="256">
        <v>1200</v>
      </c>
      <c r="D71" s="256">
        <v>650</v>
      </c>
      <c r="E71" s="256">
        <v>2250</v>
      </c>
      <c r="F71" s="256">
        <v>600</v>
      </c>
      <c r="G71" s="256"/>
      <c r="H71" s="256">
        <v>1300</v>
      </c>
      <c r="I71" s="256">
        <v>1000</v>
      </c>
      <c r="J71" s="256"/>
      <c r="K71" s="256">
        <v>200</v>
      </c>
      <c r="L71" s="256">
        <v>150</v>
      </c>
      <c r="M71" s="256"/>
      <c r="N71" s="256">
        <v>450</v>
      </c>
      <c r="O71" s="256">
        <f>SUM(C71:N71)</f>
        <v>7800</v>
      </c>
      <c r="P71" s="236"/>
    </row>
    <row r="72" spans="1:16" ht="15">
      <c r="A72" s="265" t="s">
        <v>444</v>
      </c>
      <c r="B72" s="314" t="s">
        <v>115</v>
      </c>
      <c r="C72" s="256">
        <v>8657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>
        <f>SUM(C72:N72)</f>
        <v>8657</v>
      </c>
      <c r="P72" s="236"/>
    </row>
    <row r="73" spans="1:16" ht="15">
      <c r="A73" s="265" t="s">
        <v>445</v>
      </c>
      <c r="B73" s="314" t="s">
        <v>115</v>
      </c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36"/>
    </row>
    <row r="74" spans="1:16" ht="15">
      <c r="A74" s="286" t="s">
        <v>311</v>
      </c>
      <c r="B74" s="317" t="s">
        <v>116</v>
      </c>
      <c r="C74" s="256">
        <f aca="true" t="shared" si="9" ref="C74:O74">SUM(C61:C73)</f>
        <v>10137</v>
      </c>
      <c r="D74" s="256">
        <f t="shared" si="9"/>
        <v>675</v>
      </c>
      <c r="E74" s="256">
        <f t="shared" si="9"/>
        <v>2650</v>
      </c>
      <c r="F74" s="256">
        <f t="shared" si="9"/>
        <v>680</v>
      </c>
      <c r="G74" s="256">
        <f t="shared" si="9"/>
        <v>0</v>
      </c>
      <c r="H74" s="256">
        <f t="shared" si="9"/>
        <v>1400</v>
      </c>
      <c r="I74" s="256">
        <f t="shared" si="9"/>
        <v>1400</v>
      </c>
      <c r="J74" s="256">
        <f t="shared" si="9"/>
        <v>80</v>
      </c>
      <c r="K74" s="256">
        <f t="shared" si="9"/>
        <v>435</v>
      </c>
      <c r="L74" s="256">
        <f t="shared" si="9"/>
        <v>180</v>
      </c>
      <c r="M74" s="256">
        <f t="shared" si="9"/>
        <v>80</v>
      </c>
      <c r="N74" s="256">
        <f t="shared" si="9"/>
        <v>500</v>
      </c>
      <c r="O74" s="256">
        <f t="shared" si="9"/>
        <v>18217</v>
      </c>
      <c r="P74" s="236"/>
    </row>
    <row r="75" spans="1:16" ht="15.75">
      <c r="A75" s="318" t="s">
        <v>870</v>
      </c>
      <c r="B75" s="317"/>
      <c r="C75" s="256">
        <f aca="true" t="shared" si="10" ref="C75:O75">SUM(C25,C26,C51,C60,C74)</f>
        <v>19737</v>
      </c>
      <c r="D75" s="256">
        <f t="shared" si="10"/>
        <v>9703</v>
      </c>
      <c r="E75" s="256">
        <f t="shared" si="10"/>
        <v>13262</v>
      </c>
      <c r="F75" s="256">
        <f t="shared" si="10"/>
        <v>12332</v>
      </c>
      <c r="G75" s="256">
        <f t="shared" si="10"/>
        <v>11447</v>
      </c>
      <c r="H75" s="256">
        <f t="shared" si="10"/>
        <v>15036</v>
      </c>
      <c r="I75" s="256">
        <f t="shared" si="10"/>
        <v>15526</v>
      </c>
      <c r="J75" s="256">
        <f t="shared" si="10"/>
        <v>12552</v>
      </c>
      <c r="K75" s="256">
        <f t="shared" si="10"/>
        <v>11007</v>
      </c>
      <c r="L75" s="256">
        <f t="shared" si="10"/>
        <v>12690</v>
      </c>
      <c r="M75" s="256">
        <f t="shared" si="10"/>
        <v>12585</v>
      </c>
      <c r="N75" s="256">
        <f t="shared" si="10"/>
        <v>13237</v>
      </c>
      <c r="O75" s="256">
        <f t="shared" si="10"/>
        <v>159204</v>
      </c>
      <c r="P75" s="236"/>
    </row>
    <row r="76" spans="1:16" ht="15">
      <c r="A76" s="320" t="s">
        <v>117</v>
      </c>
      <c r="B76" s="314" t="s">
        <v>118</v>
      </c>
      <c r="C76" s="256"/>
      <c r="D76" s="256"/>
      <c r="E76" s="256"/>
      <c r="F76" s="256">
        <v>4725</v>
      </c>
      <c r="G76" s="256"/>
      <c r="H76" s="256"/>
      <c r="I76" s="256"/>
      <c r="J76" s="256"/>
      <c r="K76" s="256"/>
      <c r="L76" s="256"/>
      <c r="M76" s="256"/>
      <c r="N76" s="256"/>
      <c r="O76" s="256">
        <v>4725</v>
      </c>
      <c r="P76" s="236"/>
    </row>
    <row r="77" spans="1:16" ht="15">
      <c r="A77" s="320" t="s">
        <v>339</v>
      </c>
      <c r="B77" s="314" t="s">
        <v>119</v>
      </c>
      <c r="C77" s="256">
        <v>6500</v>
      </c>
      <c r="D77" s="256">
        <v>25000</v>
      </c>
      <c r="E77" s="256">
        <v>12000</v>
      </c>
      <c r="F77" s="256">
        <v>3000</v>
      </c>
      <c r="G77" s="256">
        <v>5400</v>
      </c>
      <c r="H77" s="256">
        <v>3500</v>
      </c>
      <c r="I77" s="256">
        <v>3200</v>
      </c>
      <c r="J77" s="256">
        <v>3200</v>
      </c>
      <c r="K77" s="256">
        <v>15000</v>
      </c>
      <c r="L77" s="256">
        <v>14000</v>
      </c>
      <c r="M77" s="256">
        <v>2000</v>
      </c>
      <c r="N77" s="256">
        <v>575</v>
      </c>
      <c r="O77" s="256">
        <f>SUM(C77:N77)</f>
        <v>93375</v>
      </c>
      <c r="P77" s="236"/>
    </row>
    <row r="78" spans="1:16" ht="15">
      <c r="A78" s="320" t="s">
        <v>120</v>
      </c>
      <c r="B78" s="314" t="s">
        <v>121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36"/>
    </row>
    <row r="79" spans="1:16" ht="15">
      <c r="A79" s="320" t="s">
        <v>122</v>
      </c>
      <c r="B79" s="314" t="s">
        <v>123</v>
      </c>
      <c r="C79" s="256">
        <v>755</v>
      </c>
      <c r="D79" s="256">
        <v>6750</v>
      </c>
      <c r="E79" s="256">
        <v>1240</v>
      </c>
      <c r="F79" s="256">
        <v>810</v>
      </c>
      <c r="G79" s="256">
        <v>458</v>
      </c>
      <c r="H79" s="256">
        <v>945</v>
      </c>
      <c r="I79" s="256">
        <v>864</v>
      </c>
      <c r="J79" s="256">
        <v>864</v>
      </c>
      <c r="K79" s="256">
        <v>1050</v>
      </c>
      <c r="L79" s="256">
        <v>239</v>
      </c>
      <c r="M79" s="256"/>
      <c r="N79" s="256"/>
      <c r="O79" s="256">
        <f>SUM(C79:N79)</f>
        <v>13975</v>
      </c>
      <c r="P79" s="236"/>
    </row>
    <row r="80" spans="1:16" ht="15">
      <c r="A80" s="229" t="s">
        <v>124</v>
      </c>
      <c r="B80" s="314" t="s">
        <v>125</v>
      </c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36"/>
    </row>
    <row r="81" spans="1:16" ht="15">
      <c r="A81" s="229" t="s">
        <v>126</v>
      </c>
      <c r="B81" s="314" t="s">
        <v>127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36"/>
    </row>
    <row r="82" spans="1:16" ht="15">
      <c r="A82" s="229" t="s">
        <v>128</v>
      </c>
      <c r="B82" s="314" t="s">
        <v>129</v>
      </c>
      <c r="C82" s="256">
        <v>1958</v>
      </c>
      <c r="D82" s="256">
        <v>8572</v>
      </c>
      <c r="E82" s="256">
        <v>3574</v>
      </c>
      <c r="F82" s="256">
        <v>2228</v>
      </c>
      <c r="G82" s="256">
        <v>1581</v>
      </c>
      <c r="H82" s="256">
        <v>1200</v>
      </c>
      <c r="I82" s="256">
        <v>1097</v>
      </c>
      <c r="J82" s="256">
        <v>1097</v>
      </c>
      <c r="K82" s="256">
        <v>4333</v>
      </c>
      <c r="L82" s="256">
        <v>3844</v>
      </c>
      <c r="M82" s="256">
        <v>540</v>
      </c>
      <c r="N82" s="256">
        <v>155</v>
      </c>
      <c r="O82" s="256">
        <f>SUM(C82:N82)</f>
        <v>30179</v>
      </c>
      <c r="P82" s="236"/>
    </row>
    <row r="83" spans="1:16" ht="15">
      <c r="A83" s="321" t="s">
        <v>312</v>
      </c>
      <c r="B83" s="317" t="s">
        <v>130</v>
      </c>
      <c r="C83" s="256">
        <f>SUM(C76:C82)</f>
        <v>9213</v>
      </c>
      <c r="D83" s="256">
        <f aca="true" t="shared" si="11" ref="D83:O83">SUM(D76:D82)</f>
        <v>40322</v>
      </c>
      <c r="E83" s="256">
        <f t="shared" si="11"/>
        <v>16814</v>
      </c>
      <c r="F83" s="256">
        <f t="shared" si="11"/>
        <v>10763</v>
      </c>
      <c r="G83" s="256">
        <f t="shared" si="11"/>
        <v>7439</v>
      </c>
      <c r="H83" s="256">
        <f t="shared" si="11"/>
        <v>5645</v>
      </c>
      <c r="I83" s="256">
        <f t="shared" si="11"/>
        <v>5161</v>
      </c>
      <c r="J83" s="256">
        <f t="shared" si="11"/>
        <v>5161</v>
      </c>
      <c r="K83" s="256">
        <f t="shared" si="11"/>
        <v>20383</v>
      </c>
      <c r="L83" s="256">
        <f t="shared" si="11"/>
        <v>18083</v>
      </c>
      <c r="M83" s="256">
        <f t="shared" si="11"/>
        <v>2540</v>
      </c>
      <c r="N83" s="256">
        <f t="shared" si="11"/>
        <v>730</v>
      </c>
      <c r="O83" s="256">
        <f t="shared" si="11"/>
        <v>142254</v>
      </c>
      <c r="P83" s="236"/>
    </row>
    <row r="84" spans="1:16" ht="15">
      <c r="A84" s="228" t="s">
        <v>131</v>
      </c>
      <c r="B84" s="314" t="s">
        <v>132</v>
      </c>
      <c r="C84" s="256">
        <v>12000</v>
      </c>
      <c r="D84" s="256"/>
      <c r="E84" s="256">
        <v>4000</v>
      </c>
      <c r="F84" s="256"/>
      <c r="G84" s="256">
        <v>15000</v>
      </c>
      <c r="H84" s="256">
        <v>15000</v>
      </c>
      <c r="I84" s="256"/>
      <c r="J84" s="256">
        <v>2000</v>
      </c>
      <c r="K84" s="256">
        <v>1000</v>
      </c>
      <c r="L84" s="256">
        <v>2300</v>
      </c>
      <c r="M84" s="256">
        <v>1500</v>
      </c>
      <c r="N84" s="256">
        <v>1050</v>
      </c>
      <c r="O84" s="256">
        <f>SUM(C84:N84)</f>
        <v>53850</v>
      </c>
      <c r="P84" s="236"/>
    </row>
    <row r="85" spans="1:16" ht="15">
      <c r="A85" s="228" t="s">
        <v>133</v>
      </c>
      <c r="B85" s="314" t="s">
        <v>134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36"/>
    </row>
    <row r="86" spans="1:16" ht="15">
      <c r="A86" s="228" t="s">
        <v>135</v>
      </c>
      <c r="B86" s="314" t="s">
        <v>136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36"/>
    </row>
    <row r="87" spans="1:16" ht="15">
      <c r="A87" s="228" t="s">
        <v>137</v>
      </c>
      <c r="B87" s="314" t="s">
        <v>138</v>
      </c>
      <c r="C87" s="256">
        <v>2530</v>
      </c>
      <c r="D87" s="256"/>
      <c r="E87" s="256">
        <v>580</v>
      </c>
      <c r="F87" s="256"/>
      <c r="G87" s="256">
        <v>2050</v>
      </c>
      <c r="H87" s="256">
        <v>2000</v>
      </c>
      <c r="I87" s="256"/>
      <c r="J87" s="256">
        <v>540</v>
      </c>
      <c r="K87" s="256">
        <v>270</v>
      </c>
      <c r="L87" s="256">
        <v>600</v>
      </c>
      <c r="M87" s="256">
        <v>300</v>
      </c>
      <c r="N87" s="256">
        <v>280</v>
      </c>
      <c r="O87" s="256">
        <f>SUM(C87:N87)</f>
        <v>9150</v>
      </c>
      <c r="P87" s="236"/>
    </row>
    <row r="88" spans="1:16" ht="15">
      <c r="A88" s="286" t="s">
        <v>313</v>
      </c>
      <c r="B88" s="317" t="s">
        <v>139</v>
      </c>
      <c r="C88" s="256">
        <f>SUM(C84:C87)</f>
        <v>14530</v>
      </c>
      <c r="D88" s="256"/>
      <c r="E88" s="256">
        <f>SUM(E84:E87)</f>
        <v>4580</v>
      </c>
      <c r="F88" s="256"/>
      <c r="G88" s="256">
        <f>SUM(G84:G87)</f>
        <v>17050</v>
      </c>
      <c r="H88" s="256"/>
      <c r="I88" s="256"/>
      <c r="J88" s="256"/>
      <c r="K88" s="256">
        <f>SUM(K84:K87)</f>
        <v>1270</v>
      </c>
      <c r="L88" s="256"/>
      <c r="M88" s="256">
        <f>SUM(M84:M87)</f>
        <v>1800</v>
      </c>
      <c r="N88" s="256"/>
      <c r="O88" s="256">
        <f>SUM(O84:O87)</f>
        <v>63000</v>
      </c>
      <c r="P88" s="236"/>
    </row>
    <row r="89" spans="1:16" ht="30">
      <c r="A89" s="228" t="s">
        <v>140</v>
      </c>
      <c r="B89" s="314" t="s">
        <v>141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36"/>
    </row>
    <row r="90" spans="1:16" ht="30">
      <c r="A90" s="228" t="s">
        <v>340</v>
      </c>
      <c r="B90" s="314" t="s">
        <v>142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36"/>
    </row>
    <row r="91" spans="1:16" ht="30">
      <c r="A91" s="228" t="s">
        <v>341</v>
      </c>
      <c r="B91" s="314" t="s">
        <v>143</v>
      </c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36"/>
    </row>
    <row r="92" spans="1:16" ht="15">
      <c r="A92" s="228" t="s">
        <v>342</v>
      </c>
      <c r="B92" s="314" t="s">
        <v>144</v>
      </c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36"/>
    </row>
    <row r="93" spans="1:16" ht="30">
      <c r="A93" s="228" t="s">
        <v>343</v>
      </c>
      <c r="B93" s="314" t="s">
        <v>145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36"/>
    </row>
    <row r="94" spans="1:16" ht="30">
      <c r="A94" s="228" t="s">
        <v>344</v>
      </c>
      <c r="B94" s="314" t="s">
        <v>146</v>
      </c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36"/>
    </row>
    <row r="95" spans="1:16" ht="15">
      <c r="A95" s="228" t="s">
        <v>147</v>
      </c>
      <c r="B95" s="314" t="s">
        <v>148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36"/>
    </row>
    <row r="96" spans="1:16" ht="15">
      <c r="A96" s="228" t="s">
        <v>345</v>
      </c>
      <c r="B96" s="314" t="s">
        <v>149</v>
      </c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36"/>
    </row>
    <row r="97" spans="1:16" ht="15">
      <c r="A97" s="286" t="s">
        <v>314</v>
      </c>
      <c r="B97" s="317" t="s">
        <v>150</v>
      </c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36"/>
    </row>
    <row r="98" spans="1:16" ht="15.75">
      <c r="A98" s="318" t="s">
        <v>871</v>
      </c>
      <c r="B98" s="317"/>
      <c r="C98" s="256">
        <f>SUM(C83,C88)</f>
        <v>23743</v>
      </c>
      <c r="D98" s="256"/>
      <c r="E98" s="256">
        <f>SUM(E83,E88)</f>
        <v>21394</v>
      </c>
      <c r="F98" s="256"/>
      <c r="G98" s="256">
        <f>SUM(G83,G88)</f>
        <v>24489</v>
      </c>
      <c r="H98" s="256">
        <f>SUM(H83,H88)</f>
        <v>5645</v>
      </c>
      <c r="I98" s="256"/>
      <c r="J98" s="256">
        <f>SUM(J83,J88)</f>
        <v>5161</v>
      </c>
      <c r="K98" s="256">
        <f>SUM(K83,K88)</f>
        <v>21653</v>
      </c>
      <c r="L98" s="256">
        <f>SUM(L83,L88)</f>
        <v>18083</v>
      </c>
      <c r="M98" s="256">
        <f>SUM(M83,M88)</f>
        <v>4340</v>
      </c>
      <c r="N98" s="256"/>
      <c r="O98" s="256">
        <f>SUM(O83,O88)</f>
        <v>205254</v>
      </c>
      <c r="P98" s="236"/>
    </row>
    <row r="99" spans="1:16" ht="15.75">
      <c r="A99" s="322" t="s">
        <v>353</v>
      </c>
      <c r="B99" s="323" t="s">
        <v>151</v>
      </c>
      <c r="C99" s="256">
        <f aca="true" t="shared" si="12" ref="C99:O99">SUM(C75,C98)</f>
        <v>43480</v>
      </c>
      <c r="D99" s="256">
        <f t="shared" si="12"/>
        <v>9703</v>
      </c>
      <c r="E99" s="256">
        <f t="shared" si="12"/>
        <v>34656</v>
      </c>
      <c r="F99" s="256">
        <f t="shared" si="12"/>
        <v>12332</v>
      </c>
      <c r="G99" s="256">
        <f t="shared" si="12"/>
        <v>35936</v>
      </c>
      <c r="H99" s="256">
        <f t="shared" si="12"/>
        <v>20681</v>
      </c>
      <c r="I99" s="256">
        <f t="shared" si="12"/>
        <v>15526</v>
      </c>
      <c r="J99" s="256">
        <f t="shared" si="12"/>
        <v>17713</v>
      </c>
      <c r="K99" s="256">
        <f t="shared" si="12"/>
        <v>32660</v>
      </c>
      <c r="L99" s="256">
        <f t="shared" si="12"/>
        <v>30773</v>
      </c>
      <c r="M99" s="256">
        <f t="shared" si="12"/>
        <v>16925</v>
      </c>
      <c r="N99" s="256">
        <f t="shared" si="12"/>
        <v>13237</v>
      </c>
      <c r="O99" s="256">
        <f t="shared" si="12"/>
        <v>364458</v>
      </c>
      <c r="P99" s="236"/>
    </row>
    <row r="100" spans="1:16" ht="15">
      <c r="A100" s="228" t="s">
        <v>346</v>
      </c>
      <c r="B100" s="230" t="s">
        <v>152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36"/>
    </row>
    <row r="101" spans="1:16" ht="15">
      <c r="A101" s="228" t="s">
        <v>153</v>
      </c>
      <c r="B101" s="230" t="s">
        <v>154</v>
      </c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36"/>
    </row>
    <row r="102" spans="1:16" ht="15">
      <c r="A102" s="228" t="s">
        <v>347</v>
      </c>
      <c r="B102" s="230" t="s">
        <v>155</v>
      </c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36"/>
    </row>
    <row r="103" spans="1:16" ht="15">
      <c r="A103" s="245" t="s">
        <v>315</v>
      </c>
      <c r="B103" s="270" t="s">
        <v>156</v>
      </c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36"/>
    </row>
    <row r="104" spans="1:16" ht="15">
      <c r="A104" s="328" t="s">
        <v>348</v>
      </c>
      <c r="B104" s="230" t="s">
        <v>157</v>
      </c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36"/>
    </row>
    <row r="105" spans="1:16" ht="15">
      <c r="A105" s="328" t="s">
        <v>318</v>
      </c>
      <c r="B105" s="230" t="s">
        <v>158</v>
      </c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36"/>
    </row>
    <row r="106" spans="1:16" ht="15">
      <c r="A106" s="228" t="s">
        <v>159</v>
      </c>
      <c r="B106" s="230" t="s">
        <v>160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36"/>
    </row>
    <row r="107" spans="1:16" ht="15">
      <c r="A107" s="228" t="s">
        <v>349</v>
      </c>
      <c r="B107" s="230" t="s">
        <v>161</v>
      </c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36"/>
    </row>
    <row r="108" spans="1:16" ht="15">
      <c r="A108" s="304" t="s">
        <v>316</v>
      </c>
      <c r="B108" s="270" t="s">
        <v>162</v>
      </c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36"/>
    </row>
    <row r="109" spans="1:16" ht="15">
      <c r="A109" s="328" t="s">
        <v>163</v>
      </c>
      <c r="B109" s="230" t="s">
        <v>164</v>
      </c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36"/>
    </row>
    <row r="110" spans="1:16" ht="15">
      <c r="A110" s="328" t="s">
        <v>165</v>
      </c>
      <c r="B110" s="230" t="s">
        <v>166</v>
      </c>
      <c r="C110" s="256">
        <v>1255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>
        <v>1255</v>
      </c>
      <c r="P110" s="236"/>
    </row>
    <row r="111" spans="1:16" ht="15">
      <c r="A111" s="304" t="s">
        <v>167</v>
      </c>
      <c r="B111" s="270" t="s">
        <v>168</v>
      </c>
      <c r="C111" s="256">
        <f>SUM(C110)</f>
        <v>1255</v>
      </c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>
        <v>1255</v>
      </c>
      <c r="P111" s="236"/>
    </row>
    <row r="112" spans="1:16" ht="15">
      <c r="A112" s="328" t="s">
        <v>169</v>
      </c>
      <c r="B112" s="230" t="s">
        <v>170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36"/>
    </row>
    <row r="113" spans="1:16" ht="15">
      <c r="A113" s="328" t="s">
        <v>171</v>
      </c>
      <c r="B113" s="230" t="s">
        <v>172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36"/>
    </row>
    <row r="114" spans="1:16" ht="15">
      <c r="A114" s="328" t="s">
        <v>173</v>
      </c>
      <c r="B114" s="230" t="s">
        <v>174</v>
      </c>
      <c r="C114" s="256">
        <v>10500</v>
      </c>
      <c r="D114" s="256">
        <v>7000</v>
      </c>
      <c r="E114" s="256">
        <v>7000</v>
      </c>
      <c r="F114" s="256">
        <v>7000</v>
      </c>
      <c r="G114" s="256">
        <v>7000</v>
      </c>
      <c r="H114" s="256">
        <v>7000</v>
      </c>
      <c r="I114" s="256">
        <v>7000</v>
      </c>
      <c r="J114" s="256">
        <v>7000</v>
      </c>
      <c r="K114" s="256">
        <v>7000</v>
      </c>
      <c r="L114" s="256">
        <v>7000</v>
      </c>
      <c r="M114" s="256">
        <v>7000</v>
      </c>
      <c r="N114" s="256">
        <v>7001</v>
      </c>
      <c r="O114" s="256">
        <f>SUM(C114:N114)</f>
        <v>87501</v>
      </c>
      <c r="P114" s="236"/>
    </row>
    <row r="115" spans="1:16" ht="15">
      <c r="A115" s="331" t="s">
        <v>317</v>
      </c>
      <c r="B115" s="275" t="s">
        <v>175</v>
      </c>
      <c r="C115" s="256">
        <f>C111+C114</f>
        <v>11755</v>
      </c>
      <c r="D115" s="256">
        <f aca="true" t="shared" si="13" ref="D115:N115">SUM(D114)</f>
        <v>7000</v>
      </c>
      <c r="E115" s="256">
        <f t="shared" si="13"/>
        <v>7000</v>
      </c>
      <c r="F115" s="256">
        <f t="shared" si="13"/>
        <v>7000</v>
      </c>
      <c r="G115" s="256">
        <f t="shared" si="13"/>
        <v>7000</v>
      </c>
      <c r="H115" s="256">
        <f t="shared" si="13"/>
        <v>7000</v>
      </c>
      <c r="I115" s="256">
        <f t="shared" si="13"/>
        <v>7000</v>
      </c>
      <c r="J115" s="256">
        <f t="shared" si="13"/>
        <v>7000</v>
      </c>
      <c r="K115" s="256">
        <f t="shared" si="13"/>
        <v>7000</v>
      </c>
      <c r="L115" s="256">
        <f t="shared" si="13"/>
        <v>7000</v>
      </c>
      <c r="M115" s="256">
        <f t="shared" si="13"/>
        <v>7000</v>
      </c>
      <c r="N115" s="256">
        <f t="shared" si="13"/>
        <v>7001</v>
      </c>
      <c r="O115" s="256">
        <f>SUM(O114)</f>
        <v>87501</v>
      </c>
      <c r="P115" s="236"/>
    </row>
    <row r="116" spans="1:16" ht="15">
      <c r="A116" s="328" t="s">
        <v>176</v>
      </c>
      <c r="B116" s="230" t="s">
        <v>177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36"/>
    </row>
    <row r="117" spans="1:16" ht="15">
      <c r="A117" s="228" t="s">
        <v>178</v>
      </c>
      <c r="B117" s="230" t="s">
        <v>179</v>
      </c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36"/>
    </row>
    <row r="118" spans="1:16" ht="15">
      <c r="A118" s="328" t="s">
        <v>350</v>
      </c>
      <c r="B118" s="230" t="s">
        <v>180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36"/>
    </row>
    <row r="119" spans="1:16" ht="15">
      <c r="A119" s="328" t="s">
        <v>319</v>
      </c>
      <c r="B119" s="230" t="s">
        <v>181</v>
      </c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36"/>
    </row>
    <row r="120" spans="1:16" ht="15">
      <c r="A120" s="331" t="s">
        <v>320</v>
      </c>
      <c r="B120" s="275" t="s">
        <v>182</v>
      </c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36"/>
    </row>
    <row r="121" spans="1:16" ht="15">
      <c r="A121" s="228" t="s">
        <v>183</v>
      </c>
      <c r="B121" s="230" t="s">
        <v>184</v>
      </c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36"/>
    </row>
    <row r="122" spans="1:16" ht="15.75">
      <c r="A122" s="334" t="s">
        <v>354</v>
      </c>
      <c r="B122" s="335" t="s">
        <v>185</v>
      </c>
      <c r="C122" s="256">
        <f>C111+C114</f>
        <v>11755</v>
      </c>
      <c r="D122" s="256">
        <f aca="true" t="shared" si="14" ref="D122:N122">SUM(D115)</f>
        <v>7000</v>
      </c>
      <c r="E122" s="256">
        <f t="shared" si="14"/>
        <v>7000</v>
      </c>
      <c r="F122" s="256">
        <f t="shared" si="14"/>
        <v>7000</v>
      </c>
      <c r="G122" s="256">
        <f t="shared" si="14"/>
        <v>7000</v>
      </c>
      <c r="H122" s="256">
        <f t="shared" si="14"/>
        <v>7000</v>
      </c>
      <c r="I122" s="256">
        <f t="shared" si="14"/>
        <v>7000</v>
      </c>
      <c r="J122" s="256">
        <f t="shared" si="14"/>
        <v>7000</v>
      </c>
      <c r="K122" s="256">
        <f t="shared" si="14"/>
        <v>7000</v>
      </c>
      <c r="L122" s="256">
        <f t="shared" si="14"/>
        <v>7000</v>
      </c>
      <c r="M122" s="256">
        <f t="shared" si="14"/>
        <v>7000</v>
      </c>
      <c r="N122" s="256">
        <f t="shared" si="14"/>
        <v>7001</v>
      </c>
      <c r="O122" s="256">
        <f>SUM(C122:N122)</f>
        <v>88756</v>
      </c>
      <c r="P122" s="236"/>
    </row>
    <row r="123" spans="1:16" ht="15.75">
      <c r="A123" s="289" t="s">
        <v>390</v>
      </c>
      <c r="B123" s="290"/>
      <c r="C123" s="256">
        <f aca="true" t="shared" si="15" ref="C123:O123">SUM(C99,C122)</f>
        <v>55235</v>
      </c>
      <c r="D123" s="256">
        <f t="shared" si="15"/>
        <v>16703</v>
      </c>
      <c r="E123" s="256">
        <f t="shared" si="15"/>
        <v>41656</v>
      </c>
      <c r="F123" s="256">
        <f t="shared" si="15"/>
        <v>19332</v>
      </c>
      <c r="G123" s="256">
        <f t="shared" si="15"/>
        <v>42936</v>
      </c>
      <c r="H123" s="256">
        <f t="shared" si="15"/>
        <v>27681</v>
      </c>
      <c r="I123" s="256">
        <f t="shared" si="15"/>
        <v>22526</v>
      </c>
      <c r="J123" s="256">
        <f t="shared" si="15"/>
        <v>24713</v>
      </c>
      <c r="K123" s="256">
        <f t="shared" si="15"/>
        <v>39660</v>
      </c>
      <c r="L123" s="256">
        <f t="shared" si="15"/>
        <v>37773</v>
      </c>
      <c r="M123" s="256">
        <f t="shared" si="15"/>
        <v>23925</v>
      </c>
      <c r="N123" s="256">
        <f t="shared" si="15"/>
        <v>20238</v>
      </c>
      <c r="O123" s="256">
        <f t="shared" si="15"/>
        <v>453214</v>
      </c>
      <c r="P123" s="236"/>
    </row>
    <row r="124" spans="1:16" ht="25.5">
      <c r="A124" s="224" t="s">
        <v>14</v>
      </c>
      <c r="B124" s="225" t="s">
        <v>895</v>
      </c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36"/>
    </row>
    <row r="125" spans="1:16" ht="15">
      <c r="A125" s="313" t="s">
        <v>186</v>
      </c>
      <c r="B125" s="229" t="s">
        <v>187</v>
      </c>
      <c r="C125" s="256">
        <v>117</v>
      </c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>
        <f>SUM(C125:N125)</f>
        <v>117</v>
      </c>
      <c r="P125" s="236"/>
    </row>
    <row r="126" spans="1:16" ht="15">
      <c r="A126" s="230" t="s">
        <v>188</v>
      </c>
      <c r="B126" s="229" t="s">
        <v>189</v>
      </c>
      <c r="C126" s="256">
        <v>2697</v>
      </c>
      <c r="D126" s="256">
        <v>2697</v>
      </c>
      <c r="E126" s="256">
        <v>2697</v>
      </c>
      <c r="F126" s="256">
        <v>2697</v>
      </c>
      <c r="G126" s="256">
        <v>2697</v>
      </c>
      <c r="H126" s="256">
        <v>2697</v>
      </c>
      <c r="I126" s="256">
        <v>2697</v>
      </c>
      <c r="J126" s="256">
        <v>2697</v>
      </c>
      <c r="K126" s="256">
        <v>2697</v>
      </c>
      <c r="L126" s="256">
        <v>2697</v>
      </c>
      <c r="M126" s="256">
        <v>2697</v>
      </c>
      <c r="N126" s="256">
        <v>2698</v>
      </c>
      <c r="O126" s="256">
        <f>SUM(C126:N126)</f>
        <v>32365</v>
      </c>
      <c r="P126" s="236"/>
    </row>
    <row r="127" spans="1:16" ht="15">
      <c r="A127" s="230" t="s">
        <v>190</v>
      </c>
      <c r="B127" s="229" t="s">
        <v>191</v>
      </c>
      <c r="C127" s="256">
        <v>1105</v>
      </c>
      <c r="D127" s="256">
        <v>1105</v>
      </c>
      <c r="E127" s="256">
        <v>1105</v>
      </c>
      <c r="F127" s="256">
        <v>1105</v>
      </c>
      <c r="G127" s="256">
        <v>1105</v>
      </c>
      <c r="H127" s="256">
        <v>1105</v>
      </c>
      <c r="I127" s="256">
        <v>1105</v>
      </c>
      <c r="J127" s="256">
        <v>1105</v>
      </c>
      <c r="K127" s="256">
        <v>1105</v>
      </c>
      <c r="L127" s="256">
        <v>1105</v>
      </c>
      <c r="M127" s="256">
        <v>1105</v>
      </c>
      <c r="N127" s="256">
        <v>1105</v>
      </c>
      <c r="O127" s="256">
        <f>SUM(C127:N127)</f>
        <v>13260</v>
      </c>
      <c r="P127" s="236"/>
    </row>
    <row r="128" spans="1:16" ht="15">
      <c r="A128" s="230" t="s">
        <v>192</v>
      </c>
      <c r="B128" s="229" t="s">
        <v>193</v>
      </c>
      <c r="C128" s="256">
        <v>115</v>
      </c>
      <c r="D128" s="256">
        <v>115</v>
      </c>
      <c r="E128" s="256">
        <v>115</v>
      </c>
      <c r="F128" s="256">
        <v>115</v>
      </c>
      <c r="G128" s="256">
        <v>115</v>
      </c>
      <c r="H128" s="256">
        <v>115</v>
      </c>
      <c r="I128" s="256">
        <v>114</v>
      </c>
      <c r="J128" s="256">
        <v>115</v>
      </c>
      <c r="K128" s="256">
        <v>114</v>
      </c>
      <c r="L128" s="256">
        <v>114</v>
      </c>
      <c r="M128" s="256">
        <v>114</v>
      </c>
      <c r="N128" s="256">
        <v>115</v>
      </c>
      <c r="O128" s="256">
        <f>SUM(C128:N128)</f>
        <v>1376</v>
      </c>
      <c r="P128" s="236"/>
    </row>
    <row r="129" spans="1:16" ht="15">
      <c r="A129" s="230" t="s">
        <v>194</v>
      </c>
      <c r="B129" s="229" t="s">
        <v>195</v>
      </c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36"/>
    </row>
    <row r="130" spans="1:16" ht="15">
      <c r="A130" s="230" t="s">
        <v>196</v>
      </c>
      <c r="B130" s="229" t="s">
        <v>197</v>
      </c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36"/>
    </row>
    <row r="131" spans="1:16" ht="15">
      <c r="A131" s="270" t="s">
        <v>392</v>
      </c>
      <c r="B131" s="234" t="s">
        <v>198</v>
      </c>
      <c r="C131" s="256">
        <f>SUM(C125:C130)</f>
        <v>4034</v>
      </c>
      <c r="D131" s="256">
        <f aca="true" t="shared" si="16" ref="D131:I131">SUM(D125:D130)</f>
        <v>3917</v>
      </c>
      <c r="E131" s="256">
        <f t="shared" si="16"/>
        <v>3917</v>
      </c>
      <c r="F131" s="256">
        <f t="shared" si="16"/>
        <v>3917</v>
      </c>
      <c r="G131" s="256">
        <f t="shared" si="16"/>
        <v>3917</v>
      </c>
      <c r="H131" s="256">
        <f t="shared" si="16"/>
        <v>3917</v>
      </c>
      <c r="I131" s="256">
        <f t="shared" si="16"/>
        <v>3916</v>
      </c>
      <c r="J131" s="256">
        <f>SUM(J125:J130)</f>
        <v>3917</v>
      </c>
      <c r="K131" s="256">
        <f>SUM(K125:K130)</f>
        <v>3916</v>
      </c>
      <c r="L131" s="256">
        <f>SUM(L125:L130)</f>
        <v>3916</v>
      </c>
      <c r="M131" s="256">
        <f>SUM(M125:M130)</f>
        <v>3916</v>
      </c>
      <c r="N131" s="256">
        <f>SUM(N125:N130)</f>
        <v>3918</v>
      </c>
      <c r="O131" s="256">
        <f>SUM(C131:N131)</f>
        <v>47118</v>
      </c>
      <c r="P131" s="236"/>
    </row>
    <row r="132" spans="1:16" ht="15">
      <c r="A132" s="230" t="s">
        <v>199</v>
      </c>
      <c r="B132" s="229" t="s">
        <v>200</v>
      </c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36"/>
    </row>
    <row r="133" spans="1:16" ht="30">
      <c r="A133" s="230" t="s">
        <v>201</v>
      </c>
      <c r="B133" s="229" t="s">
        <v>202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36"/>
    </row>
    <row r="134" spans="1:16" ht="30">
      <c r="A134" s="230" t="s">
        <v>355</v>
      </c>
      <c r="B134" s="229" t="s">
        <v>203</v>
      </c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36"/>
    </row>
    <row r="135" spans="1:16" ht="30">
      <c r="A135" s="230" t="s">
        <v>356</v>
      </c>
      <c r="B135" s="229" t="s">
        <v>204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36"/>
    </row>
    <row r="136" spans="1:16" ht="15">
      <c r="A136" s="230" t="s">
        <v>357</v>
      </c>
      <c r="B136" s="229" t="s">
        <v>205</v>
      </c>
      <c r="C136" s="256">
        <v>400</v>
      </c>
      <c r="D136" s="256">
        <v>1807</v>
      </c>
      <c r="E136" s="256">
        <v>1200</v>
      </c>
      <c r="F136" s="256">
        <v>300</v>
      </c>
      <c r="G136" s="256">
        <v>196</v>
      </c>
      <c r="H136" s="256">
        <v>250</v>
      </c>
      <c r="I136" s="256">
        <v>120</v>
      </c>
      <c r="J136" s="256">
        <v>300</v>
      </c>
      <c r="K136" s="256">
        <v>250</v>
      </c>
      <c r="L136" s="256">
        <v>100</v>
      </c>
      <c r="M136" s="256">
        <v>250</v>
      </c>
      <c r="N136" s="256">
        <v>1200</v>
      </c>
      <c r="O136" s="256">
        <f>SUM(C136:N136)</f>
        <v>6373</v>
      </c>
      <c r="P136" s="236"/>
    </row>
    <row r="137" spans="1:16" ht="15">
      <c r="A137" s="275" t="s">
        <v>393</v>
      </c>
      <c r="B137" s="321" t="s">
        <v>206</v>
      </c>
      <c r="C137" s="256">
        <f>C131+C132+C133+C134+C135+C136</f>
        <v>4434</v>
      </c>
      <c r="D137" s="256">
        <f aca="true" t="shared" si="17" ref="D137:N137">D131+D132+D133+D134+D135+D136</f>
        <v>5724</v>
      </c>
      <c r="E137" s="256">
        <f t="shared" si="17"/>
        <v>5117</v>
      </c>
      <c r="F137" s="256">
        <f t="shared" si="17"/>
        <v>4217</v>
      </c>
      <c r="G137" s="256">
        <f t="shared" si="17"/>
        <v>4113</v>
      </c>
      <c r="H137" s="256">
        <f t="shared" si="17"/>
        <v>4167</v>
      </c>
      <c r="I137" s="256">
        <f t="shared" si="17"/>
        <v>4036</v>
      </c>
      <c r="J137" s="256">
        <f t="shared" si="17"/>
        <v>4217</v>
      </c>
      <c r="K137" s="256">
        <f t="shared" si="17"/>
        <v>4166</v>
      </c>
      <c r="L137" s="256">
        <f t="shared" si="17"/>
        <v>4016</v>
      </c>
      <c r="M137" s="256">
        <f t="shared" si="17"/>
        <v>4166</v>
      </c>
      <c r="N137" s="256">
        <f t="shared" si="17"/>
        <v>5118</v>
      </c>
      <c r="O137" s="256">
        <f>SUM(C137:N137)</f>
        <v>53491</v>
      </c>
      <c r="P137" s="236"/>
    </row>
    <row r="138" spans="1:16" ht="15">
      <c r="A138" s="230" t="s">
        <v>361</v>
      </c>
      <c r="B138" s="229" t="s">
        <v>215</v>
      </c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36"/>
    </row>
    <row r="139" spans="1:16" ht="15">
      <c r="A139" s="230" t="s">
        <v>362</v>
      </c>
      <c r="B139" s="229" t="s">
        <v>216</v>
      </c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36"/>
    </row>
    <row r="140" spans="1:16" ht="15">
      <c r="A140" s="270" t="s">
        <v>395</v>
      </c>
      <c r="B140" s="234" t="s">
        <v>217</v>
      </c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36"/>
    </row>
    <row r="141" spans="1:16" ht="15">
      <c r="A141" s="230" t="s">
        <v>363</v>
      </c>
      <c r="B141" s="229" t="s">
        <v>218</v>
      </c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36"/>
    </row>
    <row r="142" spans="1:16" ht="15">
      <c r="A142" s="230" t="s">
        <v>364</v>
      </c>
      <c r="B142" s="229" t="s">
        <v>219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36"/>
    </row>
    <row r="143" spans="1:16" ht="15">
      <c r="A143" s="230" t="s">
        <v>365</v>
      </c>
      <c r="B143" s="229" t="s">
        <v>220</v>
      </c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36"/>
    </row>
    <row r="144" spans="1:16" ht="15">
      <c r="A144" s="230" t="s">
        <v>366</v>
      </c>
      <c r="B144" s="229" t="s">
        <v>221</v>
      </c>
      <c r="C144" s="256"/>
      <c r="D144" s="256"/>
      <c r="E144" s="256"/>
      <c r="F144" s="256">
        <v>135000</v>
      </c>
      <c r="G144" s="256">
        <v>2000</v>
      </c>
      <c r="H144" s="256">
        <v>1000</v>
      </c>
      <c r="I144" s="256"/>
      <c r="J144" s="256"/>
      <c r="K144" s="256">
        <v>135000</v>
      </c>
      <c r="L144" s="256">
        <v>7000</v>
      </c>
      <c r="M144" s="256"/>
      <c r="N144" s="256">
        <v>20000</v>
      </c>
      <c r="O144" s="256">
        <f>SUM(C144:N144)</f>
        <v>300000</v>
      </c>
      <c r="P144" s="236"/>
    </row>
    <row r="145" spans="1:16" ht="15">
      <c r="A145" s="230" t="s">
        <v>367</v>
      </c>
      <c r="B145" s="229" t="s">
        <v>222</v>
      </c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36"/>
    </row>
    <row r="146" spans="1:16" ht="15">
      <c r="A146" s="230" t="s">
        <v>223</v>
      </c>
      <c r="B146" s="229" t="s">
        <v>224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36"/>
    </row>
    <row r="147" spans="1:16" ht="15">
      <c r="A147" s="230" t="s">
        <v>368</v>
      </c>
      <c r="B147" s="229" t="s">
        <v>225</v>
      </c>
      <c r="C147" s="256">
        <v>18</v>
      </c>
      <c r="D147" s="256">
        <v>20</v>
      </c>
      <c r="E147" s="256">
        <v>22</v>
      </c>
      <c r="F147" s="256">
        <v>2380</v>
      </c>
      <c r="G147" s="256">
        <v>140</v>
      </c>
      <c r="H147" s="256"/>
      <c r="I147" s="256"/>
      <c r="J147" s="256">
        <v>50</v>
      </c>
      <c r="K147" s="256">
        <v>2355</v>
      </c>
      <c r="L147" s="256">
        <v>102</v>
      </c>
      <c r="M147" s="256">
        <v>11</v>
      </c>
      <c r="N147" s="256">
        <v>12</v>
      </c>
      <c r="O147" s="256">
        <f>SUM(C147:N147)</f>
        <v>5110</v>
      </c>
      <c r="P147" s="236"/>
    </row>
    <row r="148" spans="1:16" ht="15">
      <c r="A148" s="230" t="s">
        <v>369</v>
      </c>
      <c r="B148" s="229" t="s">
        <v>226</v>
      </c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36"/>
    </row>
    <row r="149" spans="1:16" ht="15">
      <c r="A149" s="270" t="s">
        <v>396</v>
      </c>
      <c r="B149" s="234" t="s">
        <v>227</v>
      </c>
      <c r="C149" s="256">
        <f aca="true" t="shared" si="18" ref="C149:O149">SUM(C144:C148)</f>
        <v>18</v>
      </c>
      <c r="D149" s="256">
        <f t="shared" si="18"/>
        <v>20</v>
      </c>
      <c r="E149" s="256">
        <f t="shared" si="18"/>
        <v>22</v>
      </c>
      <c r="F149" s="256">
        <f t="shared" si="18"/>
        <v>137380</v>
      </c>
      <c r="G149" s="256">
        <f t="shared" si="18"/>
        <v>2140</v>
      </c>
      <c r="H149" s="256">
        <f t="shared" si="18"/>
        <v>1000</v>
      </c>
      <c r="I149" s="256">
        <f t="shared" si="18"/>
        <v>0</v>
      </c>
      <c r="J149" s="256">
        <f t="shared" si="18"/>
        <v>50</v>
      </c>
      <c r="K149" s="256">
        <f t="shared" si="18"/>
        <v>137355</v>
      </c>
      <c r="L149" s="256">
        <f t="shared" si="18"/>
        <v>7102</v>
      </c>
      <c r="M149" s="256">
        <f t="shared" si="18"/>
        <v>11</v>
      </c>
      <c r="N149" s="256">
        <f t="shared" si="18"/>
        <v>20012</v>
      </c>
      <c r="O149" s="256">
        <f t="shared" si="18"/>
        <v>305110</v>
      </c>
      <c r="P149" s="236"/>
    </row>
    <row r="150" spans="1:16" ht="15">
      <c r="A150" s="230" t="s">
        <v>370</v>
      </c>
      <c r="B150" s="229" t="s">
        <v>228</v>
      </c>
      <c r="C150" s="256"/>
      <c r="D150" s="256"/>
      <c r="E150" s="256"/>
      <c r="F150" s="256"/>
      <c r="G150" s="256"/>
      <c r="H150" s="256"/>
      <c r="I150" s="256">
        <v>10</v>
      </c>
      <c r="J150" s="256"/>
      <c r="K150" s="256"/>
      <c r="L150" s="256"/>
      <c r="M150" s="256"/>
      <c r="N150" s="256"/>
      <c r="O150" s="256">
        <f>SUM(C150:N150)</f>
        <v>10</v>
      </c>
      <c r="P150" s="236"/>
    </row>
    <row r="151" spans="1:16" ht="15">
      <c r="A151" s="275" t="s">
        <v>397</v>
      </c>
      <c r="B151" s="321" t="s">
        <v>229</v>
      </c>
      <c r="C151" s="256">
        <f>SUM(C149)</f>
        <v>18</v>
      </c>
      <c r="D151" s="256">
        <f aca="true" t="shared" si="19" ref="D151:N151">SUM(D149)</f>
        <v>20</v>
      </c>
      <c r="E151" s="256">
        <f t="shared" si="19"/>
        <v>22</v>
      </c>
      <c r="F151" s="256">
        <f t="shared" si="19"/>
        <v>137380</v>
      </c>
      <c r="G151" s="256">
        <f t="shared" si="19"/>
        <v>2140</v>
      </c>
      <c r="H151" s="256">
        <f t="shared" si="19"/>
        <v>1000</v>
      </c>
      <c r="I151" s="256">
        <f>I150</f>
        <v>10</v>
      </c>
      <c r="J151" s="256">
        <f t="shared" si="19"/>
        <v>50</v>
      </c>
      <c r="K151" s="256">
        <f t="shared" si="19"/>
        <v>137355</v>
      </c>
      <c r="L151" s="256">
        <f t="shared" si="19"/>
        <v>7102</v>
      </c>
      <c r="M151" s="256">
        <f t="shared" si="19"/>
        <v>11</v>
      </c>
      <c r="N151" s="256">
        <f t="shared" si="19"/>
        <v>20012</v>
      </c>
      <c r="O151" s="256">
        <f>SUM(C151:N151)</f>
        <v>305120</v>
      </c>
      <c r="P151" s="236"/>
    </row>
    <row r="152" spans="1:16" ht="15">
      <c r="A152" s="228" t="s">
        <v>230</v>
      </c>
      <c r="B152" s="229" t="s">
        <v>231</v>
      </c>
      <c r="C152" s="256"/>
      <c r="D152" s="256">
        <v>1875</v>
      </c>
      <c r="E152" s="256">
        <v>50</v>
      </c>
      <c r="F152" s="256"/>
      <c r="G152" s="256"/>
      <c r="H152" s="256"/>
      <c r="I152" s="256"/>
      <c r="J152" s="256"/>
      <c r="K152" s="256"/>
      <c r="L152" s="256"/>
      <c r="M152" s="256">
        <v>50</v>
      </c>
      <c r="N152" s="256"/>
      <c r="O152" s="256">
        <f>SUM(C152:N152)</f>
        <v>1975</v>
      </c>
      <c r="P152" s="236"/>
    </row>
    <row r="153" spans="1:16" ht="15">
      <c r="A153" s="228" t="s">
        <v>371</v>
      </c>
      <c r="B153" s="229" t="s">
        <v>232</v>
      </c>
      <c r="C153" s="256">
        <v>350</v>
      </c>
      <c r="D153" s="256">
        <v>140</v>
      </c>
      <c r="E153" s="256">
        <v>138</v>
      </c>
      <c r="F153" s="256">
        <v>279</v>
      </c>
      <c r="G153" s="256">
        <v>611</v>
      </c>
      <c r="H153" s="256">
        <v>578</v>
      </c>
      <c r="I153" s="256">
        <v>369</v>
      </c>
      <c r="J153" s="256">
        <v>660</v>
      </c>
      <c r="K153" s="256">
        <v>466</v>
      </c>
      <c r="L153" s="256">
        <v>690</v>
      </c>
      <c r="M153" s="256">
        <v>510</v>
      </c>
      <c r="N153" s="256">
        <v>759</v>
      </c>
      <c r="O153" s="256">
        <f>SUM(C153:N153)</f>
        <v>5550</v>
      </c>
      <c r="P153" s="236"/>
    </row>
    <row r="154" spans="1:16" ht="15">
      <c r="A154" s="228" t="s">
        <v>372</v>
      </c>
      <c r="B154" s="229" t="s">
        <v>233</v>
      </c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36"/>
    </row>
    <row r="155" spans="1:16" ht="15">
      <c r="A155" s="228" t="s">
        <v>373</v>
      </c>
      <c r="B155" s="229" t="s">
        <v>234</v>
      </c>
      <c r="C155" s="256">
        <v>944</v>
      </c>
      <c r="D155" s="256">
        <v>944</v>
      </c>
      <c r="E155" s="256">
        <v>944</v>
      </c>
      <c r="F155" s="256">
        <v>944</v>
      </c>
      <c r="G155" s="256">
        <v>944</v>
      </c>
      <c r="H155" s="256">
        <v>944</v>
      </c>
      <c r="I155" s="256">
        <v>944</v>
      </c>
      <c r="J155" s="256">
        <v>944</v>
      </c>
      <c r="K155" s="256">
        <v>944</v>
      </c>
      <c r="L155" s="256">
        <v>944</v>
      </c>
      <c r="M155" s="256">
        <v>944</v>
      </c>
      <c r="N155" s="256">
        <v>944</v>
      </c>
      <c r="O155" s="256">
        <f>SUM(C155:N155)</f>
        <v>11328</v>
      </c>
      <c r="P155" s="236"/>
    </row>
    <row r="156" spans="1:16" ht="15">
      <c r="A156" s="228" t="s">
        <v>235</v>
      </c>
      <c r="B156" s="229" t="s">
        <v>236</v>
      </c>
      <c r="C156" s="256">
        <v>830</v>
      </c>
      <c r="D156" s="256">
        <v>801</v>
      </c>
      <c r="E156" s="256">
        <v>772</v>
      </c>
      <c r="F156" s="256">
        <v>643</v>
      </c>
      <c r="G156" s="256">
        <v>799</v>
      </c>
      <c r="H156" s="256">
        <v>704</v>
      </c>
      <c r="I156" s="256">
        <v>455</v>
      </c>
      <c r="J156" s="256">
        <v>785</v>
      </c>
      <c r="K156" s="256">
        <v>710</v>
      </c>
      <c r="L156" s="256">
        <v>754</v>
      </c>
      <c r="M156" s="256">
        <v>743</v>
      </c>
      <c r="N156" s="256">
        <v>981</v>
      </c>
      <c r="O156" s="256">
        <f>SUM(C156:N156)</f>
        <v>8977</v>
      </c>
      <c r="P156" s="236"/>
    </row>
    <row r="157" spans="1:16" ht="15">
      <c r="A157" s="228" t="s">
        <v>237</v>
      </c>
      <c r="B157" s="229" t="s">
        <v>238</v>
      </c>
      <c r="C157" s="256">
        <v>920</v>
      </c>
      <c r="D157" s="256">
        <v>950</v>
      </c>
      <c r="E157" s="256">
        <v>703</v>
      </c>
      <c r="F157" s="256">
        <v>699</v>
      </c>
      <c r="G157" s="256">
        <v>860</v>
      </c>
      <c r="H157" s="256">
        <v>813</v>
      </c>
      <c r="I157" s="256">
        <v>769</v>
      </c>
      <c r="J157" s="256">
        <v>1200</v>
      </c>
      <c r="K157" s="256">
        <v>910</v>
      </c>
      <c r="L157" s="256">
        <v>1082</v>
      </c>
      <c r="M157" s="256">
        <v>750</v>
      </c>
      <c r="N157" s="256">
        <v>609</v>
      </c>
      <c r="O157" s="256">
        <f>SUM(C157:N157)</f>
        <v>10265</v>
      </c>
      <c r="P157" s="236"/>
    </row>
    <row r="158" spans="1:16" ht="15">
      <c r="A158" s="228" t="s">
        <v>239</v>
      </c>
      <c r="B158" s="229" t="s">
        <v>240</v>
      </c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36"/>
    </row>
    <row r="159" spans="1:16" ht="15">
      <c r="A159" s="228" t="s">
        <v>374</v>
      </c>
      <c r="B159" s="229" t="s">
        <v>241</v>
      </c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36"/>
    </row>
    <row r="160" spans="1:16" ht="15">
      <c r="A160" s="228" t="s">
        <v>375</v>
      </c>
      <c r="B160" s="229" t="s">
        <v>242</v>
      </c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36"/>
    </row>
    <row r="161" spans="1:16" ht="15">
      <c r="A161" s="228" t="s">
        <v>376</v>
      </c>
      <c r="B161" s="229" t="s">
        <v>243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36"/>
    </row>
    <row r="162" spans="1:16" ht="15">
      <c r="A162" s="286" t="s">
        <v>398</v>
      </c>
      <c r="B162" s="321" t="s">
        <v>244</v>
      </c>
      <c r="C162" s="256">
        <f aca="true" t="shared" si="20" ref="C162:O162">SUM(C152:C161)</f>
        <v>3044</v>
      </c>
      <c r="D162" s="256">
        <f t="shared" si="20"/>
        <v>4710</v>
      </c>
      <c r="E162" s="256">
        <f t="shared" si="20"/>
        <v>2607</v>
      </c>
      <c r="F162" s="256">
        <f t="shared" si="20"/>
        <v>2565</v>
      </c>
      <c r="G162" s="256">
        <f t="shared" si="20"/>
        <v>3214</v>
      </c>
      <c r="H162" s="256">
        <f t="shared" si="20"/>
        <v>3039</v>
      </c>
      <c r="I162" s="256">
        <f t="shared" si="20"/>
        <v>2537</v>
      </c>
      <c r="J162" s="256">
        <f t="shared" si="20"/>
        <v>3589</v>
      </c>
      <c r="K162" s="256">
        <f t="shared" si="20"/>
        <v>3030</v>
      </c>
      <c r="L162" s="256">
        <f t="shared" si="20"/>
        <v>3470</v>
      </c>
      <c r="M162" s="256">
        <f t="shared" si="20"/>
        <v>2997</v>
      </c>
      <c r="N162" s="256">
        <f t="shared" si="20"/>
        <v>3293</v>
      </c>
      <c r="O162" s="256">
        <f t="shared" si="20"/>
        <v>38095</v>
      </c>
      <c r="P162" s="236"/>
    </row>
    <row r="163" spans="1:16" ht="30">
      <c r="A163" s="228" t="s">
        <v>253</v>
      </c>
      <c r="B163" s="229" t="s">
        <v>254</v>
      </c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36"/>
    </row>
    <row r="164" spans="1:16" ht="30">
      <c r="A164" s="230" t="s">
        <v>380</v>
      </c>
      <c r="B164" s="229" t="s">
        <v>255</v>
      </c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36"/>
    </row>
    <row r="165" spans="1:16" ht="15">
      <c r="A165" s="228" t="s">
        <v>381</v>
      </c>
      <c r="B165" s="229" t="s">
        <v>256</v>
      </c>
      <c r="C165" s="256"/>
      <c r="D165" s="256"/>
      <c r="E165" s="256"/>
      <c r="F165" s="256"/>
      <c r="G165" s="256"/>
      <c r="H165" s="256">
        <v>420</v>
      </c>
      <c r="I165" s="256">
        <v>80</v>
      </c>
      <c r="J165" s="256"/>
      <c r="K165" s="256"/>
      <c r="L165" s="256"/>
      <c r="M165" s="256"/>
      <c r="N165" s="256"/>
      <c r="O165" s="256">
        <f>SUM(C165:N165)</f>
        <v>500</v>
      </c>
      <c r="P165" s="236"/>
    </row>
    <row r="166" spans="1:16" ht="15">
      <c r="A166" s="275" t="s">
        <v>400</v>
      </c>
      <c r="B166" s="321" t="s">
        <v>257</v>
      </c>
      <c r="C166" s="256"/>
      <c r="D166" s="256"/>
      <c r="E166" s="256"/>
      <c r="F166" s="256"/>
      <c r="G166" s="256"/>
      <c r="H166" s="256">
        <f>SUM(H165)</f>
        <v>420</v>
      </c>
      <c r="I166" s="256">
        <f>SUM(I165)</f>
        <v>80</v>
      </c>
      <c r="J166" s="256"/>
      <c r="K166" s="256"/>
      <c r="L166" s="256"/>
      <c r="M166" s="256"/>
      <c r="N166" s="256"/>
      <c r="O166" s="256">
        <f>SUM(C166:N166)</f>
        <v>500</v>
      </c>
      <c r="P166" s="236"/>
    </row>
    <row r="167" spans="1:16" ht="15.75">
      <c r="A167" s="318" t="s">
        <v>872</v>
      </c>
      <c r="B167" s="336"/>
      <c r="C167" s="256">
        <f>SUM(C137,C151,C162,C166)</f>
        <v>7496</v>
      </c>
      <c r="D167" s="256">
        <f aca="true" t="shared" si="21" ref="D167:N167">SUM(D137,D151,D162,D166)</f>
        <v>10454</v>
      </c>
      <c r="E167" s="256">
        <f t="shared" si="21"/>
        <v>7746</v>
      </c>
      <c r="F167" s="256">
        <f t="shared" si="21"/>
        <v>144162</v>
      </c>
      <c r="G167" s="256">
        <f t="shared" si="21"/>
        <v>9467</v>
      </c>
      <c r="H167" s="256">
        <f t="shared" si="21"/>
        <v>8626</v>
      </c>
      <c r="I167" s="256">
        <f t="shared" si="21"/>
        <v>6663</v>
      </c>
      <c r="J167" s="256">
        <f t="shared" si="21"/>
        <v>7856</v>
      </c>
      <c r="K167" s="256">
        <f t="shared" si="21"/>
        <v>144551</v>
      </c>
      <c r="L167" s="256">
        <f t="shared" si="21"/>
        <v>14588</v>
      </c>
      <c r="M167" s="256">
        <f t="shared" si="21"/>
        <v>7174</v>
      </c>
      <c r="N167" s="256">
        <f t="shared" si="21"/>
        <v>28423</v>
      </c>
      <c r="O167" s="256">
        <f>SUM(O137,O151,O162,O166)</f>
        <v>397206</v>
      </c>
      <c r="P167" s="236"/>
    </row>
    <row r="168" spans="1:16" ht="15">
      <c r="A168" s="230" t="s">
        <v>207</v>
      </c>
      <c r="B168" s="229" t="s">
        <v>208</v>
      </c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36"/>
    </row>
    <row r="169" spans="1:16" ht="30">
      <c r="A169" s="230" t="s">
        <v>209</v>
      </c>
      <c r="B169" s="229" t="s">
        <v>210</v>
      </c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36"/>
    </row>
    <row r="170" spans="1:16" ht="30">
      <c r="A170" s="230" t="s">
        <v>358</v>
      </c>
      <c r="B170" s="229" t="s">
        <v>211</v>
      </c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36"/>
    </row>
    <row r="171" spans="1:16" ht="30">
      <c r="A171" s="230" t="s">
        <v>359</v>
      </c>
      <c r="B171" s="229" t="s">
        <v>212</v>
      </c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36"/>
    </row>
    <row r="172" spans="1:16" ht="15">
      <c r="A172" s="230" t="s">
        <v>360</v>
      </c>
      <c r="B172" s="229" t="s">
        <v>213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36"/>
    </row>
    <row r="173" spans="1:16" ht="15">
      <c r="A173" s="275" t="s">
        <v>394</v>
      </c>
      <c r="B173" s="321" t="s">
        <v>214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36"/>
    </row>
    <row r="174" spans="1:16" ht="15">
      <c r="A174" s="228" t="s">
        <v>377</v>
      </c>
      <c r="B174" s="229" t="s">
        <v>245</v>
      </c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36"/>
    </row>
    <row r="175" spans="1:16" ht="15">
      <c r="A175" s="228" t="s">
        <v>378</v>
      </c>
      <c r="B175" s="229" t="s">
        <v>246</v>
      </c>
      <c r="C175" s="256"/>
      <c r="D175" s="256">
        <v>5000</v>
      </c>
      <c r="E175" s="256"/>
      <c r="F175" s="256">
        <v>2000</v>
      </c>
      <c r="G175" s="256">
        <v>2000</v>
      </c>
      <c r="H175" s="256"/>
      <c r="I175" s="256">
        <v>1000</v>
      </c>
      <c r="J175" s="256"/>
      <c r="K175" s="256"/>
      <c r="L175" s="256"/>
      <c r="M175" s="256"/>
      <c r="N175" s="256"/>
      <c r="O175" s="256">
        <f>SUM(C175:N175)</f>
        <v>10000</v>
      </c>
      <c r="P175" s="236"/>
    </row>
    <row r="176" spans="1:16" ht="15">
      <c r="A176" s="228" t="s">
        <v>247</v>
      </c>
      <c r="B176" s="229" t="s">
        <v>248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36"/>
    </row>
    <row r="177" spans="1:16" ht="15">
      <c r="A177" s="228" t="s">
        <v>379</v>
      </c>
      <c r="B177" s="229" t="s">
        <v>249</v>
      </c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36"/>
    </row>
    <row r="178" spans="1:16" ht="15">
      <c r="A178" s="228" t="s">
        <v>250</v>
      </c>
      <c r="B178" s="229" t="s">
        <v>251</v>
      </c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36"/>
    </row>
    <row r="179" spans="1:16" ht="15">
      <c r="A179" s="275" t="s">
        <v>399</v>
      </c>
      <c r="B179" s="321" t="s">
        <v>252</v>
      </c>
      <c r="C179" s="256"/>
      <c r="D179" s="256">
        <f>SUM(D174:D178)</f>
        <v>5000</v>
      </c>
      <c r="E179" s="256">
        <f aca="true" t="shared" si="22" ref="E179:O179">SUM(E174:E178)</f>
        <v>0</v>
      </c>
      <c r="F179" s="256">
        <f t="shared" si="22"/>
        <v>2000</v>
      </c>
      <c r="G179" s="256">
        <f t="shared" si="22"/>
        <v>2000</v>
      </c>
      <c r="H179" s="256">
        <f t="shared" si="22"/>
        <v>0</v>
      </c>
      <c r="I179" s="256">
        <f t="shared" si="22"/>
        <v>1000</v>
      </c>
      <c r="J179" s="256">
        <f t="shared" si="22"/>
        <v>0</v>
      </c>
      <c r="K179" s="256">
        <f t="shared" si="22"/>
        <v>0</v>
      </c>
      <c r="L179" s="256">
        <f t="shared" si="22"/>
        <v>0</v>
      </c>
      <c r="M179" s="256">
        <f t="shared" si="22"/>
        <v>0</v>
      </c>
      <c r="N179" s="256">
        <f t="shared" si="22"/>
        <v>0</v>
      </c>
      <c r="O179" s="256">
        <f t="shared" si="22"/>
        <v>10000</v>
      </c>
      <c r="P179" s="236"/>
    </row>
    <row r="180" spans="1:16" ht="30">
      <c r="A180" s="228" t="s">
        <v>258</v>
      </c>
      <c r="B180" s="229" t="s">
        <v>259</v>
      </c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36"/>
    </row>
    <row r="181" spans="1:16" ht="30">
      <c r="A181" s="230" t="s">
        <v>382</v>
      </c>
      <c r="B181" s="229" t="s">
        <v>260</v>
      </c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36"/>
    </row>
    <row r="182" spans="1:16" ht="15">
      <c r="A182" s="228" t="s">
        <v>383</v>
      </c>
      <c r="B182" s="229" t="s">
        <v>261</v>
      </c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>
        <v>1008</v>
      </c>
      <c r="O182" s="256">
        <f>SUM(C182:N182)</f>
        <v>1008</v>
      </c>
      <c r="P182" s="236"/>
    </row>
    <row r="183" spans="1:16" ht="15">
      <c r="A183" s="275" t="s">
        <v>402</v>
      </c>
      <c r="B183" s="321" t="s">
        <v>262</v>
      </c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>
        <f>SUM(N182)</f>
        <v>1008</v>
      </c>
      <c r="O183" s="256">
        <f>SUM(C183:N183)</f>
        <v>1008</v>
      </c>
      <c r="P183" s="236"/>
    </row>
    <row r="184" spans="1:16" ht="15.75">
      <c r="A184" s="318" t="s">
        <v>873</v>
      </c>
      <c r="B184" s="336"/>
      <c r="C184" s="256"/>
      <c r="D184" s="256"/>
      <c r="E184" s="256"/>
      <c r="F184" s="256"/>
      <c r="G184" s="256"/>
      <c r="H184" s="256"/>
      <c r="I184" s="256"/>
      <c r="J184" s="256">
        <v>0</v>
      </c>
      <c r="K184" s="256"/>
      <c r="L184" s="256"/>
      <c r="M184" s="256"/>
      <c r="N184" s="256"/>
      <c r="O184" s="256">
        <f>SUM(C184:N184)</f>
        <v>0</v>
      </c>
      <c r="P184" s="236"/>
    </row>
    <row r="185" spans="1:16" ht="15.75">
      <c r="A185" s="337" t="s">
        <v>401</v>
      </c>
      <c r="B185" s="322" t="s">
        <v>263</v>
      </c>
      <c r="C185" s="256">
        <f>C137+C151+C162+C166+C173+C179+C183</f>
        <v>7496</v>
      </c>
      <c r="D185" s="256">
        <f aca="true" t="shared" si="23" ref="D185:N185">D137+D151+D162+D166+D173+D179+D183</f>
        <v>15454</v>
      </c>
      <c r="E185" s="256">
        <f t="shared" si="23"/>
        <v>7746</v>
      </c>
      <c r="F185" s="256">
        <f t="shared" si="23"/>
        <v>146162</v>
      </c>
      <c r="G185" s="256">
        <f t="shared" si="23"/>
        <v>11467</v>
      </c>
      <c r="H185" s="256">
        <f t="shared" si="23"/>
        <v>8626</v>
      </c>
      <c r="I185" s="256">
        <f t="shared" si="23"/>
        <v>7663</v>
      </c>
      <c r="J185" s="256">
        <f t="shared" si="23"/>
        <v>7856</v>
      </c>
      <c r="K185" s="256">
        <f t="shared" si="23"/>
        <v>144551</v>
      </c>
      <c r="L185" s="256">
        <f t="shared" si="23"/>
        <v>14588</v>
      </c>
      <c r="M185" s="256">
        <f t="shared" si="23"/>
        <v>7174</v>
      </c>
      <c r="N185" s="256">
        <f t="shared" si="23"/>
        <v>29431</v>
      </c>
      <c r="O185" s="256">
        <f>SUM(C185:N185)</f>
        <v>408214</v>
      </c>
      <c r="P185" s="236"/>
    </row>
    <row r="186" spans="1:16" ht="15.75">
      <c r="A186" s="338" t="s">
        <v>874</v>
      </c>
      <c r="B186" s="339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36"/>
    </row>
    <row r="187" spans="1:16" ht="15.75">
      <c r="A187" s="338" t="s">
        <v>875</v>
      </c>
      <c r="B187" s="339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36"/>
    </row>
    <row r="188" spans="1:16" ht="15">
      <c r="A188" s="328" t="s">
        <v>384</v>
      </c>
      <c r="B188" s="230" t="s">
        <v>264</v>
      </c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36"/>
    </row>
    <row r="189" spans="1:16" ht="15">
      <c r="A189" s="228" t="s">
        <v>265</v>
      </c>
      <c r="B189" s="230" t="s">
        <v>266</v>
      </c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36"/>
    </row>
    <row r="190" spans="1:16" ht="15">
      <c r="A190" s="328" t="s">
        <v>385</v>
      </c>
      <c r="B190" s="230" t="s">
        <v>267</v>
      </c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36"/>
    </row>
    <row r="191" spans="1:16" ht="15">
      <c r="A191" s="245" t="s">
        <v>403</v>
      </c>
      <c r="B191" s="270" t="s">
        <v>268</v>
      </c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36"/>
    </row>
    <row r="192" spans="1:16" ht="15">
      <c r="A192" s="228" t="s">
        <v>386</v>
      </c>
      <c r="B192" s="230" t="s">
        <v>269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36"/>
    </row>
    <row r="193" spans="1:16" ht="15">
      <c r="A193" s="328" t="s">
        <v>270</v>
      </c>
      <c r="B193" s="230" t="s">
        <v>271</v>
      </c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36"/>
    </row>
    <row r="194" spans="1:16" ht="15">
      <c r="A194" s="228" t="s">
        <v>387</v>
      </c>
      <c r="B194" s="230" t="s">
        <v>272</v>
      </c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36"/>
    </row>
    <row r="195" spans="1:16" ht="15">
      <c r="A195" s="328" t="s">
        <v>273</v>
      </c>
      <c r="B195" s="230" t="s">
        <v>274</v>
      </c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36"/>
    </row>
    <row r="196" spans="1:16" ht="15">
      <c r="A196" s="304" t="s">
        <v>404</v>
      </c>
      <c r="B196" s="270" t="s">
        <v>275</v>
      </c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36"/>
    </row>
    <row r="197" spans="1:16" ht="15">
      <c r="A197" s="230" t="s">
        <v>442</v>
      </c>
      <c r="B197" s="230" t="s">
        <v>276</v>
      </c>
      <c r="C197" s="256"/>
      <c r="D197" s="256">
        <v>45000</v>
      </c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>
        <f>SUM(C197:N197)</f>
        <v>45000</v>
      </c>
      <c r="P197" s="236"/>
    </row>
    <row r="198" spans="1:16" ht="15">
      <c r="A198" s="230" t="s">
        <v>443</v>
      </c>
      <c r="B198" s="230" t="s">
        <v>276</v>
      </c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36"/>
    </row>
    <row r="199" spans="1:16" ht="15">
      <c r="A199" s="230" t="s">
        <v>440</v>
      </c>
      <c r="B199" s="230" t="s">
        <v>277</v>
      </c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36"/>
    </row>
    <row r="200" spans="1:16" ht="15">
      <c r="A200" s="230" t="s">
        <v>441</v>
      </c>
      <c r="B200" s="230" t="s">
        <v>277</v>
      </c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36"/>
    </row>
    <row r="201" spans="1:16" ht="15">
      <c r="A201" s="270" t="s">
        <v>405</v>
      </c>
      <c r="B201" s="270" t="s">
        <v>278</v>
      </c>
      <c r="C201" s="256"/>
      <c r="D201" s="256">
        <v>45000</v>
      </c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>
        <f>SUM(C201:N201)</f>
        <v>45000</v>
      </c>
      <c r="P201" s="236"/>
    </row>
    <row r="202" spans="1:16" ht="15">
      <c r="A202" s="328" t="s">
        <v>279</v>
      </c>
      <c r="B202" s="230" t="s">
        <v>280</v>
      </c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36"/>
    </row>
    <row r="203" spans="1:16" ht="15">
      <c r="A203" s="328" t="s">
        <v>281</v>
      </c>
      <c r="B203" s="230" t="s">
        <v>282</v>
      </c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36"/>
    </row>
    <row r="204" spans="1:16" ht="15">
      <c r="A204" s="328" t="s">
        <v>283</v>
      </c>
      <c r="B204" s="230" t="s">
        <v>284</v>
      </c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36"/>
    </row>
    <row r="205" spans="1:16" ht="15">
      <c r="A205" s="328" t="s">
        <v>285</v>
      </c>
      <c r="B205" s="230" t="s">
        <v>286</v>
      </c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36"/>
    </row>
    <row r="206" spans="1:16" ht="15">
      <c r="A206" s="228" t="s">
        <v>388</v>
      </c>
      <c r="B206" s="230" t="s">
        <v>287</v>
      </c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36"/>
    </row>
    <row r="207" spans="1:16" ht="15">
      <c r="A207" s="245" t="s">
        <v>406</v>
      </c>
      <c r="B207" s="270" t="s">
        <v>288</v>
      </c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36"/>
    </row>
    <row r="208" spans="1:16" ht="15">
      <c r="A208" s="228" t="s">
        <v>289</v>
      </c>
      <c r="B208" s="230" t="s">
        <v>290</v>
      </c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36"/>
    </row>
    <row r="209" spans="1:16" ht="15">
      <c r="A209" s="228" t="s">
        <v>291</v>
      </c>
      <c r="B209" s="230" t="s">
        <v>292</v>
      </c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36"/>
    </row>
    <row r="210" spans="1:16" ht="15">
      <c r="A210" s="328" t="s">
        <v>293</v>
      </c>
      <c r="B210" s="230" t="s">
        <v>294</v>
      </c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36"/>
    </row>
    <row r="211" spans="1:16" ht="15">
      <c r="A211" s="328" t="s">
        <v>389</v>
      </c>
      <c r="B211" s="230" t="s">
        <v>295</v>
      </c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36"/>
    </row>
    <row r="212" spans="1:16" ht="15">
      <c r="A212" s="304" t="s">
        <v>407</v>
      </c>
      <c r="B212" s="270" t="s">
        <v>296</v>
      </c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36"/>
    </row>
    <row r="213" spans="1:16" ht="15">
      <c r="A213" s="245" t="s">
        <v>297</v>
      </c>
      <c r="B213" s="270" t="s">
        <v>298</v>
      </c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36"/>
    </row>
    <row r="214" spans="1:16" ht="15.75">
      <c r="A214" s="334" t="s">
        <v>408</v>
      </c>
      <c r="B214" s="335" t="s">
        <v>299</v>
      </c>
      <c r="C214" s="256"/>
      <c r="D214" s="256">
        <f>SUM(D201)</f>
        <v>45000</v>
      </c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>
        <f>SUM(C214:N214)</f>
        <v>45000</v>
      </c>
      <c r="P214" s="236"/>
    </row>
    <row r="215" spans="1:16" ht="15.75">
      <c r="A215" s="289" t="s">
        <v>391</v>
      </c>
      <c r="B215" s="290"/>
      <c r="C215" s="256">
        <v>7400</v>
      </c>
      <c r="D215" s="256">
        <v>56173</v>
      </c>
      <c r="E215" s="256">
        <v>17050</v>
      </c>
      <c r="F215" s="256">
        <v>107403</v>
      </c>
      <c r="G215" s="256">
        <v>19517</v>
      </c>
      <c r="H215" s="256">
        <v>7813</v>
      </c>
      <c r="I215" s="256">
        <v>8095</v>
      </c>
      <c r="J215" s="256">
        <v>19980</v>
      </c>
      <c r="K215" s="256">
        <v>108751</v>
      </c>
      <c r="L215" s="256">
        <v>8993</v>
      </c>
      <c r="M215" s="256">
        <v>7547</v>
      </c>
      <c r="N215" s="256">
        <v>7818</v>
      </c>
      <c r="O215" s="256">
        <f>SUM(C215:N215)</f>
        <v>376540</v>
      </c>
      <c r="P215" s="236"/>
    </row>
    <row r="216" spans="2:16" ht="15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</row>
    <row r="217" spans="2:16" ht="15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</row>
    <row r="218" spans="2:16" ht="15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</row>
    <row r="219" spans="2:16" ht="15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</row>
    <row r="220" spans="2:16" ht="15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</row>
    <row r="221" spans="2:16" ht="15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</row>
    <row r="222" spans="2:16" ht="15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</row>
    <row r="223" spans="2:16" ht="15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</row>
    <row r="224" spans="2:16" ht="15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</row>
    <row r="225" spans="2:16" ht="15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</row>
    <row r="226" spans="2:16" ht="15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</row>
    <row r="227" spans="2:16" ht="15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</row>
    <row r="228" spans="2:16" ht="15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3.421875" style="45" customWidth="1"/>
    <col min="2" max="2" width="84.140625" style="45" customWidth="1"/>
    <col min="3" max="12" width="15.7109375" style="45" customWidth="1"/>
    <col min="13" max="13" width="16.7109375" style="45" customWidth="1"/>
    <col min="14" max="16" width="15.7109375" style="45" customWidth="1"/>
    <col min="17" max="16384" width="9.140625" style="45" customWidth="1"/>
  </cols>
  <sheetData>
    <row r="1" ht="15">
      <c r="B1" s="44" t="s">
        <v>565</v>
      </c>
    </row>
    <row r="2" spans="2:16" ht="15">
      <c r="B2" s="46" t="s">
        <v>472</v>
      </c>
      <c r="O2" s="159"/>
      <c r="P2" s="139" t="s">
        <v>587</v>
      </c>
    </row>
    <row r="3" spans="1:16" s="155" customFormat="1" ht="99.75" customHeight="1">
      <c r="A3" s="156" t="s">
        <v>547</v>
      </c>
      <c r="B3" s="157" t="s">
        <v>446</v>
      </c>
      <c r="C3" s="157" t="s">
        <v>3</v>
      </c>
      <c r="D3" s="157" t="s">
        <v>473</v>
      </c>
      <c r="E3" s="157" t="s">
        <v>474</v>
      </c>
      <c r="F3" s="157" t="s">
        <v>475</v>
      </c>
      <c r="G3" s="157" t="s">
        <v>476</v>
      </c>
      <c r="H3" s="157" t="s">
        <v>576</v>
      </c>
      <c r="I3" s="157" t="s">
        <v>479</v>
      </c>
      <c r="J3" s="157" t="s">
        <v>482</v>
      </c>
      <c r="K3" s="157" t="s">
        <v>485</v>
      </c>
      <c r="L3" s="157" t="s">
        <v>488</v>
      </c>
      <c r="M3" s="157" t="s">
        <v>562</v>
      </c>
      <c r="N3" s="157" t="s">
        <v>490</v>
      </c>
      <c r="O3" s="157" t="s">
        <v>491</v>
      </c>
      <c r="P3" s="157" t="s">
        <v>578</v>
      </c>
    </row>
    <row r="4" spans="1:16" ht="22.5" customHeight="1">
      <c r="A4" s="158">
        <v>1</v>
      </c>
      <c r="B4" s="158" t="s">
        <v>186</v>
      </c>
      <c r="C4" s="163">
        <v>117475</v>
      </c>
      <c r="D4" s="163">
        <v>0</v>
      </c>
      <c r="E4" s="163">
        <v>0</v>
      </c>
      <c r="F4" s="163">
        <v>0</v>
      </c>
      <c r="G4" s="163">
        <v>117475</v>
      </c>
      <c r="H4" s="163">
        <v>0</v>
      </c>
      <c r="I4" s="163">
        <v>0</v>
      </c>
      <c r="J4" s="163">
        <v>0</v>
      </c>
      <c r="K4" s="163">
        <v>0</v>
      </c>
      <c r="L4" s="163">
        <v>0</v>
      </c>
      <c r="M4" s="163">
        <v>0</v>
      </c>
      <c r="N4" s="163">
        <v>0</v>
      </c>
      <c r="O4" s="163">
        <v>0</v>
      </c>
      <c r="P4" s="163">
        <v>0</v>
      </c>
    </row>
    <row r="5" spans="1:16" ht="22.5" customHeight="1">
      <c r="A5" s="158">
        <v>2</v>
      </c>
      <c r="B5" s="158" t="s">
        <v>188</v>
      </c>
      <c r="C5" s="163">
        <v>32365300</v>
      </c>
      <c r="D5" s="163">
        <v>0</v>
      </c>
      <c r="E5" s="163">
        <v>0</v>
      </c>
      <c r="F5" s="163">
        <v>0</v>
      </c>
      <c r="G5" s="163">
        <v>32365300</v>
      </c>
      <c r="H5" s="163">
        <v>0</v>
      </c>
      <c r="I5" s="163">
        <v>0</v>
      </c>
      <c r="J5" s="163">
        <v>0</v>
      </c>
      <c r="K5" s="163">
        <v>0</v>
      </c>
      <c r="L5" s="163">
        <v>0</v>
      </c>
      <c r="M5" s="163">
        <v>0</v>
      </c>
      <c r="N5" s="163">
        <v>0</v>
      </c>
      <c r="O5" s="163">
        <v>0</v>
      </c>
      <c r="P5" s="163">
        <v>0</v>
      </c>
    </row>
    <row r="6" spans="1:16" ht="22.5" customHeight="1">
      <c r="A6" s="158">
        <v>3</v>
      </c>
      <c r="B6" s="158" t="s">
        <v>586</v>
      </c>
      <c r="C6" s="163">
        <v>13259698</v>
      </c>
      <c r="D6" s="163">
        <v>0</v>
      </c>
      <c r="E6" s="163">
        <v>0</v>
      </c>
      <c r="F6" s="163">
        <v>0</v>
      </c>
      <c r="G6" s="163">
        <v>13259698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</row>
    <row r="7" spans="1:16" ht="22.5" customHeight="1">
      <c r="A7" s="158">
        <v>4</v>
      </c>
      <c r="B7" s="158" t="s">
        <v>192</v>
      </c>
      <c r="C7" s="163">
        <v>1375980</v>
      </c>
      <c r="D7" s="163">
        <v>0</v>
      </c>
      <c r="E7" s="163">
        <v>0</v>
      </c>
      <c r="F7" s="163">
        <v>0</v>
      </c>
      <c r="G7" s="163">
        <v>1375980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</row>
    <row r="8" spans="1:16" s="91" customFormat="1" ht="22.5" customHeight="1">
      <c r="A8" s="161">
        <v>7</v>
      </c>
      <c r="B8" s="161" t="s">
        <v>492</v>
      </c>
      <c r="C8" s="164">
        <v>47118453</v>
      </c>
      <c r="D8" s="164">
        <v>0</v>
      </c>
      <c r="E8" s="164">
        <v>0</v>
      </c>
      <c r="F8" s="164">
        <v>0</v>
      </c>
      <c r="G8" s="164">
        <v>47118453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</row>
    <row r="9" spans="1:16" ht="22.5" customHeight="1">
      <c r="A9" s="158">
        <v>12</v>
      </c>
      <c r="B9" s="158" t="s">
        <v>357</v>
      </c>
      <c r="C9" s="163">
        <v>6373000</v>
      </c>
      <c r="D9" s="163">
        <v>5424000</v>
      </c>
      <c r="E9" s="163">
        <v>0</v>
      </c>
      <c r="F9" s="163">
        <v>0</v>
      </c>
      <c r="G9" s="163">
        <v>0</v>
      </c>
      <c r="H9" s="163">
        <v>840000</v>
      </c>
      <c r="I9" s="163">
        <v>0</v>
      </c>
      <c r="J9" s="163">
        <v>0</v>
      </c>
      <c r="K9" s="163">
        <v>109000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</row>
    <row r="10" spans="1:16" ht="22.5" customHeight="1">
      <c r="A10" s="158">
        <v>13</v>
      </c>
      <c r="B10" s="158" t="s">
        <v>493</v>
      </c>
      <c r="C10" s="163">
        <v>53491453</v>
      </c>
      <c r="D10" s="163">
        <v>5424000</v>
      </c>
      <c r="E10" s="163">
        <v>0</v>
      </c>
      <c r="F10" s="163">
        <v>0</v>
      </c>
      <c r="G10" s="163">
        <v>47118453</v>
      </c>
      <c r="H10" s="163">
        <v>840000</v>
      </c>
      <c r="I10" s="163">
        <v>0</v>
      </c>
      <c r="J10" s="163">
        <v>0</v>
      </c>
      <c r="K10" s="163">
        <v>109000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16" ht="22.5" customHeight="1">
      <c r="A11" s="158">
        <v>26</v>
      </c>
      <c r="B11" s="158" t="s">
        <v>366</v>
      </c>
      <c r="C11" s="163">
        <v>300000000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300000000</v>
      </c>
    </row>
    <row r="12" spans="1:16" ht="22.5" customHeight="1">
      <c r="A12" s="158">
        <v>29</v>
      </c>
      <c r="B12" s="158" t="s">
        <v>368</v>
      </c>
      <c r="C12" s="163">
        <v>5110000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5110000</v>
      </c>
    </row>
    <row r="13" spans="1:16" s="91" customFormat="1" ht="22.5" customHeight="1">
      <c r="A13" s="161">
        <v>31</v>
      </c>
      <c r="B13" s="161" t="s">
        <v>494</v>
      </c>
      <c r="C13" s="164">
        <v>305110000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305110000</v>
      </c>
    </row>
    <row r="14" spans="1:16" ht="22.5" customHeight="1">
      <c r="A14" s="158">
        <v>32</v>
      </c>
      <c r="B14" s="158" t="s">
        <v>370</v>
      </c>
      <c r="C14" s="163">
        <v>10000</v>
      </c>
      <c r="D14" s="163">
        <v>10000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</row>
    <row r="15" spans="1:16" s="49" customFormat="1" ht="22.5" customHeight="1">
      <c r="A15" s="160">
        <v>33</v>
      </c>
      <c r="B15" s="160" t="s">
        <v>495</v>
      </c>
      <c r="C15" s="165">
        <v>305120000</v>
      </c>
      <c r="D15" s="165">
        <v>10000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305110000</v>
      </c>
    </row>
    <row r="16" spans="1:16" ht="22.5" customHeight="1">
      <c r="A16" s="158">
        <v>34</v>
      </c>
      <c r="B16" s="158" t="s">
        <v>585</v>
      </c>
      <c r="C16" s="163">
        <v>1975000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1975000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16" ht="22.5" customHeight="1">
      <c r="A17" s="158">
        <v>35</v>
      </c>
      <c r="B17" s="158" t="s">
        <v>371</v>
      </c>
      <c r="C17" s="163">
        <v>5550000</v>
      </c>
      <c r="D17" s="163">
        <v>0</v>
      </c>
      <c r="E17" s="163">
        <v>100000</v>
      </c>
      <c r="F17" s="163">
        <v>2000000</v>
      </c>
      <c r="G17" s="163">
        <v>0</v>
      </c>
      <c r="H17" s="163">
        <v>0</v>
      </c>
      <c r="I17" s="163">
        <v>0</v>
      </c>
      <c r="J17" s="163">
        <v>3250000</v>
      </c>
      <c r="K17" s="163">
        <v>0</v>
      </c>
      <c r="L17" s="163">
        <v>200000</v>
      </c>
      <c r="M17" s="163">
        <v>0</v>
      </c>
      <c r="N17" s="163">
        <v>0</v>
      </c>
      <c r="O17" s="163">
        <v>0</v>
      </c>
      <c r="P17" s="163">
        <v>0</v>
      </c>
    </row>
    <row r="18" spans="1:16" ht="22.5" customHeight="1">
      <c r="A18" s="158">
        <v>37</v>
      </c>
      <c r="B18" s="158" t="s">
        <v>373</v>
      </c>
      <c r="C18" s="163">
        <v>11328000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11328000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16" ht="22.5" customHeight="1">
      <c r="A19" s="158">
        <v>38</v>
      </c>
      <c r="B19" s="158" t="s">
        <v>235</v>
      </c>
      <c r="C19" s="163">
        <v>8977000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5098000</v>
      </c>
      <c r="N19" s="163">
        <v>277000</v>
      </c>
      <c r="O19" s="163">
        <v>3602000</v>
      </c>
      <c r="P19" s="163">
        <v>0</v>
      </c>
    </row>
    <row r="20" spans="1:16" ht="22.5" customHeight="1">
      <c r="A20" s="158">
        <v>39</v>
      </c>
      <c r="B20" s="158" t="s">
        <v>237</v>
      </c>
      <c r="C20" s="163">
        <v>10265000</v>
      </c>
      <c r="D20" s="163">
        <v>0</v>
      </c>
      <c r="E20" s="163">
        <v>27000</v>
      </c>
      <c r="F20" s="163">
        <v>3240000</v>
      </c>
      <c r="G20" s="163">
        <v>0</v>
      </c>
      <c r="H20" s="163">
        <v>0</v>
      </c>
      <c r="I20" s="163">
        <v>3059000</v>
      </c>
      <c r="J20" s="163">
        <v>1409000</v>
      </c>
      <c r="K20" s="163">
        <v>0</v>
      </c>
      <c r="L20" s="163">
        <v>108000</v>
      </c>
      <c r="M20" s="163">
        <v>1374000</v>
      </c>
      <c r="N20" s="163">
        <v>75000</v>
      </c>
      <c r="O20" s="163">
        <v>973000</v>
      </c>
      <c r="P20" s="163">
        <v>0</v>
      </c>
    </row>
    <row r="21" spans="1:16" s="49" customFormat="1" ht="22.5" customHeight="1">
      <c r="A21" s="160">
        <v>49</v>
      </c>
      <c r="B21" s="160" t="s">
        <v>563</v>
      </c>
      <c r="C21" s="165">
        <v>38095000</v>
      </c>
      <c r="D21" s="165">
        <v>0</v>
      </c>
      <c r="E21" s="165">
        <v>127000</v>
      </c>
      <c r="F21" s="165">
        <v>5240000</v>
      </c>
      <c r="G21" s="165">
        <v>0</v>
      </c>
      <c r="H21" s="165">
        <v>0</v>
      </c>
      <c r="I21" s="165">
        <v>14387000</v>
      </c>
      <c r="J21" s="165">
        <v>6634000</v>
      </c>
      <c r="K21" s="165">
        <v>0</v>
      </c>
      <c r="L21" s="165">
        <v>308000</v>
      </c>
      <c r="M21" s="165">
        <v>6472000</v>
      </c>
      <c r="N21" s="165">
        <v>352000</v>
      </c>
      <c r="O21" s="165">
        <v>4575000</v>
      </c>
      <c r="P21" s="165">
        <v>0</v>
      </c>
    </row>
    <row r="22" spans="1:16" ht="22.5" customHeight="1">
      <c r="A22" s="158">
        <v>51</v>
      </c>
      <c r="B22" s="158" t="s">
        <v>378</v>
      </c>
      <c r="C22" s="163">
        <v>10000000</v>
      </c>
      <c r="D22" s="163">
        <v>0</v>
      </c>
      <c r="E22" s="163">
        <v>0</v>
      </c>
      <c r="F22" s="163">
        <v>10000000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</row>
    <row r="23" spans="1:16" s="91" customFormat="1" ht="22.5" customHeight="1">
      <c r="A23" s="161">
        <v>55</v>
      </c>
      <c r="B23" s="161" t="s">
        <v>584</v>
      </c>
      <c r="C23" s="164">
        <v>10000000</v>
      </c>
      <c r="D23" s="164">
        <v>0</v>
      </c>
      <c r="E23" s="164">
        <v>0</v>
      </c>
      <c r="F23" s="164">
        <v>10000000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</row>
    <row r="24" spans="1:16" ht="22.5" customHeight="1">
      <c r="A24" s="158">
        <v>60</v>
      </c>
      <c r="B24" s="158" t="s">
        <v>381</v>
      </c>
      <c r="C24" s="163">
        <v>500000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500000</v>
      </c>
      <c r="M24" s="163">
        <v>0</v>
      </c>
      <c r="N24" s="163">
        <v>0</v>
      </c>
      <c r="O24" s="163">
        <v>0</v>
      </c>
      <c r="P24" s="163">
        <v>0</v>
      </c>
    </row>
    <row r="25" spans="1:16" s="91" customFormat="1" ht="22.5" customHeight="1">
      <c r="A25" s="161">
        <v>61</v>
      </c>
      <c r="B25" s="161" t="s">
        <v>583</v>
      </c>
      <c r="C25" s="164">
        <v>500000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500000</v>
      </c>
      <c r="M25" s="164">
        <v>0</v>
      </c>
      <c r="N25" s="164">
        <v>0</v>
      </c>
      <c r="O25" s="164">
        <v>0</v>
      </c>
      <c r="P25" s="164">
        <v>0</v>
      </c>
    </row>
    <row r="26" spans="1:16" ht="22.5" customHeight="1">
      <c r="A26" s="158">
        <v>66</v>
      </c>
      <c r="B26" s="158" t="s">
        <v>383</v>
      </c>
      <c r="C26" s="163">
        <v>1008000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1008000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16" s="91" customFormat="1" ht="22.5" customHeight="1">
      <c r="A27" s="161">
        <v>67</v>
      </c>
      <c r="B27" s="161" t="s">
        <v>582</v>
      </c>
      <c r="C27" s="164">
        <v>1008000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1008000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</row>
    <row r="28" spans="1:16" s="49" customFormat="1" ht="22.5" customHeight="1">
      <c r="A28" s="160">
        <v>68</v>
      </c>
      <c r="B28" s="160" t="s">
        <v>558</v>
      </c>
      <c r="C28" s="165">
        <v>408214453</v>
      </c>
      <c r="D28" s="165">
        <v>5434000</v>
      </c>
      <c r="E28" s="165">
        <v>127000</v>
      </c>
      <c r="F28" s="165">
        <v>15240000</v>
      </c>
      <c r="G28" s="165">
        <v>47118453</v>
      </c>
      <c r="H28" s="165">
        <v>840000</v>
      </c>
      <c r="I28" s="165">
        <v>14387000</v>
      </c>
      <c r="J28" s="165">
        <v>7642000</v>
      </c>
      <c r="K28" s="165">
        <v>109000</v>
      </c>
      <c r="L28" s="165">
        <v>808000</v>
      </c>
      <c r="M28" s="165">
        <v>6472000</v>
      </c>
      <c r="N28" s="165">
        <v>352000</v>
      </c>
      <c r="O28" s="165">
        <v>4575000</v>
      </c>
      <c r="P28" s="165">
        <v>305110000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Q107" sqref="Q100:Q107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bestFit="1" customWidth="1"/>
    <col min="15" max="15" width="21.140625" style="0" customWidth="1"/>
  </cols>
  <sheetData>
    <row r="1" spans="1:6" ht="15">
      <c r="A1" s="308" t="s">
        <v>865</v>
      </c>
      <c r="B1" s="309"/>
      <c r="C1" s="309"/>
      <c r="D1" s="309"/>
      <c r="E1" s="309"/>
      <c r="F1" s="309"/>
    </row>
    <row r="2" spans="1:15" ht="28.5" customHeight="1">
      <c r="A2" s="406" t="s">
        <v>896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ht="26.25" customHeight="1">
      <c r="A3" s="403" t="s">
        <v>881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5" spans="1:15" ht="15">
      <c r="A5" s="236" t="s">
        <v>897</v>
      </c>
      <c r="O5" s="344" t="s">
        <v>898</v>
      </c>
    </row>
    <row r="6" spans="1:16" ht="25.5">
      <c r="A6" s="224" t="s">
        <v>14</v>
      </c>
      <c r="B6" s="225" t="s">
        <v>15</v>
      </c>
      <c r="C6" s="345" t="s">
        <v>883</v>
      </c>
      <c r="D6" s="345" t="s">
        <v>884</v>
      </c>
      <c r="E6" s="345" t="s">
        <v>885</v>
      </c>
      <c r="F6" s="345" t="s">
        <v>886</v>
      </c>
      <c r="G6" s="345" t="s">
        <v>887</v>
      </c>
      <c r="H6" s="345" t="s">
        <v>888</v>
      </c>
      <c r="I6" s="345" t="s">
        <v>889</v>
      </c>
      <c r="J6" s="345" t="s">
        <v>890</v>
      </c>
      <c r="K6" s="345" t="s">
        <v>891</v>
      </c>
      <c r="L6" s="345" t="s">
        <v>892</v>
      </c>
      <c r="M6" s="345" t="s">
        <v>893</v>
      </c>
      <c r="N6" s="345" t="s">
        <v>894</v>
      </c>
      <c r="O6" s="346" t="s">
        <v>0</v>
      </c>
      <c r="P6" s="236"/>
    </row>
    <row r="7" spans="1:16" ht="15">
      <c r="A7" s="347" t="s">
        <v>16</v>
      </c>
      <c r="B7" s="348" t="s">
        <v>17</v>
      </c>
      <c r="C7" s="256">
        <v>1848</v>
      </c>
      <c r="D7" s="256">
        <v>1995</v>
      </c>
      <c r="E7" s="256">
        <v>1995</v>
      </c>
      <c r="F7" s="256">
        <v>1985</v>
      </c>
      <c r="G7" s="256">
        <v>2000</v>
      </c>
      <c r="H7" s="256">
        <v>1999</v>
      </c>
      <c r="I7" s="256">
        <v>2005</v>
      </c>
      <c r="J7" s="256">
        <v>2005</v>
      </c>
      <c r="K7" s="256">
        <v>2020</v>
      </c>
      <c r="L7" s="256">
        <v>2025</v>
      </c>
      <c r="M7" s="256">
        <v>2025</v>
      </c>
      <c r="N7" s="256">
        <v>2025</v>
      </c>
      <c r="O7" s="256">
        <f>SUM(C7:N7)</f>
        <v>23927</v>
      </c>
      <c r="P7" s="236"/>
    </row>
    <row r="8" spans="1:16" ht="15">
      <c r="A8" s="347" t="s">
        <v>18</v>
      </c>
      <c r="B8" s="314" t="s">
        <v>19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36"/>
    </row>
    <row r="9" spans="1:16" ht="15">
      <c r="A9" s="347" t="s">
        <v>20</v>
      </c>
      <c r="B9" s="314" t="s">
        <v>21</v>
      </c>
      <c r="C9" s="256">
        <v>50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>
        <f>SUM(C9:N9)</f>
        <v>50</v>
      </c>
      <c r="P9" s="236"/>
    </row>
    <row r="10" spans="1:16" ht="15">
      <c r="A10" s="313" t="s">
        <v>22</v>
      </c>
      <c r="B10" s="314" t="s">
        <v>23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36"/>
    </row>
    <row r="11" spans="1:16" ht="15">
      <c r="A11" s="313" t="s">
        <v>24</v>
      </c>
      <c r="B11" s="314" t="s">
        <v>25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36"/>
    </row>
    <row r="12" spans="1:16" ht="15">
      <c r="A12" s="313" t="s">
        <v>26</v>
      </c>
      <c r="B12" s="314" t="s">
        <v>27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36"/>
    </row>
    <row r="13" spans="1:16" ht="15">
      <c r="A13" s="313" t="s">
        <v>28</v>
      </c>
      <c r="B13" s="314" t="s">
        <v>29</v>
      </c>
      <c r="C13" s="256">
        <v>102</v>
      </c>
      <c r="D13" s="256">
        <v>102</v>
      </c>
      <c r="E13" s="256">
        <v>102</v>
      </c>
      <c r="F13" s="256">
        <v>102</v>
      </c>
      <c r="G13" s="256">
        <v>102</v>
      </c>
      <c r="H13" s="256">
        <v>102</v>
      </c>
      <c r="I13" s="256">
        <v>102</v>
      </c>
      <c r="J13" s="256">
        <v>102</v>
      </c>
      <c r="K13" s="256">
        <v>102</v>
      </c>
      <c r="L13" s="256">
        <v>102</v>
      </c>
      <c r="M13" s="256">
        <v>102</v>
      </c>
      <c r="N13" s="256">
        <v>462</v>
      </c>
      <c r="O13" s="256">
        <f>SUM(C13:N13)</f>
        <v>1584</v>
      </c>
      <c r="P13" s="236"/>
    </row>
    <row r="14" spans="1:16" ht="15">
      <c r="A14" s="313" t="s">
        <v>30</v>
      </c>
      <c r="B14" s="314" t="s">
        <v>31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36"/>
    </row>
    <row r="15" spans="1:16" ht="15">
      <c r="A15" s="230" t="s">
        <v>32</v>
      </c>
      <c r="B15" s="314" t="s">
        <v>33</v>
      </c>
      <c r="C15" s="256">
        <v>20</v>
      </c>
      <c r="D15" s="256">
        <v>20</v>
      </c>
      <c r="E15" s="256">
        <v>20</v>
      </c>
      <c r="F15" s="256">
        <v>20</v>
      </c>
      <c r="G15" s="256">
        <v>20</v>
      </c>
      <c r="H15" s="256">
        <v>20</v>
      </c>
      <c r="I15" s="256">
        <v>4</v>
      </c>
      <c r="J15" s="256"/>
      <c r="K15" s="256">
        <v>20</v>
      </c>
      <c r="L15" s="256">
        <v>20</v>
      </c>
      <c r="M15" s="256">
        <v>20</v>
      </c>
      <c r="N15" s="256">
        <v>20</v>
      </c>
      <c r="O15" s="256">
        <f>SUM(C15:N15)</f>
        <v>204</v>
      </c>
      <c r="P15" s="236"/>
    </row>
    <row r="16" spans="1:16" ht="15">
      <c r="A16" s="230" t="s">
        <v>34</v>
      </c>
      <c r="B16" s="314" t="s">
        <v>35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36"/>
    </row>
    <row r="17" spans="1:16" ht="15">
      <c r="A17" s="230" t="s">
        <v>36</v>
      </c>
      <c r="B17" s="314" t="s">
        <v>37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36"/>
    </row>
    <row r="18" spans="1:16" ht="15">
      <c r="A18" s="230" t="s">
        <v>38</v>
      </c>
      <c r="B18" s="314" t="s">
        <v>39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36"/>
    </row>
    <row r="19" spans="1:16" ht="15">
      <c r="A19" s="230" t="s">
        <v>321</v>
      </c>
      <c r="B19" s="314" t="s">
        <v>40</v>
      </c>
      <c r="C19" s="256"/>
      <c r="D19" s="256">
        <v>25</v>
      </c>
      <c r="E19" s="256">
        <v>35</v>
      </c>
      <c r="F19" s="256"/>
      <c r="G19" s="256">
        <v>40</v>
      </c>
      <c r="H19" s="256"/>
      <c r="I19" s="256"/>
      <c r="J19" s="256">
        <v>40</v>
      </c>
      <c r="K19" s="256"/>
      <c r="L19" s="256">
        <v>40</v>
      </c>
      <c r="M19" s="256"/>
      <c r="N19" s="256">
        <v>20</v>
      </c>
      <c r="O19" s="256">
        <f>SUM(C19:N19)</f>
        <v>200</v>
      </c>
      <c r="P19" s="236"/>
    </row>
    <row r="20" spans="1:16" ht="15">
      <c r="A20" s="349" t="s">
        <v>300</v>
      </c>
      <c r="B20" s="350" t="s">
        <v>41</v>
      </c>
      <c r="C20" s="256">
        <f aca="true" t="shared" si="0" ref="C20:O20">SUM(C7:C19)</f>
        <v>2020</v>
      </c>
      <c r="D20" s="256">
        <f t="shared" si="0"/>
        <v>2142</v>
      </c>
      <c r="E20" s="256">
        <f t="shared" si="0"/>
        <v>2152</v>
      </c>
      <c r="F20" s="256">
        <f t="shared" si="0"/>
        <v>2107</v>
      </c>
      <c r="G20" s="256">
        <f t="shared" si="0"/>
        <v>2162</v>
      </c>
      <c r="H20" s="256">
        <f t="shared" si="0"/>
        <v>2121</v>
      </c>
      <c r="I20" s="256">
        <f t="shared" si="0"/>
        <v>2111</v>
      </c>
      <c r="J20" s="256">
        <f t="shared" si="0"/>
        <v>2147</v>
      </c>
      <c r="K20" s="256">
        <f t="shared" si="0"/>
        <v>2142</v>
      </c>
      <c r="L20" s="256">
        <f t="shared" si="0"/>
        <v>2187</v>
      </c>
      <c r="M20" s="256">
        <f t="shared" si="0"/>
        <v>2147</v>
      </c>
      <c r="N20" s="256">
        <f t="shared" si="0"/>
        <v>2527</v>
      </c>
      <c r="O20" s="256">
        <f t="shared" si="0"/>
        <v>25965</v>
      </c>
      <c r="P20" s="236"/>
    </row>
    <row r="21" spans="1:16" ht="15">
      <c r="A21" s="230" t="s">
        <v>42</v>
      </c>
      <c r="B21" s="314" t="s">
        <v>43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>
        <f>SUM(C21:N21)</f>
        <v>0</v>
      </c>
      <c r="P21" s="236"/>
    </row>
    <row r="22" spans="1:16" ht="15">
      <c r="A22" s="230" t="s">
        <v>44</v>
      </c>
      <c r="B22" s="314" t="s">
        <v>45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>
        <f>SUM(C22:N22)</f>
        <v>0</v>
      </c>
      <c r="P22" s="236"/>
    </row>
    <row r="23" spans="1:16" ht="15">
      <c r="A23" s="229" t="s">
        <v>46</v>
      </c>
      <c r="B23" s="314" t="s">
        <v>47</v>
      </c>
      <c r="C23" s="256">
        <v>10</v>
      </c>
      <c r="D23" s="256">
        <v>10</v>
      </c>
      <c r="E23" s="256">
        <v>10</v>
      </c>
      <c r="F23" s="256">
        <v>10</v>
      </c>
      <c r="G23" s="256">
        <v>10</v>
      </c>
      <c r="H23" s="256">
        <v>10</v>
      </c>
      <c r="I23" s="256">
        <v>10</v>
      </c>
      <c r="J23" s="256">
        <v>10</v>
      </c>
      <c r="K23" s="256">
        <v>10</v>
      </c>
      <c r="L23" s="256">
        <v>10</v>
      </c>
      <c r="M23" s="256">
        <v>10</v>
      </c>
      <c r="N23" s="256">
        <v>10</v>
      </c>
      <c r="O23" s="256">
        <f>SUM(C23:N23)</f>
        <v>120</v>
      </c>
      <c r="P23" s="236"/>
    </row>
    <row r="24" spans="1:16" ht="15">
      <c r="A24" s="270" t="s">
        <v>301</v>
      </c>
      <c r="B24" s="350" t="s">
        <v>48</v>
      </c>
      <c r="C24" s="256">
        <f aca="true" t="shared" si="1" ref="C24:O24">SUM(C21:C23)</f>
        <v>10</v>
      </c>
      <c r="D24" s="256">
        <f t="shared" si="1"/>
        <v>10</v>
      </c>
      <c r="E24" s="256">
        <f t="shared" si="1"/>
        <v>10</v>
      </c>
      <c r="F24" s="256">
        <f t="shared" si="1"/>
        <v>10</v>
      </c>
      <c r="G24" s="256">
        <f t="shared" si="1"/>
        <v>10</v>
      </c>
      <c r="H24" s="256">
        <f t="shared" si="1"/>
        <v>10</v>
      </c>
      <c r="I24" s="256">
        <f t="shared" si="1"/>
        <v>10</v>
      </c>
      <c r="J24" s="256">
        <f t="shared" si="1"/>
        <v>10</v>
      </c>
      <c r="K24" s="256">
        <f t="shared" si="1"/>
        <v>10</v>
      </c>
      <c r="L24" s="256">
        <f t="shared" si="1"/>
        <v>10</v>
      </c>
      <c r="M24" s="256">
        <f t="shared" si="1"/>
        <v>10</v>
      </c>
      <c r="N24" s="256">
        <f t="shared" si="1"/>
        <v>10</v>
      </c>
      <c r="O24" s="256">
        <f t="shared" si="1"/>
        <v>120</v>
      </c>
      <c r="P24" s="236"/>
    </row>
    <row r="25" spans="1:16" ht="15">
      <c r="A25" s="316" t="s">
        <v>351</v>
      </c>
      <c r="B25" s="317" t="s">
        <v>49</v>
      </c>
      <c r="C25" s="256">
        <f aca="true" t="shared" si="2" ref="C25:O25">SUM(C20,C24)</f>
        <v>2030</v>
      </c>
      <c r="D25" s="256">
        <f t="shared" si="2"/>
        <v>2152</v>
      </c>
      <c r="E25" s="256">
        <f t="shared" si="2"/>
        <v>2162</v>
      </c>
      <c r="F25" s="256">
        <f t="shared" si="2"/>
        <v>2117</v>
      </c>
      <c r="G25" s="256">
        <f t="shared" si="2"/>
        <v>2172</v>
      </c>
      <c r="H25" s="256">
        <f t="shared" si="2"/>
        <v>2131</v>
      </c>
      <c r="I25" s="256">
        <f t="shared" si="2"/>
        <v>2121</v>
      </c>
      <c r="J25" s="256">
        <f t="shared" si="2"/>
        <v>2157</v>
      </c>
      <c r="K25" s="256">
        <f t="shared" si="2"/>
        <v>2152</v>
      </c>
      <c r="L25" s="256">
        <f t="shared" si="2"/>
        <v>2197</v>
      </c>
      <c r="M25" s="256">
        <f t="shared" si="2"/>
        <v>2157</v>
      </c>
      <c r="N25" s="256">
        <f t="shared" si="2"/>
        <v>2537</v>
      </c>
      <c r="O25" s="256">
        <f t="shared" si="2"/>
        <v>26085</v>
      </c>
      <c r="P25" s="236"/>
    </row>
    <row r="26" spans="1:16" ht="15">
      <c r="A26" s="275" t="s">
        <v>322</v>
      </c>
      <c r="B26" s="317" t="s">
        <v>50</v>
      </c>
      <c r="C26" s="256">
        <v>625</v>
      </c>
      <c r="D26" s="256">
        <v>664</v>
      </c>
      <c r="E26" s="256">
        <v>664</v>
      </c>
      <c r="F26" s="256">
        <v>661</v>
      </c>
      <c r="G26" s="256">
        <v>665</v>
      </c>
      <c r="H26" s="256">
        <v>665</v>
      </c>
      <c r="I26" s="256">
        <v>666</v>
      </c>
      <c r="J26" s="256">
        <v>666</v>
      </c>
      <c r="K26" s="256">
        <v>670</v>
      </c>
      <c r="L26" s="256">
        <v>679</v>
      </c>
      <c r="M26" s="256">
        <v>679</v>
      </c>
      <c r="N26" s="256">
        <v>678</v>
      </c>
      <c r="O26" s="256">
        <f>SUM(C26:N26)</f>
        <v>7982</v>
      </c>
      <c r="P26" s="236"/>
    </row>
    <row r="27" spans="1:16" ht="15">
      <c r="A27" s="230" t="s">
        <v>51</v>
      </c>
      <c r="B27" s="314" t="s">
        <v>52</v>
      </c>
      <c r="C27" s="256">
        <v>20</v>
      </c>
      <c r="D27" s="256">
        <v>20</v>
      </c>
      <c r="E27" s="256">
        <v>20</v>
      </c>
      <c r="F27" s="256">
        <v>40</v>
      </c>
      <c r="G27" s="256">
        <v>130</v>
      </c>
      <c r="H27" s="256">
        <v>29</v>
      </c>
      <c r="I27" s="256">
        <v>110</v>
      </c>
      <c r="J27" s="256">
        <v>15</v>
      </c>
      <c r="K27" s="256">
        <v>10</v>
      </c>
      <c r="L27" s="256">
        <v>10</v>
      </c>
      <c r="M27" s="256">
        <v>5</v>
      </c>
      <c r="N27" s="256">
        <v>151</v>
      </c>
      <c r="O27" s="256">
        <f>SUM(C27:N27)</f>
        <v>560</v>
      </c>
      <c r="P27" s="236"/>
    </row>
    <row r="28" spans="1:16" ht="15">
      <c r="A28" s="230" t="s">
        <v>53</v>
      </c>
      <c r="B28" s="314" t="s">
        <v>54</v>
      </c>
      <c r="C28" s="256">
        <v>20</v>
      </c>
      <c r="D28" s="256">
        <v>35</v>
      </c>
      <c r="E28" s="256">
        <v>40</v>
      </c>
      <c r="F28" s="256">
        <v>33</v>
      </c>
      <c r="G28" s="256">
        <v>66</v>
      </c>
      <c r="H28" s="256">
        <v>24</v>
      </c>
      <c r="I28" s="256">
        <v>24</v>
      </c>
      <c r="J28" s="256">
        <v>43</v>
      </c>
      <c r="K28" s="256">
        <v>49</v>
      </c>
      <c r="L28" s="256">
        <v>52</v>
      </c>
      <c r="M28" s="256">
        <v>28</v>
      </c>
      <c r="N28" s="256">
        <v>106</v>
      </c>
      <c r="O28" s="256">
        <f>SUM(C28:N28)</f>
        <v>520</v>
      </c>
      <c r="P28" s="236"/>
    </row>
    <row r="29" spans="1:16" ht="15">
      <c r="A29" s="230" t="s">
        <v>55</v>
      </c>
      <c r="B29" s="314" t="s">
        <v>56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36"/>
    </row>
    <row r="30" spans="1:16" ht="15">
      <c r="A30" s="270" t="s">
        <v>302</v>
      </c>
      <c r="B30" s="350" t="s">
        <v>57</v>
      </c>
      <c r="C30" s="256">
        <f aca="true" t="shared" si="3" ref="C30:M30">SUM(C27:C29)</f>
        <v>40</v>
      </c>
      <c r="D30" s="256">
        <f t="shared" si="3"/>
        <v>55</v>
      </c>
      <c r="E30" s="256">
        <f t="shared" si="3"/>
        <v>60</v>
      </c>
      <c r="F30" s="256">
        <f t="shared" si="3"/>
        <v>73</v>
      </c>
      <c r="G30" s="256">
        <f t="shared" si="3"/>
        <v>196</v>
      </c>
      <c r="H30" s="256">
        <f t="shared" si="3"/>
        <v>53</v>
      </c>
      <c r="I30" s="256">
        <f t="shared" si="3"/>
        <v>134</v>
      </c>
      <c r="J30" s="256">
        <f t="shared" si="3"/>
        <v>58</v>
      </c>
      <c r="K30" s="256">
        <f t="shared" si="3"/>
        <v>59</v>
      </c>
      <c r="L30" s="256">
        <f t="shared" si="3"/>
        <v>62</v>
      </c>
      <c r="M30" s="256">
        <f t="shared" si="3"/>
        <v>33</v>
      </c>
      <c r="N30" s="256">
        <v>477</v>
      </c>
      <c r="O30" s="256">
        <f>SUM(O27:O29)</f>
        <v>1080</v>
      </c>
      <c r="P30" s="236"/>
    </row>
    <row r="31" spans="1:16" ht="15">
      <c r="A31" s="230" t="s">
        <v>58</v>
      </c>
      <c r="B31" s="314" t="s">
        <v>59</v>
      </c>
      <c r="C31" s="256">
        <v>10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>
        <f>SUM(C31:N31)</f>
        <v>10</v>
      </c>
      <c r="P31" s="236"/>
    </row>
    <row r="32" spans="1:16" ht="15">
      <c r="A32" s="230" t="s">
        <v>60</v>
      </c>
      <c r="B32" s="314" t="s">
        <v>61</v>
      </c>
      <c r="C32" s="256">
        <v>14</v>
      </c>
      <c r="D32" s="256">
        <v>12</v>
      </c>
      <c r="E32" s="256">
        <v>14</v>
      </c>
      <c r="F32" s="256">
        <v>14</v>
      </c>
      <c r="G32" s="256">
        <v>14</v>
      </c>
      <c r="H32" s="256">
        <v>15</v>
      </c>
      <c r="I32" s="256">
        <v>13</v>
      </c>
      <c r="J32" s="256">
        <v>10</v>
      </c>
      <c r="K32" s="256">
        <v>14</v>
      </c>
      <c r="L32" s="256">
        <v>15</v>
      </c>
      <c r="M32" s="256">
        <v>11</v>
      </c>
      <c r="N32" s="256">
        <v>14</v>
      </c>
      <c r="O32" s="256">
        <f>SUM(C32:N32)</f>
        <v>160</v>
      </c>
      <c r="P32" s="236"/>
    </row>
    <row r="33" spans="1:16" ht="15">
      <c r="A33" s="270" t="s">
        <v>352</v>
      </c>
      <c r="B33" s="350" t="s">
        <v>62</v>
      </c>
      <c r="C33" s="256">
        <v>14</v>
      </c>
      <c r="D33" s="256">
        <v>11</v>
      </c>
      <c r="E33" s="256">
        <f aca="true" t="shared" si="4" ref="E33:O33">SUM(E31:E32)</f>
        <v>14</v>
      </c>
      <c r="F33" s="256">
        <f t="shared" si="4"/>
        <v>14</v>
      </c>
      <c r="G33" s="256">
        <f t="shared" si="4"/>
        <v>14</v>
      </c>
      <c r="H33" s="256">
        <f t="shared" si="4"/>
        <v>15</v>
      </c>
      <c r="I33" s="256">
        <f t="shared" si="4"/>
        <v>13</v>
      </c>
      <c r="J33" s="256">
        <f t="shared" si="4"/>
        <v>10</v>
      </c>
      <c r="K33" s="256">
        <f t="shared" si="4"/>
        <v>14</v>
      </c>
      <c r="L33" s="256">
        <f t="shared" si="4"/>
        <v>15</v>
      </c>
      <c r="M33" s="256">
        <f t="shared" si="4"/>
        <v>11</v>
      </c>
      <c r="N33" s="256">
        <f t="shared" si="4"/>
        <v>14</v>
      </c>
      <c r="O33" s="256">
        <f t="shared" si="4"/>
        <v>170</v>
      </c>
      <c r="P33" s="236"/>
    </row>
    <row r="34" spans="1:16" ht="15">
      <c r="A34" s="230" t="s">
        <v>63</v>
      </c>
      <c r="B34" s="314" t="s">
        <v>64</v>
      </c>
      <c r="C34" s="256">
        <v>230</v>
      </c>
      <c r="D34" s="256">
        <v>215</v>
      </c>
      <c r="E34" s="256">
        <v>175</v>
      </c>
      <c r="F34" s="256">
        <v>160</v>
      </c>
      <c r="G34" s="256">
        <v>155</v>
      </c>
      <c r="H34" s="256">
        <v>140</v>
      </c>
      <c r="I34" s="256">
        <v>110</v>
      </c>
      <c r="J34" s="256">
        <v>41</v>
      </c>
      <c r="K34" s="256">
        <v>110</v>
      </c>
      <c r="L34" s="256">
        <v>160</v>
      </c>
      <c r="M34" s="256">
        <v>150</v>
      </c>
      <c r="N34" s="256">
        <v>234</v>
      </c>
      <c r="O34" s="256">
        <f>SUM(C34:N34)</f>
        <v>1880</v>
      </c>
      <c r="P34" s="236"/>
    </row>
    <row r="35" spans="1:16" ht="15">
      <c r="A35" s="230" t="s">
        <v>65</v>
      </c>
      <c r="B35" s="314" t="s">
        <v>66</v>
      </c>
      <c r="C35" s="256">
        <v>410</v>
      </c>
      <c r="D35" s="256">
        <v>420</v>
      </c>
      <c r="E35" s="256">
        <v>460</v>
      </c>
      <c r="F35" s="256">
        <v>400</v>
      </c>
      <c r="G35" s="256">
        <v>440</v>
      </c>
      <c r="H35" s="256">
        <v>428</v>
      </c>
      <c r="I35" s="256"/>
      <c r="J35" s="256"/>
      <c r="K35" s="256">
        <v>510</v>
      </c>
      <c r="L35" s="256">
        <v>515</v>
      </c>
      <c r="M35" s="256">
        <v>445</v>
      </c>
      <c r="N35" s="256">
        <v>450</v>
      </c>
      <c r="O35" s="256">
        <f>SUM(C35:N35)</f>
        <v>4478</v>
      </c>
      <c r="P35" s="236"/>
    </row>
    <row r="36" spans="1:16" ht="15">
      <c r="A36" s="230" t="s">
        <v>323</v>
      </c>
      <c r="B36" s="314" t="s">
        <v>67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>
        <f>SUM(C36:N36)</f>
        <v>0</v>
      </c>
      <c r="P36" s="236"/>
    </row>
    <row r="37" spans="1:16" ht="15">
      <c r="A37" s="230" t="s">
        <v>68</v>
      </c>
      <c r="B37" s="314" t="s">
        <v>69</v>
      </c>
      <c r="C37" s="256"/>
      <c r="D37" s="256">
        <v>30</v>
      </c>
      <c r="E37" s="256">
        <v>100</v>
      </c>
      <c r="F37" s="256"/>
      <c r="G37" s="256"/>
      <c r="H37" s="256"/>
      <c r="I37" s="256">
        <v>200</v>
      </c>
      <c r="J37" s="256">
        <v>70</v>
      </c>
      <c r="K37" s="256"/>
      <c r="L37" s="256"/>
      <c r="M37" s="256"/>
      <c r="N37" s="256"/>
      <c r="O37" s="256">
        <f>SUM(C37:N37)</f>
        <v>400</v>
      </c>
      <c r="P37" s="236"/>
    </row>
    <row r="38" spans="1:16" ht="15">
      <c r="A38" s="351" t="s">
        <v>324</v>
      </c>
      <c r="B38" s="314" t="s">
        <v>70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36"/>
    </row>
    <row r="39" spans="1:16" ht="15">
      <c r="A39" s="229" t="s">
        <v>71</v>
      </c>
      <c r="B39" s="314" t="s">
        <v>72</v>
      </c>
      <c r="C39" s="256">
        <v>71</v>
      </c>
      <c r="D39" s="256">
        <v>45</v>
      </c>
      <c r="E39" s="256">
        <v>32</v>
      </c>
      <c r="F39" s="256">
        <v>80</v>
      </c>
      <c r="G39" s="256">
        <v>3</v>
      </c>
      <c r="H39" s="256">
        <v>11</v>
      </c>
      <c r="I39" s="256"/>
      <c r="J39" s="256"/>
      <c r="K39" s="256">
        <v>22</v>
      </c>
      <c r="L39" s="256">
        <v>37</v>
      </c>
      <c r="M39" s="256">
        <v>125</v>
      </c>
      <c r="N39" s="256">
        <v>14</v>
      </c>
      <c r="O39" s="256">
        <f>SUM(C39:N39)</f>
        <v>440</v>
      </c>
      <c r="P39" s="236"/>
    </row>
    <row r="40" spans="1:16" ht="15">
      <c r="A40" s="230" t="s">
        <v>325</v>
      </c>
      <c r="B40" s="314" t="s">
        <v>73</v>
      </c>
      <c r="C40" s="256"/>
      <c r="D40" s="256">
        <v>11</v>
      </c>
      <c r="E40" s="256">
        <v>104</v>
      </c>
      <c r="F40" s="256">
        <v>29</v>
      </c>
      <c r="G40" s="256">
        <v>10</v>
      </c>
      <c r="H40" s="256">
        <v>10</v>
      </c>
      <c r="I40" s="256"/>
      <c r="J40" s="256"/>
      <c r="K40" s="256">
        <v>45</v>
      </c>
      <c r="L40" s="256"/>
      <c r="M40" s="256">
        <v>141</v>
      </c>
      <c r="N40" s="256"/>
      <c r="O40" s="256">
        <f>SUM(C40:N40)</f>
        <v>350</v>
      </c>
      <c r="P40" s="236"/>
    </row>
    <row r="41" spans="1:16" ht="15">
      <c r="A41" s="270" t="s">
        <v>303</v>
      </c>
      <c r="B41" s="350" t="s">
        <v>74</v>
      </c>
      <c r="C41" s="256">
        <f aca="true" t="shared" si="5" ref="C41:O41">SUM(C34:C40)</f>
        <v>711</v>
      </c>
      <c r="D41" s="256">
        <f t="shared" si="5"/>
        <v>721</v>
      </c>
      <c r="E41" s="256">
        <f t="shared" si="5"/>
        <v>871</v>
      </c>
      <c r="F41" s="256">
        <f t="shared" si="5"/>
        <v>669</v>
      </c>
      <c r="G41" s="256">
        <f t="shared" si="5"/>
        <v>608</v>
      </c>
      <c r="H41" s="256">
        <f t="shared" si="5"/>
        <v>589</v>
      </c>
      <c r="I41" s="256">
        <f t="shared" si="5"/>
        <v>310</v>
      </c>
      <c r="J41" s="256">
        <f t="shared" si="5"/>
        <v>111</v>
      </c>
      <c r="K41" s="256">
        <f t="shared" si="5"/>
        <v>687</v>
      </c>
      <c r="L41" s="256">
        <f t="shared" si="5"/>
        <v>712</v>
      </c>
      <c r="M41" s="256">
        <f t="shared" si="5"/>
        <v>861</v>
      </c>
      <c r="N41" s="256">
        <f t="shared" si="5"/>
        <v>698</v>
      </c>
      <c r="O41" s="256">
        <f t="shared" si="5"/>
        <v>7548</v>
      </c>
      <c r="P41" s="236"/>
    </row>
    <row r="42" spans="1:16" ht="15">
      <c r="A42" s="230" t="s">
        <v>75</v>
      </c>
      <c r="B42" s="314" t="s">
        <v>76</v>
      </c>
      <c r="C42" s="256">
        <v>5</v>
      </c>
      <c r="D42" s="256">
        <v>5</v>
      </c>
      <c r="E42" s="256">
        <v>5</v>
      </c>
      <c r="F42" s="256">
        <v>5</v>
      </c>
      <c r="G42" s="256">
        <v>5</v>
      </c>
      <c r="H42" s="256">
        <v>5</v>
      </c>
      <c r="I42" s="256"/>
      <c r="J42" s="256"/>
      <c r="K42" s="256">
        <v>5</v>
      </c>
      <c r="L42" s="256">
        <v>5</v>
      </c>
      <c r="M42" s="256">
        <v>5</v>
      </c>
      <c r="N42" s="256">
        <v>5</v>
      </c>
      <c r="O42" s="256">
        <f>SUM(C42:N42)</f>
        <v>50</v>
      </c>
      <c r="P42" s="236"/>
    </row>
    <row r="43" spans="1:16" ht="15">
      <c r="A43" s="230" t="s">
        <v>77</v>
      </c>
      <c r="B43" s="314" t="s">
        <v>78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36"/>
    </row>
    <row r="44" spans="1:16" ht="15">
      <c r="A44" s="270" t="s">
        <v>304</v>
      </c>
      <c r="B44" s="350" t="s">
        <v>79</v>
      </c>
      <c r="C44" s="256"/>
      <c r="D44" s="256">
        <v>5</v>
      </c>
      <c r="E44" s="256"/>
      <c r="F44" s="256">
        <v>5</v>
      </c>
      <c r="G44" s="256">
        <v>5</v>
      </c>
      <c r="H44" s="256">
        <v>5</v>
      </c>
      <c r="I44" s="256">
        <v>5</v>
      </c>
      <c r="J44" s="256">
        <v>5</v>
      </c>
      <c r="K44" s="256">
        <v>5</v>
      </c>
      <c r="L44" s="256">
        <v>5</v>
      </c>
      <c r="M44" s="256">
        <v>5</v>
      </c>
      <c r="N44" s="256">
        <v>5</v>
      </c>
      <c r="O44" s="256">
        <f>SUM(C44:N44)</f>
        <v>50</v>
      </c>
      <c r="P44" s="236"/>
    </row>
    <row r="45" spans="1:16" ht="15">
      <c r="A45" s="230" t="s">
        <v>80</v>
      </c>
      <c r="B45" s="314" t="s">
        <v>81</v>
      </c>
      <c r="C45" s="256">
        <v>213</v>
      </c>
      <c r="D45" s="256">
        <v>215</v>
      </c>
      <c r="E45" s="256">
        <v>220</v>
      </c>
      <c r="F45" s="256">
        <v>170</v>
      </c>
      <c r="G45" s="256">
        <v>140</v>
      </c>
      <c r="H45" s="256">
        <v>185</v>
      </c>
      <c r="I45" s="256">
        <v>152</v>
      </c>
      <c r="J45" s="256">
        <v>100</v>
      </c>
      <c r="K45" s="256">
        <v>185</v>
      </c>
      <c r="L45" s="256">
        <v>190</v>
      </c>
      <c r="M45" s="256">
        <v>226</v>
      </c>
      <c r="N45" s="256">
        <v>229</v>
      </c>
      <c r="O45" s="256">
        <f>SUM(C45:N45)</f>
        <v>2225</v>
      </c>
      <c r="P45" s="236"/>
    </row>
    <row r="46" spans="1:16" ht="15">
      <c r="A46" s="230" t="s">
        <v>82</v>
      </c>
      <c r="B46" s="314" t="s">
        <v>83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>
        <f>SUM(C46:N46)</f>
        <v>0</v>
      </c>
      <c r="P46" s="236"/>
    </row>
    <row r="47" spans="1:16" ht="15">
      <c r="A47" s="230" t="s">
        <v>326</v>
      </c>
      <c r="B47" s="314" t="s">
        <v>84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36"/>
    </row>
    <row r="48" spans="1:16" ht="15">
      <c r="A48" s="230" t="s">
        <v>327</v>
      </c>
      <c r="B48" s="314" t="s">
        <v>85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36"/>
    </row>
    <row r="49" spans="1:16" ht="15">
      <c r="A49" s="230" t="s">
        <v>86</v>
      </c>
      <c r="B49" s="314" t="s">
        <v>87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>
        <f>SUM(C49:N49)</f>
        <v>0</v>
      </c>
      <c r="P49" s="236"/>
    </row>
    <row r="50" spans="1:16" ht="15">
      <c r="A50" s="270" t="s">
        <v>305</v>
      </c>
      <c r="B50" s="350" t="s">
        <v>88</v>
      </c>
      <c r="C50" s="256">
        <f aca="true" t="shared" si="6" ref="C50:O50">SUM(C45:C49)</f>
        <v>213</v>
      </c>
      <c r="D50" s="256">
        <f t="shared" si="6"/>
        <v>215</v>
      </c>
      <c r="E50" s="256">
        <f t="shared" si="6"/>
        <v>220</v>
      </c>
      <c r="F50" s="256">
        <f t="shared" si="6"/>
        <v>170</v>
      </c>
      <c r="G50" s="256">
        <f t="shared" si="6"/>
        <v>140</v>
      </c>
      <c r="H50" s="256">
        <f t="shared" si="6"/>
        <v>185</v>
      </c>
      <c r="I50" s="256">
        <f t="shared" si="6"/>
        <v>152</v>
      </c>
      <c r="J50" s="256">
        <f t="shared" si="6"/>
        <v>100</v>
      </c>
      <c r="K50" s="256">
        <f t="shared" si="6"/>
        <v>185</v>
      </c>
      <c r="L50" s="256">
        <f t="shared" si="6"/>
        <v>190</v>
      </c>
      <c r="M50" s="256">
        <f t="shared" si="6"/>
        <v>226</v>
      </c>
      <c r="N50" s="256">
        <f t="shared" si="6"/>
        <v>229</v>
      </c>
      <c r="O50" s="256">
        <f t="shared" si="6"/>
        <v>2225</v>
      </c>
      <c r="P50" s="236"/>
    </row>
    <row r="51" spans="1:16" ht="15">
      <c r="A51" s="275" t="s">
        <v>306</v>
      </c>
      <c r="B51" s="317" t="s">
        <v>89</v>
      </c>
      <c r="C51" s="256">
        <f aca="true" t="shared" si="7" ref="C51:O51">SUM(C30,C33,C41,C44,C50)</f>
        <v>978</v>
      </c>
      <c r="D51" s="256">
        <f t="shared" si="7"/>
        <v>1007</v>
      </c>
      <c r="E51" s="256">
        <f t="shared" si="7"/>
        <v>1165</v>
      </c>
      <c r="F51" s="256">
        <f t="shared" si="7"/>
        <v>931</v>
      </c>
      <c r="G51" s="256">
        <f t="shared" si="7"/>
        <v>963</v>
      </c>
      <c r="H51" s="256">
        <f t="shared" si="7"/>
        <v>847</v>
      </c>
      <c r="I51" s="256">
        <f t="shared" si="7"/>
        <v>614</v>
      </c>
      <c r="J51" s="256">
        <f t="shared" si="7"/>
        <v>284</v>
      </c>
      <c r="K51" s="256">
        <f t="shared" si="7"/>
        <v>950</v>
      </c>
      <c r="L51" s="256">
        <f t="shared" si="7"/>
        <v>984</v>
      </c>
      <c r="M51" s="256">
        <f t="shared" si="7"/>
        <v>1136</v>
      </c>
      <c r="N51" s="256">
        <f t="shared" si="7"/>
        <v>1423</v>
      </c>
      <c r="O51" s="256">
        <f t="shared" si="7"/>
        <v>11073</v>
      </c>
      <c r="P51" s="236"/>
    </row>
    <row r="52" spans="1:16" ht="15">
      <c r="A52" s="228" t="s">
        <v>90</v>
      </c>
      <c r="B52" s="314" t="s">
        <v>91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36"/>
    </row>
    <row r="53" spans="1:16" ht="15">
      <c r="A53" s="228" t="s">
        <v>307</v>
      </c>
      <c r="B53" s="314" t="s">
        <v>92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36"/>
    </row>
    <row r="54" spans="1:16" ht="15">
      <c r="A54" s="306" t="s">
        <v>328</v>
      </c>
      <c r="B54" s="314" t="s">
        <v>93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36"/>
    </row>
    <row r="55" spans="1:16" ht="15">
      <c r="A55" s="306" t="s">
        <v>329</v>
      </c>
      <c r="B55" s="314" t="s">
        <v>94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36"/>
    </row>
    <row r="56" spans="1:16" ht="15">
      <c r="A56" s="306" t="s">
        <v>330</v>
      </c>
      <c r="B56" s="314" t="s">
        <v>95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36"/>
    </row>
    <row r="57" spans="1:16" ht="15">
      <c r="A57" s="228" t="s">
        <v>331</v>
      </c>
      <c r="B57" s="314" t="s">
        <v>96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36"/>
    </row>
    <row r="58" spans="1:16" ht="15">
      <c r="A58" s="228" t="s">
        <v>332</v>
      </c>
      <c r="B58" s="314" t="s">
        <v>97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36"/>
    </row>
    <row r="59" spans="1:16" ht="15">
      <c r="A59" s="228" t="s">
        <v>333</v>
      </c>
      <c r="B59" s="314" t="s">
        <v>98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>
        <f>SUM(C59:N59)</f>
        <v>0</v>
      </c>
      <c r="P59" s="236"/>
    </row>
    <row r="60" spans="1:16" ht="15">
      <c r="A60" s="286" t="s">
        <v>308</v>
      </c>
      <c r="B60" s="317" t="s">
        <v>99</v>
      </c>
      <c r="C60" s="256">
        <f aca="true" t="shared" si="8" ref="C60:O60">SUM(C52:C59)</f>
        <v>0</v>
      </c>
      <c r="D60" s="256">
        <f t="shared" si="8"/>
        <v>0</v>
      </c>
      <c r="E60" s="256">
        <f t="shared" si="8"/>
        <v>0</v>
      </c>
      <c r="F60" s="256">
        <f t="shared" si="8"/>
        <v>0</v>
      </c>
      <c r="G60" s="256">
        <f t="shared" si="8"/>
        <v>0</v>
      </c>
      <c r="H60" s="256">
        <f t="shared" si="8"/>
        <v>0</v>
      </c>
      <c r="I60" s="256">
        <f t="shared" si="8"/>
        <v>0</v>
      </c>
      <c r="J60" s="256">
        <f t="shared" si="8"/>
        <v>0</v>
      </c>
      <c r="K60" s="256">
        <f t="shared" si="8"/>
        <v>0</v>
      </c>
      <c r="L60" s="256">
        <f t="shared" si="8"/>
        <v>0</v>
      </c>
      <c r="M60" s="256">
        <f t="shared" si="8"/>
        <v>0</v>
      </c>
      <c r="N60" s="256">
        <f t="shared" si="8"/>
        <v>0</v>
      </c>
      <c r="O60" s="256">
        <f t="shared" si="8"/>
        <v>0</v>
      </c>
      <c r="P60" s="236"/>
    </row>
    <row r="61" spans="1:16" ht="15">
      <c r="A61" s="268" t="s">
        <v>334</v>
      </c>
      <c r="B61" s="314" t="s">
        <v>100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36"/>
    </row>
    <row r="62" spans="1:16" ht="15">
      <c r="A62" s="268" t="s">
        <v>101</v>
      </c>
      <c r="B62" s="314" t="s">
        <v>102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36"/>
    </row>
    <row r="63" spans="1:16" ht="15">
      <c r="A63" s="268" t="s">
        <v>103</v>
      </c>
      <c r="B63" s="314" t="s">
        <v>104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36"/>
    </row>
    <row r="64" spans="1:16" ht="15">
      <c r="A64" s="268" t="s">
        <v>309</v>
      </c>
      <c r="B64" s="314" t="s">
        <v>105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36"/>
    </row>
    <row r="65" spans="1:16" ht="15">
      <c r="A65" s="268" t="s">
        <v>335</v>
      </c>
      <c r="B65" s="314" t="s">
        <v>106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36"/>
    </row>
    <row r="66" spans="1:16" ht="15">
      <c r="A66" s="268" t="s">
        <v>310</v>
      </c>
      <c r="B66" s="314" t="s">
        <v>107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>
        <f>SUM(C66:N66)</f>
        <v>0</v>
      </c>
      <c r="P66" s="236"/>
    </row>
    <row r="67" spans="1:16" ht="15">
      <c r="A67" s="268" t="s">
        <v>336</v>
      </c>
      <c r="B67" s="314" t="s">
        <v>108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36"/>
    </row>
    <row r="68" spans="1:16" ht="15">
      <c r="A68" s="268" t="s">
        <v>337</v>
      </c>
      <c r="B68" s="314" t="s">
        <v>109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36"/>
    </row>
    <row r="69" spans="1:16" ht="15">
      <c r="A69" s="268" t="s">
        <v>110</v>
      </c>
      <c r="B69" s="314" t="s">
        <v>111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36"/>
    </row>
    <row r="70" spans="1:16" ht="15">
      <c r="A70" s="265" t="s">
        <v>112</v>
      </c>
      <c r="B70" s="314" t="s">
        <v>113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36"/>
    </row>
    <row r="71" spans="1:16" ht="15">
      <c r="A71" s="268" t="s">
        <v>338</v>
      </c>
      <c r="B71" s="314" t="s">
        <v>114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>
        <f>SUM(C71:N71)</f>
        <v>0</v>
      </c>
      <c r="P71" s="236"/>
    </row>
    <row r="72" spans="1:16" ht="15">
      <c r="A72" s="265" t="s">
        <v>444</v>
      </c>
      <c r="B72" s="314" t="s">
        <v>115</v>
      </c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>
        <f>SUM(C72:N72)</f>
        <v>0</v>
      </c>
      <c r="P72" s="236"/>
    </row>
    <row r="73" spans="1:16" ht="15">
      <c r="A73" s="265" t="s">
        <v>445</v>
      </c>
      <c r="B73" s="314" t="s">
        <v>115</v>
      </c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36"/>
    </row>
    <row r="74" spans="1:16" ht="15">
      <c r="A74" s="286" t="s">
        <v>311</v>
      </c>
      <c r="B74" s="317" t="s">
        <v>116</v>
      </c>
      <c r="C74" s="256">
        <f aca="true" t="shared" si="9" ref="C74:O74">SUM(C61:C73)</f>
        <v>0</v>
      </c>
      <c r="D74" s="256">
        <f t="shared" si="9"/>
        <v>0</v>
      </c>
      <c r="E74" s="256">
        <f t="shared" si="9"/>
        <v>0</v>
      </c>
      <c r="F74" s="256">
        <f t="shared" si="9"/>
        <v>0</v>
      </c>
      <c r="G74" s="256">
        <f t="shared" si="9"/>
        <v>0</v>
      </c>
      <c r="H74" s="256">
        <f t="shared" si="9"/>
        <v>0</v>
      </c>
      <c r="I74" s="256">
        <f t="shared" si="9"/>
        <v>0</v>
      </c>
      <c r="J74" s="256">
        <f t="shared" si="9"/>
        <v>0</v>
      </c>
      <c r="K74" s="256">
        <f t="shared" si="9"/>
        <v>0</v>
      </c>
      <c r="L74" s="256">
        <f t="shared" si="9"/>
        <v>0</v>
      </c>
      <c r="M74" s="256">
        <f t="shared" si="9"/>
        <v>0</v>
      </c>
      <c r="N74" s="256">
        <f t="shared" si="9"/>
        <v>0</v>
      </c>
      <c r="O74" s="256">
        <f t="shared" si="9"/>
        <v>0</v>
      </c>
      <c r="P74" s="236"/>
    </row>
    <row r="75" spans="1:16" ht="15.75">
      <c r="A75" s="318" t="s">
        <v>870</v>
      </c>
      <c r="B75" s="317"/>
      <c r="C75" s="256">
        <f aca="true" t="shared" si="10" ref="C75:O75">SUM(C25,C26,C51,C60,C74)</f>
        <v>3633</v>
      </c>
      <c r="D75" s="256">
        <f t="shared" si="10"/>
        <v>3823</v>
      </c>
      <c r="E75" s="256">
        <f t="shared" si="10"/>
        <v>3991</v>
      </c>
      <c r="F75" s="256">
        <f t="shared" si="10"/>
        <v>3709</v>
      </c>
      <c r="G75" s="256">
        <f t="shared" si="10"/>
        <v>3800</v>
      </c>
      <c r="H75" s="256">
        <f t="shared" si="10"/>
        <v>3643</v>
      </c>
      <c r="I75" s="256">
        <f t="shared" si="10"/>
        <v>3401</v>
      </c>
      <c r="J75" s="256">
        <f t="shared" si="10"/>
        <v>3107</v>
      </c>
      <c r="K75" s="256">
        <f t="shared" si="10"/>
        <v>3772</v>
      </c>
      <c r="L75" s="256">
        <f t="shared" si="10"/>
        <v>3860</v>
      </c>
      <c r="M75" s="256">
        <f t="shared" si="10"/>
        <v>3972</v>
      </c>
      <c r="N75" s="256">
        <f t="shared" si="10"/>
        <v>4638</v>
      </c>
      <c r="O75" s="256">
        <f t="shared" si="10"/>
        <v>45140</v>
      </c>
      <c r="P75" s="236"/>
    </row>
    <row r="76" spans="1:16" ht="15">
      <c r="A76" s="320" t="s">
        <v>117</v>
      </c>
      <c r="B76" s="314" t="s">
        <v>118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36"/>
    </row>
    <row r="77" spans="1:16" ht="15">
      <c r="A77" s="320" t="s">
        <v>339</v>
      </c>
      <c r="B77" s="314" t="s">
        <v>119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>
        <f>SUM(C77:N77)</f>
        <v>0</v>
      </c>
      <c r="P77" s="236"/>
    </row>
    <row r="78" spans="1:16" ht="15">
      <c r="A78" s="320" t="s">
        <v>120</v>
      </c>
      <c r="B78" s="314" t="s">
        <v>121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36"/>
    </row>
    <row r="79" spans="1:16" ht="15">
      <c r="A79" s="320" t="s">
        <v>122</v>
      </c>
      <c r="B79" s="314" t="s">
        <v>123</v>
      </c>
      <c r="C79" s="256"/>
      <c r="D79" s="256">
        <v>30</v>
      </c>
      <c r="E79" s="256"/>
      <c r="F79" s="256"/>
      <c r="G79" s="256"/>
      <c r="H79" s="256"/>
      <c r="I79" s="256"/>
      <c r="J79" s="256"/>
      <c r="K79" s="256"/>
      <c r="L79" s="256"/>
      <c r="M79" s="256"/>
      <c r="N79" s="256">
        <v>70</v>
      </c>
      <c r="O79" s="256">
        <f>SUM(C79:N79)</f>
        <v>100</v>
      </c>
      <c r="P79" s="236"/>
    </row>
    <row r="80" spans="1:16" ht="15">
      <c r="A80" s="229" t="s">
        <v>124</v>
      </c>
      <c r="B80" s="314" t="s">
        <v>125</v>
      </c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36"/>
    </row>
    <row r="81" spans="1:16" ht="15">
      <c r="A81" s="229" t="s">
        <v>126</v>
      </c>
      <c r="B81" s="314" t="s">
        <v>127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36"/>
    </row>
    <row r="82" spans="1:16" ht="15">
      <c r="A82" s="229" t="s">
        <v>128</v>
      </c>
      <c r="B82" s="314" t="s">
        <v>129</v>
      </c>
      <c r="C82" s="256"/>
      <c r="D82" s="256">
        <v>8</v>
      </c>
      <c r="E82" s="256"/>
      <c r="F82" s="256"/>
      <c r="G82" s="256"/>
      <c r="H82" s="256"/>
      <c r="I82" s="256"/>
      <c r="J82" s="256"/>
      <c r="K82" s="256"/>
      <c r="L82" s="256"/>
      <c r="M82" s="256"/>
      <c r="N82" s="256">
        <v>19</v>
      </c>
      <c r="O82" s="256">
        <f>SUM(C82:N82)</f>
        <v>27</v>
      </c>
      <c r="P82" s="236"/>
    </row>
    <row r="83" spans="1:16" ht="15">
      <c r="A83" s="321" t="s">
        <v>312</v>
      </c>
      <c r="B83" s="317" t="s">
        <v>130</v>
      </c>
      <c r="C83" s="256"/>
      <c r="D83" s="256"/>
      <c r="E83" s="256">
        <f>SUM(E76:E82)</f>
        <v>0</v>
      </c>
      <c r="F83" s="256"/>
      <c r="G83" s="256"/>
      <c r="H83" s="256">
        <f>SUM(H76:H82)</f>
        <v>0</v>
      </c>
      <c r="I83" s="256"/>
      <c r="J83" s="256">
        <f>SUM(J76:J82)</f>
        <v>0</v>
      </c>
      <c r="K83" s="256"/>
      <c r="L83" s="256">
        <f>SUM(L76:L82)</f>
        <v>0</v>
      </c>
      <c r="M83" s="256"/>
      <c r="N83" s="256"/>
      <c r="O83" s="256">
        <f>SUM(O76:O82)</f>
        <v>127</v>
      </c>
      <c r="P83" s="236"/>
    </row>
    <row r="84" spans="1:16" ht="15">
      <c r="A84" s="228" t="s">
        <v>131</v>
      </c>
      <c r="B84" s="314" t="s">
        <v>132</v>
      </c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>
        <f>SUM(C84:N84)</f>
        <v>0</v>
      </c>
      <c r="P84" s="236"/>
    </row>
    <row r="85" spans="1:16" ht="15">
      <c r="A85" s="228" t="s">
        <v>133</v>
      </c>
      <c r="B85" s="314" t="s">
        <v>134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36"/>
    </row>
    <row r="86" spans="1:16" ht="15">
      <c r="A86" s="228" t="s">
        <v>135</v>
      </c>
      <c r="B86" s="314" t="s">
        <v>136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36"/>
    </row>
    <row r="87" spans="1:16" ht="15">
      <c r="A87" s="228" t="s">
        <v>137</v>
      </c>
      <c r="B87" s="314" t="s">
        <v>138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>
        <f>SUM(C87:N87)</f>
        <v>0</v>
      </c>
      <c r="P87" s="236"/>
    </row>
    <row r="88" spans="1:16" ht="15">
      <c r="A88" s="286" t="s">
        <v>313</v>
      </c>
      <c r="B88" s="317" t="s">
        <v>139</v>
      </c>
      <c r="C88" s="256">
        <f>SUM(C84:C87)</f>
        <v>0</v>
      </c>
      <c r="D88" s="256"/>
      <c r="E88" s="256">
        <f>SUM(E84:E87)</f>
        <v>0</v>
      </c>
      <c r="F88" s="256"/>
      <c r="G88" s="256">
        <f>SUM(G84:G87)</f>
        <v>0</v>
      </c>
      <c r="H88" s="256"/>
      <c r="I88" s="256"/>
      <c r="J88" s="256"/>
      <c r="K88" s="256">
        <f>SUM(K84:K87)</f>
        <v>0</v>
      </c>
      <c r="L88" s="256"/>
      <c r="M88" s="256">
        <f>SUM(M84:M87)</f>
        <v>0</v>
      </c>
      <c r="N88" s="256"/>
      <c r="O88" s="256">
        <f>SUM(O84:O87)</f>
        <v>0</v>
      </c>
      <c r="P88" s="236"/>
    </row>
    <row r="89" spans="1:16" ht="30">
      <c r="A89" s="228" t="s">
        <v>140</v>
      </c>
      <c r="B89" s="314" t="s">
        <v>141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36"/>
    </row>
    <row r="90" spans="1:16" ht="30">
      <c r="A90" s="228" t="s">
        <v>340</v>
      </c>
      <c r="B90" s="314" t="s">
        <v>142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36"/>
    </row>
    <row r="91" spans="1:16" ht="30">
      <c r="A91" s="228" t="s">
        <v>341</v>
      </c>
      <c r="B91" s="314" t="s">
        <v>143</v>
      </c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36"/>
    </row>
    <row r="92" spans="1:16" ht="15">
      <c r="A92" s="228" t="s">
        <v>342</v>
      </c>
      <c r="B92" s="314" t="s">
        <v>144</v>
      </c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36"/>
    </row>
    <row r="93" spans="1:16" ht="30">
      <c r="A93" s="228" t="s">
        <v>343</v>
      </c>
      <c r="B93" s="314" t="s">
        <v>145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36"/>
    </row>
    <row r="94" spans="1:16" ht="30">
      <c r="A94" s="228" t="s">
        <v>344</v>
      </c>
      <c r="B94" s="314" t="s">
        <v>146</v>
      </c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36"/>
    </row>
    <row r="95" spans="1:16" ht="15">
      <c r="A95" s="228" t="s">
        <v>147</v>
      </c>
      <c r="B95" s="314" t="s">
        <v>148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36"/>
    </row>
    <row r="96" spans="1:16" ht="15">
      <c r="A96" s="228" t="s">
        <v>345</v>
      </c>
      <c r="B96" s="314" t="s">
        <v>149</v>
      </c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36"/>
    </row>
    <row r="97" spans="1:16" ht="15">
      <c r="A97" s="286" t="s">
        <v>314</v>
      </c>
      <c r="B97" s="317" t="s">
        <v>150</v>
      </c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36"/>
    </row>
    <row r="98" spans="1:16" ht="15.75">
      <c r="A98" s="318" t="s">
        <v>871</v>
      </c>
      <c r="B98" s="317"/>
      <c r="C98" s="256">
        <f>SUM(C83,C88)</f>
        <v>0</v>
      </c>
      <c r="D98" s="256"/>
      <c r="E98" s="256">
        <f>SUM(E83,E88)</f>
        <v>0</v>
      </c>
      <c r="F98" s="256"/>
      <c r="G98" s="256">
        <f>SUM(G83,G88)</f>
        <v>0</v>
      </c>
      <c r="H98" s="256">
        <f>SUM(H83,H88)</f>
        <v>0</v>
      </c>
      <c r="I98" s="256"/>
      <c r="J98" s="256">
        <f>SUM(J83,J88)</f>
        <v>0</v>
      </c>
      <c r="K98" s="256">
        <f>SUM(K83,K88)</f>
        <v>0</v>
      </c>
      <c r="L98" s="256">
        <f>SUM(L83,L88)</f>
        <v>0</v>
      </c>
      <c r="M98" s="256">
        <f>SUM(M83,M88)</f>
        <v>0</v>
      </c>
      <c r="N98" s="256"/>
      <c r="O98" s="256">
        <f>SUM(O83,O88)</f>
        <v>127</v>
      </c>
      <c r="P98" s="236"/>
    </row>
    <row r="99" spans="1:16" ht="15.75">
      <c r="A99" s="322" t="s">
        <v>353</v>
      </c>
      <c r="B99" s="323" t="s">
        <v>151</v>
      </c>
      <c r="C99" s="256">
        <f aca="true" t="shared" si="11" ref="C99:O99">SUM(C75,C98)</f>
        <v>3633</v>
      </c>
      <c r="D99" s="256">
        <f t="shared" si="11"/>
        <v>3823</v>
      </c>
      <c r="E99" s="256">
        <f t="shared" si="11"/>
        <v>3991</v>
      </c>
      <c r="F99" s="256">
        <f t="shared" si="11"/>
        <v>3709</v>
      </c>
      <c r="G99" s="256">
        <f t="shared" si="11"/>
        <v>3800</v>
      </c>
      <c r="H99" s="256">
        <f t="shared" si="11"/>
        <v>3643</v>
      </c>
      <c r="I99" s="256">
        <f t="shared" si="11"/>
        <v>3401</v>
      </c>
      <c r="J99" s="256">
        <f t="shared" si="11"/>
        <v>3107</v>
      </c>
      <c r="K99" s="256">
        <f t="shared" si="11"/>
        <v>3772</v>
      </c>
      <c r="L99" s="256">
        <f t="shared" si="11"/>
        <v>3860</v>
      </c>
      <c r="M99" s="256">
        <f t="shared" si="11"/>
        <v>3972</v>
      </c>
      <c r="N99" s="256">
        <f t="shared" si="11"/>
        <v>4638</v>
      </c>
      <c r="O99" s="256">
        <f t="shared" si="11"/>
        <v>45267</v>
      </c>
      <c r="P99" s="236"/>
    </row>
    <row r="100" spans="1:16" ht="15">
      <c r="A100" s="228" t="s">
        <v>346</v>
      </c>
      <c r="B100" s="230" t="s">
        <v>152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36"/>
    </row>
    <row r="101" spans="1:16" ht="15">
      <c r="A101" s="228" t="s">
        <v>153</v>
      </c>
      <c r="B101" s="230" t="s">
        <v>154</v>
      </c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36"/>
    </row>
    <row r="102" spans="1:16" ht="15">
      <c r="A102" s="228" t="s">
        <v>347</v>
      </c>
      <c r="B102" s="230" t="s">
        <v>155</v>
      </c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36"/>
    </row>
    <row r="103" spans="1:16" ht="15">
      <c r="A103" s="245" t="s">
        <v>315</v>
      </c>
      <c r="B103" s="270" t="s">
        <v>156</v>
      </c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36"/>
    </row>
    <row r="104" spans="1:16" ht="15">
      <c r="A104" s="328" t="s">
        <v>348</v>
      </c>
      <c r="B104" s="230" t="s">
        <v>157</v>
      </c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36"/>
    </row>
    <row r="105" spans="1:16" ht="15">
      <c r="A105" s="328" t="s">
        <v>318</v>
      </c>
      <c r="B105" s="230" t="s">
        <v>158</v>
      </c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36"/>
    </row>
    <row r="106" spans="1:16" ht="15">
      <c r="A106" s="228" t="s">
        <v>159</v>
      </c>
      <c r="B106" s="230" t="s">
        <v>160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36"/>
    </row>
    <row r="107" spans="1:16" ht="15">
      <c r="A107" s="228" t="s">
        <v>349</v>
      </c>
      <c r="B107" s="230" t="s">
        <v>161</v>
      </c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36"/>
    </row>
    <row r="108" spans="1:16" ht="15">
      <c r="A108" s="304" t="s">
        <v>316</v>
      </c>
      <c r="B108" s="270" t="s">
        <v>162</v>
      </c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36"/>
    </row>
    <row r="109" spans="1:16" ht="15">
      <c r="A109" s="328" t="s">
        <v>163</v>
      </c>
      <c r="B109" s="230" t="s">
        <v>164</v>
      </c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36"/>
    </row>
    <row r="110" spans="1:16" ht="15">
      <c r="A110" s="328" t="s">
        <v>165</v>
      </c>
      <c r="B110" s="230" t="s">
        <v>166</v>
      </c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36"/>
    </row>
    <row r="111" spans="1:16" ht="15">
      <c r="A111" s="304" t="s">
        <v>167</v>
      </c>
      <c r="B111" s="270" t="s">
        <v>168</v>
      </c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36"/>
    </row>
    <row r="112" spans="1:16" ht="15">
      <c r="A112" s="328" t="s">
        <v>169</v>
      </c>
      <c r="B112" s="230" t="s">
        <v>170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36"/>
    </row>
    <row r="113" spans="1:16" ht="15">
      <c r="A113" s="328" t="s">
        <v>171</v>
      </c>
      <c r="B113" s="230" t="s">
        <v>172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36"/>
    </row>
    <row r="114" spans="1:16" ht="15">
      <c r="A114" s="328" t="s">
        <v>173</v>
      </c>
      <c r="B114" s="230" t="s">
        <v>174</v>
      </c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>
        <f>SUM(C114:N114)</f>
        <v>0</v>
      </c>
      <c r="P114" s="236"/>
    </row>
    <row r="115" spans="1:16" ht="15">
      <c r="A115" s="331" t="s">
        <v>317</v>
      </c>
      <c r="B115" s="275" t="s">
        <v>175</v>
      </c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36"/>
    </row>
    <row r="116" spans="1:16" ht="15">
      <c r="A116" s="328" t="s">
        <v>176</v>
      </c>
      <c r="B116" s="230" t="s">
        <v>177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36"/>
    </row>
    <row r="117" spans="1:16" ht="15">
      <c r="A117" s="228" t="s">
        <v>178</v>
      </c>
      <c r="B117" s="230" t="s">
        <v>179</v>
      </c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36"/>
    </row>
    <row r="118" spans="1:16" ht="15">
      <c r="A118" s="328" t="s">
        <v>350</v>
      </c>
      <c r="B118" s="230" t="s">
        <v>180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36"/>
    </row>
    <row r="119" spans="1:16" ht="15">
      <c r="A119" s="328" t="s">
        <v>319</v>
      </c>
      <c r="B119" s="230" t="s">
        <v>181</v>
      </c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36"/>
    </row>
    <row r="120" spans="1:16" ht="15">
      <c r="A120" s="331" t="s">
        <v>320</v>
      </c>
      <c r="B120" s="275" t="s">
        <v>182</v>
      </c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36"/>
    </row>
    <row r="121" spans="1:16" ht="15">
      <c r="A121" s="228" t="s">
        <v>183</v>
      </c>
      <c r="B121" s="230" t="s">
        <v>184</v>
      </c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36"/>
    </row>
    <row r="122" spans="1:16" ht="15.75">
      <c r="A122" s="334" t="s">
        <v>354</v>
      </c>
      <c r="B122" s="335" t="s">
        <v>185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36"/>
    </row>
    <row r="123" spans="1:16" ht="15.75">
      <c r="A123" s="289" t="s">
        <v>390</v>
      </c>
      <c r="B123" s="290"/>
      <c r="C123" s="256">
        <f aca="true" t="shared" si="12" ref="C123:O123">SUM(C99,C122)</f>
        <v>3633</v>
      </c>
      <c r="D123" s="256">
        <f t="shared" si="12"/>
        <v>3823</v>
      </c>
      <c r="E123" s="256">
        <f t="shared" si="12"/>
        <v>3991</v>
      </c>
      <c r="F123" s="256">
        <f t="shared" si="12"/>
        <v>3709</v>
      </c>
      <c r="G123" s="256">
        <f t="shared" si="12"/>
        <v>3800</v>
      </c>
      <c r="H123" s="256">
        <f t="shared" si="12"/>
        <v>3643</v>
      </c>
      <c r="I123" s="256">
        <f t="shared" si="12"/>
        <v>3401</v>
      </c>
      <c r="J123" s="256">
        <f t="shared" si="12"/>
        <v>3107</v>
      </c>
      <c r="K123" s="256">
        <f t="shared" si="12"/>
        <v>3772</v>
      </c>
      <c r="L123" s="256">
        <f t="shared" si="12"/>
        <v>3860</v>
      </c>
      <c r="M123" s="256">
        <f t="shared" si="12"/>
        <v>3972</v>
      </c>
      <c r="N123" s="256">
        <f t="shared" si="12"/>
        <v>4638</v>
      </c>
      <c r="O123" s="256">
        <f t="shared" si="12"/>
        <v>45267</v>
      </c>
      <c r="P123" s="236"/>
    </row>
    <row r="124" spans="1:16" ht="25.5">
      <c r="A124" s="224" t="s">
        <v>14</v>
      </c>
      <c r="B124" s="225" t="s">
        <v>895</v>
      </c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36"/>
    </row>
    <row r="125" spans="1:16" ht="15">
      <c r="A125" s="313" t="s">
        <v>186</v>
      </c>
      <c r="B125" s="229" t="s">
        <v>187</v>
      </c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36"/>
    </row>
    <row r="126" spans="1:16" ht="15">
      <c r="A126" s="230" t="s">
        <v>188</v>
      </c>
      <c r="B126" s="229" t="s">
        <v>189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>
        <f>SUM(C126:N126)</f>
        <v>0</v>
      </c>
      <c r="P126" s="236"/>
    </row>
    <row r="127" spans="1:16" ht="15">
      <c r="A127" s="230" t="s">
        <v>190</v>
      </c>
      <c r="B127" s="229" t="s">
        <v>191</v>
      </c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>
        <f>SUM(C127:N127)</f>
        <v>0</v>
      </c>
      <c r="P127" s="236"/>
    </row>
    <row r="128" spans="1:16" ht="15">
      <c r="A128" s="230" t="s">
        <v>192</v>
      </c>
      <c r="B128" s="229" t="s">
        <v>193</v>
      </c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>
        <f>SUM(C128:N128)</f>
        <v>0</v>
      </c>
      <c r="P128" s="236"/>
    </row>
    <row r="129" spans="1:16" ht="15">
      <c r="A129" s="230" t="s">
        <v>194</v>
      </c>
      <c r="B129" s="229" t="s">
        <v>195</v>
      </c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36"/>
    </row>
    <row r="130" spans="1:16" ht="15">
      <c r="A130" s="230" t="s">
        <v>196</v>
      </c>
      <c r="B130" s="229" t="s">
        <v>197</v>
      </c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36"/>
    </row>
    <row r="131" spans="1:16" ht="15">
      <c r="A131" s="270" t="s">
        <v>392</v>
      </c>
      <c r="B131" s="234" t="s">
        <v>198</v>
      </c>
      <c r="C131" s="256">
        <f aca="true" t="shared" si="13" ref="C131:I131">SUM(C125:C130)</f>
        <v>0</v>
      </c>
      <c r="D131" s="256">
        <f t="shared" si="13"/>
        <v>0</v>
      </c>
      <c r="E131" s="256">
        <f t="shared" si="13"/>
        <v>0</v>
      </c>
      <c r="F131" s="256">
        <f t="shared" si="13"/>
        <v>0</v>
      </c>
      <c r="G131" s="256">
        <f t="shared" si="13"/>
        <v>0</v>
      </c>
      <c r="H131" s="256">
        <f t="shared" si="13"/>
        <v>0</v>
      </c>
      <c r="I131" s="256">
        <f t="shared" si="13"/>
        <v>0</v>
      </c>
      <c r="J131" s="256">
        <f>SUM(I125:I130)</f>
        <v>0</v>
      </c>
      <c r="K131" s="256">
        <f>SUM(K125:K130)</f>
        <v>0</v>
      </c>
      <c r="L131" s="256">
        <f>SUM(L125:L130)</f>
        <v>0</v>
      </c>
      <c r="M131" s="256">
        <f>SUM(M125:M130)</f>
        <v>0</v>
      </c>
      <c r="N131" s="256">
        <f>SUM(N125:N130)</f>
        <v>0</v>
      </c>
      <c r="O131" s="256">
        <f>SUM(O125:O130)</f>
        <v>0</v>
      </c>
      <c r="P131" s="236"/>
    </row>
    <row r="132" spans="1:16" ht="15">
      <c r="A132" s="230" t="s">
        <v>199</v>
      </c>
      <c r="B132" s="229" t="s">
        <v>200</v>
      </c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36"/>
    </row>
    <row r="133" spans="1:16" ht="30">
      <c r="A133" s="230" t="s">
        <v>201</v>
      </c>
      <c r="B133" s="229" t="s">
        <v>202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36"/>
    </row>
    <row r="134" spans="1:16" ht="30">
      <c r="A134" s="230" t="s">
        <v>355</v>
      </c>
      <c r="B134" s="229" t="s">
        <v>203</v>
      </c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36"/>
    </row>
    <row r="135" spans="1:16" ht="30">
      <c r="A135" s="230" t="s">
        <v>356</v>
      </c>
      <c r="B135" s="229" t="s">
        <v>204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36"/>
    </row>
    <row r="136" spans="1:16" ht="15">
      <c r="A136" s="230" t="s">
        <v>357</v>
      </c>
      <c r="B136" s="229" t="s">
        <v>205</v>
      </c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36"/>
    </row>
    <row r="137" spans="1:16" ht="15">
      <c r="A137" s="275" t="s">
        <v>393</v>
      </c>
      <c r="B137" s="321" t="s">
        <v>206</v>
      </c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36"/>
    </row>
    <row r="138" spans="1:16" ht="15">
      <c r="A138" s="230" t="s">
        <v>361</v>
      </c>
      <c r="B138" s="229" t="s">
        <v>215</v>
      </c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36"/>
    </row>
    <row r="139" spans="1:16" ht="15">
      <c r="A139" s="230" t="s">
        <v>362</v>
      </c>
      <c r="B139" s="229" t="s">
        <v>216</v>
      </c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36"/>
    </row>
    <row r="140" spans="1:16" ht="15">
      <c r="A140" s="270" t="s">
        <v>395</v>
      </c>
      <c r="B140" s="234" t="s">
        <v>217</v>
      </c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36"/>
    </row>
    <row r="141" spans="1:16" ht="15">
      <c r="A141" s="230" t="s">
        <v>363</v>
      </c>
      <c r="B141" s="229" t="s">
        <v>218</v>
      </c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36"/>
    </row>
    <row r="142" spans="1:16" ht="15">
      <c r="A142" s="230" t="s">
        <v>364</v>
      </c>
      <c r="B142" s="229" t="s">
        <v>219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36"/>
    </row>
    <row r="143" spans="1:16" ht="15">
      <c r="A143" s="230" t="s">
        <v>365</v>
      </c>
      <c r="B143" s="229" t="s">
        <v>220</v>
      </c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36"/>
    </row>
    <row r="144" spans="1:16" ht="15">
      <c r="A144" s="230" t="s">
        <v>366</v>
      </c>
      <c r="B144" s="229" t="s">
        <v>221</v>
      </c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>
        <f>SUM(C144:N144)</f>
        <v>0</v>
      </c>
      <c r="P144" s="236"/>
    </row>
    <row r="145" spans="1:16" ht="15">
      <c r="A145" s="230" t="s">
        <v>367</v>
      </c>
      <c r="B145" s="229" t="s">
        <v>222</v>
      </c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36"/>
    </row>
    <row r="146" spans="1:16" ht="15">
      <c r="A146" s="230" t="s">
        <v>223</v>
      </c>
      <c r="B146" s="229" t="s">
        <v>224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36"/>
    </row>
    <row r="147" spans="1:16" ht="15">
      <c r="A147" s="230" t="s">
        <v>368</v>
      </c>
      <c r="B147" s="229" t="s">
        <v>225</v>
      </c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>
        <f>SUM(C147:N147)</f>
        <v>0</v>
      </c>
      <c r="P147" s="236"/>
    </row>
    <row r="148" spans="1:16" ht="15">
      <c r="A148" s="230" t="s">
        <v>369</v>
      </c>
      <c r="B148" s="229" t="s">
        <v>226</v>
      </c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36"/>
    </row>
    <row r="149" spans="1:16" ht="15">
      <c r="A149" s="270" t="s">
        <v>396</v>
      </c>
      <c r="B149" s="234" t="s">
        <v>227</v>
      </c>
      <c r="C149" s="256">
        <f aca="true" t="shared" si="14" ref="C149:O149">SUM(C144:C148)</f>
        <v>0</v>
      </c>
      <c r="D149" s="256">
        <f t="shared" si="14"/>
        <v>0</v>
      </c>
      <c r="E149" s="256">
        <f t="shared" si="14"/>
        <v>0</v>
      </c>
      <c r="F149" s="256">
        <f t="shared" si="14"/>
        <v>0</v>
      </c>
      <c r="G149" s="256">
        <f t="shared" si="14"/>
        <v>0</v>
      </c>
      <c r="H149" s="256">
        <f t="shared" si="14"/>
        <v>0</v>
      </c>
      <c r="I149" s="256">
        <f t="shared" si="14"/>
        <v>0</v>
      </c>
      <c r="J149" s="256">
        <f t="shared" si="14"/>
        <v>0</v>
      </c>
      <c r="K149" s="256">
        <f t="shared" si="14"/>
        <v>0</v>
      </c>
      <c r="L149" s="256">
        <f t="shared" si="14"/>
        <v>0</v>
      </c>
      <c r="M149" s="256">
        <f t="shared" si="14"/>
        <v>0</v>
      </c>
      <c r="N149" s="256">
        <f t="shared" si="14"/>
        <v>0</v>
      </c>
      <c r="O149" s="256">
        <f t="shared" si="14"/>
        <v>0</v>
      </c>
      <c r="P149" s="236"/>
    </row>
    <row r="150" spans="1:16" ht="15">
      <c r="A150" s="230" t="s">
        <v>370</v>
      </c>
      <c r="B150" s="229" t="s">
        <v>228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>
        <f>SUM(C150:N150)</f>
        <v>0</v>
      </c>
      <c r="P150" s="236"/>
    </row>
    <row r="151" spans="1:16" ht="15">
      <c r="A151" s="275" t="s">
        <v>397</v>
      </c>
      <c r="B151" s="321" t="s">
        <v>229</v>
      </c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36"/>
    </row>
    <row r="152" spans="1:16" ht="15">
      <c r="A152" s="228" t="s">
        <v>230</v>
      </c>
      <c r="B152" s="229" t="s">
        <v>231</v>
      </c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>
        <f>SUM(C152:N152)</f>
        <v>0</v>
      </c>
      <c r="P152" s="236"/>
    </row>
    <row r="153" spans="1:16" ht="15">
      <c r="A153" s="228" t="s">
        <v>371</v>
      </c>
      <c r="B153" s="229" t="s">
        <v>232</v>
      </c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36"/>
    </row>
    <row r="154" spans="1:16" ht="15">
      <c r="A154" s="228" t="s">
        <v>372</v>
      </c>
      <c r="B154" s="229" t="s">
        <v>233</v>
      </c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36"/>
    </row>
    <row r="155" spans="1:16" ht="15">
      <c r="A155" s="228" t="s">
        <v>373</v>
      </c>
      <c r="B155" s="229" t="s">
        <v>234</v>
      </c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36"/>
    </row>
    <row r="156" spans="1:16" ht="15">
      <c r="A156" s="228" t="s">
        <v>235</v>
      </c>
      <c r="B156" s="229" t="s">
        <v>236</v>
      </c>
      <c r="C156" s="256">
        <v>135</v>
      </c>
      <c r="D156" s="256">
        <v>135</v>
      </c>
      <c r="E156" s="256">
        <v>135</v>
      </c>
      <c r="F156" s="256">
        <v>140</v>
      </c>
      <c r="G156" s="256">
        <v>140</v>
      </c>
      <c r="H156" s="256">
        <v>140</v>
      </c>
      <c r="I156" s="256"/>
      <c r="J156" s="256"/>
      <c r="K156" s="256">
        <v>142</v>
      </c>
      <c r="L156" s="256">
        <v>142</v>
      </c>
      <c r="M156" s="256">
        <v>142</v>
      </c>
      <c r="N156" s="256">
        <v>141</v>
      </c>
      <c r="O156" s="256">
        <f>SUM(C156:N156)</f>
        <v>1392</v>
      </c>
      <c r="P156" s="236"/>
    </row>
    <row r="157" spans="1:16" ht="15">
      <c r="A157" s="228" t="s">
        <v>237</v>
      </c>
      <c r="B157" s="229" t="s">
        <v>238</v>
      </c>
      <c r="C157" s="256">
        <v>36</v>
      </c>
      <c r="D157" s="256">
        <v>36</v>
      </c>
      <c r="E157" s="256">
        <v>36</v>
      </c>
      <c r="F157" s="256">
        <v>38</v>
      </c>
      <c r="G157" s="256">
        <v>38</v>
      </c>
      <c r="H157" s="256">
        <v>38</v>
      </c>
      <c r="I157" s="256"/>
      <c r="J157" s="256"/>
      <c r="K157" s="256">
        <v>39</v>
      </c>
      <c r="L157" s="256">
        <v>39</v>
      </c>
      <c r="M157" s="256">
        <v>39</v>
      </c>
      <c r="N157" s="256">
        <v>37</v>
      </c>
      <c r="O157" s="256">
        <f>SUM(C157:N157)</f>
        <v>376</v>
      </c>
      <c r="P157" s="236"/>
    </row>
    <row r="158" spans="1:16" ht="15">
      <c r="A158" s="228" t="s">
        <v>239</v>
      </c>
      <c r="B158" s="229" t="s">
        <v>240</v>
      </c>
      <c r="C158" s="256"/>
      <c r="D158" s="256"/>
      <c r="E158" s="256">
        <v>231</v>
      </c>
      <c r="F158" s="256"/>
      <c r="G158" s="256"/>
      <c r="H158" s="256"/>
      <c r="I158" s="256"/>
      <c r="J158" s="256"/>
      <c r="K158" s="256"/>
      <c r="L158" s="256"/>
      <c r="M158" s="256"/>
      <c r="N158" s="256"/>
      <c r="O158" s="256">
        <f>SUM(C158:N158)</f>
        <v>231</v>
      </c>
      <c r="P158" s="236"/>
    </row>
    <row r="159" spans="1:16" ht="15">
      <c r="A159" s="228" t="s">
        <v>374</v>
      </c>
      <c r="B159" s="229" t="s">
        <v>241</v>
      </c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>
        <f>SUM(C159:N159)</f>
        <v>0</v>
      </c>
      <c r="P159" s="236"/>
    </row>
    <row r="160" spans="1:16" ht="15">
      <c r="A160" s="228" t="s">
        <v>375</v>
      </c>
      <c r="B160" s="229" t="s">
        <v>242</v>
      </c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36"/>
    </row>
    <row r="161" spans="1:16" ht="15">
      <c r="A161" s="228" t="s">
        <v>376</v>
      </c>
      <c r="B161" s="229" t="s">
        <v>243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36"/>
    </row>
    <row r="162" spans="1:16" ht="15">
      <c r="A162" s="286" t="s">
        <v>398</v>
      </c>
      <c r="B162" s="321" t="s">
        <v>244</v>
      </c>
      <c r="C162" s="256">
        <f aca="true" t="shared" si="15" ref="C162:O162">SUM(C152:C161)</f>
        <v>171</v>
      </c>
      <c r="D162" s="256">
        <f t="shared" si="15"/>
        <v>171</v>
      </c>
      <c r="E162" s="256">
        <f t="shared" si="15"/>
        <v>402</v>
      </c>
      <c r="F162" s="256">
        <f t="shared" si="15"/>
        <v>178</v>
      </c>
      <c r="G162" s="256">
        <f t="shared" si="15"/>
        <v>178</v>
      </c>
      <c r="H162" s="256">
        <f t="shared" si="15"/>
        <v>178</v>
      </c>
      <c r="I162" s="256">
        <f t="shared" si="15"/>
        <v>0</v>
      </c>
      <c r="J162" s="256">
        <f t="shared" si="15"/>
        <v>0</v>
      </c>
      <c r="K162" s="256">
        <f t="shared" si="15"/>
        <v>181</v>
      </c>
      <c r="L162" s="256">
        <f t="shared" si="15"/>
        <v>181</v>
      </c>
      <c r="M162" s="256">
        <f t="shared" si="15"/>
        <v>181</v>
      </c>
      <c r="N162" s="256">
        <f t="shared" si="15"/>
        <v>178</v>
      </c>
      <c r="O162" s="256">
        <f t="shared" si="15"/>
        <v>1999</v>
      </c>
      <c r="P162" s="236"/>
    </row>
    <row r="163" spans="1:16" ht="30">
      <c r="A163" s="228" t="s">
        <v>253</v>
      </c>
      <c r="B163" s="229" t="s">
        <v>254</v>
      </c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36"/>
    </row>
    <row r="164" spans="1:16" ht="30">
      <c r="A164" s="230" t="s">
        <v>380</v>
      </c>
      <c r="B164" s="229" t="s">
        <v>255</v>
      </c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36"/>
    </row>
    <row r="165" spans="1:16" ht="15">
      <c r="A165" s="228" t="s">
        <v>381</v>
      </c>
      <c r="B165" s="229" t="s">
        <v>256</v>
      </c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36"/>
    </row>
    <row r="166" spans="1:16" ht="15">
      <c r="A166" s="275" t="s">
        <v>400</v>
      </c>
      <c r="B166" s="321" t="s">
        <v>257</v>
      </c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36"/>
    </row>
    <row r="167" spans="1:16" ht="15.75">
      <c r="A167" s="318" t="s">
        <v>872</v>
      </c>
      <c r="B167" s="336"/>
      <c r="C167" s="256">
        <f>SUM(C137,C151,C162,C166)</f>
        <v>171</v>
      </c>
      <c r="D167" s="256">
        <f>SUM(D137,D151,D162)</f>
        <v>171</v>
      </c>
      <c r="E167" s="256">
        <f aca="true" t="shared" si="16" ref="E167:O167">SUM(E137,E151,E162,E166)</f>
        <v>402</v>
      </c>
      <c r="F167" s="256">
        <f t="shared" si="16"/>
        <v>178</v>
      </c>
      <c r="G167" s="256">
        <f t="shared" si="16"/>
        <v>178</v>
      </c>
      <c r="H167" s="256">
        <f t="shared" si="16"/>
        <v>178</v>
      </c>
      <c r="I167" s="256">
        <f t="shared" si="16"/>
        <v>0</v>
      </c>
      <c r="J167" s="256">
        <f t="shared" si="16"/>
        <v>0</v>
      </c>
      <c r="K167" s="256">
        <f t="shared" si="16"/>
        <v>181</v>
      </c>
      <c r="L167" s="256">
        <f t="shared" si="16"/>
        <v>181</v>
      </c>
      <c r="M167" s="256">
        <f t="shared" si="16"/>
        <v>181</v>
      </c>
      <c r="N167" s="256">
        <f t="shared" si="16"/>
        <v>178</v>
      </c>
      <c r="O167" s="256">
        <f t="shared" si="16"/>
        <v>1999</v>
      </c>
      <c r="P167" s="236"/>
    </row>
    <row r="168" spans="1:16" ht="15">
      <c r="A168" s="230" t="s">
        <v>207</v>
      </c>
      <c r="B168" s="229" t="s">
        <v>208</v>
      </c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36"/>
    </row>
    <row r="169" spans="1:16" ht="30">
      <c r="A169" s="230" t="s">
        <v>209</v>
      </c>
      <c r="B169" s="229" t="s">
        <v>210</v>
      </c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36"/>
    </row>
    <row r="170" spans="1:16" ht="30">
      <c r="A170" s="230" t="s">
        <v>358</v>
      </c>
      <c r="B170" s="229" t="s">
        <v>211</v>
      </c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36"/>
    </row>
    <row r="171" spans="1:16" ht="30">
      <c r="A171" s="230" t="s">
        <v>359</v>
      </c>
      <c r="B171" s="229" t="s">
        <v>212</v>
      </c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36"/>
    </row>
    <row r="172" spans="1:16" ht="15">
      <c r="A172" s="230" t="s">
        <v>360</v>
      </c>
      <c r="B172" s="229" t="s">
        <v>213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36"/>
    </row>
    <row r="173" spans="1:16" ht="15">
      <c r="A173" s="275" t="s">
        <v>394</v>
      </c>
      <c r="B173" s="321" t="s">
        <v>214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36"/>
    </row>
    <row r="174" spans="1:16" ht="15">
      <c r="A174" s="228" t="s">
        <v>377</v>
      </c>
      <c r="B174" s="229" t="s">
        <v>245</v>
      </c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36"/>
    </row>
    <row r="175" spans="1:16" ht="15">
      <c r="A175" s="228" t="s">
        <v>378</v>
      </c>
      <c r="B175" s="229" t="s">
        <v>246</v>
      </c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>
        <f>SUM(C175:N175)</f>
        <v>0</v>
      </c>
      <c r="P175" s="236"/>
    </row>
    <row r="176" spans="1:16" ht="15">
      <c r="A176" s="228" t="s">
        <v>247</v>
      </c>
      <c r="B176" s="229" t="s">
        <v>248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36"/>
    </row>
    <row r="177" spans="1:16" ht="15">
      <c r="A177" s="228" t="s">
        <v>379</v>
      </c>
      <c r="B177" s="229" t="s">
        <v>249</v>
      </c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36"/>
    </row>
    <row r="178" spans="1:16" ht="15">
      <c r="A178" s="228" t="s">
        <v>250</v>
      </c>
      <c r="B178" s="229" t="s">
        <v>251</v>
      </c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36"/>
    </row>
    <row r="179" spans="1:16" ht="15">
      <c r="A179" s="275" t="s">
        <v>399</v>
      </c>
      <c r="B179" s="321" t="s">
        <v>252</v>
      </c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36"/>
    </row>
    <row r="180" spans="1:16" ht="30">
      <c r="A180" s="228" t="s">
        <v>258</v>
      </c>
      <c r="B180" s="229" t="s">
        <v>259</v>
      </c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36"/>
    </row>
    <row r="181" spans="1:16" ht="30">
      <c r="A181" s="230" t="s">
        <v>382</v>
      </c>
      <c r="B181" s="229" t="s">
        <v>260</v>
      </c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36"/>
    </row>
    <row r="182" spans="1:16" ht="15">
      <c r="A182" s="228" t="s">
        <v>383</v>
      </c>
      <c r="B182" s="229" t="s">
        <v>261</v>
      </c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>
        <f>SUM(C182:N182)</f>
        <v>0</v>
      </c>
      <c r="P182" s="236"/>
    </row>
    <row r="183" spans="1:16" ht="15">
      <c r="A183" s="275" t="s">
        <v>402</v>
      </c>
      <c r="B183" s="321" t="s">
        <v>262</v>
      </c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36"/>
    </row>
    <row r="184" spans="1:16" ht="15.75">
      <c r="A184" s="318" t="s">
        <v>873</v>
      </c>
      <c r="B184" s="33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36"/>
    </row>
    <row r="185" spans="1:16" ht="15.75">
      <c r="A185" s="337" t="s">
        <v>401</v>
      </c>
      <c r="B185" s="322" t="s">
        <v>263</v>
      </c>
      <c r="C185" s="256">
        <f aca="true" t="shared" si="17" ref="C185:K185">SUM(C167,C184)</f>
        <v>171</v>
      </c>
      <c r="D185" s="256">
        <f t="shared" si="17"/>
        <v>171</v>
      </c>
      <c r="E185" s="256">
        <f t="shared" si="17"/>
        <v>402</v>
      </c>
      <c r="F185" s="256">
        <f t="shared" si="17"/>
        <v>178</v>
      </c>
      <c r="G185" s="256">
        <f t="shared" si="17"/>
        <v>178</v>
      </c>
      <c r="H185" s="256">
        <f t="shared" si="17"/>
        <v>178</v>
      </c>
      <c r="I185" s="256">
        <f t="shared" si="17"/>
        <v>0</v>
      </c>
      <c r="J185" s="256">
        <f t="shared" si="17"/>
        <v>0</v>
      </c>
      <c r="K185" s="256">
        <f t="shared" si="17"/>
        <v>181</v>
      </c>
      <c r="L185" s="256">
        <f>SUM(L167:L168,L184)</f>
        <v>181</v>
      </c>
      <c r="M185" s="256">
        <f>SUM(M167,M184)</f>
        <v>181</v>
      </c>
      <c r="N185" s="256">
        <f>SUM(N167,N184)</f>
        <v>178</v>
      </c>
      <c r="O185" s="256">
        <f>SUM(O167,O184)</f>
        <v>1999</v>
      </c>
      <c r="P185" s="236"/>
    </row>
    <row r="186" spans="1:16" ht="15.75">
      <c r="A186" s="338" t="s">
        <v>874</v>
      </c>
      <c r="B186" s="339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36"/>
    </row>
    <row r="187" spans="1:16" ht="15.75">
      <c r="A187" s="338" t="s">
        <v>875</v>
      </c>
      <c r="B187" s="339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36"/>
    </row>
    <row r="188" spans="1:16" ht="15">
      <c r="A188" s="328" t="s">
        <v>384</v>
      </c>
      <c r="B188" s="230" t="s">
        <v>264</v>
      </c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36"/>
    </row>
    <row r="189" spans="1:16" ht="15">
      <c r="A189" s="228" t="s">
        <v>265</v>
      </c>
      <c r="B189" s="230" t="s">
        <v>266</v>
      </c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36"/>
    </row>
    <row r="190" spans="1:16" ht="15">
      <c r="A190" s="328" t="s">
        <v>385</v>
      </c>
      <c r="B190" s="230" t="s">
        <v>267</v>
      </c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36"/>
    </row>
    <row r="191" spans="1:16" ht="15">
      <c r="A191" s="245" t="s">
        <v>403</v>
      </c>
      <c r="B191" s="270" t="s">
        <v>268</v>
      </c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36"/>
    </row>
    <row r="192" spans="1:16" ht="15">
      <c r="A192" s="228" t="s">
        <v>386</v>
      </c>
      <c r="B192" s="230" t="s">
        <v>269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36"/>
    </row>
    <row r="193" spans="1:16" ht="15">
      <c r="A193" s="328" t="s">
        <v>270</v>
      </c>
      <c r="B193" s="230" t="s">
        <v>271</v>
      </c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36"/>
    </row>
    <row r="194" spans="1:16" ht="15">
      <c r="A194" s="228" t="s">
        <v>387</v>
      </c>
      <c r="B194" s="230" t="s">
        <v>272</v>
      </c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36"/>
    </row>
    <row r="195" spans="1:16" ht="15">
      <c r="A195" s="328" t="s">
        <v>273</v>
      </c>
      <c r="B195" s="230" t="s">
        <v>274</v>
      </c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36"/>
    </row>
    <row r="196" spans="1:16" ht="15">
      <c r="A196" s="304" t="s">
        <v>404</v>
      </c>
      <c r="B196" s="270" t="s">
        <v>275</v>
      </c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36"/>
    </row>
    <row r="197" spans="1:16" ht="15">
      <c r="A197" s="230" t="s">
        <v>442</v>
      </c>
      <c r="B197" s="230" t="s">
        <v>276</v>
      </c>
      <c r="C197" s="256">
        <v>593</v>
      </c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>
        <v>593</v>
      </c>
      <c r="P197" s="236"/>
    </row>
    <row r="198" spans="1:16" ht="15">
      <c r="A198" s="230" t="s">
        <v>443</v>
      </c>
      <c r="B198" s="230" t="s">
        <v>276</v>
      </c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36"/>
    </row>
    <row r="199" spans="1:16" ht="15">
      <c r="A199" s="230" t="s">
        <v>440</v>
      </c>
      <c r="B199" s="230" t="s">
        <v>277</v>
      </c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36"/>
    </row>
    <row r="200" spans="1:16" ht="15">
      <c r="A200" s="230" t="s">
        <v>441</v>
      </c>
      <c r="B200" s="230" t="s">
        <v>277</v>
      </c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36"/>
    </row>
    <row r="201" spans="1:16" ht="15">
      <c r="A201" s="270" t="s">
        <v>405</v>
      </c>
      <c r="B201" s="270" t="s">
        <v>278</v>
      </c>
      <c r="C201" s="256">
        <v>593</v>
      </c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>
        <v>593</v>
      </c>
      <c r="P201" s="236"/>
    </row>
    <row r="202" spans="1:16" ht="15">
      <c r="A202" s="328" t="s">
        <v>279</v>
      </c>
      <c r="B202" s="230" t="s">
        <v>280</v>
      </c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36"/>
    </row>
    <row r="203" spans="1:16" ht="15">
      <c r="A203" s="328" t="s">
        <v>281</v>
      </c>
      <c r="B203" s="230" t="s">
        <v>282</v>
      </c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36"/>
    </row>
    <row r="204" spans="1:16" ht="15">
      <c r="A204" s="328" t="s">
        <v>283</v>
      </c>
      <c r="B204" s="230" t="s">
        <v>284</v>
      </c>
      <c r="C204" s="256">
        <v>3658</v>
      </c>
      <c r="D204" s="256">
        <v>3658</v>
      </c>
      <c r="E204" s="256">
        <v>3658</v>
      </c>
      <c r="F204" s="256">
        <v>3658</v>
      </c>
      <c r="G204" s="256">
        <v>3658</v>
      </c>
      <c r="H204" s="256">
        <v>3658</v>
      </c>
      <c r="I204" s="256">
        <v>3658</v>
      </c>
      <c r="J204" s="256">
        <v>3658</v>
      </c>
      <c r="K204" s="256">
        <v>3658</v>
      </c>
      <c r="L204" s="256">
        <v>3658</v>
      </c>
      <c r="M204" s="256">
        <v>3658</v>
      </c>
      <c r="N204" s="256">
        <v>3662</v>
      </c>
      <c r="O204" s="256">
        <f>SUM(C204:N204)</f>
        <v>43900</v>
      </c>
      <c r="P204" s="236"/>
    </row>
    <row r="205" spans="1:16" ht="15">
      <c r="A205" s="328" t="s">
        <v>285</v>
      </c>
      <c r="B205" s="230" t="s">
        <v>286</v>
      </c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36"/>
    </row>
    <row r="206" spans="1:16" ht="15">
      <c r="A206" s="228" t="s">
        <v>388</v>
      </c>
      <c r="B206" s="230" t="s">
        <v>287</v>
      </c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36"/>
    </row>
    <row r="207" spans="1:16" ht="15">
      <c r="A207" s="245" t="s">
        <v>406</v>
      </c>
      <c r="B207" s="270" t="s">
        <v>288</v>
      </c>
      <c r="C207" s="256">
        <v>3658</v>
      </c>
      <c r="D207" s="256">
        <v>3530</v>
      </c>
      <c r="E207" s="256">
        <v>3530</v>
      </c>
      <c r="F207" s="256">
        <v>3530</v>
      </c>
      <c r="G207" s="256">
        <v>3530</v>
      </c>
      <c r="H207" s="256">
        <v>3530</v>
      </c>
      <c r="I207" s="256">
        <v>3530</v>
      </c>
      <c r="J207" s="256">
        <v>3530</v>
      </c>
      <c r="K207" s="256">
        <v>3530</v>
      </c>
      <c r="L207" s="256">
        <v>3530</v>
      </c>
      <c r="M207" s="256">
        <v>3530</v>
      </c>
      <c r="N207" s="256">
        <v>3552</v>
      </c>
      <c r="O207" s="256">
        <v>43900</v>
      </c>
      <c r="P207" s="236"/>
    </row>
    <row r="208" spans="1:16" ht="15">
      <c r="A208" s="228" t="s">
        <v>289</v>
      </c>
      <c r="B208" s="230" t="s">
        <v>290</v>
      </c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36"/>
    </row>
    <row r="209" spans="1:16" ht="15">
      <c r="A209" s="228" t="s">
        <v>291</v>
      </c>
      <c r="B209" s="230" t="s">
        <v>292</v>
      </c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36"/>
    </row>
    <row r="210" spans="1:16" ht="15">
      <c r="A210" s="328" t="s">
        <v>293</v>
      </c>
      <c r="B210" s="230" t="s">
        <v>294</v>
      </c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36"/>
    </row>
    <row r="211" spans="1:16" ht="15">
      <c r="A211" s="328" t="s">
        <v>389</v>
      </c>
      <c r="B211" s="230" t="s">
        <v>295</v>
      </c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36"/>
    </row>
    <row r="212" spans="1:16" ht="15">
      <c r="A212" s="304" t="s">
        <v>407</v>
      </c>
      <c r="B212" s="270" t="s">
        <v>296</v>
      </c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36"/>
    </row>
    <row r="213" spans="1:16" ht="15">
      <c r="A213" s="245" t="s">
        <v>297</v>
      </c>
      <c r="B213" s="270" t="s">
        <v>298</v>
      </c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36"/>
    </row>
    <row r="214" spans="1:16" ht="15.75">
      <c r="A214" s="334" t="s">
        <v>408</v>
      </c>
      <c r="B214" s="335" t="s">
        <v>299</v>
      </c>
      <c r="C214" s="256">
        <v>4498</v>
      </c>
      <c r="D214" s="256">
        <v>3530</v>
      </c>
      <c r="E214" s="256">
        <v>3530</v>
      </c>
      <c r="F214" s="256">
        <v>3530</v>
      </c>
      <c r="G214" s="256">
        <v>3530</v>
      </c>
      <c r="H214" s="256">
        <v>3530</v>
      </c>
      <c r="I214" s="256">
        <v>3530</v>
      </c>
      <c r="J214" s="256">
        <v>3530</v>
      </c>
      <c r="K214" s="256">
        <v>3530</v>
      </c>
      <c r="L214" s="256">
        <v>3530</v>
      </c>
      <c r="M214" s="256">
        <v>3530</v>
      </c>
      <c r="N214" s="256">
        <v>3552</v>
      </c>
      <c r="O214" s="256">
        <f>SUM(C214:N214)</f>
        <v>43350</v>
      </c>
      <c r="P214" s="236"/>
    </row>
    <row r="215" spans="1:16" ht="15.75">
      <c r="A215" s="289" t="s">
        <v>391</v>
      </c>
      <c r="B215" s="290"/>
      <c r="C215" s="256">
        <f aca="true" t="shared" si="18" ref="C215:N215">SUM(C185,C214)</f>
        <v>4669</v>
      </c>
      <c r="D215" s="256">
        <f t="shared" si="18"/>
        <v>3701</v>
      </c>
      <c r="E215" s="256">
        <f t="shared" si="18"/>
        <v>3932</v>
      </c>
      <c r="F215" s="256">
        <f t="shared" si="18"/>
        <v>3708</v>
      </c>
      <c r="G215" s="256">
        <f t="shared" si="18"/>
        <v>3708</v>
      </c>
      <c r="H215" s="256">
        <f t="shared" si="18"/>
        <v>3708</v>
      </c>
      <c r="I215" s="256">
        <f t="shared" si="18"/>
        <v>3530</v>
      </c>
      <c r="J215" s="256">
        <f t="shared" si="18"/>
        <v>3530</v>
      </c>
      <c r="K215" s="256">
        <f t="shared" si="18"/>
        <v>3711</v>
      </c>
      <c r="L215" s="256">
        <f t="shared" si="18"/>
        <v>3711</v>
      </c>
      <c r="M215" s="256">
        <f t="shared" si="18"/>
        <v>3711</v>
      </c>
      <c r="N215" s="256">
        <f t="shared" si="18"/>
        <v>3730</v>
      </c>
      <c r="O215" s="256">
        <f>SUM(C215:N215)</f>
        <v>45349</v>
      </c>
      <c r="P215" s="236"/>
    </row>
    <row r="216" spans="2:16" ht="15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</row>
    <row r="217" spans="2:16" ht="15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</row>
    <row r="218" spans="2:16" ht="15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</row>
    <row r="219" spans="2:16" ht="15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</row>
    <row r="220" spans="2:16" ht="15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</row>
    <row r="221" spans="2:16" ht="15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</row>
    <row r="222" spans="2:16" ht="15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</row>
    <row r="223" spans="2:16" ht="15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</row>
    <row r="224" spans="2:16" ht="15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</row>
    <row r="225" spans="2:16" ht="15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</row>
    <row r="226" spans="2:16" ht="15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</row>
    <row r="227" spans="2:16" ht="15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</row>
    <row r="228" spans="2:16" ht="15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8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B1">
      <selection activeCell="A2" sqref="A2:O2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0" customWidth="1"/>
  </cols>
  <sheetData>
    <row r="1" spans="1:6" ht="15">
      <c r="A1" s="308" t="s">
        <v>865</v>
      </c>
      <c r="B1" s="309"/>
      <c r="C1" s="309"/>
      <c r="D1" s="309"/>
      <c r="E1" s="309"/>
      <c r="F1" s="309"/>
    </row>
    <row r="2" spans="1:15" ht="28.5" customHeight="1">
      <c r="A2" s="406" t="s">
        <v>680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ht="26.25" customHeight="1">
      <c r="A3" s="403" t="s">
        <v>881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5" spans="1:15" ht="15">
      <c r="A5" s="236" t="s">
        <v>899</v>
      </c>
      <c r="O5" s="344" t="s">
        <v>900</v>
      </c>
    </row>
    <row r="6" spans="1:16" ht="25.5">
      <c r="A6" s="224" t="s">
        <v>14</v>
      </c>
      <c r="B6" s="225" t="s">
        <v>15</v>
      </c>
      <c r="C6" s="345" t="s">
        <v>883</v>
      </c>
      <c r="D6" s="345" t="s">
        <v>884</v>
      </c>
      <c r="E6" s="345" t="s">
        <v>885</v>
      </c>
      <c r="F6" s="345" t="s">
        <v>886</v>
      </c>
      <c r="G6" s="345" t="s">
        <v>887</v>
      </c>
      <c r="H6" s="345" t="s">
        <v>888</v>
      </c>
      <c r="I6" s="345" t="s">
        <v>889</v>
      </c>
      <c r="J6" s="345" t="s">
        <v>890</v>
      </c>
      <c r="K6" s="345" t="s">
        <v>891</v>
      </c>
      <c r="L6" s="345" t="s">
        <v>892</v>
      </c>
      <c r="M6" s="345" t="s">
        <v>893</v>
      </c>
      <c r="N6" s="345" t="s">
        <v>894</v>
      </c>
      <c r="O6" s="346" t="s">
        <v>0</v>
      </c>
      <c r="P6" s="236"/>
    </row>
    <row r="7" spans="1:16" ht="15">
      <c r="A7" s="347" t="s">
        <v>16</v>
      </c>
      <c r="B7" s="348" t="s">
        <v>17</v>
      </c>
      <c r="C7" s="256">
        <v>2770</v>
      </c>
      <c r="D7" s="256">
        <v>2770</v>
      </c>
      <c r="E7" s="256">
        <v>2770</v>
      </c>
      <c r="F7" s="256">
        <v>2770</v>
      </c>
      <c r="G7" s="256">
        <v>2770</v>
      </c>
      <c r="H7" s="256">
        <v>2770</v>
      </c>
      <c r="I7" s="256">
        <v>2770</v>
      </c>
      <c r="J7" s="256">
        <v>2770</v>
      </c>
      <c r="K7" s="256">
        <v>2770</v>
      </c>
      <c r="L7" s="256">
        <v>2770</v>
      </c>
      <c r="M7" s="256">
        <v>2770</v>
      </c>
      <c r="N7" s="256">
        <v>2783</v>
      </c>
      <c r="O7" s="256">
        <f>SUM(C7:N7)</f>
        <v>33253</v>
      </c>
      <c r="P7" s="236"/>
    </row>
    <row r="8" spans="1:16" ht="15">
      <c r="A8" s="347" t="s">
        <v>18</v>
      </c>
      <c r="B8" s="314" t="s">
        <v>19</v>
      </c>
      <c r="C8" s="256">
        <v>652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>
        <f>SUM(C8:N8)</f>
        <v>652</v>
      </c>
      <c r="P8" s="236"/>
    </row>
    <row r="9" spans="1:16" ht="15">
      <c r="A9" s="347" t="s">
        <v>20</v>
      </c>
      <c r="B9" s="314" t="s">
        <v>21</v>
      </c>
      <c r="C9" s="256"/>
      <c r="D9" s="256"/>
      <c r="E9" s="256"/>
      <c r="F9" s="256"/>
      <c r="G9" s="256"/>
      <c r="H9" s="256">
        <v>905</v>
      </c>
      <c r="I9" s="256"/>
      <c r="J9" s="256"/>
      <c r="K9" s="256"/>
      <c r="L9" s="256"/>
      <c r="M9" s="256"/>
      <c r="N9" s="256"/>
      <c r="O9" s="256">
        <f>SUM(C9:N9)</f>
        <v>905</v>
      </c>
      <c r="P9" s="236"/>
    </row>
    <row r="10" spans="1:16" ht="15">
      <c r="A10" s="313" t="s">
        <v>22</v>
      </c>
      <c r="B10" s="314" t="s">
        <v>23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36"/>
    </row>
    <row r="11" spans="1:16" ht="15">
      <c r="A11" s="313" t="s">
        <v>24</v>
      </c>
      <c r="B11" s="314" t="s">
        <v>25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36"/>
    </row>
    <row r="12" spans="1:16" ht="15">
      <c r="A12" s="313" t="s">
        <v>26</v>
      </c>
      <c r="B12" s="314" t="s">
        <v>27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36"/>
    </row>
    <row r="13" spans="1:16" ht="15">
      <c r="A13" s="313" t="s">
        <v>28</v>
      </c>
      <c r="B13" s="314" t="s">
        <v>29</v>
      </c>
      <c r="C13" s="256">
        <v>80</v>
      </c>
      <c r="D13" s="256">
        <v>80</v>
      </c>
      <c r="E13" s="256">
        <v>80</v>
      </c>
      <c r="F13" s="256">
        <v>80</v>
      </c>
      <c r="G13" s="256">
        <v>80</v>
      </c>
      <c r="H13" s="256">
        <v>80</v>
      </c>
      <c r="I13" s="256">
        <v>80</v>
      </c>
      <c r="J13" s="256">
        <v>80</v>
      </c>
      <c r="K13" s="256">
        <v>80</v>
      </c>
      <c r="L13" s="256">
        <v>80</v>
      </c>
      <c r="M13" s="256">
        <v>80</v>
      </c>
      <c r="N13" s="256">
        <v>1121</v>
      </c>
      <c r="O13" s="256">
        <f>SUM(C13:N13)</f>
        <v>2001</v>
      </c>
      <c r="P13" s="236"/>
    </row>
    <row r="14" spans="1:16" ht="15">
      <c r="A14" s="313" t="s">
        <v>30</v>
      </c>
      <c r="B14" s="314" t="s">
        <v>31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36"/>
    </row>
    <row r="15" spans="1:16" ht="15">
      <c r="A15" s="230" t="s">
        <v>32</v>
      </c>
      <c r="B15" s="314" t="s">
        <v>33</v>
      </c>
      <c r="C15" s="256">
        <v>21</v>
      </c>
      <c r="D15" s="256">
        <v>21</v>
      </c>
      <c r="E15" s="256">
        <v>21</v>
      </c>
      <c r="F15" s="256">
        <v>21</v>
      </c>
      <c r="G15" s="256">
        <v>21</v>
      </c>
      <c r="H15" s="256">
        <v>21</v>
      </c>
      <c r="I15" s="256">
        <v>19</v>
      </c>
      <c r="J15" s="256">
        <v>19</v>
      </c>
      <c r="K15" s="256">
        <v>21</v>
      </c>
      <c r="L15" s="256">
        <v>21</v>
      </c>
      <c r="M15" s="256">
        <v>21</v>
      </c>
      <c r="N15" s="256">
        <v>23</v>
      </c>
      <c r="O15" s="256">
        <f>SUM(C15:N15)</f>
        <v>250</v>
      </c>
      <c r="P15" s="236"/>
    </row>
    <row r="16" spans="1:16" ht="15">
      <c r="A16" s="230" t="s">
        <v>34</v>
      </c>
      <c r="B16" s="314" t="s">
        <v>35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>
        <f>SUM(C16:N16)</f>
        <v>0</v>
      </c>
      <c r="P16" s="236"/>
    </row>
    <row r="17" spans="1:16" ht="15">
      <c r="A17" s="230" t="s">
        <v>36</v>
      </c>
      <c r="B17" s="314" t="s">
        <v>37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36"/>
    </row>
    <row r="18" spans="1:16" ht="15">
      <c r="A18" s="230" t="s">
        <v>38</v>
      </c>
      <c r="B18" s="314" t="s">
        <v>39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36"/>
    </row>
    <row r="19" spans="1:16" ht="15">
      <c r="A19" s="230" t="s">
        <v>321</v>
      </c>
      <c r="B19" s="314" t="s">
        <v>40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>
        <f>SUM(C19:N19)</f>
        <v>0</v>
      </c>
      <c r="P19" s="236"/>
    </row>
    <row r="20" spans="1:16" ht="15">
      <c r="A20" s="349" t="s">
        <v>300</v>
      </c>
      <c r="B20" s="350" t="s">
        <v>41</v>
      </c>
      <c r="C20" s="256">
        <f aca="true" t="shared" si="0" ref="C20:O20">SUM(C7:C19)</f>
        <v>3523</v>
      </c>
      <c r="D20" s="256">
        <f t="shared" si="0"/>
        <v>2871</v>
      </c>
      <c r="E20" s="256">
        <f t="shared" si="0"/>
        <v>2871</v>
      </c>
      <c r="F20" s="256">
        <f t="shared" si="0"/>
        <v>2871</v>
      </c>
      <c r="G20" s="256">
        <f t="shared" si="0"/>
        <v>2871</v>
      </c>
      <c r="H20" s="256">
        <f t="shared" si="0"/>
        <v>3776</v>
      </c>
      <c r="I20" s="256">
        <f t="shared" si="0"/>
        <v>2869</v>
      </c>
      <c r="J20" s="256">
        <f>SUM(J7:J19)</f>
        <v>2869</v>
      </c>
      <c r="K20" s="256">
        <f t="shared" si="0"/>
        <v>2871</v>
      </c>
      <c r="L20" s="256">
        <f t="shared" si="0"/>
        <v>2871</v>
      </c>
      <c r="M20" s="256">
        <f t="shared" si="0"/>
        <v>2871</v>
      </c>
      <c r="N20" s="256">
        <f t="shared" si="0"/>
        <v>3927</v>
      </c>
      <c r="O20" s="256">
        <f t="shared" si="0"/>
        <v>37061</v>
      </c>
      <c r="P20" s="236"/>
    </row>
    <row r="21" spans="1:16" ht="15">
      <c r="A21" s="230" t="s">
        <v>42</v>
      </c>
      <c r="B21" s="314" t="s">
        <v>43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>
        <f>SUM(C21:N21)</f>
        <v>0</v>
      </c>
      <c r="P21" s="236"/>
    </row>
    <row r="22" spans="1:16" ht="15">
      <c r="A22" s="230" t="s">
        <v>44</v>
      </c>
      <c r="B22" s="314" t="s">
        <v>45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>
        <f>SUM(C22:N22)</f>
        <v>0</v>
      </c>
      <c r="P22" s="236"/>
    </row>
    <row r="23" spans="1:16" ht="15">
      <c r="A23" s="229" t="s">
        <v>46</v>
      </c>
      <c r="B23" s="314" t="s">
        <v>47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>
        <f>SUM(C23:N23)</f>
        <v>0</v>
      </c>
      <c r="P23" s="236"/>
    </row>
    <row r="24" spans="1:16" ht="15">
      <c r="A24" s="270" t="s">
        <v>301</v>
      </c>
      <c r="B24" s="350" t="s">
        <v>48</v>
      </c>
      <c r="C24" s="256">
        <f aca="true" t="shared" si="1" ref="C24:O24">SUM(C21:C23)</f>
        <v>0</v>
      </c>
      <c r="D24" s="256">
        <f t="shared" si="1"/>
        <v>0</v>
      </c>
      <c r="E24" s="256">
        <f t="shared" si="1"/>
        <v>0</v>
      </c>
      <c r="F24" s="256">
        <f t="shared" si="1"/>
        <v>0</v>
      </c>
      <c r="G24" s="256">
        <f t="shared" si="1"/>
        <v>0</v>
      </c>
      <c r="H24" s="256">
        <f t="shared" si="1"/>
        <v>0</v>
      </c>
      <c r="I24" s="256">
        <f t="shared" si="1"/>
        <v>0</v>
      </c>
      <c r="J24" s="256">
        <f t="shared" si="1"/>
        <v>0</v>
      </c>
      <c r="K24" s="256">
        <f t="shared" si="1"/>
        <v>0</v>
      </c>
      <c r="L24" s="256">
        <f t="shared" si="1"/>
        <v>0</v>
      </c>
      <c r="M24" s="256">
        <f t="shared" si="1"/>
        <v>0</v>
      </c>
      <c r="N24" s="256">
        <f t="shared" si="1"/>
        <v>0</v>
      </c>
      <c r="O24" s="256">
        <f t="shared" si="1"/>
        <v>0</v>
      </c>
      <c r="P24" s="236"/>
    </row>
    <row r="25" spans="1:16" ht="15">
      <c r="A25" s="316" t="s">
        <v>351</v>
      </c>
      <c r="B25" s="317" t="s">
        <v>49</v>
      </c>
      <c r="C25" s="256">
        <f aca="true" t="shared" si="2" ref="C25:O25">SUM(C20,C24)</f>
        <v>3523</v>
      </c>
      <c r="D25" s="256">
        <f t="shared" si="2"/>
        <v>2871</v>
      </c>
      <c r="E25" s="256">
        <f t="shared" si="2"/>
        <v>2871</v>
      </c>
      <c r="F25" s="256">
        <f t="shared" si="2"/>
        <v>2871</v>
      </c>
      <c r="G25" s="256">
        <f t="shared" si="2"/>
        <v>2871</v>
      </c>
      <c r="H25" s="256">
        <f t="shared" si="2"/>
        <v>3776</v>
      </c>
      <c r="I25" s="256">
        <f t="shared" si="2"/>
        <v>2869</v>
      </c>
      <c r="J25" s="256">
        <f t="shared" si="2"/>
        <v>2869</v>
      </c>
      <c r="K25" s="256">
        <f t="shared" si="2"/>
        <v>2871</v>
      </c>
      <c r="L25" s="256">
        <f t="shared" si="2"/>
        <v>2871</v>
      </c>
      <c r="M25" s="256">
        <f t="shared" si="2"/>
        <v>2871</v>
      </c>
      <c r="N25" s="256">
        <f t="shared" si="2"/>
        <v>3927</v>
      </c>
      <c r="O25" s="256">
        <f t="shared" si="2"/>
        <v>37061</v>
      </c>
      <c r="P25" s="236"/>
    </row>
    <row r="26" spans="1:16" ht="15">
      <c r="A26" s="275" t="s">
        <v>322</v>
      </c>
      <c r="B26" s="317" t="s">
        <v>50</v>
      </c>
      <c r="C26" s="256">
        <v>951</v>
      </c>
      <c r="D26" s="256">
        <v>775</v>
      </c>
      <c r="E26" s="256">
        <v>775</v>
      </c>
      <c r="F26" s="256">
        <v>775</v>
      </c>
      <c r="G26" s="256">
        <v>775</v>
      </c>
      <c r="H26" s="256">
        <v>1020</v>
      </c>
      <c r="I26" s="256">
        <v>775</v>
      </c>
      <c r="J26" s="256">
        <v>775</v>
      </c>
      <c r="K26" s="256">
        <v>775</v>
      </c>
      <c r="L26" s="256">
        <v>775</v>
      </c>
      <c r="M26" s="256">
        <v>775</v>
      </c>
      <c r="N26" s="256">
        <v>1201</v>
      </c>
      <c r="O26" s="256">
        <f>SUM(C26:N26)</f>
        <v>10147</v>
      </c>
      <c r="P26" s="236"/>
    </row>
    <row r="27" spans="1:16" ht="15">
      <c r="A27" s="230" t="s">
        <v>51</v>
      </c>
      <c r="B27" s="314" t="s">
        <v>52</v>
      </c>
      <c r="C27" s="256">
        <v>10</v>
      </c>
      <c r="D27" s="256">
        <v>10</v>
      </c>
      <c r="E27" s="256">
        <v>6</v>
      </c>
      <c r="F27" s="256">
        <v>3</v>
      </c>
      <c r="G27" s="256"/>
      <c r="H27" s="256">
        <v>17</v>
      </c>
      <c r="I27" s="256"/>
      <c r="J27" s="256">
        <v>12</v>
      </c>
      <c r="K27" s="256">
        <v>17</v>
      </c>
      <c r="L27" s="256"/>
      <c r="M27" s="256">
        <v>55</v>
      </c>
      <c r="N27" s="256"/>
      <c r="O27" s="256">
        <f>SUM(C27:N27)</f>
        <v>130</v>
      </c>
      <c r="P27" s="236"/>
    </row>
    <row r="28" spans="1:16" ht="15">
      <c r="A28" s="230" t="s">
        <v>53</v>
      </c>
      <c r="B28" s="314" t="s">
        <v>54</v>
      </c>
      <c r="C28" s="256">
        <v>80</v>
      </c>
      <c r="D28" s="256">
        <v>80</v>
      </c>
      <c r="E28" s="256">
        <v>90</v>
      </c>
      <c r="F28" s="256">
        <v>120</v>
      </c>
      <c r="G28" s="256">
        <v>80</v>
      </c>
      <c r="H28" s="256">
        <v>85</v>
      </c>
      <c r="I28" s="256">
        <v>90</v>
      </c>
      <c r="J28" s="256">
        <v>15</v>
      </c>
      <c r="K28" s="256">
        <v>75</v>
      </c>
      <c r="L28" s="256">
        <v>55</v>
      </c>
      <c r="M28" s="256">
        <v>110</v>
      </c>
      <c r="N28" s="256">
        <v>120</v>
      </c>
      <c r="O28" s="256">
        <f>SUM(C28:N28)</f>
        <v>1000</v>
      </c>
      <c r="P28" s="236"/>
    </row>
    <row r="29" spans="1:16" ht="15">
      <c r="A29" s="230" t="s">
        <v>55</v>
      </c>
      <c r="B29" s="314" t="s">
        <v>56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36"/>
    </row>
    <row r="30" spans="1:16" ht="15">
      <c r="A30" s="270" t="s">
        <v>302</v>
      </c>
      <c r="B30" s="350" t="s">
        <v>57</v>
      </c>
      <c r="C30" s="256">
        <f aca="true" t="shared" si="3" ref="C30:M30">SUM(C27:C29)</f>
        <v>90</v>
      </c>
      <c r="D30" s="256">
        <f t="shared" si="3"/>
        <v>90</v>
      </c>
      <c r="E30" s="256">
        <f t="shared" si="3"/>
        <v>96</v>
      </c>
      <c r="F30" s="256">
        <f t="shared" si="3"/>
        <v>123</v>
      </c>
      <c r="G30" s="256">
        <f t="shared" si="3"/>
        <v>80</v>
      </c>
      <c r="H30" s="256">
        <f t="shared" si="3"/>
        <v>102</v>
      </c>
      <c r="I30" s="256">
        <f t="shared" si="3"/>
        <v>90</v>
      </c>
      <c r="J30" s="256">
        <f t="shared" si="3"/>
        <v>27</v>
      </c>
      <c r="K30" s="256">
        <f t="shared" si="3"/>
        <v>92</v>
      </c>
      <c r="L30" s="256">
        <f t="shared" si="3"/>
        <v>55</v>
      </c>
      <c r="M30" s="256">
        <f t="shared" si="3"/>
        <v>165</v>
      </c>
      <c r="N30" s="256">
        <v>477</v>
      </c>
      <c r="O30" s="256">
        <f>SUM(O27:O29)</f>
        <v>1130</v>
      </c>
      <c r="P30" s="236"/>
    </row>
    <row r="31" spans="1:16" ht="15">
      <c r="A31" s="230" t="s">
        <v>58</v>
      </c>
      <c r="B31" s="314" t="s">
        <v>59</v>
      </c>
      <c r="C31" s="256">
        <v>47</v>
      </c>
      <c r="D31" s="256"/>
      <c r="E31" s="256">
        <v>20</v>
      </c>
      <c r="F31" s="256"/>
      <c r="G31" s="256"/>
      <c r="H31" s="256">
        <v>55</v>
      </c>
      <c r="I31" s="256"/>
      <c r="J31" s="256"/>
      <c r="K31" s="256">
        <v>8</v>
      </c>
      <c r="L31" s="256"/>
      <c r="M31" s="256"/>
      <c r="N31" s="256"/>
      <c r="O31" s="256">
        <f>SUM(C31:N31)</f>
        <v>130</v>
      </c>
      <c r="P31" s="236"/>
    </row>
    <row r="32" spans="1:16" ht="15">
      <c r="A32" s="230" t="s">
        <v>60</v>
      </c>
      <c r="B32" s="314" t="s">
        <v>61</v>
      </c>
      <c r="C32" s="256">
        <v>20</v>
      </c>
      <c r="D32" s="256">
        <v>20</v>
      </c>
      <c r="E32" s="256">
        <v>20</v>
      </c>
      <c r="F32" s="256">
        <v>20</v>
      </c>
      <c r="G32" s="256">
        <v>20</v>
      </c>
      <c r="H32" s="256">
        <v>20</v>
      </c>
      <c r="I32" s="256">
        <v>20</v>
      </c>
      <c r="J32" s="256">
        <v>20</v>
      </c>
      <c r="K32" s="256">
        <v>20</v>
      </c>
      <c r="L32" s="256">
        <v>20</v>
      </c>
      <c r="M32" s="256">
        <v>25</v>
      </c>
      <c r="N32" s="256">
        <v>25</v>
      </c>
      <c r="O32" s="256">
        <f>SUM(C32:N32)</f>
        <v>250</v>
      </c>
      <c r="P32" s="236"/>
    </row>
    <row r="33" spans="1:16" ht="15">
      <c r="A33" s="270" t="s">
        <v>352</v>
      </c>
      <c r="B33" s="350" t="s">
        <v>62</v>
      </c>
      <c r="C33" s="256">
        <v>86</v>
      </c>
      <c r="D33" s="256">
        <v>69</v>
      </c>
      <c r="E33" s="256">
        <f aca="true" t="shared" si="4" ref="E33:O33">SUM(E31:E32)</f>
        <v>40</v>
      </c>
      <c r="F33" s="256">
        <f t="shared" si="4"/>
        <v>20</v>
      </c>
      <c r="G33" s="256">
        <f t="shared" si="4"/>
        <v>20</v>
      </c>
      <c r="H33" s="256">
        <f t="shared" si="4"/>
        <v>75</v>
      </c>
      <c r="I33" s="256">
        <f t="shared" si="4"/>
        <v>20</v>
      </c>
      <c r="J33" s="256">
        <f t="shared" si="4"/>
        <v>20</v>
      </c>
      <c r="K33" s="256">
        <f t="shared" si="4"/>
        <v>28</v>
      </c>
      <c r="L33" s="256">
        <f t="shared" si="4"/>
        <v>20</v>
      </c>
      <c r="M33" s="256">
        <f t="shared" si="4"/>
        <v>25</v>
      </c>
      <c r="N33" s="256">
        <f t="shared" si="4"/>
        <v>25</v>
      </c>
      <c r="O33" s="256">
        <f t="shared" si="4"/>
        <v>380</v>
      </c>
      <c r="P33" s="236"/>
    </row>
    <row r="34" spans="1:16" ht="15">
      <c r="A34" s="230" t="s">
        <v>63</v>
      </c>
      <c r="B34" s="314" t="s">
        <v>64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>
        <f>SUM(C34:N34)</f>
        <v>0</v>
      </c>
      <c r="P34" s="236"/>
    </row>
    <row r="35" spans="1:16" ht="15">
      <c r="A35" s="230" t="s">
        <v>65</v>
      </c>
      <c r="B35" s="314" t="s">
        <v>66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>
        <f>SUM(C35:N35)</f>
        <v>0</v>
      </c>
      <c r="P35" s="236"/>
    </row>
    <row r="36" spans="1:16" ht="15">
      <c r="A36" s="230" t="s">
        <v>323</v>
      </c>
      <c r="B36" s="314" t="s">
        <v>67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>
        <f>SUM(C36:N36)</f>
        <v>0</v>
      </c>
      <c r="P36" s="236"/>
    </row>
    <row r="37" spans="1:16" ht="15">
      <c r="A37" s="230" t="s">
        <v>68</v>
      </c>
      <c r="B37" s="314" t="s">
        <v>69</v>
      </c>
      <c r="C37" s="256"/>
      <c r="D37" s="256"/>
      <c r="E37" s="256">
        <v>150</v>
      </c>
      <c r="F37" s="256">
        <v>150</v>
      </c>
      <c r="G37" s="256"/>
      <c r="H37" s="256"/>
      <c r="I37" s="256"/>
      <c r="J37" s="256">
        <v>200</v>
      </c>
      <c r="K37" s="256"/>
      <c r="L37" s="256"/>
      <c r="M37" s="256"/>
      <c r="N37" s="256"/>
      <c r="O37" s="256">
        <f>SUM(C37:N37)</f>
        <v>500</v>
      </c>
      <c r="P37" s="236"/>
    </row>
    <row r="38" spans="1:16" ht="15">
      <c r="A38" s="351" t="s">
        <v>324</v>
      </c>
      <c r="B38" s="314" t="s">
        <v>70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36"/>
    </row>
    <row r="39" spans="1:16" ht="15">
      <c r="A39" s="229" t="s">
        <v>71</v>
      </c>
      <c r="B39" s="314" t="s">
        <v>72</v>
      </c>
      <c r="C39" s="256">
        <v>170</v>
      </c>
      <c r="D39" s="256">
        <v>600</v>
      </c>
      <c r="E39" s="256">
        <v>100</v>
      </c>
      <c r="F39" s="256"/>
      <c r="G39" s="256"/>
      <c r="H39" s="256"/>
      <c r="I39" s="256">
        <v>200</v>
      </c>
      <c r="J39" s="256"/>
      <c r="K39" s="256"/>
      <c r="L39" s="256"/>
      <c r="M39" s="256"/>
      <c r="N39" s="256">
        <v>430</v>
      </c>
      <c r="O39" s="256">
        <f>SUM(C39:N39)</f>
        <v>1500</v>
      </c>
      <c r="P39" s="236"/>
    </row>
    <row r="40" spans="1:16" ht="15">
      <c r="A40" s="230" t="s">
        <v>325</v>
      </c>
      <c r="B40" s="314" t="s">
        <v>73</v>
      </c>
      <c r="C40" s="256">
        <v>80</v>
      </c>
      <c r="D40" s="256">
        <v>80</v>
      </c>
      <c r="E40" s="256">
        <v>55</v>
      </c>
      <c r="F40" s="256">
        <v>60</v>
      </c>
      <c r="G40" s="256">
        <v>119</v>
      </c>
      <c r="H40" s="256">
        <v>18</v>
      </c>
      <c r="I40" s="256">
        <v>120</v>
      </c>
      <c r="J40" s="256">
        <v>79</v>
      </c>
      <c r="K40" s="256">
        <v>25</v>
      </c>
      <c r="L40" s="256">
        <v>100</v>
      </c>
      <c r="M40" s="256">
        <v>140</v>
      </c>
      <c r="N40" s="256">
        <v>124</v>
      </c>
      <c r="O40" s="256">
        <f>SUM(C40:N40)</f>
        <v>1000</v>
      </c>
      <c r="P40" s="236"/>
    </row>
    <row r="41" spans="1:16" ht="15">
      <c r="A41" s="270" t="s">
        <v>303</v>
      </c>
      <c r="B41" s="350" t="s">
        <v>74</v>
      </c>
      <c r="C41" s="256">
        <f aca="true" t="shared" si="5" ref="C41:O41">SUM(C34:C40)</f>
        <v>250</v>
      </c>
      <c r="D41" s="256">
        <f t="shared" si="5"/>
        <v>680</v>
      </c>
      <c r="E41" s="256">
        <f t="shared" si="5"/>
        <v>305</v>
      </c>
      <c r="F41" s="256">
        <f t="shared" si="5"/>
        <v>210</v>
      </c>
      <c r="G41" s="256">
        <f t="shared" si="5"/>
        <v>119</v>
      </c>
      <c r="H41" s="256">
        <f t="shared" si="5"/>
        <v>18</v>
      </c>
      <c r="I41" s="256">
        <f t="shared" si="5"/>
        <v>320</v>
      </c>
      <c r="J41" s="256">
        <f t="shared" si="5"/>
        <v>279</v>
      </c>
      <c r="K41" s="256">
        <f t="shared" si="5"/>
        <v>25</v>
      </c>
      <c r="L41" s="256">
        <f t="shared" si="5"/>
        <v>100</v>
      </c>
      <c r="M41" s="256">
        <f t="shared" si="5"/>
        <v>140</v>
      </c>
      <c r="N41" s="256">
        <f t="shared" si="5"/>
        <v>554</v>
      </c>
      <c r="O41" s="256">
        <f t="shared" si="5"/>
        <v>3000</v>
      </c>
      <c r="P41" s="236"/>
    </row>
    <row r="42" spans="1:16" ht="15">
      <c r="A42" s="230" t="s">
        <v>75</v>
      </c>
      <c r="B42" s="314" t="s">
        <v>76</v>
      </c>
      <c r="C42" s="256"/>
      <c r="D42" s="256">
        <v>15</v>
      </c>
      <c r="E42" s="256"/>
      <c r="F42" s="256">
        <v>26</v>
      </c>
      <c r="G42" s="256">
        <v>20</v>
      </c>
      <c r="H42" s="256"/>
      <c r="I42" s="256">
        <v>20</v>
      </c>
      <c r="J42" s="256">
        <v>20</v>
      </c>
      <c r="K42" s="256">
        <v>12</v>
      </c>
      <c r="L42" s="256">
        <v>20</v>
      </c>
      <c r="M42" s="256">
        <v>17</v>
      </c>
      <c r="N42" s="256"/>
      <c r="O42" s="256">
        <f>SUM(C42:N42)</f>
        <v>150</v>
      </c>
      <c r="P42" s="236"/>
    </row>
    <row r="43" spans="1:16" ht="15">
      <c r="A43" s="230" t="s">
        <v>77</v>
      </c>
      <c r="B43" s="314" t="s">
        <v>78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36"/>
    </row>
    <row r="44" spans="1:16" ht="15">
      <c r="A44" s="270" t="s">
        <v>304</v>
      </c>
      <c r="B44" s="350" t="s">
        <v>79</v>
      </c>
      <c r="C44" s="256"/>
      <c r="D44" s="256">
        <v>15</v>
      </c>
      <c r="E44" s="256"/>
      <c r="F44" s="256">
        <v>26</v>
      </c>
      <c r="G44" s="256">
        <v>20</v>
      </c>
      <c r="H44" s="256"/>
      <c r="I44" s="256">
        <v>20</v>
      </c>
      <c r="J44" s="256">
        <v>20</v>
      </c>
      <c r="K44" s="256">
        <v>12</v>
      </c>
      <c r="L44" s="256">
        <v>20</v>
      </c>
      <c r="M44" s="256">
        <v>17</v>
      </c>
      <c r="N44" s="256"/>
      <c r="O44" s="256">
        <f>SUM(C44:N44)</f>
        <v>150</v>
      </c>
      <c r="P44" s="236"/>
    </row>
    <row r="45" spans="1:16" ht="15">
      <c r="A45" s="230" t="s">
        <v>80</v>
      </c>
      <c r="B45" s="314" t="s">
        <v>81</v>
      </c>
      <c r="C45" s="256">
        <v>115</v>
      </c>
      <c r="D45" s="256">
        <v>64</v>
      </c>
      <c r="E45" s="256">
        <v>110</v>
      </c>
      <c r="F45" s="256">
        <v>95</v>
      </c>
      <c r="G45" s="256">
        <v>59</v>
      </c>
      <c r="H45" s="256">
        <v>53</v>
      </c>
      <c r="I45" s="256">
        <v>56</v>
      </c>
      <c r="J45" s="256">
        <v>88</v>
      </c>
      <c r="K45" s="256">
        <v>39</v>
      </c>
      <c r="L45" s="256">
        <v>47</v>
      </c>
      <c r="M45" s="256">
        <v>89</v>
      </c>
      <c r="N45" s="256">
        <v>285</v>
      </c>
      <c r="O45" s="256">
        <f>SUM(C45:N45)</f>
        <v>1100</v>
      </c>
      <c r="P45" s="236"/>
    </row>
    <row r="46" spans="1:16" ht="15">
      <c r="A46" s="230" t="s">
        <v>82</v>
      </c>
      <c r="B46" s="314" t="s">
        <v>83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>
        <f>SUM(C46:N46)</f>
        <v>0</v>
      </c>
      <c r="P46" s="236"/>
    </row>
    <row r="47" spans="1:16" ht="15">
      <c r="A47" s="230" t="s">
        <v>326</v>
      </c>
      <c r="B47" s="314" t="s">
        <v>84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36"/>
    </row>
    <row r="48" spans="1:16" ht="15">
      <c r="A48" s="230" t="s">
        <v>327</v>
      </c>
      <c r="B48" s="314" t="s">
        <v>85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36"/>
    </row>
    <row r="49" spans="1:16" ht="15">
      <c r="A49" s="230" t="s">
        <v>86</v>
      </c>
      <c r="B49" s="314" t="s">
        <v>87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>
        <f>SUM(C49:N49)</f>
        <v>0</v>
      </c>
      <c r="P49" s="236"/>
    </row>
    <row r="50" spans="1:16" ht="15">
      <c r="A50" s="270" t="s">
        <v>305</v>
      </c>
      <c r="B50" s="350" t="s">
        <v>88</v>
      </c>
      <c r="C50" s="256">
        <f aca="true" t="shared" si="6" ref="C50:O50">SUM(C45:C49)</f>
        <v>115</v>
      </c>
      <c r="D50" s="256">
        <f t="shared" si="6"/>
        <v>64</v>
      </c>
      <c r="E50" s="256">
        <f t="shared" si="6"/>
        <v>110</v>
      </c>
      <c r="F50" s="256">
        <f t="shared" si="6"/>
        <v>95</v>
      </c>
      <c r="G50" s="256">
        <f t="shared" si="6"/>
        <v>59</v>
      </c>
      <c r="H50" s="256">
        <f t="shared" si="6"/>
        <v>53</v>
      </c>
      <c r="I50" s="256">
        <f t="shared" si="6"/>
        <v>56</v>
      </c>
      <c r="J50" s="256">
        <f t="shared" si="6"/>
        <v>88</v>
      </c>
      <c r="K50" s="256">
        <f t="shared" si="6"/>
        <v>39</v>
      </c>
      <c r="L50" s="256">
        <f t="shared" si="6"/>
        <v>47</v>
      </c>
      <c r="M50" s="256">
        <f t="shared" si="6"/>
        <v>89</v>
      </c>
      <c r="N50" s="256">
        <f t="shared" si="6"/>
        <v>285</v>
      </c>
      <c r="O50" s="256">
        <f t="shared" si="6"/>
        <v>1100</v>
      </c>
      <c r="P50" s="236"/>
    </row>
    <row r="51" spans="1:16" ht="15">
      <c r="A51" s="275" t="s">
        <v>306</v>
      </c>
      <c r="B51" s="317" t="s">
        <v>89</v>
      </c>
      <c r="C51" s="256">
        <f aca="true" t="shared" si="7" ref="C51:O51">SUM(C30,C33,C41,C44,C50)</f>
        <v>541</v>
      </c>
      <c r="D51" s="256">
        <f t="shared" si="7"/>
        <v>918</v>
      </c>
      <c r="E51" s="256">
        <f t="shared" si="7"/>
        <v>551</v>
      </c>
      <c r="F51" s="256">
        <f t="shared" si="7"/>
        <v>474</v>
      </c>
      <c r="G51" s="256">
        <f t="shared" si="7"/>
        <v>298</v>
      </c>
      <c r="H51" s="256">
        <f t="shared" si="7"/>
        <v>248</v>
      </c>
      <c r="I51" s="256">
        <f t="shared" si="7"/>
        <v>506</v>
      </c>
      <c r="J51" s="256">
        <f t="shared" si="7"/>
        <v>434</v>
      </c>
      <c r="K51" s="256">
        <f t="shared" si="7"/>
        <v>196</v>
      </c>
      <c r="L51" s="256">
        <f t="shared" si="7"/>
        <v>242</v>
      </c>
      <c r="M51" s="256">
        <f t="shared" si="7"/>
        <v>436</v>
      </c>
      <c r="N51" s="256">
        <f t="shared" si="7"/>
        <v>1341</v>
      </c>
      <c r="O51" s="256">
        <f t="shared" si="7"/>
        <v>5760</v>
      </c>
      <c r="P51" s="236"/>
    </row>
    <row r="52" spans="1:16" ht="15">
      <c r="A52" s="228" t="s">
        <v>90</v>
      </c>
      <c r="B52" s="314" t="s">
        <v>91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36"/>
    </row>
    <row r="53" spans="1:16" ht="15">
      <c r="A53" s="228" t="s">
        <v>307</v>
      </c>
      <c r="B53" s="314" t="s">
        <v>92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36"/>
    </row>
    <row r="54" spans="1:16" ht="15">
      <c r="A54" s="306" t="s">
        <v>328</v>
      </c>
      <c r="B54" s="314" t="s">
        <v>93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36"/>
    </row>
    <row r="55" spans="1:16" ht="15">
      <c r="A55" s="306" t="s">
        <v>329</v>
      </c>
      <c r="B55" s="314" t="s">
        <v>94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36"/>
    </row>
    <row r="56" spans="1:16" ht="15">
      <c r="A56" s="306" t="s">
        <v>330</v>
      </c>
      <c r="B56" s="314" t="s">
        <v>95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36"/>
    </row>
    <row r="57" spans="1:16" ht="15">
      <c r="A57" s="228" t="s">
        <v>331</v>
      </c>
      <c r="B57" s="314" t="s">
        <v>96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36"/>
    </row>
    <row r="58" spans="1:16" ht="15">
      <c r="A58" s="228" t="s">
        <v>332</v>
      </c>
      <c r="B58" s="314" t="s">
        <v>97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36"/>
    </row>
    <row r="59" spans="1:16" ht="15">
      <c r="A59" s="228" t="s">
        <v>333</v>
      </c>
      <c r="B59" s="314" t="s">
        <v>98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>
        <f>SUM(C59:N59)</f>
        <v>0</v>
      </c>
      <c r="P59" s="236"/>
    </row>
    <row r="60" spans="1:16" ht="15">
      <c r="A60" s="286" t="s">
        <v>308</v>
      </c>
      <c r="B60" s="317" t="s">
        <v>99</v>
      </c>
      <c r="C60" s="256">
        <f aca="true" t="shared" si="8" ref="C60:O60">SUM(C52:C59)</f>
        <v>0</v>
      </c>
      <c r="D60" s="256">
        <f t="shared" si="8"/>
        <v>0</v>
      </c>
      <c r="E60" s="256">
        <f t="shared" si="8"/>
        <v>0</v>
      </c>
      <c r="F60" s="256">
        <f t="shared" si="8"/>
        <v>0</v>
      </c>
      <c r="G60" s="256">
        <f t="shared" si="8"/>
        <v>0</v>
      </c>
      <c r="H60" s="256">
        <f t="shared" si="8"/>
        <v>0</v>
      </c>
      <c r="I60" s="256">
        <f t="shared" si="8"/>
        <v>0</v>
      </c>
      <c r="J60" s="256">
        <f t="shared" si="8"/>
        <v>0</v>
      </c>
      <c r="K60" s="256">
        <f t="shared" si="8"/>
        <v>0</v>
      </c>
      <c r="L60" s="256">
        <f t="shared" si="8"/>
        <v>0</v>
      </c>
      <c r="M60" s="256">
        <f t="shared" si="8"/>
        <v>0</v>
      </c>
      <c r="N60" s="256">
        <f t="shared" si="8"/>
        <v>0</v>
      </c>
      <c r="O60" s="256">
        <f t="shared" si="8"/>
        <v>0</v>
      </c>
      <c r="P60" s="236"/>
    </row>
    <row r="61" spans="1:16" ht="15">
      <c r="A61" s="268" t="s">
        <v>334</v>
      </c>
      <c r="B61" s="314" t="s">
        <v>100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36"/>
    </row>
    <row r="62" spans="1:16" ht="15">
      <c r="A62" s="268" t="s">
        <v>101</v>
      </c>
      <c r="B62" s="314" t="s">
        <v>102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36"/>
    </row>
    <row r="63" spans="1:16" ht="15">
      <c r="A63" s="268" t="s">
        <v>103</v>
      </c>
      <c r="B63" s="314" t="s">
        <v>104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36"/>
    </row>
    <row r="64" spans="1:16" ht="15">
      <c r="A64" s="268" t="s">
        <v>309</v>
      </c>
      <c r="B64" s="314" t="s">
        <v>105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36"/>
    </row>
    <row r="65" spans="1:16" ht="15">
      <c r="A65" s="268" t="s">
        <v>335</v>
      </c>
      <c r="B65" s="314" t="s">
        <v>106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36"/>
    </row>
    <row r="66" spans="1:16" ht="15">
      <c r="A66" s="268" t="s">
        <v>310</v>
      </c>
      <c r="B66" s="314" t="s">
        <v>107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>
        <f>SUM(C66:N66)</f>
        <v>0</v>
      </c>
      <c r="P66" s="236"/>
    </row>
    <row r="67" spans="1:16" ht="15">
      <c r="A67" s="268" t="s">
        <v>336</v>
      </c>
      <c r="B67" s="314" t="s">
        <v>108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36"/>
    </row>
    <row r="68" spans="1:16" ht="15">
      <c r="A68" s="268" t="s">
        <v>337</v>
      </c>
      <c r="B68" s="314" t="s">
        <v>109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36"/>
    </row>
    <row r="69" spans="1:16" ht="15">
      <c r="A69" s="268" t="s">
        <v>110</v>
      </c>
      <c r="B69" s="314" t="s">
        <v>111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36"/>
    </row>
    <row r="70" spans="1:16" ht="15">
      <c r="A70" s="265" t="s">
        <v>112</v>
      </c>
      <c r="B70" s="314" t="s">
        <v>113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36"/>
    </row>
    <row r="71" spans="1:16" ht="15">
      <c r="A71" s="268" t="s">
        <v>338</v>
      </c>
      <c r="B71" s="314" t="s">
        <v>114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>
        <f>SUM(C71:N71)</f>
        <v>0</v>
      </c>
      <c r="P71" s="236"/>
    </row>
    <row r="72" spans="1:16" ht="15">
      <c r="A72" s="265" t="s">
        <v>444</v>
      </c>
      <c r="B72" s="314" t="s">
        <v>115</v>
      </c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>
        <f>SUM(C72:N72)</f>
        <v>0</v>
      </c>
      <c r="P72" s="236"/>
    </row>
    <row r="73" spans="1:16" ht="15">
      <c r="A73" s="265" t="s">
        <v>445</v>
      </c>
      <c r="B73" s="314" t="s">
        <v>115</v>
      </c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36"/>
    </row>
    <row r="74" spans="1:16" ht="15">
      <c r="A74" s="286" t="s">
        <v>311</v>
      </c>
      <c r="B74" s="317" t="s">
        <v>116</v>
      </c>
      <c r="C74" s="256">
        <f aca="true" t="shared" si="9" ref="C74:O74">SUM(C61:C73)</f>
        <v>0</v>
      </c>
      <c r="D74" s="256">
        <f t="shared" si="9"/>
        <v>0</v>
      </c>
      <c r="E74" s="256">
        <f t="shared" si="9"/>
        <v>0</v>
      </c>
      <c r="F74" s="256">
        <f t="shared" si="9"/>
        <v>0</v>
      </c>
      <c r="G74" s="256">
        <f t="shared" si="9"/>
        <v>0</v>
      </c>
      <c r="H74" s="256">
        <f t="shared" si="9"/>
        <v>0</v>
      </c>
      <c r="I74" s="256">
        <f t="shared" si="9"/>
        <v>0</v>
      </c>
      <c r="J74" s="256">
        <f t="shared" si="9"/>
        <v>0</v>
      </c>
      <c r="K74" s="256">
        <f t="shared" si="9"/>
        <v>0</v>
      </c>
      <c r="L74" s="256">
        <f t="shared" si="9"/>
        <v>0</v>
      </c>
      <c r="M74" s="256">
        <f t="shared" si="9"/>
        <v>0</v>
      </c>
      <c r="N74" s="256">
        <f t="shared" si="9"/>
        <v>0</v>
      </c>
      <c r="O74" s="256">
        <f t="shared" si="9"/>
        <v>0</v>
      </c>
      <c r="P74" s="236"/>
    </row>
    <row r="75" spans="1:16" ht="15.75">
      <c r="A75" s="318" t="s">
        <v>870</v>
      </c>
      <c r="B75" s="317"/>
      <c r="C75" s="256">
        <f aca="true" t="shared" si="10" ref="C75:O75">SUM(C25,C26,C51,C60,C74)</f>
        <v>5015</v>
      </c>
      <c r="D75" s="256">
        <f t="shared" si="10"/>
        <v>4564</v>
      </c>
      <c r="E75" s="256">
        <f t="shared" si="10"/>
        <v>4197</v>
      </c>
      <c r="F75" s="256">
        <f t="shared" si="10"/>
        <v>4120</v>
      </c>
      <c r="G75" s="256">
        <f t="shared" si="10"/>
        <v>3944</v>
      </c>
      <c r="H75" s="256">
        <f t="shared" si="10"/>
        <v>5044</v>
      </c>
      <c r="I75" s="256">
        <f t="shared" si="10"/>
        <v>4150</v>
      </c>
      <c r="J75" s="256">
        <f t="shared" si="10"/>
        <v>4078</v>
      </c>
      <c r="K75" s="256">
        <f t="shared" si="10"/>
        <v>3842</v>
      </c>
      <c r="L75" s="256">
        <f t="shared" si="10"/>
        <v>3888</v>
      </c>
      <c r="M75" s="256">
        <f t="shared" si="10"/>
        <v>4082</v>
      </c>
      <c r="N75" s="256">
        <f t="shared" si="10"/>
        <v>6469</v>
      </c>
      <c r="O75" s="256">
        <f t="shared" si="10"/>
        <v>52968</v>
      </c>
      <c r="P75" s="236"/>
    </row>
    <row r="76" spans="1:16" ht="15">
      <c r="A76" s="320" t="s">
        <v>117</v>
      </c>
      <c r="B76" s="314" t="s">
        <v>118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36"/>
    </row>
    <row r="77" spans="1:16" ht="15">
      <c r="A77" s="320" t="s">
        <v>339</v>
      </c>
      <c r="B77" s="314" t="s">
        <v>119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>
        <f>SUM(C77:N77)</f>
        <v>0</v>
      </c>
      <c r="P77" s="236"/>
    </row>
    <row r="78" spans="1:16" ht="15">
      <c r="A78" s="320" t="s">
        <v>120</v>
      </c>
      <c r="B78" s="314" t="s">
        <v>121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36"/>
    </row>
    <row r="79" spans="1:16" ht="15">
      <c r="A79" s="320" t="s">
        <v>122</v>
      </c>
      <c r="B79" s="314" t="s">
        <v>123</v>
      </c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>
        <f>SUM(C79:N79)</f>
        <v>0</v>
      </c>
      <c r="P79" s="236"/>
    </row>
    <row r="80" spans="1:16" ht="15">
      <c r="A80" s="229" t="s">
        <v>124</v>
      </c>
      <c r="B80" s="314" t="s">
        <v>125</v>
      </c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36"/>
    </row>
    <row r="81" spans="1:16" ht="15">
      <c r="A81" s="229" t="s">
        <v>126</v>
      </c>
      <c r="B81" s="314" t="s">
        <v>127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36"/>
    </row>
    <row r="82" spans="1:16" ht="15">
      <c r="A82" s="229" t="s">
        <v>128</v>
      </c>
      <c r="B82" s="314" t="s">
        <v>129</v>
      </c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>
        <f>SUM(C82:N82)</f>
        <v>0</v>
      </c>
      <c r="P82" s="236"/>
    </row>
    <row r="83" spans="1:16" ht="15">
      <c r="A83" s="321" t="s">
        <v>312</v>
      </c>
      <c r="B83" s="317" t="s">
        <v>130</v>
      </c>
      <c r="C83" s="256"/>
      <c r="D83" s="256"/>
      <c r="E83" s="256">
        <f>SUM(E76:E82)</f>
        <v>0</v>
      </c>
      <c r="F83" s="256"/>
      <c r="G83" s="256"/>
      <c r="H83" s="256">
        <f>SUM(H76:H82)</f>
        <v>0</v>
      </c>
      <c r="I83" s="256"/>
      <c r="J83" s="256">
        <f>SUM(J76:J82)</f>
        <v>0</v>
      </c>
      <c r="K83" s="256"/>
      <c r="L83" s="256">
        <f>SUM(L76:L82)</f>
        <v>0</v>
      </c>
      <c r="M83" s="256"/>
      <c r="N83" s="256"/>
      <c r="O83" s="256">
        <f>SUM(O76:O82)</f>
        <v>0</v>
      </c>
      <c r="P83" s="236"/>
    </row>
    <row r="84" spans="1:16" ht="15">
      <c r="A84" s="228" t="s">
        <v>131</v>
      </c>
      <c r="B84" s="314" t="s">
        <v>132</v>
      </c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>
        <f>SUM(C84:N84)</f>
        <v>0</v>
      </c>
      <c r="P84" s="236"/>
    </row>
    <row r="85" spans="1:16" ht="15">
      <c r="A85" s="228" t="s">
        <v>133</v>
      </c>
      <c r="B85" s="314" t="s">
        <v>134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36"/>
    </row>
    <row r="86" spans="1:16" ht="15">
      <c r="A86" s="228" t="s">
        <v>135</v>
      </c>
      <c r="B86" s="314" t="s">
        <v>136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36"/>
    </row>
    <row r="87" spans="1:16" ht="15">
      <c r="A87" s="228" t="s">
        <v>137</v>
      </c>
      <c r="B87" s="314" t="s">
        <v>138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>
        <f>SUM(C87:N87)</f>
        <v>0</v>
      </c>
      <c r="P87" s="236"/>
    </row>
    <row r="88" spans="1:16" ht="15">
      <c r="A88" s="286" t="s">
        <v>313</v>
      </c>
      <c r="B88" s="317" t="s">
        <v>139</v>
      </c>
      <c r="C88" s="256">
        <f>SUM(C84:C87)</f>
        <v>0</v>
      </c>
      <c r="D88" s="256"/>
      <c r="E88" s="256">
        <f>SUM(E84:E87)</f>
        <v>0</v>
      </c>
      <c r="F88" s="256"/>
      <c r="G88" s="256">
        <f>SUM(G84:G87)</f>
        <v>0</v>
      </c>
      <c r="H88" s="256"/>
      <c r="I88" s="256"/>
      <c r="J88" s="256"/>
      <c r="K88" s="256">
        <f>SUM(K84:K87)</f>
        <v>0</v>
      </c>
      <c r="L88" s="256"/>
      <c r="M88" s="256">
        <f>SUM(M84:M87)</f>
        <v>0</v>
      </c>
      <c r="N88" s="256"/>
      <c r="O88" s="256">
        <f>SUM(O84:O87)</f>
        <v>0</v>
      </c>
      <c r="P88" s="236"/>
    </row>
    <row r="89" spans="1:16" ht="30">
      <c r="A89" s="228" t="s">
        <v>140</v>
      </c>
      <c r="B89" s="314" t="s">
        <v>141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36"/>
    </row>
    <row r="90" spans="1:16" ht="30">
      <c r="A90" s="228" t="s">
        <v>340</v>
      </c>
      <c r="B90" s="314" t="s">
        <v>142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36"/>
    </row>
    <row r="91" spans="1:16" ht="30">
      <c r="A91" s="228" t="s">
        <v>341</v>
      </c>
      <c r="B91" s="314" t="s">
        <v>143</v>
      </c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36"/>
    </row>
    <row r="92" spans="1:16" ht="15">
      <c r="A92" s="228" t="s">
        <v>342</v>
      </c>
      <c r="B92" s="314" t="s">
        <v>144</v>
      </c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36"/>
    </row>
    <row r="93" spans="1:16" ht="30">
      <c r="A93" s="228" t="s">
        <v>343</v>
      </c>
      <c r="B93" s="314" t="s">
        <v>145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36"/>
    </row>
    <row r="94" spans="1:16" ht="30">
      <c r="A94" s="228" t="s">
        <v>344</v>
      </c>
      <c r="B94" s="314" t="s">
        <v>146</v>
      </c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36"/>
    </row>
    <row r="95" spans="1:16" ht="15">
      <c r="A95" s="228" t="s">
        <v>147</v>
      </c>
      <c r="B95" s="314" t="s">
        <v>148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36"/>
    </row>
    <row r="96" spans="1:16" ht="15">
      <c r="A96" s="228" t="s">
        <v>345</v>
      </c>
      <c r="B96" s="314" t="s">
        <v>149</v>
      </c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36"/>
    </row>
    <row r="97" spans="1:16" ht="15">
      <c r="A97" s="286" t="s">
        <v>314</v>
      </c>
      <c r="B97" s="317" t="s">
        <v>150</v>
      </c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36"/>
    </row>
    <row r="98" spans="1:16" ht="15.75">
      <c r="A98" s="318" t="s">
        <v>871</v>
      </c>
      <c r="B98" s="317"/>
      <c r="C98" s="256">
        <f>SUM(C83,C88)</f>
        <v>0</v>
      </c>
      <c r="D98" s="256"/>
      <c r="E98" s="256">
        <f>SUM(E83,E88)</f>
        <v>0</v>
      </c>
      <c r="F98" s="256"/>
      <c r="G98" s="256">
        <f>SUM(G83,G88)</f>
        <v>0</v>
      </c>
      <c r="H98" s="256">
        <f>SUM(H83,H88)</f>
        <v>0</v>
      </c>
      <c r="I98" s="256"/>
      <c r="J98" s="256">
        <f>SUM(J83,J88)</f>
        <v>0</v>
      </c>
      <c r="K98" s="256">
        <f>SUM(K83,K88)</f>
        <v>0</v>
      </c>
      <c r="L98" s="256">
        <f>SUM(L83,L88)</f>
        <v>0</v>
      </c>
      <c r="M98" s="256">
        <f>SUM(M83,M88)</f>
        <v>0</v>
      </c>
      <c r="N98" s="256"/>
      <c r="O98" s="256">
        <f>SUM(O83,O88)</f>
        <v>0</v>
      </c>
      <c r="P98" s="236"/>
    </row>
    <row r="99" spans="1:16" ht="15.75">
      <c r="A99" s="322" t="s">
        <v>353</v>
      </c>
      <c r="B99" s="323" t="s">
        <v>151</v>
      </c>
      <c r="C99" s="256">
        <f aca="true" t="shared" si="11" ref="C99:O99">SUM(C75,C98)</f>
        <v>5015</v>
      </c>
      <c r="D99" s="256">
        <f t="shared" si="11"/>
        <v>4564</v>
      </c>
      <c r="E99" s="256">
        <f t="shared" si="11"/>
        <v>4197</v>
      </c>
      <c r="F99" s="256">
        <f t="shared" si="11"/>
        <v>4120</v>
      </c>
      <c r="G99" s="256">
        <f t="shared" si="11"/>
        <v>3944</v>
      </c>
      <c r="H99" s="256">
        <f t="shared" si="11"/>
        <v>5044</v>
      </c>
      <c r="I99" s="256">
        <f t="shared" si="11"/>
        <v>4150</v>
      </c>
      <c r="J99" s="256">
        <f t="shared" si="11"/>
        <v>4078</v>
      </c>
      <c r="K99" s="256">
        <f t="shared" si="11"/>
        <v>3842</v>
      </c>
      <c r="L99" s="256">
        <f t="shared" si="11"/>
        <v>3888</v>
      </c>
      <c r="M99" s="256">
        <f t="shared" si="11"/>
        <v>4082</v>
      </c>
      <c r="N99" s="256">
        <f t="shared" si="11"/>
        <v>6469</v>
      </c>
      <c r="O99" s="256">
        <f t="shared" si="11"/>
        <v>52968</v>
      </c>
      <c r="P99" s="236"/>
    </row>
    <row r="100" spans="1:16" ht="15">
      <c r="A100" s="228" t="s">
        <v>346</v>
      </c>
      <c r="B100" s="230" t="s">
        <v>152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36"/>
    </row>
    <row r="101" spans="1:16" ht="15">
      <c r="A101" s="228" t="s">
        <v>153</v>
      </c>
      <c r="B101" s="230" t="s">
        <v>154</v>
      </c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36"/>
    </row>
    <row r="102" spans="1:16" ht="15">
      <c r="A102" s="228" t="s">
        <v>347</v>
      </c>
      <c r="B102" s="230" t="s">
        <v>155</v>
      </c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36"/>
    </row>
    <row r="103" spans="1:16" ht="15">
      <c r="A103" s="245" t="s">
        <v>315</v>
      </c>
      <c r="B103" s="270" t="s">
        <v>156</v>
      </c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36"/>
    </row>
    <row r="104" spans="1:16" ht="15">
      <c r="A104" s="328" t="s">
        <v>348</v>
      </c>
      <c r="B104" s="230" t="s">
        <v>157</v>
      </c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36"/>
    </row>
    <row r="105" spans="1:16" ht="15">
      <c r="A105" s="328" t="s">
        <v>318</v>
      </c>
      <c r="B105" s="230" t="s">
        <v>158</v>
      </c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36"/>
    </row>
    <row r="106" spans="1:16" ht="15">
      <c r="A106" s="228" t="s">
        <v>159</v>
      </c>
      <c r="B106" s="230" t="s">
        <v>160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36"/>
    </row>
    <row r="107" spans="1:16" ht="15">
      <c r="A107" s="228" t="s">
        <v>349</v>
      </c>
      <c r="B107" s="230" t="s">
        <v>161</v>
      </c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36"/>
    </row>
    <row r="108" spans="1:16" ht="15">
      <c r="A108" s="304" t="s">
        <v>316</v>
      </c>
      <c r="B108" s="270" t="s">
        <v>162</v>
      </c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36"/>
    </row>
    <row r="109" spans="1:16" ht="15">
      <c r="A109" s="328" t="s">
        <v>163</v>
      </c>
      <c r="B109" s="230" t="s">
        <v>164</v>
      </c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36"/>
    </row>
    <row r="110" spans="1:16" ht="15">
      <c r="A110" s="328" t="s">
        <v>165</v>
      </c>
      <c r="B110" s="230" t="s">
        <v>166</v>
      </c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36"/>
    </row>
    <row r="111" spans="1:16" ht="15">
      <c r="A111" s="304" t="s">
        <v>167</v>
      </c>
      <c r="B111" s="270" t="s">
        <v>168</v>
      </c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36"/>
    </row>
    <row r="112" spans="1:16" ht="15">
      <c r="A112" s="328" t="s">
        <v>169</v>
      </c>
      <c r="B112" s="230" t="s">
        <v>170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36"/>
    </row>
    <row r="113" spans="1:16" ht="15">
      <c r="A113" s="328" t="s">
        <v>171</v>
      </c>
      <c r="B113" s="230" t="s">
        <v>172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36"/>
    </row>
    <row r="114" spans="1:16" ht="15">
      <c r="A114" s="328" t="s">
        <v>173</v>
      </c>
      <c r="B114" s="230" t="s">
        <v>174</v>
      </c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>
        <f>SUM(C114:N114)</f>
        <v>0</v>
      </c>
      <c r="P114" s="236"/>
    </row>
    <row r="115" spans="1:16" ht="15">
      <c r="A115" s="331" t="s">
        <v>317</v>
      </c>
      <c r="B115" s="275" t="s">
        <v>175</v>
      </c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36"/>
    </row>
    <row r="116" spans="1:16" ht="15">
      <c r="A116" s="328" t="s">
        <v>176</v>
      </c>
      <c r="B116" s="230" t="s">
        <v>177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36"/>
    </row>
    <row r="117" spans="1:16" ht="15">
      <c r="A117" s="228" t="s">
        <v>178</v>
      </c>
      <c r="B117" s="230" t="s">
        <v>179</v>
      </c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36"/>
    </row>
    <row r="118" spans="1:16" ht="15">
      <c r="A118" s="328" t="s">
        <v>350</v>
      </c>
      <c r="B118" s="230" t="s">
        <v>180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36"/>
    </row>
    <row r="119" spans="1:16" ht="15">
      <c r="A119" s="328" t="s">
        <v>319</v>
      </c>
      <c r="B119" s="230" t="s">
        <v>181</v>
      </c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36"/>
    </row>
    <row r="120" spans="1:16" ht="15">
      <c r="A120" s="331" t="s">
        <v>320</v>
      </c>
      <c r="B120" s="275" t="s">
        <v>182</v>
      </c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36"/>
    </row>
    <row r="121" spans="1:16" ht="15">
      <c r="A121" s="228" t="s">
        <v>183</v>
      </c>
      <c r="B121" s="230" t="s">
        <v>184</v>
      </c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36"/>
    </row>
    <row r="122" spans="1:16" ht="15.75">
      <c r="A122" s="334" t="s">
        <v>354</v>
      </c>
      <c r="B122" s="335" t="s">
        <v>185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36"/>
    </row>
    <row r="123" spans="1:16" ht="15.75">
      <c r="A123" s="289" t="s">
        <v>390</v>
      </c>
      <c r="B123" s="290"/>
      <c r="C123" s="256">
        <f aca="true" t="shared" si="12" ref="C123:O123">SUM(C99,C122)</f>
        <v>5015</v>
      </c>
      <c r="D123" s="256">
        <f t="shared" si="12"/>
        <v>4564</v>
      </c>
      <c r="E123" s="256">
        <f t="shared" si="12"/>
        <v>4197</v>
      </c>
      <c r="F123" s="256">
        <f t="shared" si="12"/>
        <v>4120</v>
      </c>
      <c r="G123" s="256">
        <f t="shared" si="12"/>
        <v>3944</v>
      </c>
      <c r="H123" s="256">
        <f t="shared" si="12"/>
        <v>5044</v>
      </c>
      <c r="I123" s="256">
        <f t="shared" si="12"/>
        <v>4150</v>
      </c>
      <c r="J123" s="256">
        <f t="shared" si="12"/>
        <v>4078</v>
      </c>
      <c r="K123" s="256">
        <f t="shared" si="12"/>
        <v>3842</v>
      </c>
      <c r="L123" s="256">
        <f t="shared" si="12"/>
        <v>3888</v>
      </c>
      <c r="M123" s="256">
        <f t="shared" si="12"/>
        <v>4082</v>
      </c>
      <c r="N123" s="256">
        <f t="shared" si="12"/>
        <v>6469</v>
      </c>
      <c r="O123" s="256">
        <f t="shared" si="12"/>
        <v>52968</v>
      </c>
      <c r="P123" s="236"/>
    </row>
    <row r="124" spans="1:16" ht="25.5">
      <c r="A124" s="224" t="s">
        <v>14</v>
      </c>
      <c r="B124" s="225" t="s">
        <v>895</v>
      </c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36"/>
    </row>
    <row r="125" spans="1:16" ht="15">
      <c r="A125" s="313" t="s">
        <v>186</v>
      </c>
      <c r="B125" s="229" t="s">
        <v>187</v>
      </c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36"/>
    </row>
    <row r="126" spans="1:16" ht="15">
      <c r="A126" s="230" t="s">
        <v>188</v>
      </c>
      <c r="B126" s="229" t="s">
        <v>189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>
        <f>SUM(C126:N126)</f>
        <v>0</v>
      </c>
      <c r="P126" s="236"/>
    </row>
    <row r="127" spans="1:16" ht="15">
      <c r="A127" s="230" t="s">
        <v>190</v>
      </c>
      <c r="B127" s="229" t="s">
        <v>191</v>
      </c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>
        <f>SUM(C127:N127)</f>
        <v>0</v>
      </c>
      <c r="P127" s="236"/>
    </row>
    <row r="128" spans="1:16" ht="15">
      <c r="A128" s="230" t="s">
        <v>192</v>
      </c>
      <c r="B128" s="229" t="s">
        <v>193</v>
      </c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>
        <f>SUM(C128:N128)</f>
        <v>0</v>
      </c>
      <c r="P128" s="236"/>
    </row>
    <row r="129" spans="1:16" ht="15">
      <c r="A129" s="230" t="s">
        <v>194</v>
      </c>
      <c r="B129" s="229" t="s">
        <v>195</v>
      </c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36"/>
    </row>
    <row r="130" spans="1:16" ht="15">
      <c r="A130" s="230" t="s">
        <v>196</v>
      </c>
      <c r="B130" s="229" t="s">
        <v>197</v>
      </c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36"/>
    </row>
    <row r="131" spans="1:16" ht="15">
      <c r="A131" s="270" t="s">
        <v>392</v>
      </c>
      <c r="B131" s="234" t="s">
        <v>198</v>
      </c>
      <c r="C131" s="256">
        <f aca="true" t="shared" si="13" ref="C131:I131">SUM(C125:C130)</f>
        <v>0</v>
      </c>
      <c r="D131" s="256">
        <f t="shared" si="13"/>
        <v>0</v>
      </c>
      <c r="E131" s="256">
        <f t="shared" si="13"/>
        <v>0</v>
      </c>
      <c r="F131" s="256">
        <f t="shared" si="13"/>
        <v>0</v>
      </c>
      <c r="G131" s="256">
        <f t="shared" si="13"/>
        <v>0</v>
      </c>
      <c r="H131" s="256">
        <f t="shared" si="13"/>
        <v>0</v>
      </c>
      <c r="I131" s="256">
        <f t="shared" si="13"/>
        <v>0</v>
      </c>
      <c r="J131" s="256">
        <f>SUM(I125:I130)</f>
        <v>0</v>
      </c>
      <c r="K131" s="256">
        <f>SUM(K125:K130)</f>
        <v>0</v>
      </c>
      <c r="L131" s="256">
        <f>SUM(L125:L130)</f>
        <v>0</v>
      </c>
      <c r="M131" s="256">
        <f>SUM(M125:M130)</f>
        <v>0</v>
      </c>
      <c r="N131" s="256">
        <f>SUM(N125:N130)</f>
        <v>0</v>
      </c>
      <c r="O131" s="256">
        <f>SUM(O125:O130)</f>
        <v>0</v>
      </c>
      <c r="P131" s="236"/>
    </row>
    <row r="132" spans="1:16" ht="15">
      <c r="A132" s="230" t="s">
        <v>199</v>
      </c>
      <c r="B132" s="229" t="s">
        <v>200</v>
      </c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36"/>
    </row>
    <row r="133" spans="1:16" ht="30">
      <c r="A133" s="230" t="s">
        <v>201</v>
      </c>
      <c r="B133" s="229" t="s">
        <v>202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36"/>
    </row>
    <row r="134" spans="1:16" ht="30">
      <c r="A134" s="230" t="s">
        <v>355</v>
      </c>
      <c r="B134" s="229" t="s">
        <v>203</v>
      </c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36"/>
    </row>
    <row r="135" spans="1:16" ht="30">
      <c r="A135" s="230" t="s">
        <v>356</v>
      </c>
      <c r="B135" s="229" t="s">
        <v>204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36"/>
    </row>
    <row r="136" spans="1:16" ht="15">
      <c r="A136" s="230" t="s">
        <v>357</v>
      </c>
      <c r="B136" s="229" t="s">
        <v>205</v>
      </c>
      <c r="C136" s="256"/>
      <c r="D136" s="256"/>
      <c r="E136" s="256"/>
      <c r="F136" s="256">
        <v>4423</v>
      </c>
      <c r="G136" s="256"/>
      <c r="H136" s="256"/>
      <c r="I136" s="256"/>
      <c r="J136" s="256"/>
      <c r="K136" s="256">
        <v>4423</v>
      </c>
      <c r="L136" s="256"/>
      <c r="M136" s="256"/>
      <c r="N136" s="256"/>
      <c r="O136" s="256">
        <f>SUM(C136:N136)</f>
        <v>8846</v>
      </c>
      <c r="P136" s="236"/>
    </row>
    <row r="137" spans="1:16" ht="15">
      <c r="A137" s="275" t="s">
        <v>393</v>
      </c>
      <c r="B137" s="321" t="s">
        <v>206</v>
      </c>
      <c r="C137" s="256"/>
      <c r="D137" s="256"/>
      <c r="E137" s="256"/>
      <c r="F137" s="256">
        <v>4423</v>
      </c>
      <c r="G137" s="256"/>
      <c r="H137" s="256"/>
      <c r="I137" s="256"/>
      <c r="J137" s="256"/>
      <c r="K137" s="256">
        <v>4423</v>
      </c>
      <c r="L137" s="256"/>
      <c r="M137" s="256"/>
      <c r="N137" s="256"/>
      <c r="O137" s="256">
        <v>8846</v>
      </c>
      <c r="P137" s="236"/>
    </row>
    <row r="138" spans="1:16" ht="15">
      <c r="A138" s="230" t="s">
        <v>361</v>
      </c>
      <c r="B138" s="229" t="s">
        <v>215</v>
      </c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36"/>
    </row>
    <row r="139" spans="1:16" ht="15">
      <c r="A139" s="230" t="s">
        <v>362</v>
      </c>
      <c r="B139" s="229" t="s">
        <v>216</v>
      </c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36"/>
    </row>
    <row r="140" spans="1:16" ht="15">
      <c r="A140" s="270" t="s">
        <v>395</v>
      </c>
      <c r="B140" s="234" t="s">
        <v>217</v>
      </c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36"/>
    </row>
    <row r="141" spans="1:16" ht="15">
      <c r="A141" s="230" t="s">
        <v>363</v>
      </c>
      <c r="B141" s="229" t="s">
        <v>218</v>
      </c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36"/>
    </row>
    <row r="142" spans="1:16" ht="15">
      <c r="A142" s="230" t="s">
        <v>364</v>
      </c>
      <c r="B142" s="229" t="s">
        <v>219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36"/>
    </row>
    <row r="143" spans="1:16" ht="15">
      <c r="A143" s="230" t="s">
        <v>365</v>
      </c>
      <c r="B143" s="229" t="s">
        <v>220</v>
      </c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36"/>
    </row>
    <row r="144" spans="1:16" ht="15">
      <c r="A144" s="230" t="s">
        <v>366</v>
      </c>
      <c r="B144" s="229" t="s">
        <v>221</v>
      </c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>
        <f>SUM(C144:N144)</f>
        <v>0</v>
      </c>
      <c r="P144" s="236"/>
    </row>
    <row r="145" spans="1:16" ht="15">
      <c r="A145" s="230" t="s">
        <v>367</v>
      </c>
      <c r="B145" s="229" t="s">
        <v>222</v>
      </c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36"/>
    </row>
    <row r="146" spans="1:16" ht="15">
      <c r="A146" s="230" t="s">
        <v>223</v>
      </c>
      <c r="B146" s="229" t="s">
        <v>224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36"/>
    </row>
    <row r="147" spans="1:16" ht="15">
      <c r="A147" s="230" t="s">
        <v>368</v>
      </c>
      <c r="B147" s="229" t="s">
        <v>225</v>
      </c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>
        <f>SUM(C147:N147)</f>
        <v>0</v>
      </c>
      <c r="P147" s="236"/>
    </row>
    <row r="148" spans="1:16" ht="15">
      <c r="A148" s="230" t="s">
        <v>369</v>
      </c>
      <c r="B148" s="229" t="s">
        <v>226</v>
      </c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36"/>
    </row>
    <row r="149" spans="1:16" ht="15">
      <c r="A149" s="270" t="s">
        <v>396</v>
      </c>
      <c r="B149" s="234" t="s">
        <v>227</v>
      </c>
      <c r="C149" s="256">
        <f aca="true" t="shared" si="14" ref="C149:O149">SUM(C144:C148)</f>
        <v>0</v>
      </c>
      <c r="D149" s="256">
        <f t="shared" si="14"/>
        <v>0</v>
      </c>
      <c r="E149" s="256">
        <f t="shared" si="14"/>
        <v>0</v>
      </c>
      <c r="F149" s="256">
        <f t="shared" si="14"/>
        <v>0</v>
      </c>
      <c r="G149" s="256">
        <f t="shared" si="14"/>
        <v>0</v>
      </c>
      <c r="H149" s="256">
        <f t="shared" si="14"/>
        <v>0</v>
      </c>
      <c r="I149" s="256">
        <f t="shared" si="14"/>
        <v>0</v>
      </c>
      <c r="J149" s="256">
        <f t="shared" si="14"/>
        <v>0</v>
      </c>
      <c r="K149" s="256">
        <f t="shared" si="14"/>
        <v>0</v>
      </c>
      <c r="L149" s="256">
        <f t="shared" si="14"/>
        <v>0</v>
      </c>
      <c r="M149" s="256">
        <f t="shared" si="14"/>
        <v>0</v>
      </c>
      <c r="N149" s="256">
        <f t="shared" si="14"/>
        <v>0</v>
      </c>
      <c r="O149" s="256">
        <f t="shared" si="14"/>
        <v>0</v>
      </c>
      <c r="P149" s="236"/>
    </row>
    <row r="150" spans="1:16" ht="15">
      <c r="A150" s="230" t="s">
        <v>370</v>
      </c>
      <c r="B150" s="229" t="s">
        <v>228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>
        <f>SUM(C150:N150)</f>
        <v>0</v>
      </c>
      <c r="P150" s="236"/>
    </row>
    <row r="151" spans="1:16" ht="15">
      <c r="A151" s="275" t="s">
        <v>397</v>
      </c>
      <c r="B151" s="321" t="s">
        <v>229</v>
      </c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36"/>
    </row>
    <row r="152" spans="1:16" ht="15">
      <c r="A152" s="228" t="s">
        <v>230</v>
      </c>
      <c r="B152" s="229" t="s">
        <v>231</v>
      </c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>
        <f>SUM(C152:N152)</f>
        <v>0</v>
      </c>
      <c r="P152" s="236"/>
    </row>
    <row r="153" spans="1:16" ht="15">
      <c r="A153" s="228" t="s">
        <v>371</v>
      </c>
      <c r="B153" s="229" t="s">
        <v>232</v>
      </c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36"/>
    </row>
    <row r="154" spans="1:16" ht="15">
      <c r="A154" s="228" t="s">
        <v>372</v>
      </c>
      <c r="B154" s="229" t="s">
        <v>233</v>
      </c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36"/>
    </row>
    <row r="155" spans="1:16" ht="15">
      <c r="A155" s="228" t="s">
        <v>373</v>
      </c>
      <c r="B155" s="229" t="s">
        <v>234</v>
      </c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36"/>
    </row>
    <row r="156" spans="1:16" ht="15">
      <c r="A156" s="228" t="s">
        <v>235</v>
      </c>
      <c r="B156" s="229" t="s">
        <v>236</v>
      </c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>
        <f>SUM(C156:N156)</f>
        <v>0</v>
      </c>
      <c r="P156" s="236"/>
    </row>
    <row r="157" spans="1:16" ht="15">
      <c r="A157" s="228" t="s">
        <v>237</v>
      </c>
      <c r="B157" s="229" t="s">
        <v>238</v>
      </c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>
        <f>SUM(C157:N157)</f>
        <v>0</v>
      </c>
      <c r="P157" s="236"/>
    </row>
    <row r="158" spans="1:16" ht="15">
      <c r="A158" s="228" t="s">
        <v>239</v>
      </c>
      <c r="B158" s="229" t="s">
        <v>240</v>
      </c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36"/>
    </row>
    <row r="159" spans="1:16" ht="15">
      <c r="A159" s="228" t="s">
        <v>374</v>
      </c>
      <c r="B159" s="229" t="s">
        <v>241</v>
      </c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>
        <f>SUM(C159:N159)</f>
        <v>0</v>
      </c>
      <c r="P159" s="236"/>
    </row>
    <row r="160" spans="1:16" ht="15">
      <c r="A160" s="228" t="s">
        <v>375</v>
      </c>
      <c r="B160" s="229" t="s">
        <v>242</v>
      </c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36"/>
    </row>
    <row r="161" spans="1:16" ht="15">
      <c r="A161" s="228" t="s">
        <v>376</v>
      </c>
      <c r="B161" s="229" t="s">
        <v>243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36"/>
    </row>
    <row r="162" spans="1:16" ht="15">
      <c r="A162" s="286" t="s">
        <v>398</v>
      </c>
      <c r="B162" s="321" t="s">
        <v>244</v>
      </c>
      <c r="C162" s="256">
        <f aca="true" t="shared" si="15" ref="C162:O162">SUM(C152:C161)</f>
        <v>0</v>
      </c>
      <c r="D162" s="256">
        <f t="shared" si="15"/>
        <v>0</v>
      </c>
      <c r="E162" s="256">
        <f t="shared" si="15"/>
        <v>0</v>
      </c>
      <c r="F162" s="256">
        <f t="shared" si="15"/>
        <v>0</v>
      </c>
      <c r="G162" s="256">
        <f t="shared" si="15"/>
        <v>0</v>
      </c>
      <c r="H162" s="256">
        <f t="shared" si="15"/>
        <v>0</v>
      </c>
      <c r="I162" s="256">
        <f t="shared" si="15"/>
        <v>0</v>
      </c>
      <c r="J162" s="256">
        <f t="shared" si="15"/>
        <v>0</v>
      </c>
      <c r="K162" s="256">
        <f t="shared" si="15"/>
        <v>0</v>
      </c>
      <c r="L162" s="256">
        <f t="shared" si="15"/>
        <v>0</v>
      </c>
      <c r="M162" s="256">
        <f t="shared" si="15"/>
        <v>0</v>
      </c>
      <c r="N162" s="256">
        <f t="shared" si="15"/>
        <v>0</v>
      </c>
      <c r="O162" s="256">
        <f t="shared" si="15"/>
        <v>0</v>
      </c>
      <c r="P162" s="236"/>
    </row>
    <row r="163" spans="1:16" ht="30">
      <c r="A163" s="228" t="s">
        <v>253</v>
      </c>
      <c r="B163" s="229" t="s">
        <v>254</v>
      </c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36"/>
    </row>
    <row r="164" spans="1:16" ht="30">
      <c r="A164" s="230" t="s">
        <v>380</v>
      </c>
      <c r="B164" s="229" t="s">
        <v>255</v>
      </c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36"/>
    </row>
    <row r="165" spans="1:16" ht="15">
      <c r="A165" s="228" t="s">
        <v>381</v>
      </c>
      <c r="B165" s="229" t="s">
        <v>256</v>
      </c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36"/>
    </row>
    <row r="166" spans="1:16" ht="15">
      <c r="A166" s="275" t="s">
        <v>400</v>
      </c>
      <c r="B166" s="321" t="s">
        <v>257</v>
      </c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36"/>
    </row>
    <row r="167" spans="1:16" ht="15.75">
      <c r="A167" s="318" t="s">
        <v>872</v>
      </c>
      <c r="B167" s="336"/>
      <c r="C167" s="256">
        <f>SUM(C137,C151,C162,C166)</f>
        <v>0</v>
      </c>
      <c r="D167" s="256">
        <f>SUM(D137,D151,D162)</f>
        <v>0</v>
      </c>
      <c r="E167" s="256">
        <f aca="true" t="shared" si="16" ref="E167:O167">SUM(E137,E151,E162,E166)</f>
        <v>0</v>
      </c>
      <c r="F167" s="256">
        <f t="shared" si="16"/>
        <v>4423</v>
      </c>
      <c r="G167" s="256">
        <f t="shared" si="16"/>
        <v>0</v>
      </c>
      <c r="H167" s="256">
        <f t="shared" si="16"/>
        <v>0</v>
      </c>
      <c r="I167" s="256">
        <f t="shared" si="16"/>
        <v>0</v>
      </c>
      <c r="J167" s="256">
        <f t="shared" si="16"/>
        <v>0</v>
      </c>
      <c r="K167" s="256">
        <f t="shared" si="16"/>
        <v>4423</v>
      </c>
      <c r="L167" s="256">
        <f t="shared" si="16"/>
        <v>0</v>
      </c>
      <c r="M167" s="256">
        <f t="shared" si="16"/>
        <v>0</v>
      </c>
      <c r="N167" s="256">
        <f t="shared" si="16"/>
        <v>0</v>
      </c>
      <c r="O167" s="256">
        <f t="shared" si="16"/>
        <v>8846</v>
      </c>
      <c r="P167" s="236"/>
    </row>
    <row r="168" spans="1:16" ht="15">
      <c r="A168" s="230" t="s">
        <v>207</v>
      </c>
      <c r="B168" s="229" t="s">
        <v>208</v>
      </c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36"/>
    </row>
    <row r="169" spans="1:16" ht="30">
      <c r="A169" s="230" t="s">
        <v>209</v>
      </c>
      <c r="B169" s="229" t="s">
        <v>210</v>
      </c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36"/>
    </row>
    <row r="170" spans="1:16" ht="30">
      <c r="A170" s="230" t="s">
        <v>358</v>
      </c>
      <c r="B170" s="229" t="s">
        <v>211</v>
      </c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36"/>
    </row>
    <row r="171" spans="1:16" ht="30">
      <c r="A171" s="230" t="s">
        <v>359</v>
      </c>
      <c r="B171" s="229" t="s">
        <v>212</v>
      </c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36"/>
    </row>
    <row r="172" spans="1:16" ht="15">
      <c r="A172" s="230" t="s">
        <v>360</v>
      </c>
      <c r="B172" s="229" t="s">
        <v>213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36"/>
    </row>
    <row r="173" spans="1:16" ht="15">
      <c r="A173" s="275" t="s">
        <v>394</v>
      </c>
      <c r="B173" s="321" t="s">
        <v>214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36"/>
    </row>
    <row r="174" spans="1:16" ht="15">
      <c r="A174" s="228" t="s">
        <v>377</v>
      </c>
      <c r="B174" s="229" t="s">
        <v>245</v>
      </c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36"/>
    </row>
    <row r="175" spans="1:16" ht="15">
      <c r="A175" s="228" t="s">
        <v>378</v>
      </c>
      <c r="B175" s="229" t="s">
        <v>246</v>
      </c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>
        <f>SUM(C175:N175)</f>
        <v>0</v>
      </c>
      <c r="P175" s="236"/>
    </row>
    <row r="176" spans="1:16" ht="15">
      <c r="A176" s="228" t="s">
        <v>247</v>
      </c>
      <c r="B176" s="229" t="s">
        <v>248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36"/>
    </row>
    <row r="177" spans="1:16" ht="15">
      <c r="A177" s="228" t="s">
        <v>379</v>
      </c>
      <c r="B177" s="229" t="s">
        <v>249</v>
      </c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36"/>
    </row>
    <row r="178" spans="1:16" ht="15">
      <c r="A178" s="228" t="s">
        <v>250</v>
      </c>
      <c r="B178" s="229" t="s">
        <v>251</v>
      </c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36"/>
    </row>
    <row r="179" spans="1:16" ht="15">
      <c r="A179" s="275" t="s">
        <v>399</v>
      </c>
      <c r="B179" s="321" t="s">
        <v>252</v>
      </c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36"/>
    </row>
    <row r="180" spans="1:16" ht="30">
      <c r="A180" s="228" t="s">
        <v>258</v>
      </c>
      <c r="B180" s="229" t="s">
        <v>259</v>
      </c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36"/>
    </row>
    <row r="181" spans="1:16" ht="30">
      <c r="A181" s="230" t="s">
        <v>382</v>
      </c>
      <c r="B181" s="229" t="s">
        <v>260</v>
      </c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36"/>
    </row>
    <row r="182" spans="1:16" ht="15">
      <c r="A182" s="228" t="s">
        <v>383</v>
      </c>
      <c r="B182" s="229" t="s">
        <v>261</v>
      </c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>
        <f>SUM(C182:N182)</f>
        <v>0</v>
      </c>
      <c r="P182" s="236"/>
    </row>
    <row r="183" spans="1:16" ht="15">
      <c r="A183" s="275" t="s">
        <v>402</v>
      </c>
      <c r="B183" s="321" t="s">
        <v>262</v>
      </c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36"/>
    </row>
    <row r="184" spans="1:16" ht="15.75">
      <c r="A184" s="318" t="s">
        <v>873</v>
      </c>
      <c r="B184" s="33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36"/>
    </row>
    <row r="185" spans="1:16" ht="15.75">
      <c r="A185" s="337" t="s">
        <v>401</v>
      </c>
      <c r="B185" s="322" t="s">
        <v>263</v>
      </c>
      <c r="C185" s="256">
        <f aca="true" t="shared" si="17" ref="C185:K185">SUM(C167,C184)</f>
        <v>0</v>
      </c>
      <c r="D185" s="256">
        <f t="shared" si="17"/>
        <v>0</v>
      </c>
      <c r="E185" s="256">
        <f t="shared" si="17"/>
        <v>0</v>
      </c>
      <c r="F185" s="256">
        <f t="shared" si="17"/>
        <v>4423</v>
      </c>
      <c r="G185" s="256">
        <f t="shared" si="17"/>
        <v>0</v>
      </c>
      <c r="H185" s="256">
        <f t="shared" si="17"/>
        <v>0</v>
      </c>
      <c r="I185" s="256">
        <f t="shared" si="17"/>
        <v>0</v>
      </c>
      <c r="J185" s="256">
        <f t="shared" si="17"/>
        <v>0</v>
      </c>
      <c r="K185" s="256">
        <f t="shared" si="17"/>
        <v>4423</v>
      </c>
      <c r="L185" s="256">
        <f>SUM(L167:L168,L184)</f>
        <v>0</v>
      </c>
      <c r="M185" s="256">
        <f>SUM(M167,M184)</f>
        <v>0</v>
      </c>
      <c r="N185" s="256">
        <f>SUM(N167,N184)</f>
        <v>0</v>
      </c>
      <c r="O185" s="256">
        <f>SUM(O167,O184)</f>
        <v>8846</v>
      </c>
      <c r="P185" s="236"/>
    </row>
    <row r="186" spans="1:16" ht="15.75">
      <c r="A186" s="338" t="s">
        <v>874</v>
      </c>
      <c r="B186" s="339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36"/>
    </row>
    <row r="187" spans="1:16" ht="15.75">
      <c r="A187" s="338" t="s">
        <v>875</v>
      </c>
      <c r="B187" s="339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36"/>
    </row>
    <row r="188" spans="1:16" ht="15">
      <c r="A188" s="328" t="s">
        <v>384</v>
      </c>
      <c r="B188" s="230" t="s">
        <v>264</v>
      </c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36"/>
    </row>
    <row r="189" spans="1:16" ht="15">
      <c r="A189" s="228" t="s">
        <v>265</v>
      </c>
      <c r="B189" s="230" t="s">
        <v>266</v>
      </c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36"/>
    </row>
    <row r="190" spans="1:16" ht="15">
      <c r="A190" s="328" t="s">
        <v>385</v>
      </c>
      <c r="B190" s="230" t="s">
        <v>267</v>
      </c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36"/>
    </row>
    <row r="191" spans="1:16" ht="15">
      <c r="A191" s="245" t="s">
        <v>403</v>
      </c>
      <c r="B191" s="270" t="s">
        <v>268</v>
      </c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36"/>
    </row>
    <row r="192" spans="1:16" ht="15">
      <c r="A192" s="228" t="s">
        <v>386</v>
      </c>
      <c r="B192" s="230" t="s">
        <v>269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36"/>
    </row>
    <row r="193" spans="1:16" ht="15">
      <c r="A193" s="328" t="s">
        <v>270</v>
      </c>
      <c r="B193" s="230" t="s">
        <v>271</v>
      </c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36"/>
    </row>
    <row r="194" spans="1:16" ht="15">
      <c r="A194" s="228" t="s">
        <v>387</v>
      </c>
      <c r="B194" s="230" t="s">
        <v>272</v>
      </c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36"/>
    </row>
    <row r="195" spans="1:16" ht="15">
      <c r="A195" s="328" t="s">
        <v>273</v>
      </c>
      <c r="B195" s="230" t="s">
        <v>274</v>
      </c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36"/>
    </row>
    <row r="196" spans="1:16" ht="15">
      <c r="A196" s="304" t="s">
        <v>404</v>
      </c>
      <c r="B196" s="270" t="s">
        <v>275</v>
      </c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36"/>
    </row>
    <row r="197" spans="1:16" ht="15">
      <c r="A197" s="230" t="s">
        <v>442</v>
      </c>
      <c r="B197" s="230" t="s">
        <v>276</v>
      </c>
      <c r="C197" s="256"/>
      <c r="D197" s="256"/>
      <c r="E197" s="256">
        <v>521</v>
      </c>
      <c r="F197" s="256"/>
      <c r="G197" s="256"/>
      <c r="H197" s="256"/>
      <c r="I197" s="256"/>
      <c r="J197" s="256"/>
      <c r="K197" s="256"/>
      <c r="L197" s="256"/>
      <c r="M197" s="256"/>
      <c r="N197" s="256"/>
      <c r="O197" s="256">
        <v>521</v>
      </c>
      <c r="P197" s="236"/>
    </row>
    <row r="198" spans="1:16" ht="15">
      <c r="A198" s="230" t="s">
        <v>443</v>
      </c>
      <c r="B198" s="230" t="s">
        <v>276</v>
      </c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36"/>
    </row>
    <row r="199" spans="1:16" ht="15">
      <c r="A199" s="230" t="s">
        <v>440</v>
      </c>
      <c r="B199" s="230" t="s">
        <v>277</v>
      </c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36"/>
    </row>
    <row r="200" spans="1:16" ht="15">
      <c r="A200" s="230" t="s">
        <v>441</v>
      </c>
      <c r="B200" s="230" t="s">
        <v>277</v>
      </c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36"/>
    </row>
    <row r="201" spans="1:16" ht="15">
      <c r="A201" s="270" t="s">
        <v>405</v>
      </c>
      <c r="B201" s="270" t="s">
        <v>278</v>
      </c>
      <c r="C201" s="256"/>
      <c r="D201" s="256"/>
      <c r="E201" s="256">
        <v>521</v>
      </c>
      <c r="F201" s="256"/>
      <c r="G201" s="256"/>
      <c r="H201" s="256"/>
      <c r="I201" s="256"/>
      <c r="J201" s="256"/>
      <c r="K201" s="256"/>
      <c r="L201" s="256"/>
      <c r="M201" s="256"/>
      <c r="N201" s="256"/>
      <c r="O201" s="256">
        <v>521</v>
      </c>
      <c r="P201" s="236"/>
    </row>
    <row r="202" spans="1:16" ht="15">
      <c r="A202" s="328" t="s">
        <v>279</v>
      </c>
      <c r="B202" s="230" t="s">
        <v>280</v>
      </c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36"/>
    </row>
    <row r="203" spans="1:16" ht="15">
      <c r="A203" s="328" t="s">
        <v>281</v>
      </c>
      <c r="B203" s="230" t="s">
        <v>282</v>
      </c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36"/>
    </row>
    <row r="204" spans="1:16" ht="15">
      <c r="A204" s="328" t="s">
        <v>283</v>
      </c>
      <c r="B204" s="230" t="s">
        <v>284</v>
      </c>
      <c r="C204" s="256">
        <v>3633</v>
      </c>
      <c r="D204" s="256">
        <v>3633</v>
      </c>
      <c r="E204" s="256">
        <v>3633</v>
      </c>
      <c r="F204" s="256">
        <v>3633</v>
      </c>
      <c r="G204" s="256">
        <v>3633</v>
      </c>
      <c r="H204" s="256">
        <v>3633</v>
      </c>
      <c r="I204" s="256">
        <v>3633</v>
      </c>
      <c r="J204" s="256">
        <v>3633</v>
      </c>
      <c r="K204" s="256">
        <v>3633</v>
      </c>
      <c r="L204" s="256">
        <v>3633</v>
      </c>
      <c r="M204" s="256">
        <v>3633</v>
      </c>
      <c r="N204" s="256">
        <v>3638</v>
      </c>
      <c r="O204" s="256">
        <f>SUM(C204:N204)</f>
        <v>43601</v>
      </c>
      <c r="P204" s="236"/>
    </row>
    <row r="205" spans="1:16" ht="15">
      <c r="A205" s="328" t="s">
        <v>285</v>
      </c>
      <c r="B205" s="230" t="s">
        <v>286</v>
      </c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36"/>
    </row>
    <row r="206" spans="1:16" ht="15">
      <c r="A206" s="228" t="s">
        <v>388</v>
      </c>
      <c r="B206" s="230" t="s">
        <v>287</v>
      </c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36"/>
    </row>
    <row r="207" spans="1:16" ht="15">
      <c r="A207" s="245" t="s">
        <v>406</v>
      </c>
      <c r="B207" s="270" t="s">
        <v>288</v>
      </c>
      <c r="C207" s="256">
        <f>SUM(C204:C206)</f>
        <v>3633</v>
      </c>
      <c r="D207" s="256">
        <f aca="true" t="shared" si="18" ref="D207:N207">SUM(D204:D206)</f>
        <v>3633</v>
      </c>
      <c r="E207" s="256">
        <f>E201+E204</f>
        <v>4154</v>
      </c>
      <c r="F207" s="256">
        <f t="shared" si="18"/>
        <v>3633</v>
      </c>
      <c r="G207" s="256">
        <f t="shared" si="18"/>
        <v>3633</v>
      </c>
      <c r="H207" s="256">
        <f t="shared" si="18"/>
        <v>3633</v>
      </c>
      <c r="I207" s="256">
        <f t="shared" si="18"/>
        <v>3633</v>
      </c>
      <c r="J207" s="256">
        <f t="shared" si="18"/>
        <v>3633</v>
      </c>
      <c r="K207" s="256">
        <f t="shared" si="18"/>
        <v>3633</v>
      </c>
      <c r="L207" s="256">
        <f t="shared" si="18"/>
        <v>3633</v>
      </c>
      <c r="M207" s="256">
        <f t="shared" si="18"/>
        <v>3633</v>
      </c>
      <c r="N207" s="256">
        <f t="shared" si="18"/>
        <v>3638</v>
      </c>
      <c r="O207" s="256">
        <f>SUM(C207:N207)</f>
        <v>44122</v>
      </c>
      <c r="P207" s="236"/>
    </row>
    <row r="208" spans="1:16" ht="15">
      <c r="A208" s="228" t="s">
        <v>289</v>
      </c>
      <c r="B208" s="230" t="s">
        <v>290</v>
      </c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36"/>
    </row>
    <row r="209" spans="1:16" ht="15">
      <c r="A209" s="228" t="s">
        <v>291</v>
      </c>
      <c r="B209" s="230" t="s">
        <v>292</v>
      </c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36"/>
    </row>
    <row r="210" spans="1:16" ht="15">
      <c r="A210" s="328" t="s">
        <v>293</v>
      </c>
      <c r="B210" s="230" t="s">
        <v>294</v>
      </c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36"/>
    </row>
    <row r="211" spans="1:16" ht="15">
      <c r="A211" s="328" t="s">
        <v>389</v>
      </c>
      <c r="B211" s="230" t="s">
        <v>295</v>
      </c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36"/>
    </row>
    <row r="212" spans="1:16" ht="15">
      <c r="A212" s="304" t="s">
        <v>407</v>
      </c>
      <c r="B212" s="270" t="s">
        <v>296</v>
      </c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36"/>
    </row>
    <row r="213" spans="1:16" ht="15">
      <c r="A213" s="245" t="s">
        <v>297</v>
      </c>
      <c r="B213" s="270" t="s">
        <v>298</v>
      </c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36"/>
    </row>
    <row r="214" spans="1:16" ht="15.75">
      <c r="A214" s="334" t="s">
        <v>408</v>
      </c>
      <c r="B214" s="335" t="s">
        <v>299</v>
      </c>
      <c r="C214" s="256">
        <v>3633</v>
      </c>
      <c r="D214" s="256">
        <v>3633</v>
      </c>
      <c r="E214" s="256">
        <v>4154</v>
      </c>
      <c r="F214" s="256">
        <v>3633</v>
      </c>
      <c r="G214" s="256">
        <v>3633</v>
      </c>
      <c r="H214" s="256">
        <v>3633</v>
      </c>
      <c r="I214" s="256">
        <v>3633</v>
      </c>
      <c r="J214" s="256">
        <v>3633</v>
      </c>
      <c r="K214" s="256">
        <v>3633</v>
      </c>
      <c r="L214" s="256">
        <v>3633</v>
      </c>
      <c r="M214" s="256">
        <v>3633</v>
      </c>
      <c r="N214" s="256">
        <v>3638</v>
      </c>
      <c r="O214" s="256">
        <f>SUM(C214:N214)</f>
        <v>44122</v>
      </c>
      <c r="P214" s="236"/>
    </row>
    <row r="215" spans="1:16" ht="15.75">
      <c r="A215" s="289" t="s">
        <v>391</v>
      </c>
      <c r="B215" s="290"/>
      <c r="C215" s="256">
        <f aca="true" t="shared" si="19" ref="C215:N215">SUM(C185,C214)</f>
        <v>3633</v>
      </c>
      <c r="D215" s="256">
        <f t="shared" si="19"/>
        <v>3633</v>
      </c>
      <c r="E215" s="256">
        <f t="shared" si="19"/>
        <v>4154</v>
      </c>
      <c r="F215" s="256">
        <f t="shared" si="19"/>
        <v>8056</v>
      </c>
      <c r="G215" s="256">
        <f t="shared" si="19"/>
        <v>3633</v>
      </c>
      <c r="H215" s="256">
        <f t="shared" si="19"/>
        <v>3633</v>
      </c>
      <c r="I215" s="256">
        <f t="shared" si="19"/>
        <v>3633</v>
      </c>
      <c r="J215" s="256">
        <f t="shared" si="19"/>
        <v>3633</v>
      </c>
      <c r="K215" s="256">
        <f t="shared" si="19"/>
        <v>8056</v>
      </c>
      <c r="L215" s="256">
        <f t="shared" si="19"/>
        <v>3633</v>
      </c>
      <c r="M215" s="256">
        <f t="shared" si="19"/>
        <v>3633</v>
      </c>
      <c r="N215" s="256">
        <f t="shared" si="19"/>
        <v>3638</v>
      </c>
      <c r="O215" s="256">
        <f>SUM(C215:N215)</f>
        <v>52968</v>
      </c>
      <c r="P215" s="236"/>
    </row>
    <row r="216" spans="2:16" ht="15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</row>
    <row r="217" spans="2:16" ht="15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</row>
    <row r="218" spans="2:16" ht="15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</row>
    <row r="219" spans="2:16" ht="15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</row>
    <row r="220" spans="2:16" ht="15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</row>
    <row r="221" spans="2:16" ht="15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</row>
    <row r="222" spans="2:16" ht="15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</row>
    <row r="223" spans="2:16" ht="15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</row>
    <row r="224" spans="2:16" ht="15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</row>
    <row r="225" spans="2:16" ht="15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</row>
    <row r="226" spans="2:16" ht="15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</row>
    <row r="227" spans="2:16" ht="15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</row>
    <row r="228" spans="2:16" ht="15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8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406" t="s">
        <v>680</v>
      </c>
      <c r="B1" s="407"/>
      <c r="C1" s="407"/>
      <c r="D1" s="407"/>
      <c r="E1" s="407"/>
      <c r="F1" s="407"/>
      <c r="G1" s="407"/>
      <c r="H1" s="407"/>
      <c r="I1" s="407"/>
    </row>
    <row r="2" spans="1:9" ht="23.25" customHeight="1">
      <c r="A2" s="403" t="s">
        <v>913</v>
      </c>
      <c r="B2" s="404"/>
      <c r="C2" s="404"/>
      <c r="D2" s="404"/>
      <c r="E2" s="404"/>
      <c r="F2" s="404"/>
      <c r="G2" s="404"/>
      <c r="H2" s="404"/>
      <c r="I2" s="404"/>
    </row>
    <row r="4" spans="1:9" ht="15">
      <c r="A4" s="236" t="s">
        <v>647</v>
      </c>
      <c r="I4" s="344" t="s">
        <v>914</v>
      </c>
    </row>
    <row r="5" spans="1:9" ht="36.75">
      <c r="A5" s="360" t="s">
        <v>912</v>
      </c>
      <c r="B5" s="359" t="s">
        <v>911</v>
      </c>
      <c r="C5" s="359" t="s">
        <v>910</v>
      </c>
      <c r="D5" s="359" t="s">
        <v>909</v>
      </c>
      <c r="E5" s="359" t="s">
        <v>908</v>
      </c>
      <c r="F5" s="359" t="s">
        <v>907</v>
      </c>
      <c r="G5" s="359" t="s">
        <v>906</v>
      </c>
      <c r="H5" s="359" t="s">
        <v>905</v>
      </c>
      <c r="I5" s="358" t="s">
        <v>3</v>
      </c>
    </row>
    <row r="6" spans="1:9" ht="15.75">
      <c r="A6" s="353"/>
      <c r="B6" s="353"/>
      <c r="C6" s="357"/>
      <c r="D6" s="357"/>
      <c r="E6" s="357"/>
      <c r="F6" s="357"/>
      <c r="G6" s="357"/>
      <c r="H6" s="357"/>
      <c r="I6" s="357"/>
    </row>
    <row r="7" spans="1:9" ht="15.75">
      <c r="A7" s="353"/>
      <c r="B7" s="353"/>
      <c r="C7" s="357"/>
      <c r="D7" s="357"/>
      <c r="E7" s="357"/>
      <c r="F7" s="357"/>
      <c r="G7" s="357"/>
      <c r="H7" s="357"/>
      <c r="I7" s="357"/>
    </row>
    <row r="8" spans="1:9" ht="15.75">
      <c r="A8" s="353"/>
      <c r="B8" s="353"/>
      <c r="C8" s="357"/>
      <c r="D8" s="357"/>
      <c r="E8" s="357"/>
      <c r="F8" s="357"/>
      <c r="G8" s="357"/>
      <c r="H8" s="357"/>
      <c r="I8" s="357"/>
    </row>
    <row r="9" spans="1:9" ht="15.75">
      <c r="A9" s="353"/>
      <c r="B9" s="353"/>
      <c r="C9" s="357"/>
      <c r="D9" s="357"/>
      <c r="E9" s="357"/>
      <c r="F9" s="357"/>
      <c r="G9" s="357"/>
      <c r="H9" s="357"/>
      <c r="I9" s="357"/>
    </row>
    <row r="10" spans="1:9" ht="15">
      <c r="A10" s="356" t="s">
        <v>904</v>
      </c>
      <c r="B10" s="356"/>
      <c r="C10" s="355"/>
      <c r="D10" s="355"/>
      <c r="E10" s="355"/>
      <c r="F10" s="355"/>
      <c r="G10" s="355"/>
      <c r="H10" s="355"/>
      <c r="I10" s="355"/>
    </row>
    <row r="11" spans="1:9" ht="15.75">
      <c r="A11" s="353"/>
      <c r="B11" s="353"/>
      <c r="C11" s="357"/>
      <c r="D11" s="357"/>
      <c r="E11" s="357"/>
      <c r="F11" s="357"/>
      <c r="G11" s="357"/>
      <c r="H11" s="357"/>
      <c r="I11" s="357"/>
    </row>
    <row r="12" spans="1:9" ht="15.75">
      <c r="A12" s="353"/>
      <c r="B12" s="353"/>
      <c r="C12" s="357"/>
      <c r="D12" s="357"/>
      <c r="E12" s="357"/>
      <c r="F12" s="357"/>
      <c r="G12" s="357"/>
      <c r="H12" s="357"/>
      <c r="I12" s="357"/>
    </row>
    <row r="13" spans="1:9" ht="15.75">
      <c r="A13" s="353"/>
      <c r="B13" s="353"/>
      <c r="C13" s="357"/>
      <c r="D13" s="357"/>
      <c r="E13" s="357"/>
      <c r="F13" s="357"/>
      <c r="G13" s="357"/>
      <c r="H13" s="357"/>
      <c r="I13" s="357"/>
    </row>
    <row r="14" spans="1:9" ht="15.75">
      <c r="A14" s="353"/>
      <c r="B14" s="353"/>
      <c r="C14" s="357"/>
      <c r="D14" s="357"/>
      <c r="E14" s="357"/>
      <c r="F14" s="357"/>
      <c r="G14" s="357"/>
      <c r="H14" s="357"/>
      <c r="I14" s="357"/>
    </row>
    <row r="15" spans="1:9" ht="15">
      <c r="A15" s="356" t="s">
        <v>903</v>
      </c>
      <c r="B15" s="356"/>
      <c r="C15" s="355"/>
      <c r="D15" s="355"/>
      <c r="E15" s="355"/>
      <c r="F15" s="355"/>
      <c r="G15" s="355"/>
      <c r="H15" s="355"/>
      <c r="I15" s="355"/>
    </row>
    <row r="16" spans="1:9" ht="15.75">
      <c r="A16" s="353"/>
      <c r="B16" s="353"/>
      <c r="C16" s="357"/>
      <c r="D16" s="357"/>
      <c r="E16" s="357"/>
      <c r="F16" s="357"/>
      <c r="G16" s="357"/>
      <c r="H16" s="357"/>
      <c r="I16" s="357"/>
    </row>
    <row r="17" spans="1:9" ht="15.75">
      <c r="A17" s="353"/>
      <c r="B17" s="353"/>
      <c r="C17" s="357"/>
      <c r="D17" s="357"/>
      <c r="E17" s="357"/>
      <c r="F17" s="357"/>
      <c r="G17" s="357"/>
      <c r="H17" s="357"/>
      <c r="I17" s="357"/>
    </row>
    <row r="18" spans="1:9" ht="15.75">
      <c r="A18" s="353"/>
      <c r="B18" s="353"/>
      <c r="C18" s="357"/>
      <c r="D18" s="357"/>
      <c r="E18" s="357"/>
      <c r="F18" s="357"/>
      <c r="G18" s="357"/>
      <c r="H18" s="357"/>
      <c r="I18" s="357"/>
    </row>
    <row r="19" spans="1:9" ht="15.75">
      <c r="A19" s="353"/>
      <c r="B19" s="353"/>
      <c r="C19" s="357"/>
      <c r="D19" s="357"/>
      <c r="E19" s="357"/>
      <c r="F19" s="357"/>
      <c r="G19" s="357"/>
      <c r="H19" s="357"/>
      <c r="I19" s="357"/>
    </row>
    <row r="20" spans="1:9" ht="15">
      <c r="A20" s="356" t="s">
        <v>902</v>
      </c>
      <c r="B20" s="356"/>
      <c r="C20" s="355"/>
      <c r="D20" s="355"/>
      <c r="E20" s="355"/>
      <c r="F20" s="355"/>
      <c r="G20" s="355"/>
      <c r="H20" s="355"/>
      <c r="I20" s="355"/>
    </row>
    <row r="21" spans="1:9" ht="15.75">
      <c r="A21" s="353"/>
      <c r="B21" s="353"/>
      <c r="C21" s="357"/>
      <c r="D21" s="357"/>
      <c r="E21" s="357"/>
      <c r="F21" s="357"/>
      <c r="G21" s="357"/>
      <c r="H21" s="357"/>
      <c r="I21" s="357"/>
    </row>
    <row r="22" spans="1:9" ht="15.75">
      <c r="A22" s="353"/>
      <c r="B22" s="353"/>
      <c r="C22" s="357"/>
      <c r="D22" s="357"/>
      <c r="E22" s="357"/>
      <c r="F22" s="357"/>
      <c r="G22" s="357"/>
      <c r="H22" s="357"/>
      <c r="I22" s="357"/>
    </row>
    <row r="23" spans="1:9" ht="15.75">
      <c r="A23" s="353"/>
      <c r="B23" s="353"/>
      <c r="C23" s="357"/>
      <c r="D23" s="357"/>
      <c r="E23" s="357"/>
      <c r="F23" s="357"/>
      <c r="G23" s="357"/>
      <c r="H23" s="357"/>
      <c r="I23" s="357"/>
    </row>
    <row r="24" spans="1:9" ht="15.75">
      <c r="A24" s="353"/>
      <c r="B24" s="353"/>
      <c r="C24" s="357"/>
      <c r="D24" s="357"/>
      <c r="E24" s="357"/>
      <c r="F24" s="357"/>
      <c r="G24" s="357"/>
      <c r="H24" s="357"/>
      <c r="I24" s="357"/>
    </row>
    <row r="25" spans="1:9" ht="15">
      <c r="A25" s="356" t="s">
        <v>4</v>
      </c>
      <c r="B25" s="356"/>
      <c r="C25" s="355"/>
      <c r="D25" s="355"/>
      <c r="E25" s="355"/>
      <c r="F25" s="355"/>
      <c r="G25" s="355"/>
      <c r="H25" s="355"/>
      <c r="I25" s="355"/>
    </row>
    <row r="26" spans="1:9" ht="15">
      <c r="A26" s="356"/>
      <c r="B26" s="356"/>
      <c r="C26" s="355"/>
      <c r="D26" s="355"/>
      <c r="E26" s="355"/>
      <c r="F26" s="355"/>
      <c r="G26" s="355"/>
      <c r="H26" s="355"/>
      <c r="I26" s="355"/>
    </row>
    <row r="27" spans="1:9" ht="15">
      <c r="A27" s="356"/>
      <c r="B27" s="356"/>
      <c r="C27" s="355"/>
      <c r="D27" s="355"/>
      <c r="E27" s="355"/>
      <c r="F27" s="355"/>
      <c r="G27" s="355"/>
      <c r="H27" s="355"/>
      <c r="I27" s="355"/>
    </row>
    <row r="28" spans="1:9" ht="15">
      <c r="A28" s="356"/>
      <c r="B28" s="356"/>
      <c r="C28" s="355"/>
      <c r="D28" s="355"/>
      <c r="E28" s="355"/>
      <c r="F28" s="355"/>
      <c r="G28" s="355"/>
      <c r="H28" s="355"/>
      <c r="I28" s="355"/>
    </row>
    <row r="29" spans="1:9" ht="15">
      <c r="A29" s="356"/>
      <c r="B29" s="356"/>
      <c r="C29" s="355"/>
      <c r="D29" s="355"/>
      <c r="E29" s="355"/>
      <c r="F29" s="355"/>
      <c r="G29" s="355"/>
      <c r="H29" s="355"/>
      <c r="I29" s="355"/>
    </row>
    <row r="30" spans="1:9" ht="16.5">
      <c r="A30" s="354" t="s">
        <v>901</v>
      </c>
      <c r="B30" s="353"/>
      <c r="C30" s="352"/>
      <c r="D30" s="352"/>
      <c r="E30" s="352"/>
      <c r="F30" s="352"/>
      <c r="G30" s="352"/>
      <c r="H30" s="352"/>
      <c r="I30" s="352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9">
      <selection activeCell="A1" sqref="A1:E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406" t="s">
        <v>680</v>
      </c>
      <c r="B1" s="407"/>
      <c r="C1" s="407"/>
      <c r="D1" s="407"/>
      <c r="E1" s="407"/>
    </row>
    <row r="2" spans="1:5" ht="22.5" customHeight="1">
      <c r="A2" s="403" t="s">
        <v>915</v>
      </c>
      <c r="B2" s="404"/>
      <c r="C2" s="404"/>
      <c r="D2" s="404"/>
      <c r="E2" s="404"/>
    </row>
    <row r="3" ht="18">
      <c r="A3" s="361"/>
    </row>
    <row r="4" spans="1:5" ht="15">
      <c r="A4" s="236" t="s">
        <v>647</v>
      </c>
      <c r="E4" s="344" t="s">
        <v>926</v>
      </c>
    </row>
    <row r="5" spans="1:5" ht="31.5" customHeight="1">
      <c r="A5" s="362" t="s">
        <v>14</v>
      </c>
      <c r="B5" s="363" t="s">
        <v>15</v>
      </c>
      <c r="C5" s="227" t="s">
        <v>916</v>
      </c>
      <c r="D5" s="227" t="s">
        <v>917</v>
      </c>
      <c r="E5" s="227" t="s">
        <v>918</v>
      </c>
    </row>
    <row r="6" spans="1:5" ht="15" customHeight="1">
      <c r="A6" s="364"/>
      <c r="B6" s="256"/>
      <c r="C6" s="256"/>
      <c r="D6" s="256"/>
      <c r="E6" s="256"/>
    </row>
    <row r="7" spans="1:5" ht="15" customHeight="1">
      <c r="A7" s="364"/>
      <c r="B7" s="256"/>
      <c r="C7" s="256"/>
      <c r="D7" s="256"/>
      <c r="E7" s="256"/>
    </row>
    <row r="8" spans="1:5" ht="15" customHeight="1">
      <c r="A8" s="364"/>
      <c r="B8" s="256"/>
      <c r="C8" s="256"/>
      <c r="D8" s="256"/>
      <c r="E8" s="256"/>
    </row>
    <row r="9" spans="1:5" ht="15" customHeight="1">
      <c r="A9" s="256"/>
      <c r="B9" s="256"/>
      <c r="C9" s="256"/>
      <c r="D9" s="256"/>
      <c r="E9" s="256"/>
    </row>
    <row r="10" spans="1:5" ht="29.25" customHeight="1">
      <c r="A10" s="365" t="s">
        <v>919</v>
      </c>
      <c r="B10" s="321" t="s">
        <v>236</v>
      </c>
      <c r="C10" s="256"/>
      <c r="D10" s="256"/>
      <c r="E10" s="256"/>
    </row>
    <row r="11" spans="1:5" ht="29.25" customHeight="1">
      <c r="A11" s="365"/>
      <c r="B11" s="256"/>
      <c r="C11" s="256"/>
      <c r="D11" s="256"/>
      <c r="E11" s="256"/>
    </row>
    <row r="12" spans="1:5" ht="15" customHeight="1">
      <c r="A12" s="365"/>
      <c r="B12" s="256"/>
      <c r="C12" s="256"/>
      <c r="D12" s="256"/>
      <c r="E12" s="256"/>
    </row>
    <row r="13" spans="1:5" ht="15" customHeight="1">
      <c r="A13" s="366"/>
      <c r="B13" s="256"/>
      <c r="C13" s="256"/>
      <c r="D13" s="256"/>
      <c r="E13" s="256"/>
    </row>
    <row r="14" spans="1:5" ht="15" customHeight="1">
      <c r="A14" s="366"/>
      <c r="B14" s="256"/>
      <c r="C14" s="256"/>
      <c r="D14" s="256"/>
      <c r="E14" s="256"/>
    </row>
    <row r="15" spans="1:5" ht="30.75" customHeight="1">
      <c r="A15" s="365" t="s">
        <v>920</v>
      </c>
      <c r="B15" s="275" t="s">
        <v>260</v>
      </c>
      <c r="C15" s="256"/>
      <c r="D15" s="256"/>
      <c r="E15" s="256"/>
    </row>
    <row r="16" spans="1:5" ht="15" customHeight="1">
      <c r="A16" s="285" t="s">
        <v>842</v>
      </c>
      <c r="B16" s="285" t="s">
        <v>220</v>
      </c>
      <c r="C16" s="256"/>
      <c r="D16" s="256"/>
      <c r="E16" s="256"/>
    </row>
    <row r="17" spans="1:5" ht="15" customHeight="1">
      <c r="A17" s="285" t="s">
        <v>843</v>
      </c>
      <c r="B17" s="285" t="s">
        <v>220</v>
      </c>
      <c r="C17" s="256"/>
      <c r="D17" s="256"/>
      <c r="E17" s="256"/>
    </row>
    <row r="18" spans="1:5" ht="15" customHeight="1">
      <c r="A18" s="285" t="s">
        <v>844</v>
      </c>
      <c r="B18" s="285" t="s">
        <v>220</v>
      </c>
      <c r="C18" s="256"/>
      <c r="D18" s="256"/>
      <c r="E18" s="256"/>
    </row>
    <row r="19" spans="1:5" ht="15" customHeight="1">
      <c r="A19" s="285" t="s">
        <v>845</v>
      </c>
      <c r="B19" s="285" t="s">
        <v>220</v>
      </c>
      <c r="C19" s="256"/>
      <c r="D19" s="256"/>
      <c r="E19" s="256"/>
    </row>
    <row r="20" spans="1:5" ht="15" customHeight="1">
      <c r="A20" s="285" t="s">
        <v>368</v>
      </c>
      <c r="B20" s="367" t="s">
        <v>225</v>
      </c>
      <c r="C20" s="256"/>
      <c r="D20" s="256"/>
      <c r="E20" s="256"/>
    </row>
    <row r="21" spans="1:5" ht="15" customHeight="1">
      <c r="A21" s="285" t="s">
        <v>366</v>
      </c>
      <c r="B21" s="367" t="s">
        <v>221</v>
      </c>
      <c r="C21" s="256"/>
      <c r="D21" s="256"/>
      <c r="E21" s="256"/>
    </row>
    <row r="22" spans="1:5" ht="15" customHeight="1">
      <c r="A22" s="366"/>
      <c r="B22" s="256"/>
      <c r="C22" s="256"/>
      <c r="D22" s="256"/>
      <c r="E22" s="256"/>
    </row>
    <row r="23" spans="1:5" ht="27.75" customHeight="1">
      <c r="A23" s="365" t="s">
        <v>921</v>
      </c>
      <c r="B23" s="280" t="s">
        <v>922</v>
      </c>
      <c r="C23" s="256"/>
      <c r="D23" s="256"/>
      <c r="E23" s="256"/>
    </row>
    <row r="24" spans="1:5" ht="15" customHeight="1">
      <c r="A24" s="365"/>
      <c r="B24" s="256" t="s">
        <v>232</v>
      </c>
      <c r="C24" s="256"/>
      <c r="D24" s="256"/>
      <c r="E24" s="256"/>
    </row>
    <row r="25" spans="1:5" ht="15" customHeight="1">
      <c r="A25" s="365"/>
      <c r="B25" s="256" t="s">
        <v>252</v>
      </c>
      <c r="C25" s="256"/>
      <c r="D25" s="256"/>
      <c r="E25" s="256"/>
    </row>
    <row r="26" spans="1:5" ht="15" customHeight="1">
      <c r="A26" s="366"/>
      <c r="B26" s="256"/>
      <c r="C26" s="256"/>
      <c r="D26" s="256"/>
      <c r="E26" s="256"/>
    </row>
    <row r="27" spans="1:5" ht="15" customHeight="1">
      <c r="A27" s="366"/>
      <c r="B27" s="256"/>
      <c r="C27" s="256"/>
      <c r="D27" s="256"/>
      <c r="E27" s="256"/>
    </row>
    <row r="28" spans="1:5" ht="31.5" customHeight="1">
      <c r="A28" s="365" t="s">
        <v>923</v>
      </c>
      <c r="B28" s="280" t="s">
        <v>924</v>
      </c>
      <c r="C28" s="256"/>
      <c r="D28" s="256"/>
      <c r="E28" s="256"/>
    </row>
    <row r="29" spans="1:5" ht="15" customHeight="1">
      <c r="A29" s="365"/>
      <c r="B29" s="256"/>
      <c r="C29" s="256"/>
      <c r="D29" s="256"/>
      <c r="E29" s="256"/>
    </row>
    <row r="30" spans="1:5" ht="15" customHeight="1">
      <c r="A30" s="365"/>
      <c r="B30" s="256"/>
      <c r="C30" s="256"/>
      <c r="D30" s="256"/>
      <c r="E30" s="256"/>
    </row>
    <row r="31" spans="1:5" ht="15" customHeight="1">
      <c r="A31" s="366"/>
      <c r="B31" s="256"/>
      <c r="C31" s="256"/>
      <c r="D31" s="256"/>
      <c r="E31" s="256"/>
    </row>
    <row r="32" spans="1:5" ht="15" customHeight="1">
      <c r="A32" s="366"/>
      <c r="B32" s="256"/>
      <c r="C32" s="256"/>
      <c r="D32" s="256"/>
      <c r="E32" s="256"/>
    </row>
    <row r="33" spans="1:5" ht="15" customHeight="1">
      <c r="A33" s="365" t="s">
        <v>925</v>
      </c>
      <c r="B33" s="280"/>
      <c r="C33" s="256"/>
      <c r="D33" s="256"/>
      <c r="E33" s="256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308" t="s">
        <v>865</v>
      </c>
      <c r="B1" s="308"/>
      <c r="C1" s="308"/>
      <c r="D1" s="308"/>
      <c r="E1" s="308"/>
      <c r="F1" s="308"/>
    </row>
    <row r="2" spans="1:6" ht="21" customHeight="1">
      <c r="A2" s="406" t="s">
        <v>680</v>
      </c>
      <c r="B2" s="407"/>
      <c r="C2" s="407"/>
      <c r="D2" s="407"/>
      <c r="E2" s="407"/>
      <c r="F2" s="411"/>
    </row>
    <row r="3" spans="1:6" ht="18.75" customHeight="1">
      <c r="A3" s="403" t="s">
        <v>410</v>
      </c>
      <c r="B3" s="404"/>
      <c r="C3" s="404"/>
      <c r="D3" s="404"/>
      <c r="E3" s="404"/>
      <c r="F3" s="411"/>
    </row>
    <row r="4" ht="18">
      <c r="A4" s="246"/>
    </row>
    <row r="5" spans="1:6" ht="15">
      <c r="A5" s="236" t="s">
        <v>927</v>
      </c>
      <c r="F5" s="344" t="s">
        <v>932</v>
      </c>
    </row>
    <row r="6" spans="1:6" ht="25.5">
      <c r="A6" s="224" t="s">
        <v>14</v>
      </c>
      <c r="B6" s="225" t="s">
        <v>15</v>
      </c>
      <c r="C6" s="311" t="s">
        <v>929</v>
      </c>
      <c r="D6" s="311" t="s">
        <v>930</v>
      </c>
      <c r="E6" s="311" t="s">
        <v>931</v>
      </c>
      <c r="F6" s="368" t="s">
        <v>933</v>
      </c>
    </row>
    <row r="7" spans="1:6" ht="15">
      <c r="A7" s="347" t="s">
        <v>16</v>
      </c>
      <c r="B7" s="348" t="s">
        <v>17</v>
      </c>
      <c r="C7" s="25">
        <v>66664</v>
      </c>
      <c r="D7" s="375">
        <f>C7*101%</f>
        <v>67330.64</v>
      </c>
      <c r="E7" s="375">
        <f>D7*101.5%</f>
        <v>68340.59959999999</v>
      </c>
      <c r="F7" s="376">
        <f>E7*101%</f>
        <v>69024.00559599999</v>
      </c>
    </row>
    <row r="8" spans="1:6" ht="15">
      <c r="A8" s="347" t="s">
        <v>18</v>
      </c>
      <c r="B8" s="314" t="s">
        <v>19</v>
      </c>
      <c r="C8" s="25"/>
      <c r="D8" s="375">
        <f aca="true" t="shared" si="0" ref="D8:D71">C8*101%</f>
        <v>0</v>
      </c>
      <c r="E8" s="375">
        <f aca="true" t="shared" si="1" ref="E8:E71">D8*101.5%</f>
        <v>0</v>
      </c>
      <c r="F8" s="376">
        <f aca="true" t="shared" si="2" ref="F8:F71">E8*101%</f>
        <v>0</v>
      </c>
    </row>
    <row r="9" spans="1:6" ht="15">
      <c r="A9" s="347" t="s">
        <v>20</v>
      </c>
      <c r="B9" s="314" t="s">
        <v>21</v>
      </c>
      <c r="C9" s="25">
        <v>1770</v>
      </c>
      <c r="D9" s="375">
        <f t="shared" si="0"/>
        <v>1787.7</v>
      </c>
      <c r="E9" s="375">
        <f t="shared" si="1"/>
        <v>1814.5155</v>
      </c>
      <c r="F9" s="376">
        <f t="shared" si="2"/>
        <v>1832.660655</v>
      </c>
    </row>
    <row r="10" spans="1:6" ht="15">
      <c r="A10" s="313" t="s">
        <v>22</v>
      </c>
      <c r="B10" s="314" t="s">
        <v>23</v>
      </c>
      <c r="C10" s="25"/>
      <c r="D10" s="375">
        <f t="shared" si="0"/>
        <v>0</v>
      </c>
      <c r="E10" s="375">
        <f t="shared" si="1"/>
        <v>0</v>
      </c>
      <c r="F10" s="376">
        <f t="shared" si="2"/>
        <v>0</v>
      </c>
    </row>
    <row r="11" spans="1:6" ht="15">
      <c r="A11" s="313" t="s">
        <v>24</v>
      </c>
      <c r="B11" s="314" t="s">
        <v>25</v>
      </c>
      <c r="C11" s="25"/>
      <c r="D11" s="375">
        <f t="shared" si="0"/>
        <v>0</v>
      </c>
      <c r="E11" s="375">
        <f t="shared" si="1"/>
        <v>0</v>
      </c>
      <c r="F11" s="376">
        <f t="shared" si="2"/>
        <v>0</v>
      </c>
    </row>
    <row r="12" spans="1:6" ht="15">
      <c r="A12" s="313" t="s">
        <v>26</v>
      </c>
      <c r="B12" s="314" t="s">
        <v>27</v>
      </c>
      <c r="C12" s="25"/>
      <c r="D12" s="375">
        <f t="shared" si="0"/>
        <v>0</v>
      </c>
      <c r="E12" s="375">
        <f t="shared" si="1"/>
        <v>0</v>
      </c>
      <c r="F12" s="376">
        <f t="shared" si="2"/>
        <v>0</v>
      </c>
    </row>
    <row r="13" spans="1:6" ht="15">
      <c r="A13" s="313" t="s">
        <v>28</v>
      </c>
      <c r="B13" s="314" t="s">
        <v>29</v>
      </c>
      <c r="C13" s="25">
        <v>4251</v>
      </c>
      <c r="D13" s="375">
        <f t="shared" si="0"/>
        <v>4293.51</v>
      </c>
      <c r="E13" s="375">
        <f t="shared" si="1"/>
        <v>4357.91265</v>
      </c>
      <c r="F13" s="376">
        <f t="shared" si="2"/>
        <v>4401.4917765</v>
      </c>
    </row>
    <row r="14" spans="1:6" ht="15">
      <c r="A14" s="313" t="s">
        <v>30</v>
      </c>
      <c r="B14" s="314" t="s">
        <v>31</v>
      </c>
      <c r="C14" s="25"/>
      <c r="D14" s="375">
        <f t="shared" si="0"/>
        <v>0</v>
      </c>
      <c r="E14" s="375">
        <f t="shared" si="1"/>
        <v>0</v>
      </c>
      <c r="F14" s="376">
        <f t="shared" si="2"/>
        <v>0</v>
      </c>
    </row>
    <row r="15" spans="1:6" ht="15">
      <c r="A15" s="230" t="s">
        <v>32</v>
      </c>
      <c r="B15" s="314" t="s">
        <v>33</v>
      </c>
      <c r="C15" s="25">
        <v>370</v>
      </c>
      <c r="D15" s="375">
        <f t="shared" si="0"/>
        <v>373.7</v>
      </c>
      <c r="E15" s="375">
        <f t="shared" si="1"/>
        <v>379.30549999999994</v>
      </c>
      <c r="F15" s="376">
        <f t="shared" si="2"/>
        <v>383.0985549999999</v>
      </c>
    </row>
    <row r="16" spans="1:6" ht="15">
      <c r="A16" s="230" t="s">
        <v>34</v>
      </c>
      <c r="B16" s="314" t="s">
        <v>35</v>
      </c>
      <c r="C16" s="25">
        <v>220</v>
      </c>
      <c r="D16" s="375">
        <f t="shared" si="0"/>
        <v>222.2</v>
      </c>
      <c r="E16" s="375">
        <f t="shared" si="1"/>
        <v>225.53299999999996</v>
      </c>
      <c r="F16" s="376">
        <f t="shared" si="2"/>
        <v>227.78832999999997</v>
      </c>
    </row>
    <row r="17" spans="1:6" ht="15">
      <c r="A17" s="230" t="s">
        <v>36</v>
      </c>
      <c r="B17" s="314" t="s">
        <v>37</v>
      </c>
      <c r="C17" s="25"/>
      <c r="D17" s="375">
        <f t="shared" si="0"/>
        <v>0</v>
      </c>
      <c r="E17" s="375">
        <f t="shared" si="1"/>
        <v>0</v>
      </c>
      <c r="F17" s="376">
        <f t="shared" si="2"/>
        <v>0</v>
      </c>
    </row>
    <row r="18" spans="1:6" ht="15">
      <c r="A18" s="230" t="s">
        <v>38</v>
      </c>
      <c r="B18" s="314" t="s">
        <v>39</v>
      </c>
      <c r="C18" s="25"/>
      <c r="D18" s="375">
        <f t="shared" si="0"/>
        <v>0</v>
      </c>
      <c r="E18" s="375">
        <f t="shared" si="1"/>
        <v>0</v>
      </c>
      <c r="F18" s="376">
        <f t="shared" si="2"/>
        <v>0</v>
      </c>
    </row>
    <row r="19" spans="1:6" ht="15">
      <c r="A19" s="230" t="s">
        <v>321</v>
      </c>
      <c r="B19" s="314" t="s">
        <v>40</v>
      </c>
      <c r="C19" s="25">
        <v>442</v>
      </c>
      <c r="D19" s="375">
        <f t="shared" si="0"/>
        <v>446.42</v>
      </c>
      <c r="E19" s="375">
        <f t="shared" si="1"/>
        <v>453.11629999999997</v>
      </c>
      <c r="F19" s="376">
        <f t="shared" si="2"/>
        <v>457.64746299999996</v>
      </c>
    </row>
    <row r="20" spans="1:6" ht="15">
      <c r="A20" s="349" t="s">
        <v>300</v>
      </c>
      <c r="B20" s="350" t="s">
        <v>41</v>
      </c>
      <c r="C20" s="25">
        <f>SUM(C7:C19)</f>
        <v>73717</v>
      </c>
      <c r="D20" s="375">
        <f t="shared" si="0"/>
        <v>74454.17</v>
      </c>
      <c r="E20" s="375">
        <f t="shared" si="1"/>
        <v>75570.98254999999</v>
      </c>
      <c r="F20" s="376">
        <f t="shared" si="2"/>
        <v>76326.69237549999</v>
      </c>
    </row>
    <row r="21" spans="1:6" ht="15">
      <c r="A21" s="230" t="s">
        <v>42</v>
      </c>
      <c r="B21" s="314" t="s">
        <v>43</v>
      </c>
      <c r="C21" s="25">
        <v>7600</v>
      </c>
      <c r="D21" s="375">
        <f t="shared" si="0"/>
        <v>7676</v>
      </c>
      <c r="E21" s="375">
        <f t="shared" si="1"/>
        <v>7791.139999999999</v>
      </c>
      <c r="F21" s="376">
        <f t="shared" si="2"/>
        <v>7869.051399999999</v>
      </c>
    </row>
    <row r="22" spans="1:6" ht="15">
      <c r="A22" s="230" t="s">
        <v>44</v>
      </c>
      <c r="B22" s="314" t="s">
        <v>45</v>
      </c>
      <c r="C22" s="25">
        <v>550</v>
      </c>
      <c r="D22" s="375">
        <f t="shared" si="0"/>
        <v>555.5</v>
      </c>
      <c r="E22" s="375">
        <f t="shared" si="1"/>
        <v>563.8325</v>
      </c>
      <c r="F22" s="376">
        <f t="shared" si="2"/>
        <v>569.470825</v>
      </c>
    </row>
    <row r="23" spans="1:6" ht="15">
      <c r="A23" s="229" t="s">
        <v>46</v>
      </c>
      <c r="B23" s="314" t="s">
        <v>47</v>
      </c>
      <c r="C23" s="25">
        <v>2173</v>
      </c>
      <c r="D23" s="375">
        <f t="shared" si="0"/>
        <v>2194.73</v>
      </c>
      <c r="E23" s="375">
        <f t="shared" si="1"/>
        <v>2227.6509499999997</v>
      </c>
      <c r="F23" s="376">
        <f t="shared" si="2"/>
        <v>2249.9274594999997</v>
      </c>
    </row>
    <row r="24" spans="1:6" ht="15">
      <c r="A24" s="270" t="s">
        <v>301</v>
      </c>
      <c r="B24" s="350" t="s">
        <v>48</v>
      </c>
      <c r="C24" s="25">
        <f>SUM(C21:C23)</f>
        <v>10323</v>
      </c>
      <c r="D24" s="375">
        <f t="shared" si="0"/>
        <v>10426.23</v>
      </c>
      <c r="E24" s="375">
        <f t="shared" si="1"/>
        <v>10582.62345</v>
      </c>
      <c r="F24" s="376">
        <f t="shared" si="2"/>
        <v>10688.4496845</v>
      </c>
    </row>
    <row r="25" spans="1:6" ht="15">
      <c r="A25" s="316" t="s">
        <v>351</v>
      </c>
      <c r="B25" s="317" t="s">
        <v>49</v>
      </c>
      <c r="C25" s="25">
        <f>SUM(C20,C24)</f>
        <v>84040</v>
      </c>
      <c r="D25" s="375">
        <f t="shared" si="0"/>
        <v>84880.4</v>
      </c>
      <c r="E25" s="375">
        <f t="shared" si="1"/>
        <v>86153.60599999999</v>
      </c>
      <c r="F25" s="376">
        <f t="shared" si="2"/>
        <v>87015.14205999998</v>
      </c>
    </row>
    <row r="26" spans="1:6" ht="15">
      <c r="A26" s="275" t="s">
        <v>322</v>
      </c>
      <c r="B26" s="317" t="s">
        <v>50</v>
      </c>
      <c r="C26" s="25">
        <v>23423</v>
      </c>
      <c r="D26" s="375">
        <f t="shared" si="0"/>
        <v>23657.23</v>
      </c>
      <c r="E26" s="375">
        <f t="shared" si="1"/>
        <v>24012.088449999996</v>
      </c>
      <c r="F26" s="376">
        <f t="shared" si="2"/>
        <v>24252.209334499996</v>
      </c>
    </row>
    <row r="27" spans="1:6" ht="15">
      <c r="A27" s="230" t="s">
        <v>51</v>
      </c>
      <c r="B27" s="314" t="s">
        <v>52</v>
      </c>
      <c r="C27" s="25">
        <v>2381</v>
      </c>
      <c r="D27" s="375">
        <f t="shared" si="0"/>
        <v>2404.81</v>
      </c>
      <c r="E27" s="375">
        <f t="shared" si="1"/>
        <v>2440.88215</v>
      </c>
      <c r="F27" s="376">
        <f t="shared" si="2"/>
        <v>2465.2909715</v>
      </c>
    </row>
    <row r="28" spans="1:6" ht="15">
      <c r="A28" s="230" t="s">
        <v>53</v>
      </c>
      <c r="B28" s="314" t="s">
        <v>54</v>
      </c>
      <c r="C28" s="25">
        <v>4368</v>
      </c>
      <c r="D28" s="375">
        <f t="shared" si="0"/>
        <v>4411.68</v>
      </c>
      <c r="E28" s="375">
        <f t="shared" si="1"/>
        <v>4477.8552</v>
      </c>
      <c r="F28" s="376">
        <f t="shared" si="2"/>
        <v>4522.633752</v>
      </c>
    </row>
    <row r="29" spans="1:6" ht="15">
      <c r="A29" s="230" t="s">
        <v>55</v>
      </c>
      <c r="B29" s="314" t="s">
        <v>56</v>
      </c>
      <c r="C29" s="25"/>
      <c r="D29" s="375">
        <f t="shared" si="0"/>
        <v>0</v>
      </c>
      <c r="E29" s="375">
        <f t="shared" si="1"/>
        <v>0</v>
      </c>
      <c r="F29" s="376">
        <f t="shared" si="2"/>
        <v>0</v>
      </c>
    </row>
    <row r="30" spans="1:6" ht="15">
      <c r="A30" s="270" t="s">
        <v>302</v>
      </c>
      <c r="B30" s="350" t="s">
        <v>57</v>
      </c>
      <c r="C30" s="25">
        <f>SUM(C27:C29)</f>
        <v>6749</v>
      </c>
      <c r="D30" s="375">
        <f t="shared" si="0"/>
        <v>6816.49</v>
      </c>
      <c r="E30" s="375">
        <f t="shared" si="1"/>
        <v>6918.737349999999</v>
      </c>
      <c r="F30" s="376">
        <f t="shared" si="2"/>
        <v>6987.924723499999</v>
      </c>
    </row>
    <row r="31" spans="1:6" ht="15">
      <c r="A31" s="230" t="s">
        <v>58</v>
      </c>
      <c r="B31" s="314" t="s">
        <v>59</v>
      </c>
      <c r="C31" s="25">
        <v>750</v>
      </c>
      <c r="D31" s="375">
        <f t="shared" si="0"/>
        <v>757.5</v>
      </c>
      <c r="E31" s="375">
        <f t="shared" si="1"/>
        <v>768.8625</v>
      </c>
      <c r="F31" s="376">
        <f t="shared" si="2"/>
        <v>776.551125</v>
      </c>
    </row>
    <row r="32" spans="1:6" ht="15">
      <c r="A32" s="230" t="s">
        <v>60</v>
      </c>
      <c r="B32" s="314" t="s">
        <v>61</v>
      </c>
      <c r="C32" s="25">
        <v>760</v>
      </c>
      <c r="D32" s="375">
        <f t="shared" si="0"/>
        <v>767.6</v>
      </c>
      <c r="E32" s="375">
        <f t="shared" si="1"/>
        <v>779.1139999999999</v>
      </c>
      <c r="F32" s="376">
        <f t="shared" si="2"/>
        <v>786.90514</v>
      </c>
    </row>
    <row r="33" spans="1:6" ht="15" customHeight="1">
      <c r="A33" s="270" t="s">
        <v>352</v>
      </c>
      <c r="B33" s="350" t="s">
        <v>62</v>
      </c>
      <c r="C33" s="25">
        <f>SUM(C31:C32)</f>
        <v>1510</v>
      </c>
      <c r="D33" s="375">
        <f t="shared" si="0"/>
        <v>1525.1</v>
      </c>
      <c r="E33" s="375">
        <f t="shared" si="1"/>
        <v>1547.9764999999998</v>
      </c>
      <c r="F33" s="376">
        <f t="shared" si="2"/>
        <v>1563.4562649999998</v>
      </c>
    </row>
    <row r="34" spans="1:6" ht="15">
      <c r="A34" s="230" t="s">
        <v>63</v>
      </c>
      <c r="B34" s="314" t="s">
        <v>64</v>
      </c>
      <c r="C34" s="25">
        <v>12510</v>
      </c>
      <c r="D34" s="375">
        <f t="shared" si="0"/>
        <v>12635.1</v>
      </c>
      <c r="E34" s="375">
        <f t="shared" si="1"/>
        <v>12824.626499999998</v>
      </c>
      <c r="F34" s="376">
        <f t="shared" si="2"/>
        <v>12952.872764999998</v>
      </c>
    </row>
    <row r="35" spans="1:6" ht="15">
      <c r="A35" s="230" t="s">
        <v>65</v>
      </c>
      <c r="B35" s="314" t="s">
        <v>66</v>
      </c>
      <c r="C35" s="25">
        <v>23542</v>
      </c>
      <c r="D35" s="375">
        <f t="shared" si="0"/>
        <v>23777.420000000002</v>
      </c>
      <c r="E35" s="375">
        <f t="shared" si="1"/>
        <v>24134.081299999998</v>
      </c>
      <c r="F35" s="376">
        <f t="shared" si="2"/>
        <v>24375.422112999997</v>
      </c>
    </row>
    <row r="36" spans="1:6" ht="15">
      <c r="A36" s="230" t="s">
        <v>323</v>
      </c>
      <c r="B36" s="314" t="s">
        <v>67</v>
      </c>
      <c r="C36" s="25">
        <v>480</v>
      </c>
      <c r="D36" s="375">
        <f t="shared" si="0"/>
        <v>484.8</v>
      </c>
      <c r="E36" s="375">
        <f t="shared" si="1"/>
        <v>492.07199999999995</v>
      </c>
      <c r="F36" s="376">
        <f t="shared" si="2"/>
        <v>496.99271999999996</v>
      </c>
    </row>
    <row r="37" spans="1:6" ht="15">
      <c r="A37" s="230" t="s">
        <v>68</v>
      </c>
      <c r="B37" s="314" t="s">
        <v>69</v>
      </c>
      <c r="C37" s="25">
        <v>7330</v>
      </c>
      <c r="D37" s="375">
        <f t="shared" si="0"/>
        <v>7403.3</v>
      </c>
      <c r="E37" s="375">
        <f t="shared" si="1"/>
        <v>7514.349499999999</v>
      </c>
      <c r="F37" s="376">
        <f t="shared" si="2"/>
        <v>7589.492995</v>
      </c>
    </row>
    <row r="38" spans="1:6" ht="15">
      <c r="A38" s="351" t="s">
        <v>324</v>
      </c>
      <c r="B38" s="314" t="s">
        <v>70</v>
      </c>
      <c r="C38" s="25"/>
      <c r="D38" s="375">
        <f t="shared" si="0"/>
        <v>0</v>
      </c>
      <c r="E38" s="375">
        <f t="shared" si="1"/>
        <v>0</v>
      </c>
      <c r="F38" s="376">
        <f t="shared" si="2"/>
        <v>0</v>
      </c>
    </row>
    <row r="39" spans="1:6" ht="15">
      <c r="A39" s="229" t="s">
        <v>71</v>
      </c>
      <c r="B39" s="314" t="s">
        <v>72</v>
      </c>
      <c r="C39" s="25">
        <v>5400</v>
      </c>
      <c r="D39" s="375">
        <f t="shared" si="0"/>
        <v>5454</v>
      </c>
      <c r="E39" s="375">
        <f t="shared" si="1"/>
        <v>5535.8099999999995</v>
      </c>
      <c r="F39" s="376">
        <f t="shared" si="2"/>
        <v>5591.1681</v>
      </c>
    </row>
    <row r="40" spans="1:6" ht="15">
      <c r="A40" s="230" t="s">
        <v>325</v>
      </c>
      <c r="B40" s="314" t="s">
        <v>73</v>
      </c>
      <c r="C40" s="25">
        <v>34528</v>
      </c>
      <c r="D40" s="375">
        <f t="shared" si="0"/>
        <v>34873.28</v>
      </c>
      <c r="E40" s="375">
        <f t="shared" si="1"/>
        <v>35396.379199999996</v>
      </c>
      <c r="F40" s="376">
        <f t="shared" si="2"/>
        <v>35750.342992</v>
      </c>
    </row>
    <row r="41" spans="1:6" ht="15">
      <c r="A41" s="270" t="s">
        <v>303</v>
      </c>
      <c r="B41" s="350" t="s">
        <v>74</v>
      </c>
      <c r="C41" s="25">
        <f>SUM(C34:C40)</f>
        <v>83790</v>
      </c>
      <c r="D41" s="375">
        <f t="shared" si="0"/>
        <v>84627.9</v>
      </c>
      <c r="E41" s="375">
        <f t="shared" si="1"/>
        <v>85897.31849999998</v>
      </c>
      <c r="F41" s="376">
        <f t="shared" si="2"/>
        <v>86756.29168499997</v>
      </c>
    </row>
    <row r="42" spans="1:6" ht="15">
      <c r="A42" s="230" t="s">
        <v>75</v>
      </c>
      <c r="B42" s="314" t="s">
        <v>76</v>
      </c>
      <c r="C42" s="25">
        <v>310</v>
      </c>
      <c r="D42" s="375">
        <f t="shared" si="0"/>
        <v>313.1</v>
      </c>
      <c r="E42" s="375">
        <f t="shared" si="1"/>
        <v>317.7965</v>
      </c>
      <c r="F42" s="376">
        <f t="shared" si="2"/>
        <v>320.974465</v>
      </c>
    </row>
    <row r="43" spans="1:6" ht="15">
      <c r="A43" s="230" t="s">
        <v>77</v>
      </c>
      <c r="B43" s="314" t="s">
        <v>78</v>
      </c>
      <c r="C43" s="25"/>
      <c r="D43" s="375">
        <f t="shared" si="0"/>
        <v>0</v>
      </c>
      <c r="E43" s="375">
        <f t="shared" si="1"/>
        <v>0</v>
      </c>
      <c r="F43" s="376">
        <f t="shared" si="2"/>
        <v>0</v>
      </c>
    </row>
    <row r="44" spans="1:6" ht="15">
      <c r="A44" s="270" t="s">
        <v>304</v>
      </c>
      <c r="B44" s="350" t="s">
        <v>79</v>
      </c>
      <c r="C44" s="25">
        <v>310</v>
      </c>
      <c r="D44" s="375">
        <f t="shared" si="0"/>
        <v>313.1</v>
      </c>
      <c r="E44" s="375">
        <f t="shared" si="1"/>
        <v>317.7965</v>
      </c>
      <c r="F44" s="376">
        <f t="shared" si="2"/>
        <v>320.974465</v>
      </c>
    </row>
    <row r="45" spans="1:6" ht="15">
      <c r="A45" s="230" t="s">
        <v>80</v>
      </c>
      <c r="B45" s="314" t="s">
        <v>81</v>
      </c>
      <c r="C45" s="25">
        <v>22853</v>
      </c>
      <c r="D45" s="375">
        <f t="shared" si="0"/>
        <v>23081.53</v>
      </c>
      <c r="E45" s="375">
        <f t="shared" si="1"/>
        <v>23427.75295</v>
      </c>
      <c r="F45" s="376">
        <f t="shared" si="2"/>
        <v>23662.030479499997</v>
      </c>
    </row>
    <row r="46" spans="1:6" ht="15">
      <c r="A46" s="230" t="s">
        <v>82</v>
      </c>
      <c r="B46" s="314" t="s">
        <v>83</v>
      </c>
      <c r="C46" s="25">
        <v>4460</v>
      </c>
      <c r="D46" s="375">
        <f t="shared" si="0"/>
        <v>4504.6</v>
      </c>
      <c r="E46" s="375">
        <f t="shared" si="1"/>
        <v>4572.169</v>
      </c>
      <c r="F46" s="376">
        <f t="shared" si="2"/>
        <v>4617.89069</v>
      </c>
    </row>
    <row r="47" spans="1:6" ht="15">
      <c r="A47" s="230" t="s">
        <v>326</v>
      </c>
      <c r="B47" s="314" t="s">
        <v>84</v>
      </c>
      <c r="C47" s="25"/>
      <c r="D47" s="375">
        <f t="shared" si="0"/>
        <v>0</v>
      </c>
      <c r="E47" s="375">
        <f t="shared" si="1"/>
        <v>0</v>
      </c>
      <c r="F47" s="376">
        <f t="shared" si="2"/>
        <v>0</v>
      </c>
    </row>
    <row r="48" spans="1:6" ht="15">
      <c r="A48" s="230" t="s">
        <v>327</v>
      </c>
      <c r="B48" s="314" t="s">
        <v>85</v>
      </c>
      <c r="C48" s="25"/>
      <c r="D48" s="375">
        <f t="shared" si="0"/>
        <v>0</v>
      </c>
      <c r="E48" s="375">
        <f t="shared" si="1"/>
        <v>0</v>
      </c>
      <c r="F48" s="376">
        <f t="shared" si="2"/>
        <v>0</v>
      </c>
    </row>
    <row r="49" spans="1:6" ht="15">
      <c r="A49" s="230" t="s">
        <v>86</v>
      </c>
      <c r="B49" s="314" t="s">
        <v>87</v>
      </c>
      <c r="C49" s="25">
        <v>600</v>
      </c>
      <c r="D49" s="375">
        <f t="shared" si="0"/>
        <v>606</v>
      </c>
      <c r="E49" s="375">
        <f t="shared" si="1"/>
        <v>615.0899999999999</v>
      </c>
      <c r="F49" s="376">
        <f t="shared" si="2"/>
        <v>621.2408999999999</v>
      </c>
    </row>
    <row r="50" spans="1:6" ht="15">
      <c r="A50" s="270" t="s">
        <v>305</v>
      </c>
      <c r="B50" s="350" t="s">
        <v>88</v>
      </c>
      <c r="C50" s="25">
        <f>SUM(C45:C49)</f>
        <v>27913</v>
      </c>
      <c r="D50" s="375">
        <f t="shared" si="0"/>
        <v>28192.13</v>
      </c>
      <c r="E50" s="375">
        <f t="shared" si="1"/>
        <v>28615.01195</v>
      </c>
      <c r="F50" s="376">
        <f t="shared" si="2"/>
        <v>28901.162069500002</v>
      </c>
    </row>
    <row r="51" spans="1:6" ht="15">
      <c r="A51" s="275" t="s">
        <v>306</v>
      </c>
      <c r="B51" s="317" t="s">
        <v>89</v>
      </c>
      <c r="C51" s="25">
        <f>SUM(C30,C33,C41,C44,C50)</f>
        <v>120272</v>
      </c>
      <c r="D51" s="375">
        <f t="shared" si="0"/>
        <v>121474.72</v>
      </c>
      <c r="E51" s="375">
        <f t="shared" si="1"/>
        <v>123296.84079999999</v>
      </c>
      <c r="F51" s="376">
        <f t="shared" si="2"/>
        <v>124529.80920799999</v>
      </c>
    </row>
    <row r="52" spans="1:6" ht="15">
      <c r="A52" s="228" t="s">
        <v>90</v>
      </c>
      <c r="B52" s="314" t="s">
        <v>91</v>
      </c>
      <c r="C52" s="25"/>
      <c r="D52" s="375">
        <f t="shared" si="0"/>
        <v>0</v>
      </c>
      <c r="E52" s="375">
        <f t="shared" si="1"/>
        <v>0</v>
      </c>
      <c r="F52" s="376">
        <f t="shared" si="2"/>
        <v>0</v>
      </c>
    </row>
    <row r="53" spans="1:6" ht="15">
      <c r="A53" s="228" t="s">
        <v>307</v>
      </c>
      <c r="B53" s="314" t="s">
        <v>92</v>
      </c>
      <c r="C53" s="25"/>
      <c r="D53" s="375">
        <f t="shared" si="0"/>
        <v>0</v>
      </c>
      <c r="E53" s="375">
        <f t="shared" si="1"/>
        <v>0</v>
      </c>
      <c r="F53" s="376">
        <f t="shared" si="2"/>
        <v>0</v>
      </c>
    </row>
    <row r="54" spans="1:6" ht="15">
      <c r="A54" s="306" t="s">
        <v>328</v>
      </c>
      <c r="B54" s="314" t="s">
        <v>93</v>
      </c>
      <c r="C54" s="25"/>
      <c r="D54" s="375">
        <f t="shared" si="0"/>
        <v>0</v>
      </c>
      <c r="E54" s="375">
        <f t="shared" si="1"/>
        <v>0</v>
      </c>
      <c r="F54" s="376">
        <f t="shared" si="2"/>
        <v>0</v>
      </c>
    </row>
    <row r="55" spans="1:6" ht="15">
      <c r="A55" s="306" t="s">
        <v>329</v>
      </c>
      <c r="B55" s="314" t="s">
        <v>94</v>
      </c>
      <c r="C55" s="25"/>
      <c r="D55" s="375">
        <f t="shared" si="0"/>
        <v>0</v>
      </c>
      <c r="E55" s="375">
        <f t="shared" si="1"/>
        <v>0</v>
      </c>
      <c r="F55" s="376">
        <f t="shared" si="2"/>
        <v>0</v>
      </c>
    </row>
    <row r="56" spans="1:6" ht="15">
      <c r="A56" s="306" t="s">
        <v>330</v>
      </c>
      <c r="B56" s="314" t="s">
        <v>95</v>
      </c>
      <c r="C56" s="25"/>
      <c r="D56" s="375">
        <f t="shared" si="0"/>
        <v>0</v>
      </c>
      <c r="E56" s="375">
        <f t="shared" si="1"/>
        <v>0</v>
      </c>
      <c r="F56" s="376">
        <f t="shared" si="2"/>
        <v>0</v>
      </c>
    </row>
    <row r="57" spans="1:6" ht="15">
      <c r="A57" s="228" t="s">
        <v>331</v>
      </c>
      <c r="B57" s="314" t="s">
        <v>96</v>
      </c>
      <c r="C57" s="25"/>
      <c r="D57" s="375">
        <f t="shared" si="0"/>
        <v>0</v>
      </c>
      <c r="E57" s="375">
        <f t="shared" si="1"/>
        <v>0</v>
      </c>
      <c r="F57" s="376">
        <f t="shared" si="2"/>
        <v>0</v>
      </c>
    </row>
    <row r="58" spans="1:6" ht="15">
      <c r="A58" s="228" t="s">
        <v>332</v>
      </c>
      <c r="B58" s="314" t="s">
        <v>97</v>
      </c>
      <c r="C58" s="25"/>
      <c r="D58" s="375">
        <f t="shared" si="0"/>
        <v>0</v>
      </c>
      <c r="E58" s="375">
        <f t="shared" si="1"/>
        <v>0</v>
      </c>
      <c r="F58" s="376">
        <f t="shared" si="2"/>
        <v>0</v>
      </c>
    </row>
    <row r="59" spans="1:6" ht="15">
      <c r="A59" s="228" t="s">
        <v>333</v>
      </c>
      <c r="B59" s="314" t="s">
        <v>98</v>
      </c>
      <c r="C59" s="25">
        <v>5334</v>
      </c>
      <c r="D59" s="375">
        <f t="shared" si="0"/>
        <v>5387.34</v>
      </c>
      <c r="E59" s="375">
        <f t="shared" si="1"/>
        <v>5468.1501</v>
      </c>
      <c r="F59" s="376">
        <f t="shared" si="2"/>
        <v>5522.831601</v>
      </c>
    </row>
    <row r="60" spans="1:6" ht="15">
      <c r="A60" s="286" t="s">
        <v>308</v>
      </c>
      <c r="B60" s="317" t="s">
        <v>99</v>
      </c>
      <c r="C60" s="25">
        <v>5334</v>
      </c>
      <c r="D60" s="375">
        <f t="shared" si="0"/>
        <v>5387.34</v>
      </c>
      <c r="E60" s="375">
        <f t="shared" si="1"/>
        <v>5468.1501</v>
      </c>
      <c r="F60" s="376">
        <f t="shared" si="2"/>
        <v>5522.831601</v>
      </c>
    </row>
    <row r="61" spans="1:6" ht="15">
      <c r="A61" s="268" t="s">
        <v>334</v>
      </c>
      <c r="B61" s="314" t="s">
        <v>100</v>
      </c>
      <c r="C61" s="25"/>
      <c r="D61" s="375">
        <f t="shared" si="0"/>
        <v>0</v>
      </c>
      <c r="E61" s="375">
        <f t="shared" si="1"/>
        <v>0</v>
      </c>
      <c r="F61" s="376">
        <f t="shared" si="2"/>
        <v>0</v>
      </c>
    </row>
    <row r="62" spans="1:6" ht="15">
      <c r="A62" s="268" t="s">
        <v>101</v>
      </c>
      <c r="B62" s="314" t="s">
        <v>102</v>
      </c>
      <c r="C62" s="25"/>
      <c r="D62" s="375">
        <f t="shared" si="0"/>
        <v>0</v>
      </c>
      <c r="E62" s="375">
        <f t="shared" si="1"/>
        <v>0</v>
      </c>
      <c r="F62" s="376">
        <f t="shared" si="2"/>
        <v>0</v>
      </c>
    </row>
    <row r="63" spans="1:6" ht="15">
      <c r="A63" s="268" t="s">
        <v>103</v>
      </c>
      <c r="B63" s="314" t="s">
        <v>104</v>
      </c>
      <c r="C63" s="25"/>
      <c r="D63" s="375">
        <f t="shared" si="0"/>
        <v>0</v>
      </c>
      <c r="E63" s="375">
        <f t="shared" si="1"/>
        <v>0</v>
      </c>
      <c r="F63" s="376">
        <f t="shared" si="2"/>
        <v>0</v>
      </c>
    </row>
    <row r="64" spans="1:6" ht="15">
      <c r="A64" s="268" t="s">
        <v>309</v>
      </c>
      <c r="B64" s="314" t="s">
        <v>105</v>
      </c>
      <c r="C64" s="25"/>
      <c r="D64" s="375">
        <f t="shared" si="0"/>
        <v>0</v>
      </c>
      <c r="E64" s="375">
        <f t="shared" si="1"/>
        <v>0</v>
      </c>
      <c r="F64" s="376">
        <f t="shared" si="2"/>
        <v>0</v>
      </c>
    </row>
    <row r="65" spans="1:6" ht="15">
      <c r="A65" s="268" t="s">
        <v>335</v>
      </c>
      <c r="B65" s="314" t="s">
        <v>106</v>
      </c>
      <c r="C65" s="25"/>
      <c r="D65" s="375">
        <f t="shared" si="0"/>
        <v>0</v>
      </c>
      <c r="E65" s="375">
        <f t="shared" si="1"/>
        <v>0</v>
      </c>
      <c r="F65" s="376">
        <f t="shared" si="2"/>
        <v>0</v>
      </c>
    </row>
    <row r="66" spans="1:6" ht="15">
      <c r="A66" s="268" t="s">
        <v>310</v>
      </c>
      <c r="B66" s="314" t="s">
        <v>107</v>
      </c>
      <c r="C66" s="25">
        <v>1925</v>
      </c>
      <c r="D66" s="375">
        <f t="shared" si="0"/>
        <v>1944.25</v>
      </c>
      <c r="E66" s="375">
        <f t="shared" si="1"/>
        <v>1973.4137499999997</v>
      </c>
      <c r="F66" s="376">
        <f t="shared" si="2"/>
        <v>1993.1478874999998</v>
      </c>
    </row>
    <row r="67" spans="1:6" ht="15">
      <c r="A67" s="268" t="s">
        <v>336</v>
      </c>
      <c r="B67" s="314" t="s">
        <v>108</v>
      </c>
      <c r="C67" s="25"/>
      <c r="D67" s="375">
        <f t="shared" si="0"/>
        <v>0</v>
      </c>
      <c r="E67" s="375">
        <f t="shared" si="1"/>
        <v>0</v>
      </c>
      <c r="F67" s="376">
        <f t="shared" si="2"/>
        <v>0</v>
      </c>
    </row>
    <row r="68" spans="1:6" ht="15">
      <c r="A68" s="268" t="s">
        <v>337</v>
      </c>
      <c r="B68" s="314" t="s">
        <v>109</v>
      </c>
      <c r="C68" s="25"/>
      <c r="D68" s="375">
        <f t="shared" si="0"/>
        <v>0</v>
      </c>
      <c r="E68" s="375">
        <f t="shared" si="1"/>
        <v>0</v>
      </c>
      <c r="F68" s="376">
        <f t="shared" si="2"/>
        <v>0</v>
      </c>
    </row>
    <row r="69" spans="1:6" ht="15">
      <c r="A69" s="268" t="s">
        <v>110</v>
      </c>
      <c r="B69" s="314" t="s">
        <v>111</v>
      </c>
      <c r="C69" s="25"/>
      <c r="D69" s="375">
        <f t="shared" si="0"/>
        <v>0</v>
      </c>
      <c r="E69" s="375">
        <f t="shared" si="1"/>
        <v>0</v>
      </c>
      <c r="F69" s="376">
        <f t="shared" si="2"/>
        <v>0</v>
      </c>
    </row>
    <row r="70" spans="1:6" ht="15">
      <c r="A70" s="265" t="s">
        <v>112</v>
      </c>
      <c r="B70" s="314" t="s">
        <v>113</v>
      </c>
      <c r="C70" s="25"/>
      <c r="D70" s="375">
        <f t="shared" si="0"/>
        <v>0</v>
      </c>
      <c r="E70" s="375">
        <f t="shared" si="1"/>
        <v>0</v>
      </c>
      <c r="F70" s="376">
        <f t="shared" si="2"/>
        <v>0</v>
      </c>
    </row>
    <row r="71" spans="1:6" ht="15">
      <c r="A71" s="268" t="s">
        <v>338</v>
      </c>
      <c r="B71" s="314" t="s">
        <v>114</v>
      </c>
      <c r="C71" s="25">
        <v>9200</v>
      </c>
      <c r="D71" s="375">
        <f t="shared" si="0"/>
        <v>9292</v>
      </c>
      <c r="E71" s="375">
        <f t="shared" si="1"/>
        <v>9431.38</v>
      </c>
      <c r="F71" s="376">
        <f t="shared" si="2"/>
        <v>9525.6938</v>
      </c>
    </row>
    <row r="72" spans="1:6" ht="15">
      <c r="A72" s="265" t="s">
        <v>444</v>
      </c>
      <c r="B72" s="314" t="s">
        <v>115</v>
      </c>
      <c r="C72" s="25">
        <v>763</v>
      </c>
      <c r="D72" s="375">
        <f aca="true" t="shared" si="3" ref="D72:D123">C72*101%</f>
        <v>770.63</v>
      </c>
      <c r="E72" s="375">
        <f aca="true" t="shared" si="4" ref="E72:E123">D72*101.5%</f>
        <v>782.18945</v>
      </c>
      <c r="F72" s="376">
        <f aca="true" t="shared" si="5" ref="F72:F123">E72*101%</f>
        <v>790.0113445</v>
      </c>
    </row>
    <row r="73" spans="1:6" ht="15">
      <c r="A73" s="265" t="s">
        <v>445</v>
      </c>
      <c r="B73" s="314" t="s">
        <v>115</v>
      </c>
      <c r="C73" s="25"/>
      <c r="D73" s="375">
        <f t="shared" si="3"/>
        <v>0</v>
      </c>
      <c r="E73" s="375">
        <f t="shared" si="4"/>
        <v>0</v>
      </c>
      <c r="F73" s="376">
        <f t="shared" si="5"/>
        <v>0</v>
      </c>
    </row>
    <row r="74" spans="1:6" ht="15">
      <c r="A74" s="286" t="s">
        <v>311</v>
      </c>
      <c r="B74" s="317" t="s">
        <v>116</v>
      </c>
      <c r="C74" s="25">
        <f>SUM(C61:C73)</f>
        <v>11888</v>
      </c>
      <c r="D74" s="375">
        <f t="shared" si="3"/>
        <v>12006.88</v>
      </c>
      <c r="E74" s="375">
        <f t="shared" si="4"/>
        <v>12186.983199999999</v>
      </c>
      <c r="F74" s="376">
        <f t="shared" si="5"/>
        <v>12308.853031999999</v>
      </c>
    </row>
    <row r="75" spans="1:6" ht="15.75">
      <c r="A75" s="318" t="s">
        <v>870</v>
      </c>
      <c r="B75" s="317"/>
      <c r="C75" s="25">
        <f>SUM(C25,C26,C51,C60,C74)</f>
        <v>244957</v>
      </c>
      <c r="D75" s="375">
        <f t="shared" si="3"/>
        <v>247406.57</v>
      </c>
      <c r="E75" s="375">
        <f t="shared" si="4"/>
        <v>251117.66854999997</v>
      </c>
      <c r="F75" s="376">
        <f t="shared" si="5"/>
        <v>253628.84523549996</v>
      </c>
    </row>
    <row r="76" spans="1:6" ht="15">
      <c r="A76" s="320" t="s">
        <v>117</v>
      </c>
      <c r="B76" s="314" t="s">
        <v>118</v>
      </c>
      <c r="C76" s="25"/>
      <c r="D76" s="375">
        <f t="shared" si="3"/>
        <v>0</v>
      </c>
      <c r="E76" s="375">
        <f t="shared" si="4"/>
        <v>0</v>
      </c>
      <c r="F76" s="376">
        <f t="shared" si="5"/>
        <v>0</v>
      </c>
    </row>
    <row r="77" spans="1:6" ht="15">
      <c r="A77" s="320" t="s">
        <v>339</v>
      </c>
      <c r="B77" s="314" t="s">
        <v>119</v>
      </c>
      <c r="C77" s="25">
        <v>67000</v>
      </c>
      <c r="D77" s="375">
        <f t="shared" si="3"/>
        <v>67670</v>
      </c>
      <c r="E77" s="375">
        <f t="shared" si="4"/>
        <v>68685.04999999999</v>
      </c>
      <c r="F77" s="376">
        <f t="shared" si="5"/>
        <v>69371.90049999999</v>
      </c>
    </row>
    <row r="78" spans="1:6" ht="15">
      <c r="A78" s="320" t="s">
        <v>120</v>
      </c>
      <c r="B78" s="314" t="s">
        <v>121</v>
      </c>
      <c r="C78" s="25"/>
      <c r="D78" s="375">
        <f t="shared" si="3"/>
        <v>0</v>
      </c>
      <c r="E78" s="375">
        <f t="shared" si="4"/>
        <v>0</v>
      </c>
      <c r="F78" s="376">
        <f t="shared" si="5"/>
        <v>0</v>
      </c>
    </row>
    <row r="79" spans="1:6" ht="15">
      <c r="A79" s="320" t="s">
        <v>122</v>
      </c>
      <c r="B79" s="314" t="s">
        <v>123</v>
      </c>
      <c r="C79" s="25">
        <v>4310</v>
      </c>
      <c r="D79" s="375">
        <f t="shared" si="3"/>
        <v>4353.1</v>
      </c>
      <c r="E79" s="375">
        <f t="shared" si="4"/>
        <v>4418.3965</v>
      </c>
      <c r="F79" s="376">
        <f t="shared" si="5"/>
        <v>4462.580465</v>
      </c>
    </row>
    <row r="80" spans="1:6" ht="15">
      <c r="A80" s="229" t="s">
        <v>124</v>
      </c>
      <c r="B80" s="314" t="s">
        <v>125</v>
      </c>
      <c r="C80" s="25"/>
      <c r="D80" s="375">
        <f t="shared" si="3"/>
        <v>0</v>
      </c>
      <c r="E80" s="375">
        <f t="shared" si="4"/>
        <v>0</v>
      </c>
      <c r="F80" s="376">
        <f t="shared" si="5"/>
        <v>0</v>
      </c>
    </row>
    <row r="81" spans="1:6" ht="15">
      <c r="A81" s="229" t="s">
        <v>126</v>
      </c>
      <c r="B81" s="314" t="s">
        <v>127</v>
      </c>
      <c r="C81" s="25"/>
      <c r="D81" s="375">
        <f t="shared" si="3"/>
        <v>0</v>
      </c>
      <c r="E81" s="375">
        <f t="shared" si="4"/>
        <v>0</v>
      </c>
      <c r="F81" s="376">
        <f t="shared" si="5"/>
        <v>0</v>
      </c>
    </row>
    <row r="82" spans="1:6" ht="15">
      <c r="A82" s="229" t="s">
        <v>128</v>
      </c>
      <c r="B82" s="314" t="s">
        <v>129</v>
      </c>
      <c r="C82" s="25">
        <v>19420</v>
      </c>
      <c r="D82" s="375">
        <f t="shared" si="3"/>
        <v>19614.2</v>
      </c>
      <c r="E82" s="375">
        <f t="shared" si="4"/>
        <v>19908.413</v>
      </c>
      <c r="F82" s="376">
        <f t="shared" si="5"/>
        <v>20107.49713</v>
      </c>
    </row>
    <row r="83" spans="1:6" ht="15">
      <c r="A83" s="321" t="s">
        <v>312</v>
      </c>
      <c r="B83" s="317" t="s">
        <v>130</v>
      </c>
      <c r="C83" s="25">
        <f>SUM(C76:C82)</f>
        <v>90730</v>
      </c>
      <c r="D83" s="375">
        <f t="shared" si="3"/>
        <v>91637.3</v>
      </c>
      <c r="E83" s="375">
        <f t="shared" si="4"/>
        <v>93011.85949999999</v>
      </c>
      <c r="F83" s="376">
        <f t="shared" si="5"/>
        <v>93941.978095</v>
      </c>
    </row>
    <row r="84" spans="1:6" ht="15">
      <c r="A84" s="228" t="s">
        <v>131</v>
      </c>
      <c r="B84" s="314" t="s">
        <v>132</v>
      </c>
      <c r="C84" s="25">
        <v>45510</v>
      </c>
      <c r="D84" s="375">
        <f t="shared" si="3"/>
        <v>45965.1</v>
      </c>
      <c r="E84" s="375">
        <f t="shared" si="4"/>
        <v>46654.576499999996</v>
      </c>
      <c r="F84" s="376">
        <f t="shared" si="5"/>
        <v>47121.122265</v>
      </c>
    </row>
    <row r="85" spans="1:6" ht="15">
      <c r="A85" s="228" t="s">
        <v>133</v>
      </c>
      <c r="B85" s="314" t="s">
        <v>134</v>
      </c>
      <c r="C85" s="25"/>
      <c r="D85" s="375">
        <f t="shared" si="3"/>
        <v>0</v>
      </c>
      <c r="E85" s="375">
        <f t="shared" si="4"/>
        <v>0</v>
      </c>
      <c r="F85" s="376">
        <f t="shared" si="5"/>
        <v>0</v>
      </c>
    </row>
    <row r="86" spans="1:6" ht="15">
      <c r="A86" s="228" t="s">
        <v>135</v>
      </c>
      <c r="B86" s="314" t="s">
        <v>136</v>
      </c>
      <c r="C86" s="25"/>
      <c r="D86" s="375">
        <f t="shared" si="3"/>
        <v>0</v>
      </c>
      <c r="E86" s="375">
        <f t="shared" si="4"/>
        <v>0</v>
      </c>
      <c r="F86" s="376">
        <f t="shared" si="5"/>
        <v>0</v>
      </c>
    </row>
    <row r="87" spans="1:6" ht="15">
      <c r="A87" s="228" t="s">
        <v>137</v>
      </c>
      <c r="B87" s="314" t="s">
        <v>138</v>
      </c>
      <c r="C87" s="25">
        <v>6490</v>
      </c>
      <c r="D87" s="375">
        <f t="shared" si="3"/>
        <v>6554.9</v>
      </c>
      <c r="E87" s="375">
        <f t="shared" si="4"/>
        <v>6653.223499999999</v>
      </c>
      <c r="F87" s="376">
        <f t="shared" si="5"/>
        <v>6719.755734999999</v>
      </c>
    </row>
    <row r="88" spans="1:6" ht="15">
      <c r="A88" s="286" t="s">
        <v>313</v>
      </c>
      <c r="B88" s="317" t="s">
        <v>139</v>
      </c>
      <c r="C88" s="25">
        <f>SUM(C84:C87)</f>
        <v>52000</v>
      </c>
      <c r="D88" s="375">
        <f t="shared" si="3"/>
        <v>52520</v>
      </c>
      <c r="E88" s="375">
        <f t="shared" si="4"/>
        <v>53307.799999999996</v>
      </c>
      <c r="F88" s="376">
        <f t="shared" si="5"/>
        <v>53840.878</v>
      </c>
    </row>
    <row r="89" spans="1:6" ht="15">
      <c r="A89" s="228" t="s">
        <v>140</v>
      </c>
      <c r="B89" s="314" t="s">
        <v>141</v>
      </c>
      <c r="C89" s="25"/>
      <c r="D89" s="375">
        <f t="shared" si="3"/>
        <v>0</v>
      </c>
      <c r="E89" s="375">
        <f t="shared" si="4"/>
        <v>0</v>
      </c>
      <c r="F89" s="376">
        <f t="shared" si="5"/>
        <v>0</v>
      </c>
    </row>
    <row r="90" spans="1:6" ht="15">
      <c r="A90" s="228" t="s">
        <v>340</v>
      </c>
      <c r="B90" s="314" t="s">
        <v>142</v>
      </c>
      <c r="C90" s="25"/>
      <c r="D90" s="375">
        <f t="shared" si="3"/>
        <v>0</v>
      </c>
      <c r="E90" s="375">
        <f t="shared" si="4"/>
        <v>0</v>
      </c>
      <c r="F90" s="376">
        <f t="shared" si="5"/>
        <v>0</v>
      </c>
    </row>
    <row r="91" spans="1:6" ht="15">
      <c r="A91" s="228" t="s">
        <v>341</v>
      </c>
      <c r="B91" s="314" t="s">
        <v>143</v>
      </c>
      <c r="C91" s="25"/>
      <c r="D91" s="375">
        <f t="shared" si="3"/>
        <v>0</v>
      </c>
      <c r="E91" s="375">
        <f t="shared" si="4"/>
        <v>0</v>
      </c>
      <c r="F91" s="376">
        <f t="shared" si="5"/>
        <v>0</v>
      </c>
    </row>
    <row r="92" spans="1:6" ht="15">
      <c r="A92" s="228" t="s">
        <v>342</v>
      </c>
      <c r="B92" s="314" t="s">
        <v>144</v>
      </c>
      <c r="C92" s="25"/>
      <c r="D92" s="375">
        <f t="shared" si="3"/>
        <v>0</v>
      </c>
      <c r="E92" s="375">
        <f t="shared" si="4"/>
        <v>0</v>
      </c>
      <c r="F92" s="376">
        <f t="shared" si="5"/>
        <v>0</v>
      </c>
    </row>
    <row r="93" spans="1:6" ht="15">
      <c r="A93" s="228" t="s">
        <v>343</v>
      </c>
      <c r="B93" s="314" t="s">
        <v>145</v>
      </c>
      <c r="C93" s="25"/>
      <c r="D93" s="375">
        <f t="shared" si="3"/>
        <v>0</v>
      </c>
      <c r="E93" s="375">
        <f t="shared" si="4"/>
        <v>0</v>
      </c>
      <c r="F93" s="376">
        <f t="shared" si="5"/>
        <v>0</v>
      </c>
    </row>
    <row r="94" spans="1:6" ht="15">
      <c r="A94" s="228" t="s">
        <v>344</v>
      </c>
      <c r="B94" s="314" t="s">
        <v>146</v>
      </c>
      <c r="C94" s="25"/>
      <c r="D94" s="375">
        <f t="shared" si="3"/>
        <v>0</v>
      </c>
      <c r="E94" s="375">
        <f t="shared" si="4"/>
        <v>0</v>
      </c>
      <c r="F94" s="376">
        <f t="shared" si="5"/>
        <v>0</v>
      </c>
    </row>
    <row r="95" spans="1:6" ht="15">
      <c r="A95" s="228" t="s">
        <v>147</v>
      </c>
      <c r="B95" s="314" t="s">
        <v>148</v>
      </c>
      <c r="C95" s="25"/>
      <c r="D95" s="375">
        <f t="shared" si="3"/>
        <v>0</v>
      </c>
      <c r="E95" s="375">
        <f t="shared" si="4"/>
        <v>0</v>
      </c>
      <c r="F95" s="376">
        <f t="shared" si="5"/>
        <v>0</v>
      </c>
    </row>
    <row r="96" spans="1:6" ht="15">
      <c r="A96" s="228" t="s">
        <v>345</v>
      </c>
      <c r="B96" s="314" t="s">
        <v>149</v>
      </c>
      <c r="C96" s="25"/>
      <c r="D96" s="375">
        <f t="shared" si="3"/>
        <v>0</v>
      </c>
      <c r="E96" s="375">
        <f t="shared" si="4"/>
        <v>0</v>
      </c>
      <c r="F96" s="376">
        <f t="shared" si="5"/>
        <v>0</v>
      </c>
    </row>
    <row r="97" spans="1:6" ht="15">
      <c r="A97" s="286" t="s">
        <v>314</v>
      </c>
      <c r="B97" s="317" t="s">
        <v>150</v>
      </c>
      <c r="C97" s="25"/>
      <c r="D97" s="375">
        <f t="shared" si="3"/>
        <v>0</v>
      </c>
      <c r="E97" s="375">
        <f t="shared" si="4"/>
        <v>0</v>
      </c>
      <c r="F97" s="376">
        <f t="shared" si="5"/>
        <v>0</v>
      </c>
    </row>
    <row r="98" spans="1:6" ht="15.75">
      <c r="A98" s="318" t="s">
        <v>871</v>
      </c>
      <c r="B98" s="317"/>
      <c r="C98" s="25">
        <f>SUM(C83,C88)</f>
        <v>142730</v>
      </c>
      <c r="D98" s="375">
        <f t="shared" si="3"/>
        <v>144157.3</v>
      </c>
      <c r="E98" s="375">
        <f t="shared" si="4"/>
        <v>146319.65949999998</v>
      </c>
      <c r="F98" s="376">
        <f t="shared" si="5"/>
        <v>147782.85609499997</v>
      </c>
    </row>
    <row r="99" spans="1:6" ht="15.75">
      <c r="A99" s="322" t="s">
        <v>353</v>
      </c>
      <c r="B99" s="323" t="s">
        <v>151</v>
      </c>
      <c r="C99" s="9">
        <f>SUM(C75,C98)</f>
        <v>387687</v>
      </c>
      <c r="D99" s="375">
        <f t="shared" si="3"/>
        <v>391563.87</v>
      </c>
      <c r="E99" s="375">
        <f t="shared" si="4"/>
        <v>397437.32804999995</v>
      </c>
      <c r="F99" s="376">
        <f t="shared" si="5"/>
        <v>401411.70133049996</v>
      </c>
    </row>
    <row r="100" spans="1:25" ht="15">
      <c r="A100" s="228" t="s">
        <v>346</v>
      </c>
      <c r="B100" s="230" t="s">
        <v>152</v>
      </c>
      <c r="C100" s="25"/>
      <c r="D100" s="375">
        <f t="shared" si="3"/>
        <v>0</v>
      </c>
      <c r="E100" s="375">
        <f t="shared" si="4"/>
        <v>0</v>
      </c>
      <c r="F100" s="376">
        <f t="shared" si="5"/>
        <v>0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54"/>
      <c r="Y100" s="254"/>
    </row>
    <row r="101" spans="1:25" ht="15">
      <c r="A101" s="228" t="s">
        <v>153</v>
      </c>
      <c r="B101" s="230" t="s">
        <v>154</v>
      </c>
      <c r="C101" s="25"/>
      <c r="D101" s="375">
        <f t="shared" si="3"/>
        <v>0</v>
      </c>
      <c r="E101" s="375">
        <f t="shared" si="4"/>
        <v>0</v>
      </c>
      <c r="F101" s="376">
        <f t="shared" si="5"/>
        <v>0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54"/>
      <c r="Y101" s="254"/>
    </row>
    <row r="102" spans="1:25" ht="15">
      <c r="A102" s="228" t="s">
        <v>347</v>
      </c>
      <c r="B102" s="230" t="s">
        <v>155</v>
      </c>
      <c r="C102" s="25"/>
      <c r="D102" s="375">
        <f t="shared" si="3"/>
        <v>0</v>
      </c>
      <c r="E102" s="375">
        <f t="shared" si="4"/>
        <v>0</v>
      </c>
      <c r="F102" s="376">
        <f t="shared" si="5"/>
        <v>0</v>
      </c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54"/>
      <c r="Y102" s="254"/>
    </row>
    <row r="103" spans="1:25" ht="15">
      <c r="A103" s="245" t="s">
        <v>315</v>
      </c>
      <c r="B103" s="270" t="s">
        <v>156</v>
      </c>
      <c r="C103" s="25"/>
      <c r="D103" s="375">
        <f t="shared" si="3"/>
        <v>0</v>
      </c>
      <c r="E103" s="375">
        <f t="shared" si="4"/>
        <v>0</v>
      </c>
      <c r="F103" s="376">
        <f t="shared" si="5"/>
        <v>0</v>
      </c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254"/>
      <c r="Y103" s="254"/>
    </row>
    <row r="104" spans="1:25" ht="15">
      <c r="A104" s="328" t="s">
        <v>348</v>
      </c>
      <c r="B104" s="230" t="s">
        <v>157</v>
      </c>
      <c r="C104" s="25"/>
      <c r="D104" s="375">
        <f t="shared" si="3"/>
        <v>0</v>
      </c>
      <c r="E104" s="375">
        <f t="shared" si="4"/>
        <v>0</v>
      </c>
      <c r="F104" s="376">
        <f t="shared" si="5"/>
        <v>0</v>
      </c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254"/>
      <c r="Y104" s="254"/>
    </row>
    <row r="105" spans="1:25" ht="15">
      <c r="A105" s="328" t="s">
        <v>318</v>
      </c>
      <c r="B105" s="230" t="s">
        <v>158</v>
      </c>
      <c r="C105" s="25"/>
      <c r="D105" s="375">
        <f t="shared" si="3"/>
        <v>0</v>
      </c>
      <c r="E105" s="375">
        <f t="shared" si="4"/>
        <v>0</v>
      </c>
      <c r="F105" s="376">
        <f t="shared" si="5"/>
        <v>0</v>
      </c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254"/>
      <c r="Y105" s="254"/>
    </row>
    <row r="106" spans="1:25" ht="15">
      <c r="A106" s="228" t="s">
        <v>159</v>
      </c>
      <c r="B106" s="230" t="s">
        <v>160</v>
      </c>
      <c r="C106" s="25"/>
      <c r="D106" s="375">
        <f t="shared" si="3"/>
        <v>0</v>
      </c>
      <c r="E106" s="375">
        <f t="shared" si="4"/>
        <v>0</v>
      </c>
      <c r="F106" s="376">
        <f t="shared" si="5"/>
        <v>0</v>
      </c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54"/>
      <c r="Y106" s="254"/>
    </row>
    <row r="107" spans="1:25" ht="15">
      <c r="A107" s="228" t="s">
        <v>349</v>
      </c>
      <c r="B107" s="230" t="s">
        <v>161</v>
      </c>
      <c r="C107" s="25"/>
      <c r="D107" s="375">
        <f t="shared" si="3"/>
        <v>0</v>
      </c>
      <c r="E107" s="375">
        <f t="shared" si="4"/>
        <v>0</v>
      </c>
      <c r="F107" s="376">
        <f t="shared" si="5"/>
        <v>0</v>
      </c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54"/>
      <c r="Y107" s="254"/>
    </row>
    <row r="108" spans="1:25" ht="15">
      <c r="A108" s="304" t="s">
        <v>316</v>
      </c>
      <c r="B108" s="270" t="s">
        <v>162</v>
      </c>
      <c r="C108" s="25"/>
      <c r="D108" s="375">
        <f t="shared" si="3"/>
        <v>0</v>
      </c>
      <c r="E108" s="375">
        <f t="shared" si="4"/>
        <v>0</v>
      </c>
      <c r="F108" s="376">
        <f t="shared" si="5"/>
        <v>0</v>
      </c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254"/>
      <c r="Y108" s="254"/>
    </row>
    <row r="109" spans="1:25" ht="15">
      <c r="A109" s="328" t="s">
        <v>163</v>
      </c>
      <c r="B109" s="230" t="s">
        <v>164</v>
      </c>
      <c r="C109" s="25"/>
      <c r="D109" s="375">
        <f t="shared" si="3"/>
        <v>0</v>
      </c>
      <c r="E109" s="375">
        <f t="shared" si="4"/>
        <v>0</v>
      </c>
      <c r="F109" s="376">
        <f t="shared" si="5"/>
        <v>0</v>
      </c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254"/>
      <c r="Y109" s="254"/>
    </row>
    <row r="110" spans="1:25" ht="15">
      <c r="A110" s="328" t="s">
        <v>165</v>
      </c>
      <c r="B110" s="230" t="s">
        <v>166</v>
      </c>
      <c r="C110" s="25"/>
      <c r="D110" s="375">
        <f t="shared" si="3"/>
        <v>0</v>
      </c>
      <c r="E110" s="375">
        <f t="shared" si="4"/>
        <v>0</v>
      </c>
      <c r="F110" s="376">
        <f t="shared" si="5"/>
        <v>0</v>
      </c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254"/>
      <c r="Y110" s="254"/>
    </row>
    <row r="111" spans="1:25" ht="15">
      <c r="A111" s="304" t="s">
        <v>167</v>
      </c>
      <c r="B111" s="270" t="s">
        <v>168</v>
      </c>
      <c r="C111" s="25"/>
      <c r="D111" s="375">
        <f t="shared" si="3"/>
        <v>0</v>
      </c>
      <c r="E111" s="375">
        <f t="shared" si="4"/>
        <v>0</v>
      </c>
      <c r="F111" s="376">
        <f t="shared" si="5"/>
        <v>0</v>
      </c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254"/>
      <c r="Y111" s="254"/>
    </row>
    <row r="112" spans="1:25" ht="15">
      <c r="A112" s="328" t="s">
        <v>169</v>
      </c>
      <c r="B112" s="230" t="s">
        <v>170</v>
      </c>
      <c r="C112" s="25"/>
      <c r="D112" s="375">
        <f t="shared" si="3"/>
        <v>0</v>
      </c>
      <c r="E112" s="375">
        <f t="shared" si="4"/>
        <v>0</v>
      </c>
      <c r="F112" s="376">
        <f t="shared" si="5"/>
        <v>0</v>
      </c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254"/>
      <c r="Y112" s="254"/>
    </row>
    <row r="113" spans="1:25" ht="15">
      <c r="A113" s="328" t="s">
        <v>171</v>
      </c>
      <c r="B113" s="230" t="s">
        <v>172</v>
      </c>
      <c r="C113" s="25"/>
      <c r="D113" s="375">
        <f t="shared" si="3"/>
        <v>0</v>
      </c>
      <c r="E113" s="375">
        <f t="shared" si="4"/>
        <v>0</v>
      </c>
      <c r="F113" s="376">
        <f t="shared" si="5"/>
        <v>0</v>
      </c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254"/>
      <c r="Y113" s="254"/>
    </row>
    <row r="114" spans="1:25" ht="15">
      <c r="A114" s="328" t="s">
        <v>173</v>
      </c>
      <c r="B114" s="230" t="s">
        <v>174</v>
      </c>
      <c r="C114" s="25">
        <v>86121</v>
      </c>
      <c r="D114" s="375">
        <f t="shared" si="3"/>
        <v>86982.21</v>
      </c>
      <c r="E114" s="375">
        <f t="shared" si="4"/>
        <v>88286.94314999999</v>
      </c>
      <c r="F114" s="376">
        <f t="shared" si="5"/>
        <v>89169.8125815</v>
      </c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254"/>
      <c r="Y114" s="254"/>
    </row>
    <row r="115" spans="1:25" ht="15">
      <c r="A115" s="331" t="s">
        <v>317</v>
      </c>
      <c r="B115" s="275" t="s">
        <v>175</v>
      </c>
      <c r="C115" s="25">
        <v>86121</v>
      </c>
      <c r="D115" s="375">
        <f t="shared" si="3"/>
        <v>86982.21</v>
      </c>
      <c r="E115" s="375">
        <f t="shared" si="4"/>
        <v>88286.94314999999</v>
      </c>
      <c r="F115" s="376">
        <f t="shared" si="5"/>
        <v>89169.8125815</v>
      </c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254"/>
      <c r="Y115" s="254"/>
    </row>
    <row r="116" spans="1:25" ht="15">
      <c r="A116" s="328" t="s">
        <v>176</v>
      </c>
      <c r="B116" s="230" t="s">
        <v>177</v>
      </c>
      <c r="C116" s="25"/>
      <c r="D116" s="375">
        <f t="shared" si="3"/>
        <v>0</v>
      </c>
      <c r="E116" s="375">
        <f t="shared" si="4"/>
        <v>0</v>
      </c>
      <c r="F116" s="376">
        <f t="shared" si="5"/>
        <v>0</v>
      </c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254"/>
      <c r="Y116" s="254"/>
    </row>
    <row r="117" spans="1:25" ht="15">
      <c r="A117" s="228" t="s">
        <v>178</v>
      </c>
      <c r="B117" s="230" t="s">
        <v>179</v>
      </c>
      <c r="C117" s="25"/>
      <c r="D117" s="375">
        <f t="shared" si="3"/>
        <v>0</v>
      </c>
      <c r="E117" s="375">
        <f t="shared" si="4"/>
        <v>0</v>
      </c>
      <c r="F117" s="376">
        <f t="shared" si="5"/>
        <v>0</v>
      </c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54"/>
      <c r="Y117" s="254"/>
    </row>
    <row r="118" spans="1:25" ht="15">
      <c r="A118" s="328" t="s">
        <v>350</v>
      </c>
      <c r="B118" s="230" t="s">
        <v>180</v>
      </c>
      <c r="C118" s="25"/>
      <c r="D118" s="375">
        <f t="shared" si="3"/>
        <v>0</v>
      </c>
      <c r="E118" s="375">
        <f t="shared" si="4"/>
        <v>0</v>
      </c>
      <c r="F118" s="376">
        <f t="shared" si="5"/>
        <v>0</v>
      </c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254"/>
      <c r="Y118" s="254"/>
    </row>
    <row r="119" spans="1:25" ht="15">
      <c r="A119" s="328" t="s">
        <v>319</v>
      </c>
      <c r="B119" s="230" t="s">
        <v>181</v>
      </c>
      <c r="C119" s="25"/>
      <c r="D119" s="375">
        <f t="shared" si="3"/>
        <v>0</v>
      </c>
      <c r="E119" s="375">
        <f t="shared" si="4"/>
        <v>0</v>
      </c>
      <c r="F119" s="376">
        <f t="shared" si="5"/>
        <v>0</v>
      </c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254"/>
      <c r="Y119" s="254"/>
    </row>
    <row r="120" spans="1:25" ht="15">
      <c r="A120" s="331" t="s">
        <v>320</v>
      </c>
      <c r="B120" s="275" t="s">
        <v>182</v>
      </c>
      <c r="C120" s="25"/>
      <c r="D120" s="375">
        <f t="shared" si="3"/>
        <v>0</v>
      </c>
      <c r="E120" s="375">
        <f t="shared" si="4"/>
        <v>0</v>
      </c>
      <c r="F120" s="376">
        <f t="shared" si="5"/>
        <v>0</v>
      </c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254"/>
      <c r="Y120" s="254"/>
    </row>
    <row r="121" spans="1:25" ht="15">
      <c r="A121" s="228" t="s">
        <v>183</v>
      </c>
      <c r="B121" s="230" t="s">
        <v>184</v>
      </c>
      <c r="C121" s="25"/>
      <c r="D121" s="375">
        <f t="shared" si="3"/>
        <v>0</v>
      </c>
      <c r="E121" s="375">
        <f t="shared" si="4"/>
        <v>0</v>
      </c>
      <c r="F121" s="376">
        <f t="shared" si="5"/>
        <v>0</v>
      </c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54"/>
      <c r="Y121" s="254"/>
    </row>
    <row r="122" spans="1:25" ht="15.75">
      <c r="A122" s="334" t="s">
        <v>354</v>
      </c>
      <c r="B122" s="335" t="s">
        <v>185</v>
      </c>
      <c r="C122" s="25">
        <v>86121</v>
      </c>
      <c r="D122" s="375">
        <f t="shared" si="3"/>
        <v>86982.21</v>
      </c>
      <c r="E122" s="375">
        <f t="shared" si="4"/>
        <v>88286.94314999999</v>
      </c>
      <c r="F122" s="376">
        <f t="shared" si="5"/>
        <v>89169.8125815</v>
      </c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254"/>
      <c r="Y122" s="254"/>
    </row>
    <row r="123" spans="1:25" ht="15.75">
      <c r="A123" s="289" t="s">
        <v>390</v>
      </c>
      <c r="B123" s="290"/>
      <c r="C123" s="25">
        <f>SUM(C99,C122)</f>
        <v>473808</v>
      </c>
      <c r="D123" s="375">
        <f t="shared" si="3"/>
        <v>478546.08</v>
      </c>
      <c r="E123" s="375">
        <f t="shared" si="4"/>
        <v>485724.27119999996</v>
      </c>
      <c r="F123" s="376">
        <f t="shared" si="5"/>
        <v>490581.51391199994</v>
      </c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</row>
    <row r="124" spans="2:25" ht="15"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</row>
    <row r="125" spans="2:25" ht="15"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</row>
    <row r="126" spans="2:25" ht="15"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</row>
    <row r="127" spans="2:25" ht="15"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</row>
    <row r="128" spans="2:25" ht="15"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</row>
    <row r="129" spans="2:25" ht="15"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</row>
    <row r="130" spans="2:25" ht="15"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</row>
    <row r="131" spans="2:25" ht="15"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</row>
    <row r="132" spans="2:25" ht="15"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</row>
    <row r="133" spans="2:25" ht="15"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</row>
    <row r="134" spans="2:25" ht="15"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</row>
    <row r="135" spans="2:25" ht="15"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</row>
    <row r="136" spans="2:25" ht="15"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</row>
    <row r="137" spans="2:25" ht="15"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</row>
    <row r="138" spans="2:25" ht="15"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</row>
    <row r="139" spans="2:25" ht="15"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</row>
    <row r="140" spans="2:25" ht="15"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</row>
    <row r="141" spans="2:25" ht="15"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</row>
    <row r="142" spans="2:25" ht="15"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</row>
    <row r="143" spans="2:25" ht="15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</row>
    <row r="144" spans="2:25" ht="15"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</row>
    <row r="145" spans="2:25" ht="15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</row>
    <row r="146" spans="2:25" ht="15"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</row>
    <row r="147" spans="2:25" ht="15"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</row>
    <row r="148" spans="2:25" ht="15"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</row>
    <row r="149" spans="2:25" ht="15"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</row>
    <row r="150" spans="2:25" ht="15"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</row>
    <row r="151" spans="2:25" ht="15"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</row>
    <row r="152" spans="2:25" ht="15"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</row>
    <row r="153" spans="2:25" ht="15"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</row>
    <row r="154" spans="2:25" ht="15"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</row>
    <row r="155" spans="2:25" ht="15"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</row>
    <row r="156" spans="2:25" ht="15"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</row>
    <row r="157" spans="2:25" ht="15"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</row>
    <row r="158" spans="2:25" ht="15"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</row>
    <row r="159" spans="2:25" ht="15"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</row>
    <row r="160" spans="2:25" ht="15"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</row>
    <row r="161" spans="2:25" ht="15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</row>
    <row r="162" spans="2:25" ht="15"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</row>
    <row r="163" spans="2:25" ht="15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</row>
    <row r="164" spans="2:25" ht="15"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</row>
    <row r="165" spans="2:25" ht="15"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</row>
    <row r="166" spans="2:25" ht="15"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</row>
    <row r="167" spans="2:25" ht="15"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</row>
    <row r="168" spans="2:25" ht="15"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</row>
    <row r="169" spans="2:25" ht="15"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</row>
    <row r="170" spans="2:25" ht="15"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</row>
    <row r="171" spans="2:25" ht="15"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</row>
    <row r="172" spans="2:25" ht="15"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H10" sqref="G10:H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372"/>
    </row>
    <row r="2" spans="1:6" ht="27" customHeight="1">
      <c r="A2" s="406" t="s">
        <v>680</v>
      </c>
      <c r="B2" s="407"/>
      <c r="C2" s="407"/>
      <c r="D2" s="407"/>
      <c r="E2" s="407"/>
      <c r="F2" s="411"/>
    </row>
    <row r="3" spans="1:6" ht="23.25" customHeight="1">
      <c r="A3" s="403" t="s">
        <v>409</v>
      </c>
      <c r="B3" s="404"/>
      <c r="C3" s="404"/>
      <c r="D3" s="404"/>
      <c r="E3" s="404"/>
      <c r="F3" s="411"/>
    </row>
    <row r="4" ht="18">
      <c r="A4" s="246"/>
    </row>
    <row r="5" spans="1:6" ht="15">
      <c r="A5" s="236" t="s">
        <v>927</v>
      </c>
      <c r="F5" s="344" t="s">
        <v>928</v>
      </c>
    </row>
    <row r="6" spans="1:6" ht="25.5">
      <c r="A6" s="224" t="s">
        <v>14</v>
      </c>
      <c r="B6" s="225" t="s">
        <v>2</v>
      </c>
      <c r="C6" s="311" t="s">
        <v>929</v>
      </c>
      <c r="D6" s="311" t="s">
        <v>930</v>
      </c>
      <c r="E6" s="311" t="s">
        <v>931</v>
      </c>
      <c r="F6" s="368" t="s">
        <v>933</v>
      </c>
    </row>
    <row r="7" spans="1:6" ht="15" customHeight="1">
      <c r="A7" s="313" t="s">
        <v>186</v>
      </c>
      <c r="B7" s="229" t="s">
        <v>187</v>
      </c>
      <c r="C7" s="25"/>
      <c r="D7" s="298"/>
      <c r="E7" s="298"/>
      <c r="F7" s="298"/>
    </row>
    <row r="8" spans="1:6" ht="15" customHeight="1">
      <c r="A8" s="230" t="s">
        <v>188</v>
      </c>
      <c r="B8" s="229" t="s">
        <v>189</v>
      </c>
      <c r="C8" s="25">
        <v>35646</v>
      </c>
      <c r="D8" s="374">
        <f>C8*101%</f>
        <v>36002.46</v>
      </c>
      <c r="E8" s="374">
        <f>D8*101.5%</f>
        <v>36542.4969</v>
      </c>
      <c r="F8" s="374">
        <f>E8*101%</f>
        <v>36907.921869</v>
      </c>
    </row>
    <row r="9" spans="1:6" ht="15" customHeight="1">
      <c r="A9" s="230" t="s">
        <v>190</v>
      </c>
      <c r="B9" s="229" t="s">
        <v>191</v>
      </c>
      <c r="C9" s="25">
        <v>15972</v>
      </c>
      <c r="D9" s="374">
        <v>16100</v>
      </c>
      <c r="E9" s="374">
        <v>16400</v>
      </c>
      <c r="F9" s="374">
        <v>16700</v>
      </c>
    </row>
    <row r="10" spans="1:6" ht="15" customHeight="1">
      <c r="A10" s="230" t="s">
        <v>192</v>
      </c>
      <c r="B10" s="229" t="s">
        <v>193</v>
      </c>
      <c r="C10" s="25">
        <v>1373</v>
      </c>
      <c r="D10" s="374">
        <v>1400</v>
      </c>
      <c r="E10" s="374">
        <v>1450</v>
      </c>
      <c r="F10" s="374">
        <v>1500</v>
      </c>
    </row>
    <row r="11" spans="1:6" ht="15" customHeight="1">
      <c r="A11" s="230" t="s">
        <v>194</v>
      </c>
      <c r="B11" s="229" t="s">
        <v>195</v>
      </c>
      <c r="C11" s="25"/>
      <c r="D11" s="374"/>
      <c r="E11" s="374"/>
      <c r="F11" s="374"/>
    </row>
    <row r="12" spans="1:6" ht="15" customHeight="1">
      <c r="A12" s="230" t="s">
        <v>196</v>
      </c>
      <c r="B12" s="229" t="s">
        <v>197</v>
      </c>
      <c r="C12" s="25"/>
      <c r="D12" s="374"/>
      <c r="E12" s="374"/>
      <c r="F12" s="374"/>
    </row>
    <row r="13" spans="1:6" ht="15" customHeight="1">
      <c r="A13" s="270" t="s">
        <v>392</v>
      </c>
      <c r="B13" s="234" t="s">
        <v>198</v>
      </c>
      <c r="C13" s="25">
        <f>SUM(C7:C12)</f>
        <v>52991</v>
      </c>
      <c r="D13" s="374">
        <f>SUM(D7:D12)</f>
        <v>53502.46</v>
      </c>
      <c r="E13" s="374">
        <f>SUM(E7:E12)</f>
        <v>54392.4969</v>
      </c>
      <c r="F13" s="374">
        <f>SUM(F7:F12)</f>
        <v>55107.921869</v>
      </c>
    </row>
    <row r="14" spans="1:6" ht="15" customHeight="1">
      <c r="A14" s="230" t="s">
        <v>199</v>
      </c>
      <c r="B14" s="229" t="s">
        <v>200</v>
      </c>
      <c r="C14" s="25"/>
      <c r="D14" s="374"/>
      <c r="E14" s="374"/>
      <c r="F14" s="374"/>
    </row>
    <row r="15" spans="1:6" ht="15" customHeight="1">
      <c r="A15" s="230" t="s">
        <v>201</v>
      </c>
      <c r="B15" s="229" t="s">
        <v>202</v>
      </c>
      <c r="C15" s="25"/>
      <c r="D15" s="374"/>
      <c r="E15" s="374"/>
      <c r="F15" s="374"/>
    </row>
    <row r="16" spans="1:6" ht="15" customHeight="1">
      <c r="A16" s="230" t="s">
        <v>355</v>
      </c>
      <c r="B16" s="229" t="s">
        <v>203</v>
      </c>
      <c r="C16" s="25"/>
      <c r="D16" s="374"/>
      <c r="E16" s="374"/>
      <c r="F16" s="374"/>
    </row>
    <row r="17" spans="1:6" ht="15" customHeight="1">
      <c r="A17" s="230" t="s">
        <v>356</v>
      </c>
      <c r="B17" s="229" t="s">
        <v>204</v>
      </c>
      <c r="C17" s="25"/>
      <c r="D17" s="374"/>
      <c r="E17" s="374"/>
      <c r="F17" s="374"/>
    </row>
    <row r="18" spans="1:6" ht="15" customHeight="1">
      <c r="A18" s="230" t="s">
        <v>357</v>
      </c>
      <c r="B18" s="229" t="s">
        <v>205</v>
      </c>
      <c r="C18" s="25">
        <v>7443</v>
      </c>
      <c r="D18" s="374">
        <v>7500</v>
      </c>
      <c r="E18" s="374">
        <v>7700</v>
      </c>
      <c r="F18" s="374">
        <v>7900</v>
      </c>
    </row>
    <row r="19" spans="1:6" ht="15" customHeight="1">
      <c r="A19" s="275" t="s">
        <v>393</v>
      </c>
      <c r="B19" s="321" t="s">
        <v>206</v>
      </c>
      <c r="C19" s="25">
        <f>SUM(C13,C18)</f>
        <v>60434</v>
      </c>
      <c r="D19" s="374">
        <f>SUM(D13,D18)</f>
        <v>61002.46</v>
      </c>
      <c r="E19" s="374">
        <f>SUM(E13,E18)</f>
        <v>62092.4969</v>
      </c>
      <c r="F19" s="374">
        <f>SUM(F13,F18)</f>
        <v>63007.921869</v>
      </c>
    </row>
    <row r="20" spans="1:6" ht="15" customHeight="1">
      <c r="A20" s="230" t="s">
        <v>361</v>
      </c>
      <c r="B20" s="229" t="s">
        <v>215</v>
      </c>
      <c r="C20" s="25"/>
      <c r="D20" s="374"/>
      <c r="E20" s="374"/>
      <c r="F20" s="374"/>
    </row>
    <row r="21" spans="1:6" ht="15" customHeight="1">
      <c r="A21" s="230" t="s">
        <v>362</v>
      </c>
      <c r="B21" s="229" t="s">
        <v>216</v>
      </c>
      <c r="C21" s="25"/>
      <c r="D21" s="374"/>
      <c r="E21" s="374"/>
      <c r="F21" s="374"/>
    </row>
    <row r="22" spans="1:6" ht="15" customHeight="1">
      <c r="A22" s="270" t="s">
        <v>395</v>
      </c>
      <c r="B22" s="234" t="s">
        <v>217</v>
      </c>
      <c r="C22" s="25"/>
      <c r="D22" s="374"/>
      <c r="E22" s="374"/>
      <c r="F22" s="374"/>
    </row>
    <row r="23" spans="1:6" ht="15" customHeight="1">
      <c r="A23" s="230" t="s">
        <v>363</v>
      </c>
      <c r="B23" s="229" t="s">
        <v>218</v>
      </c>
      <c r="C23" s="25"/>
      <c r="D23" s="374"/>
      <c r="E23" s="374"/>
      <c r="F23" s="374"/>
    </row>
    <row r="24" spans="1:6" ht="15" customHeight="1">
      <c r="A24" s="230" t="s">
        <v>364</v>
      </c>
      <c r="B24" s="229" t="s">
        <v>219</v>
      </c>
      <c r="C24" s="25"/>
      <c r="D24" s="374"/>
      <c r="E24" s="374"/>
      <c r="F24" s="374"/>
    </row>
    <row r="25" spans="1:6" ht="15" customHeight="1">
      <c r="A25" s="230" t="s">
        <v>365</v>
      </c>
      <c r="B25" s="229" t="s">
        <v>220</v>
      </c>
      <c r="C25" s="25"/>
      <c r="D25" s="374"/>
      <c r="E25" s="374"/>
      <c r="F25" s="374"/>
    </row>
    <row r="26" spans="1:6" ht="15" customHeight="1">
      <c r="A26" s="230" t="s">
        <v>366</v>
      </c>
      <c r="B26" s="229" t="s">
        <v>221</v>
      </c>
      <c r="C26" s="25">
        <v>200000</v>
      </c>
      <c r="D26" s="374">
        <v>210000</v>
      </c>
      <c r="E26" s="374">
        <v>215000</v>
      </c>
      <c r="F26" s="374">
        <v>230000</v>
      </c>
    </row>
    <row r="27" spans="1:6" ht="15" customHeight="1">
      <c r="A27" s="230" t="s">
        <v>367</v>
      </c>
      <c r="B27" s="229" t="s">
        <v>222</v>
      </c>
      <c r="C27" s="25"/>
      <c r="D27" s="374"/>
      <c r="E27" s="374"/>
      <c r="F27" s="374"/>
    </row>
    <row r="28" spans="1:6" ht="15" customHeight="1">
      <c r="A28" s="230" t="s">
        <v>223</v>
      </c>
      <c r="B28" s="229" t="s">
        <v>224</v>
      </c>
      <c r="C28" s="25"/>
      <c r="D28" s="374"/>
      <c r="E28" s="374"/>
      <c r="F28" s="374"/>
    </row>
    <row r="29" spans="1:6" ht="15" customHeight="1">
      <c r="A29" s="230" t="s">
        <v>368</v>
      </c>
      <c r="B29" s="229" t="s">
        <v>225</v>
      </c>
      <c r="C29" s="25">
        <v>4700</v>
      </c>
      <c r="D29" s="374">
        <v>4740</v>
      </c>
      <c r="E29" s="374">
        <v>4760</v>
      </c>
      <c r="F29" s="374">
        <v>4900</v>
      </c>
    </row>
    <row r="30" spans="1:6" ht="15" customHeight="1">
      <c r="A30" s="230" t="s">
        <v>369</v>
      </c>
      <c r="B30" s="229" t="s">
        <v>226</v>
      </c>
      <c r="C30" s="25"/>
      <c r="D30" s="374"/>
      <c r="E30" s="374"/>
      <c r="F30" s="374"/>
    </row>
    <row r="31" spans="1:6" ht="15" customHeight="1">
      <c r="A31" s="270" t="s">
        <v>396</v>
      </c>
      <c r="B31" s="234" t="s">
        <v>227</v>
      </c>
      <c r="C31" s="25">
        <v>204700</v>
      </c>
      <c r="D31" s="374">
        <v>214740</v>
      </c>
      <c r="E31" s="374">
        <v>219760</v>
      </c>
      <c r="F31" s="374">
        <v>234900</v>
      </c>
    </row>
    <row r="32" spans="1:6" ht="15" customHeight="1">
      <c r="A32" s="230" t="s">
        <v>370</v>
      </c>
      <c r="B32" s="229" t="s">
        <v>228</v>
      </c>
      <c r="C32" s="25">
        <v>50</v>
      </c>
      <c r="D32" s="374">
        <v>80</v>
      </c>
      <c r="E32" s="374">
        <v>100</v>
      </c>
      <c r="F32" s="374">
        <v>150</v>
      </c>
    </row>
    <row r="33" spans="1:6" ht="15" customHeight="1">
      <c r="A33" s="275" t="s">
        <v>397</v>
      </c>
      <c r="B33" s="321" t="s">
        <v>229</v>
      </c>
      <c r="C33" s="25">
        <v>204750</v>
      </c>
      <c r="D33" s="374">
        <v>214820</v>
      </c>
      <c r="E33" s="374">
        <v>219860</v>
      </c>
      <c r="F33" s="374">
        <v>235050</v>
      </c>
    </row>
    <row r="34" spans="1:6" ht="15" customHeight="1">
      <c r="A34" s="228" t="s">
        <v>230</v>
      </c>
      <c r="B34" s="229" t="s">
        <v>231</v>
      </c>
      <c r="C34" s="25">
        <v>100</v>
      </c>
      <c r="D34" s="374">
        <v>120</v>
      </c>
      <c r="E34" s="374">
        <v>150</v>
      </c>
      <c r="F34" s="374">
        <v>220</v>
      </c>
    </row>
    <row r="35" spans="1:6" ht="15" customHeight="1">
      <c r="A35" s="228" t="s">
        <v>371</v>
      </c>
      <c r="B35" s="229" t="s">
        <v>232</v>
      </c>
      <c r="C35" s="25">
        <v>6611</v>
      </c>
      <c r="D35" s="374">
        <v>6600</v>
      </c>
      <c r="E35" s="374">
        <v>6850</v>
      </c>
      <c r="F35" s="374">
        <v>6900</v>
      </c>
    </row>
    <row r="36" spans="1:6" ht="15" customHeight="1">
      <c r="A36" s="228" t="s">
        <v>372</v>
      </c>
      <c r="B36" s="229" t="s">
        <v>233</v>
      </c>
      <c r="C36" s="25"/>
      <c r="D36" s="374"/>
      <c r="E36" s="374"/>
      <c r="F36" s="374"/>
    </row>
    <row r="37" spans="1:6" ht="15" customHeight="1">
      <c r="A37" s="228" t="s">
        <v>373</v>
      </c>
      <c r="B37" s="229" t="s">
        <v>234</v>
      </c>
      <c r="C37" s="25">
        <v>11328</v>
      </c>
      <c r="D37" s="374">
        <v>12000</v>
      </c>
      <c r="E37" s="374">
        <v>12600</v>
      </c>
      <c r="F37" s="374">
        <v>13200</v>
      </c>
    </row>
    <row r="38" spans="1:6" ht="15" customHeight="1">
      <c r="A38" s="228" t="s">
        <v>235</v>
      </c>
      <c r="B38" s="229" t="s">
        <v>236</v>
      </c>
      <c r="C38" s="25">
        <v>11279</v>
      </c>
      <c r="D38" s="374">
        <v>12000</v>
      </c>
      <c r="E38" s="374">
        <v>12500</v>
      </c>
      <c r="F38" s="374">
        <v>12600</v>
      </c>
    </row>
    <row r="39" spans="1:6" ht="15" customHeight="1">
      <c r="A39" s="228" t="s">
        <v>237</v>
      </c>
      <c r="B39" s="229" t="s">
        <v>238</v>
      </c>
      <c r="C39" s="25">
        <v>8984</v>
      </c>
      <c r="D39" s="374">
        <v>9000</v>
      </c>
      <c r="E39" s="374">
        <v>9100</v>
      </c>
      <c r="F39" s="374">
        <v>9300</v>
      </c>
    </row>
    <row r="40" spans="1:6" ht="15" customHeight="1">
      <c r="A40" s="228" t="s">
        <v>239</v>
      </c>
      <c r="B40" s="229" t="s">
        <v>240</v>
      </c>
      <c r="C40" s="25"/>
      <c r="D40" s="374"/>
      <c r="E40" s="374"/>
      <c r="F40" s="374"/>
    </row>
    <row r="41" spans="1:6" ht="15" customHeight="1">
      <c r="A41" s="228" t="s">
        <v>374</v>
      </c>
      <c r="B41" s="229" t="s">
        <v>241</v>
      </c>
      <c r="C41" s="25">
        <v>1000</v>
      </c>
      <c r="D41" s="374">
        <v>1005</v>
      </c>
      <c r="E41" s="374">
        <v>1100</v>
      </c>
      <c r="F41" s="374">
        <v>1150</v>
      </c>
    </row>
    <row r="42" spans="1:6" ht="15" customHeight="1">
      <c r="A42" s="228" t="s">
        <v>375</v>
      </c>
      <c r="B42" s="229" t="s">
        <v>242</v>
      </c>
      <c r="C42" s="25"/>
      <c r="D42" s="374"/>
      <c r="E42" s="374"/>
      <c r="F42" s="374"/>
    </row>
    <row r="43" spans="1:6" ht="15" customHeight="1">
      <c r="A43" s="228" t="s">
        <v>376</v>
      </c>
      <c r="B43" s="229" t="s">
        <v>243</v>
      </c>
      <c r="C43" s="25"/>
      <c r="D43" s="374"/>
      <c r="E43" s="374"/>
      <c r="F43" s="374"/>
    </row>
    <row r="44" spans="1:6" ht="15" customHeight="1">
      <c r="A44" s="286" t="s">
        <v>398</v>
      </c>
      <c r="B44" s="321" t="s">
        <v>244</v>
      </c>
      <c r="C44" s="25">
        <f>SUM(C34:C43)</f>
        <v>39302</v>
      </c>
      <c r="D44" s="374">
        <f>SUM(D34:D43)</f>
        <v>40725</v>
      </c>
      <c r="E44" s="374">
        <f>SUM(E34:E43)</f>
        <v>42300</v>
      </c>
      <c r="F44" s="374">
        <f>SUM(F34:F43)</f>
        <v>43370</v>
      </c>
    </row>
    <row r="45" spans="1:6" ht="15" customHeight="1">
      <c r="A45" s="228" t="s">
        <v>253</v>
      </c>
      <c r="B45" s="229" t="s">
        <v>254</v>
      </c>
      <c r="C45" s="25"/>
      <c r="D45" s="374"/>
      <c r="E45" s="374"/>
      <c r="F45" s="374"/>
    </row>
    <row r="46" spans="1:6" ht="15" customHeight="1">
      <c r="A46" s="230" t="s">
        <v>380</v>
      </c>
      <c r="B46" s="229" t="s">
        <v>255</v>
      </c>
      <c r="C46" s="25"/>
      <c r="D46" s="374"/>
      <c r="E46" s="374"/>
      <c r="F46" s="374"/>
    </row>
    <row r="47" spans="1:6" ht="15" customHeight="1">
      <c r="A47" s="228" t="s">
        <v>381</v>
      </c>
      <c r="B47" s="229" t="s">
        <v>256</v>
      </c>
      <c r="C47" s="25"/>
      <c r="D47" s="374"/>
      <c r="E47" s="374"/>
      <c r="F47" s="374"/>
    </row>
    <row r="48" spans="1:6" ht="15" customHeight="1">
      <c r="A48" s="275" t="s">
        <v>400</v>
      </c>
      <c r="B48" s="321" t="s">
        <v>257</v>
      </c>
      <c r="C48" s="25"/>
      <c r="D48" s="374"/>
      <c r="E48" s="374"/>
      <c r="F48" s="374"/>
    </row>
    <row r="49" spans="1:6" ht="15" customHeight="1">
      <c r="A49" s="318" t="s">
        <v>872</v>
      </c>
      <c r="B49" s="336"/>
      <c r="C49" s="25">
        <f>SUM(C19,C33,C44)</f>
        <v>304486</v>
      </c>
      <c r="D49" s="374">
        <f>SUM(D19,D33,D44)</f>
        <v>316547.46</v>
      </c>
      <c r="E49" s="374">
        <f>SUM(E19,E33,E44)</f>
        <v>324252.4969</v>
      </c>
      <c r="F49" s="374">
        <f>SUM(F19,F33,F44)</f>
        <v>341427.921869</v>
      </c>
    </row>
    <row r="50" spans="1:6" ht="15" customHeight="1">
      <c r="A50" s="230" t="s">
        <v>207</v>
      </c>
      <c r="B50" s="229" t="s">
        <v>208</v>
      </c>
      <c r="C50" s="25"/>
      <c r="D50" s="374"/>
      <c r="E50" s="374"/>
      <c r="F50" s="374"/>
    </row>
    <row r="51" spans="1:6" ht="15" customHeight="1">
      <c r="A51" s="230" t="s">
        <v>209</v>
      </c>
      <c r="B51" s="229" t="s">
        <v>210</v>
      </c>
      <c r="C51" s="25"/>
      <c r="D51" s="374"/>
      <c r="E51" s="374"/>
      <c r="F51" s="374"/>
    </row>
    <row r="52" spans="1:6" ht="15" customHeight="1">
      <c r="A52" s="230" t="s">
        <v>358</v>
      </c>
      <c r="B52" s="229" t="s">
        <v>211</v>
      </c>
      <c r="C52" s="25"/>
      <c r="D52" s="374"/>
      <c r="E52" s="374"/>
      <c r="F52" s="374"/>
    </row>
    <row r="53" spans="1:6" ht="15" customHeight="1">
      <c r="A53" s="230" t="s">
        <v>359</v>
      </c>
      <c r="B53" s="229" t="s">
        <v>212</v>
      </c>
      <c r="C53" s="25"/>
      <c r="D53" s="374"/>
      <c r="E53" s="374"/>
      <c r="F53" s="374"/>
    </row>
    <row r="54" spans="1:6" ht="15" customHeight="1">
      <c r="A54" s="230" t="s">
        <v>360</v>
      </c>
      <c r="B54" s="229" t="s">
        <v>213</v>
      </c>
      <c r="C54" s="25"/>
      <c r="D54" s="374"/>
      <c r="E54" s="374"/>
      <c r="F54" s="374"/>
    </row>
    <row r="55" spans="1:6" ht="15" customHeight="1">
      <c r="A55" s="275" t="s">
        <v>394</v>
      </c>
      <c r="B55" s="321" t="s">
        <v>214</v>
      </c>
      <c r="C55" s="25"/>
      <c r="D55" s="374"/>
      <c r="E55" s="374"/>
      <c r="F55" s="374"/>
    </row>
    <row r="56" spans="1:6" ht="15" customHeight="1">
      <c r="A56" s="228" t="s">
        <v>377</v>
      </c>
      <c r="B56" s="229" t="s">
        <v>245</v>
      </c>
      <c r="C56" s="25"/>
      <c r="D56" s="374"/>
      <c r="E56" s="374"/>
      <c r="F56" s="374"/>
    </row>
    <row r="57" spans="1:6" ht="15" customHeight="1">
      <c r="A57" s="228" t="s">
        <v>378</v>
      </c>
      <c r="B57" s="229" t="s">
        <v>246</v>
      </c>
      <c r="C57" s="25">
        <v>3937</v>
      </c>
      <c r="D57" s="374">
        <v>4000</v>
      </c>
      <c r="E57" s="374">
        <v>4400</v>
      </c>
      <c r="F57" s="374">
        <v>4600</v>
      </c>
    </row>
    <row r="58" spans="1:6" ht="15" customHeight="1">
      <c r="A58" s="228" t="s">
        <v>247</v>
      </c>
      <c r="B58" s="229" t="s">
        <v>248</v>
      </c>
      <c r="C58" s="25"/>
      <c r="D58" s="374"/>
      <c r="E58" s="374"/>
      <c r="F58" s="374"/>
    </row>
    <row r="59" spans="1:6" ht="15" customHeight="1">
      <c r="A59" s="228" t="s">
        <v>379</v>
      </c>
      <c r="B59" s="229" t="s">
        <v>249</v>
      </c>
      <c r="C59" s="25"/>
      <c r="D59" s="374"/>
      <c r="E59" s="374"/>
      <c r="F59" s="374"/>
    </row>
    <row r="60" spans="1:6" ht="15" customHeight="1">
      <c r="A60" s="228" t="s">
        <v>250</v>
      </c>
      <c r="B60" s="229" t="s">
        <v>251</v>
      </c>
      <c r="C60" s="25"/>
      <c r="D60" s="374"/>
      <c r="E60" s="374"/>
      <c r="F60" s="374"/>
    </row>
    <row r="61" spans="1:6" ht="15" customHeight="1">
      <c r="A61" s="275" t="s">
        <v>399</v>
      </c>
      <c r="B61" s="321" t="s">
        <v>252</v>
      </c>
      <c r="C61" s="25">
        <v>3937</v>
      </c>
      <c r="D61" s="374">
        <v>4000</v>
      </c>
      <c r="E61" s="374">
        <v>4400</v>
      </c>
      <c r="F61" s="374">
        <v>4600</v>
      </c>
    </row>
    <row r="62" spans="1:6" ht="15" customHeight="1">
      <c r="A62" s="228" t="s">
        <v>258</v>
      </c>
      <c r="B62" s="229" t="s">
        <v>259</v>
      </c>
      <c r="C62" s="25"/>
      <c r="D62" s="374"/>
      <c r="E62" s="374"/>
      <c r="F62" s="374"/>
    </row>
    <row r="63" spans="1:6" ht="15" customHeight="1">
      <c r="A63" s="230" t="s">
        <v>382</v>
      </c>
      <c r="B63" s="229" t="s">
        <v>260</v>
      </c>
      <c r="C63" s="25"/>
      <c r="D63" s="374"/>
      <c r="E63" s="374"/>
      <c r="F63" s="374"/>
    </row>
    <row r="64" spans="1:6" ht="15" customHeight="1">
      <c r="A64" s="228" t="s">
        <v>383</v>
      </c>
      <c r="B64" s="229" t="s">
        <v>261</v>
      </c>
      <c r="C64" s="25">
        <v>30000</v>
      </c>
      <c r="D64" s="374">
        <v>15000</v>
      </c>
      <c r="E64" s="374">
        <v>20000</v>
      </c>
      <c r="F64" s="374">
        <v>18000</v>
      </c>
    </row>
    <row r="65" spans="1:6" ht="15">
      <c r="A65" s="275" t="s">
        <v>402</v>
      </c>
      <c r="B65" s="321" t="s">
        <v>262</v>
      </c>
      <c r="C65" s="25"/>
      <c r="D65" s="374"/>
      <c r="E65" s="374"/>
      <c r="F65" s="374"/>
    </row>
    <row r="66" spans="1:6" ht="15.75">
      <c r="A66" s="318" t="s">
        <v>873</v>
      </c>
      <c r="B66" s="336"/>
      <c r="C66" s="25">
        <v>33937</v>
      </c>
      <c r="D66" s="374">
        <v>19000</v>
      </c>
      <c r="E66" s="374">
        <v>24400</v>
      </c>
      <c r="F66" s="374">
        <v>22600</v>
      </c>
    </row>
    <row r="67" spans="1:6" ht="15.75">
      <c r="A67" s="337" t="s">
        <v>401</v>
      </c>
      <c r="B67" s="322" t="s">
        <v>263</v>
      </c>
      <c r="C67" s="25">
        <f>SUM(C49,C66)</f>
        <v>338423</v>
      </c>
      <c r="D67" s="374">
        <f>SUM(D49,D66)</f>
        <v>335547.46</v>
      </c>
      <c r="E67" s="374">
        <f>SUM(E49,E66)</f>
        <v>348652.4969</v>
      </c>
      <c r="F67" s="374">
        <f>SUM(F49,F66)</f>
        <v>364027.921869</v>
      </c>
    </row>
    <row r="68" spans="1:6" ht="15.75">
      <c r="A68" s="338" t="s">
        <v>874</v>
      </c>
      <c r="B68" s="373"/>
      <c r="C68" s="25">
        <v>59529</v>
      </c>
      <c r="D68" s="374">
        <v>62715</v>
      </c>
      <c r="E68" s="374">
        <v>63662</v>
      </c>
      <c r="F68" s="374">
        <v>72422</v>
      </c>
    </row>
    <row r="69" spans="1:6" ht="15.75">
      <c r="A69" s="338" t="s">
        <v>875</v>
      </c>
      <c r="B69" s="373"/>
      <c r="C69" s="25">
        <v>-108793</v>
      </c>
      <c r="D69" s="374">
        <v>-129240</v>
      </c>
      <c r="E69" s="374">
        <v>-123200</v>
      </c>
      <c r="F69" s="374">
        <v>-135560</v>
      </c>
    </row>
    <row r="70" spans="1:6" ht="15">
      <c r="A70" s="328" t="s">
        <v>384</v>
      </c>
      <c r="B70" s="230" t="s">
        <v>264</v>
      </c>
      <c r="C70" s="25"/>
      <c r="D70" s="374"/>
      <c r="E70" s="374"/>
      <c r="F70" s="374"/>
    </row>
    <row r="71" spans="1:6" ht="15">
      <c r="A71" s="228" t="s">
        <v>265</v>
      </c>
      <c r="B71" s="230" t="s">
        <v>266</v>
      </c>
      <c r="C71" s="25"/>
      <c r="D71" s="374"/>
      <c r="E71" s="374"/>
      <c r="F71" s="374"/>
    </row>
    <row r="72" spans="1:6" ht="15">
      <c r="A72" s="328" t="s">
        <v>385</v>
      </c>
      <c r="B72" s="230" t="s">
        <v>267</v>
      </c>
      <c r="C72" s="25"/>
      <c r="D72" s="374"/>
      <c r="E72" s="374"/>
      <c r="F72" s="374"/>
    </row>
    <row r="73" spans="1:6" ht="15">
      <c r="A73" s="245" t="s">
        <v>403</v>
      </c>
      <c r="B73" s="270" t="s">
        <v>268</v>
      </c>
      <c r="C73" s="25"/>
      <c r="D73" s="374"/>
      <c r="E73" s="374"/>
      <c r="F73" s="374"/>
    </row>
    <row r="74" spans="1:6" ht="15">
      <c r="A74" s="228" t="s">
        <v>386</v>
      </c>
      <c r="B74" s="230" t="s">
        <v>269</v>
      </c>
      <c r="C74" s="25"/>
      <c r="D74" s="374"/>
      <c r="E74" s="374"/>
      <c r="F74" s="374"/>
    </row>
    <row r="75" spans="1:6" ht="15">
      <c r="A75" s="328" t="s">
        <v>270</v>
      </c>
      <c r="B75" s="230" t="s">
        <v>271</v>
      </c>
      <c r="C75" s="25"/>
      <c r="D75" s="374"/>
      <c r="E75" s="374"/>
      <c r="F75" s="374"/>
    </row>
    <row r="76" spans="1:6" ht="15">
      <c r="A76" s="228" t="s">
        <v>387</v>
      </c>
      <c r="B76" s="230" t="s">
        <v>272</v>
      </c>
      <c r="C76" s="25"/>
      <c r="D76" s="374"/>
      <c r="E76" s="374"/>
      <c r="F76" s="374"/>
    </row>
    <row r="77" spans="1:6" ht="15">
      <c r="A77" s="328" t="s">
        <v>273</v>
      </c>
      <c r="B77" s="230" t="s">
        <v>274</v>
      </c>
      <c r="C77" s="25"/>
      <c r="D77" s="374"/>
      <c r="E77" s="374"/>
      <c r="F77" s="374"/>
    </row>
    <row r="78" spans="1:6" ht="15">
      <c r="A78" s="304" t="s">
        <v>404</v>
      </c>
      <c r="B78" s="270" t="s">
        <v>275</v>
      </c>
      <c r="C78" s="25"/>
      <c r="D78" s="374"/>
      <c r="E78" s="374"/>
      <c r="F78" s="374"/>
    </row>
    <row r="79" spans="1:6" ht="15">
      <c r="A79" s="230" t="s">
        <v>442</v>
      </c>
      <c r="B79" s="230" t="s">
        <v>276</v>
      </c>
      <c r="C79" s="25">
        <v>49264</v>
      </c>
      <c r="D79" s="374">
        <v>66525</v>
      </c>
      <c r="E79" s="374">
        <v>59538</v>
      </c>
      <c r="F79" s="374">
        <v>63138</v>
      </c>
    </row>
    <row r="80" spans="1:6" ht="15">
      <c r="A80" s="230" t="s">
        <v>443</v>
      </c>
      <c r="B80" s="230" t="s">
        <v>276</v>
      </c>
      <c r="C80" s="25"/>
      <c r="D80" s="374"/>
      <c r="E80" s="374"/>
      <c r="F80" s="374"/>
    </row>
    <row r="81" spans="1:6" ht="15">
      <c r="A81" s="230" t="s">
        <v>440</v>
      </c>
      <c r="B81" s="230" t="s">
        <v>277</v>
      </c>
      <c r="C81" s="25"/>
      <c r="D81" s="374"/>
      <c r="E81" s="374"/>
      <c r="F81" s="374"/>
    </row>
    <row r="82" spans="1:6" ht="15">
      <c r="A82" s="230" t="s">
        <v>441</v>
      </c>
      <c r="B82" s="230" t="s">
        <v>277</v>
      </c>
      <c r="C82" s="25"/>
      <c r="D82" s="374"/>
      <c r="E82" s="374"/>
      <c r="F82" s="374"/>
    </row>
    <row r="83" spans="1:6" ht="15">
      <c r="A83" s="270" t="s">
        <v>405</v>
      </c>
      <c r="B83" s="270" t="s">
        <v>278</v>
      </c>
      <c r="C83" s="25">
        <v>49264</v>
      </c>
      <c r="D83" s="374">
        <v>66525</v>
      </c>
      <c r="E83" s="374">
        <v>59538</v>
      </c>
      <c r="F83" s="374">
        <v>63138</v>
      </c>
    </row>
    <row r="84" spans="1:6" ht="15">
      <c r="A84" s="328" t="s">
        <v>279</v>
      </c>
      <c r="B84" s="230" t="s">
        <v>280</v>
      </c>
      <c r="C84" s="25"/>
      <c r="D84" s="374"/>
      <c r="E84" s="374"/>
      <c r="F84" s="374"/>
    </row>
    <row r="85" spans="1:6" ht="15">
      <c r="A85" s="328" t="s">
        <v>281</v>
      </c>
      <c r="B85" s="230" t="s">
        <v>282</v>
      </c>
      <c r="C85" s="25"/>
      <c r="D85" s="374"/>
      <c r="E85" s="374"/>
      <c r="F85" s="374"/>
    </row>
    <row r="86" spans="1:6" ht="15">
      <c r="A86" s="328" t="s">
        <v>283</v>
      </c>
      <c r="B86" s="230" t="s">
        <v>284</v>
      </c>
      <c r="C86" s="25">
        <v>86121</v>
      </c>
      <c r="D86" s="374">
        <v>88000</v>
      </c>
      <c r="E86" s="374">
        <v>91500</v>
      </c>
      <c r="F86" s="374">
        <v>92000</v>
      </c>
    </row>
    <row r="87" spans="1:6" ht="15">
      <c r="A87" s="328" t="s">
        <v>285</v>
      </c>
      <c r="B87" s="230" t="s">
        <v>286</v>
      </c>
      <c r="C87" s="25"/>
      <c r="D87" s="374"/>
      <c r="E87" s="374"/>
      <c r="F87" s="374"/>
    </row>
    <row r="88" spans="1:6" ht="15">
      <c r="A88" s="228" t="s">
        <v>388</v>
      </c>
      <c r="B88" s="230" t="s">
        <v>287</v>
      </c>
      <c r="C88" s="25"/>
      <c r="D88" s="374"/>
      <c r="E88" s="374"/>
      <c r="F88" s="374"/>
    </row>
    <row r="89" spans="1:6" ht="15">
      <c r="A89" s="245" t="s">
        <v>406</v>
      </c>
      <c r="B89" s="270" t="s">
        <v>288</v>
      </c>
      <c r="C89" s="25">
        <v>86121</v>
      </c>
      <c r="D89" s="374">
        <v>88000</v>
      </c>
      <c r="E89" s="374">
        <v>91500</v>
      </c>
      <c r="F89" s="374">
        <v>92000</v>
      </c>
    </row>
    <row r="90" spans="1:6" ht="15">
      <c r="A90" s="228" t="s">
        <v>289</v>
      </c>
      <c r="B90" s="230" t="s">
        <v>290</v>
      </c>
      <c r="C90" s="25"/>
      <c r="D90" s="374"/>
      <c r="E90" s="374"/>
      <c r="F90" s="374"/>
    </row>
    <row r="91" spans="1:6" ht="15">
      <c r="A91" s="228" t="s">
        <v>291</v>
      </c>
      <c r="B91" s="230" t="s">
        <v>292</v>
      </c>
      <c r="C91" s="25"/>
      <c r="D91" s="374"/>
      <c r="E91" s="374"/>
      <c r="F91" s="374"/>
    </row>
    <row r="92" spans="1:6" ht="15">
      <c r="A92" s="328" t="s">
        <v>293</v>
      </c>
      <c r="B92" s="230" t="s">
        <v>294</v>
      </c>
      <c r="C92" s="25"/>
      <c r="D92" s="374"/>
      <c r="E92" s="374"/>
      <c r="F92" s="374"/>
    </row>
    <row r="93" spans="1:6" ht="15">
      <c r="A93" s="328" t="s">
        <v>389</v>
      </c>
      <c r="B93" s="230" t="s">
        <v>295</v>
      </c>
      <c r="C93" s="25"/>
      <c r="D93" s="374"/>
      <c r="E93" s="374"/>
      <c r="F93" s="374"/>
    </row>
    <row r="94" spans="1:6" ht="15">
      <c r="A94" s="304" t="s">
        <v>407</v>
      </c>
      <c r="B94" s="270" t="s">
        <v>296</v>
      </c>
      <c r="C94" s="25"/>
      <c r="D94" s="374"/>
      <c r="E94" s="374"/>
      <c r="F94" s="374"/>
    </row>
    <row r="95" spans="1:6" ht="15">
      <c r="A95" s="245" t="s">
        <v>297</v>
      </c>
      <c r="B95" s="270" t="s">
        <v>298</v>
      </c>
      <c r="C95" s="25"/>
      <c r="D95" s="374"/>
      <c r="E95" s="374"/>
      <c r="F95" s="374"/>
    </row>
    <row r="96" spans="1:6" ht="15.75">
      <c r="A96" s="334" t="s">
        <v>408</v>
      </c>
      <c r="B96" s="335" t="s">
        <v>299</v>
      </c>
      <c r="C96" s="25">
        <v>135385</v>
      </c>
      <c r="D96" s="374">
        <v>154525</v>
      </c>
      <c r="E96" s="374">
        <v>151038</v>
      </c>
      <c r="F96" s="374">
        <v>155138</v>
      </c>
    </row>
    <row r="97" spans="1:6" ht="15.75">
      <c r="A97" s="289" t="s">
        <v>391</v>
      </c>
      <c r="B97" s="290"/>
      <c r="C97" s="25">
        <f>SUM(C67,C96)</f>
        <v>473808</v>
      </c>
      <c r="D97" s="7">
        <f>SUM(D67,D96)</f>
        <v>490072.46</v>
      </c>
      <c r="E97" s="7">
        <f>SUM(E67,E96)</f>
        <v>499690.4969</v>
      </c>
      <c r="F97" s="7">
        <f>SUM(F67,F96)</f>
        <v>519165.921869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22">
      <selection activeCell="G21" sqref="G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406" t="s">
        <v>946</v>
      </c>
      <c r="B1" s="404"/>
      <c r="C1" s="404"/>
      <c r="D1" s="404"/>
      <c r="E1" s="404"/>
      <c r="F1" s="404"/>
      <c r="G1" s="296"/>
      <c r="H1" s="296"/>
      <c r="I1" s="296"/>
      <c r="J1" s="296"/>
    </row>
    <row r="3" ht="15.75">
      <c r="A3" s="377"/>
    </row>
    <row r="4" spans="1:6" ht="15">
      <c r="A4" s="236" t="s">
        <v>935</v>
      </c>
      <c r="F4" t="s">
        <v>934</v>
      </c>
    </row>
    <row r="5" spans="1:6" ht="18.75">
      <c r="A5" s="417" t="s">
        <v>936</v>
      </c>
      <c r="B5" s="418"/>
      <c r="C5" s="418"/>
      <c r="D5" s="418"/>
      <c r="E5" s="418"/>
      <c r="F5" s="419"/>
    </row>
    <row r="6" spans="1:10" ht="36" customHeight="1">
      <c r="A6" s="224" t="s">
        <v>14</v>
      </c>
      <c r="B6" s="225" t="s">
        <v>15</v>
      </c>
      <c r="C6" s="226" t="s">
        <v>937</v>
      </c>
      <c r="D6" s="226" t="s">
        <v>938</v>
      </c>
      <c r="E6" s="226" t="s">
        <v>939</v>
      </c>
      <c r="F6" s="226" t="s">
        <v>940</v>
      </c>
      <c r="G6" s="263"/>
      <c r="H6" s="264"/>
      <c r="I6" s="264"/>
      <c r="J6" s="264"/>
    </row>
    <row r="7" spans="1:10" ht="15">
      <c r="A7" s="378" t="s">
        <v>665</v>
      </c>
      <c r="B7" s="230"/>
      <c r="C7" s="256"/>
      <c r="D7" s="256"/>
      <c r="E7" s="258"/>
      <c r="F7" s="258"/>
      <c r="G7" s="266"/>
      <c r="H7" s="237"/>
      <c r="I7" s="237"/>
      <c r="J7" s="254"/>
    </row>
    <row r="8" spans="1:10" ht="38.25">
      <c r="A8" s="378" t="s">
        <v>664</v>
      </c>
      <c r="B8" s="267"/>
      <c r="C8" s="256"/>
      <c r="D8" s="256"/>
      <c r="E8" s="256"/>
      <c r="F8" s="256"/>
      <c r="G8" s="266"/>
      <c r="H8" s="237"/>
      <c r="I8" s="237"/>
      <c r="J8" s="254"/>
    </row>
    <row r="9" spans="1:10" ht="25.5">
      <c r="A9" s="378" t="s">
        <v>663</v>
      </c>
      <c r="B9" s="230"/>
      <c r="C9" s="256"/>
      <c r="D9" s="256"/>
      <c r="E9" s="256"/>
      <c r="F9" s="256"/>
      <c r="G9" s="266"/>
      <c r="H9" s="237"/>
      <c r="I9" s="237"/>
      <c r="J9" s="254"/>
    </row>
    <row r="10" spans="1:10" ht="25.5">
      <c r="A10" s="378" t="s">
        <v>662</v>
      </c>
      <c r="B10" s="230"/>
      <c r="C10" s="256"/>
      <c r="D10" s="256"/>
      <c r="E10" s="256"/>
      <c r="F10" s="256"/>
      <c r="G10" s="266"/>
      <c r="H10" s="237"/>
      <c r="I10" s="237"/>
      <c r="J10" s="254"/>
    </row>
    <row r="11" spans="1:10" ht="25.5">
      <c r="A11" s="378" t="s">
        <v>661</v>
      </c>
      <c r="B11" s="267"/>
      <c r="C11" s="256"/>
      <c r="D11" s="256"/>
      <c r="E11" s="256"/>
      <c r="F11" s="256"/>
      <c r="G11" s="266"/>
      <c r="H11" s="237"/>
      <c r="I11" s="237"/>
      <c r="J11" s="254"/>
    </row>
    <row r="12" spans="1:10" ht="25.5">
      <c r="A12" s="378" t="s">
        <v>660</v>
      </c>
      <c r="B12" s="270"/>
      <c r="C12" s="256"/>
      <c r="D12" s="256"/>
      <c r="E12" s="256"/>
      <c r="F12" s="256"/>
      <c r="G12" s="266"/>
      <c r="H12" s="237"/>
      <c r="I12" s="237"/>
      <c r="J12" s="254"/>
    </row>
    <row r="13" spans="1:10" ht="25.5">
      <c r="A13" s="378" t="s">
        <v>659</v>
      </c>
      <c r="B13" s="230"/>
      <c r="C13" s="256"/>
      <c r="D13" s="256"/>
      <c r="E13" s="256"/>
      <c r="F13" s="256"/>
      <c r="G13" s="266"/>
      <c r="H13" s="237"/>
      <c r="I13" s="237"/>
      <c r="J13" s="254"/>
    </row>
    <row r="14" spans="1:10" ht="26.25" customHeight="1">
      <c r="A14" s="292" t="s">
        <v>704</v>
      </c>
      <c r="B14" s="379" t="s">
        <v>185</v>
      </c>
      <c r="C14" s="380"/>
      <c r="D14" s="380"/>
      <c r="E14" s="380"/>
      <c r="F14" s="380"/>
      <c r="G14" s="254"/>
      <c r="H14" s="254"/>
      <c r="I14" s="254"/>
      <c r="J14" s="254"/>
    </row>
    <row r="15" spans="1:10" ht="26.25" customHeight="1">
      <c r="A15" s="276"/>
      <c r="B15" s="381"/>
      <c r="C15" s="382"/>
      <c r="D15" s="382"/>
      <c r="E15" s="382"/>
      <c r="F15" s="382"/>
      <c r="G15" s="382"/>
      <c r="H15" s="382"/>
      <c r="I15" s="382"/>
      <c r="J15" s="254"/>
    </row>
    <row r="16" spans="1:10" ht="15">
      <c r="A16" s="276"/>
      <c r="B16" s="277"/>
      <c r="C16" s="254"/>
      <c r="D16" s="254"/>
      <c r="E16" s="254"/>
      <c r="F16" s="344"/>
      <c r="G16" s="254"/>
      <c r="H16" s="254"/>
      <c r="I16" s="254"/>
      <c r="J16" s="254"/>
    </row>
    <row r="17" spans="1:6" ht="18.75">
      <c r="A17" s="420" t="s">
        <v>941</v>
      </c>
      <c r="B17" s="421"/>
      <c r="C17" s="421"/>
      <c r="D17" s="421"/>
      <c r="E17" s="421"/>
      <c r="F17" s="422"/>
    </row>
    <row r="18" spans="1:9" ht="25.5">
      <c r="A18" s="224" t="s">
        <v>14</v>
      </c>
      <c r="B18" s="225" t="s">
        <v>15</v>
      </c>
      <c r="C18" s="226" t="s">
        <v>694</v>
      </c>
      <c r="D18" s="226" t="s">
        <v>695</v>
      </c>
      <c r="E18" s="226" t="s">
        <v>696</v>
      </c>
      <c r="F18" s="226" t="s">
        <v>947</v>
      </c>
      <c r="G18" s="271"/>
      <c r="H18" s="254"/>
      <c r="I18" s="254"/>
    </row>
    <row r="19" spans="1:9" ht="15">
      <c r="A19" s="227" t="s">
        <v>697</v>
      </c>
      <c r="B19" s="275"/>
      <c r="C19" s="2"/>
      <c r="D19" s="2"/>
      <c r="E19" s="2"/>
      <c r="F19" s="2"/>
      <c r="G19" s="271"/>
      <c r="H19" s="254"/>
      <c r="I19" s="254"/>
    </row>
    <row r="20" spans="1:9" ht="15.75">
      <c r="A20" s="226" t="s">
        <v>942</v>
      </c>
      <c r="B20" s="383" t="s">
        <v>229</v>
      </c>
      <c r="C20" s="2">
        <v>305120</v>
      </c>
      <c r="D20" s="7">
        <f>C20*101.5%</f>
        <v>309696.8</v>
      </c>
      <c r="E20" s="7">
        <f>D20*101.5%</f>
        <v>314342.252</v>
      </c>
      <c r="F20" s="7">
        <f>E20*101%</f>
        <v>317485.67452</v>
      </c>
      <c r="G20" s="271"/>
      <c r="H20" s="254"/>
      <c r="I20" s="254"/>
    </row>
    <row r="21" spans="1:9" ht="30">
      <c r="A21" s="226" t="s">
        <v>699</v>
      </c>
      <c r="B21" s="383" t="s">
        <v>252</v>
      </c>
      <c r="C21" s="2"/>
      <c r="D21" s="7"/>
      <c r="E21" s="7"/>
      <c r="F21" s="7"/>
      <c r="G21" s="271"/>
      <c r="H21" s="254"/>
      <c r="I21" s="254"/>
    </row>
    <row r="22" spans="1:9" ht="15.75">
      <c r="A22" s="226" t="s">
        <v>700</v>
      </c>
      <c r="B22" s="383" t="s">
        <v>252</v>
      </c>
      <c r="C22" s="2"/>
      <c r="D22" s="7"/>
      <c r="E22" s="7"/>
      <c r="F22" s="7"/>
      <c r="G22" s="271"/>
      <c r="H22" s="254"/>
      <c r="I22" s="254"/>
    </row>
    <row r="23" spans="1:9" ht="30">
      <c r="A23" s="226" t="s">
        <v>701</v>
      </c>
      <c r="B23" s="383" t="s">
        <v>252</v>
      </c>
      <c r="C23" s="2">
        <v>10000</v>
      </c>
      <c r="D23" s="7">
        <v>4000</v>
      </c>
      <c r="E23" s="7">
        <v>4400</v>
      </c>
      <c r="F23" s="7">
        <v>4600</v>
      </c>
      <c r="G23" s="271"/>
      <c r="H23" s="254"/>
      <c r="I23" s="254"/>
    </row>
    <row r="24" spans="1:9" ht="15.75">
      <c r="A24" s="226" t="s">
        <v>943</v>
      </c>
      <c r="B24" s="383" t="s">
        <v>229</v>
      </c>
      <c r="C24" s="2"/>
      <c r="D24" s="7">
        <v>30</v>
      </c>
      <c r="E24" s="7">
        <v>35</v>
      </c>
      <c r="F24" s="7">
        <v>42</v>
      </c>
      <c r="G24" s="271"/>
      <c r="H24" s="254"/>
      <c r="I24" s="254"/>
    </row>
    <row r="25" spans="1:9" ht="15.75">
      <c r="A25" s="226" t="s">
        <v>944</v>
      </c>
      <c r="B25" s="285" t="s">
        <v>945</v>
      </c>
      <c r="C25" s="2"/>
      <c r="D25" s="7"/>
      <c r="E25" s="7"/>
      <c r="F25" s="7"/>
      <c r="G25" s="271"/>
      <c r="H25" s="254"/>
      <c r="I25" s="254"/>
    </row>
    <row r="26" spans="1:9" ht="24" customHeight="1">
      <c r="A26" s="292" t="s">
        <v>704</v>
      </c>
      <c r="B26" s="291"/>
      <c r="C26" s="380">
        <f>SUM(C20:C25)</f>
        <v>315120</v>
      </c>
      <c r="D26" s="387">
        <f>SUM(D20:D25)</f>
        <v>313726.8</v>
      </c>
      <c r="E26" s="387">
        <f>SUM(E20:E25)</f>
        <v>318777.252</v>
      </c>
      <c r="F26" s="387">
        <f>SUM(F20:F25)</f>
        <v>322127.67452</v>
      </c>
      <c r="G26" s="271"/>
      <c r="H26" s="254"/>
      <c r="I26" s="254"/>
    </row>
    <row r="30" ht="15">
      <c r="A30" s="384"/>
    </row>
    <row r="31" ht="15">
      <c r="A31" s="385"/>
    </row>
    <row r="32" ht="15">
      <c r="A32" s="385"/>
    </row>
    <row r="33" ht="15">
      <c r="A33" s="386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9.140625" style="111" customWidth="1"/>
    <col min="2" max="2" width="63.8515625" style="111" customWidth="1"/>
    <col min="3" max="3" width="15.7109375" style="111" customWidth="1"/>
    <col min="4" max="4" width="20.421875" style="111" customWidth="1"/>
    <col min="5" max="16384" width="9.140625" style="111" customWidth="1"/>
  </cols>
  <sheetData>
    <row r="1" spans="2:4" ht="15">
      <c r="B1" s="44" t="s">
        <v>569</v>
      </c>
      <c r="C1" s="45"/>
      <c r="D1" s="45"/>
    </row>
    <row r="2" spans="2:4" ht="15">
      <c r="B2" s="46" t="s">
        <v>472</v>
      </c>
      <c r="C2" s="45"/>
      <c r="D2" s="140" t="s">
        <v>557</v>
      </c>
    </row>
    <row r="3" spans="2:4" ht="15">
      <c r="B3" s="46"/>
      <c r="C3" s="45"/>
      <c r="D3" s="92"/>
    </row>
    <row r="4" spans="2:4" ht="15">
      <c r="B4" s="46"/>
      <c r="C4" s="45"/>
      <c r="D4" s="92"/>
    </row>
    <row r="5" spans="1:4" s="117" customFormat="1" ht="99.75" customHeight="1">
      <c r="A5" s="118" t="s">
        <v>547</v>
      </c>
      <c r="B5" s="118" t="s">
        <v>446</v>
      </c>
      <c r="C5" s="118" t="s">
        <v>3</v>
      </c>
      <c r="D5" s="118" t="s">
        <v>473</v>
      </c>
    </row>
    <row r="6" spans="1:4" ht="24.75" customHeight="1">
      <c r="A6" s="116">
        <v>12</v>
      </c>
      <c r="B6" s="116" t="s">
        <v>357</v>
      </c>
      <c r="C6" s="133">
        <v>8845400</v>
      </c>
      <c r="D6" s="133">
        <v>8845422</v>
      </c>
    </row>
    <row r="7" spans="1:4" ht="24.75" customHeight="1">
      <c r="A7" s="116">
        <v>13</v>
      </c>
      <c r="B7" s="116" t="s">
        <v>493</v>
      </c>
      <c r="C7" s="133">
        <v>8845400</v>
      </c>
      <c r="D7" s="133">
        <v>8845400</v>
      </c>
    </row>
    <row r="8" spans="1:4" s="112" customFormat="1" ht="24.75" customHeight="1">
      <c r="A8" s="113">
        <v>68</v>
      </c>
      <c r="B8" s="113" t="s">
        <v>558</v>
      </c>
      <c r="C8" s="134">
        <v>8845400</v>
      </c>
      <c r="D8" s="134">
        <v>8845400</v>
      </c>
    </row>
    <row r="9" spans="3:4" ht="14.25">
      <c r="C9" s="136"/>
      <c r="D9" s="136"/>
    </row>
    <row r="10" spans="3:4" ht="14.25">
      <c r="C10" s="136"/>
      <c r="D10" s="136"/>
    </row>
    <row r="11" spans="3:4" ht="14.25">
      <c r="C11" s="136"/>
      <c r="D11" s="1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111" customWidth="1"/>
    <col min="2" max="2" width="36.7109375" style="111" customWidth="1"/>
    <col min="3" max="4" width="15.7109375" style="111" customWidth="1"/>
    <col min="5" max="5" width="23.00390625" style="111" customWidth="1"/>
    <col min="6" max="16384" width="9.140625" style="111" customWidth="1"/>
  </cols>
  <sheetData>
    <row r="1" spans="2:5" ht="15">
      <c r="B1" s="44" t="s">
        <v>570</v>
      </c>
      <c r="C1" s="45"/>
      <c r="E1" s="131" t="s">
        <v>561</v>
      </c>
    </row>
    <row r="2" spans="2:3" ht="15">
      <c r="B2" s="46" t="s">
        <v>472</v>
      </c>
      <c r="C2" s="45"/>
    </row>
    <row r="3" spans="2:3" ht="15">
      <c r="B3" s="46"/>
      <c r="C3" s="45"/>
    </row>
    <row r="4" spans="1:5" s="117" customFormat="1" ht="99.75" customHeight="1">
      <c r="A4" s="118" t="s">
        <v>547</v>
      </c>
      <c r="B4" s="118" t="s">
        <v>446</v>
      </c>
      <c r="C4" s="118" t="s">
        <v>3</v>
      </c>
      <c r="D4" s="118" t="s">
        <v>548</v>
      </c>
      <c r="E4" s="118" t="s">
        <v>562</v>
      </c>
    </row>
    <row r="5" spans="1:5" ht="24.75" customHeight="1">
      <c r="A5" s="116">
        <v>38</v>
      </c>
      <c r="B5" s="116" t="s">
        <v>235</v>
      </c>
      <c r="C5" s="133">
        <v>1392000</v>
      </c>
      <c r="D5" s="133">
        <v>0</v>
      </c>
      <c r="E5" s="133">
        <v>1392000</v>
      </c>
    </row>
    <row r="6" spans="1:5" ht="24.75" customHeight="1">
      <c r="A6" s="116">
        <v>39</v>
      </c>
      <c r="B6" s="116" t="s">
        <v>237</v>
      </c>
      <c r="C6" s="133">
        <v>376000</v>
      </c>
      <c r="D6" s="133">
        <v>0</v>
      </c>
      <c r="E6" s="133">
        <v>376000</v>
      </c>
    </row>
    <row r="7" spans="1:5" ht="24.75" customHeight="1">
      <c r="A7" s="116">
        <v>40</v>
      </c>
      <c r="B7" s="116" t="s">
        <v>239</v>
      </c>
      <c r="C7" s="133">
        <v>231000</v>
      </c>
      <c r="D7" s="133">
        <v>231000</v>
      </c>
      <c r="E7" s="133">
        <v>0</v>
      </c>
    </row>
    <row r="8" spans="1:5" s="114" customFormat="1" ht="24.75" customHeight="1">
      <c r="A8" s="115">
        <v>49</v>
      </c>
      <c r="B8" s="115" t="s">
        <v>563</v>
      </c>
      <c r="C8" s="135">
        <v>1999000</v>
      </c>
      <c r="D8" s="135">
        <v>231000</v>
      </c>
      <c r="E8" s="135">
        <v>1768000</v>
      </c>
    </row>
    <row r="9" spans="1:5" s="112" customFormat="1" ht="24.75" customHeight="1">
      <c r="A9" s="113">
        <v>68</v>
      </c>
      <c r="B9" s="113" t="s">
        <v>558</v>
      </c>
      <c r="C9" s="134">
        <v>1999000</v>
      </c>
      <c r="D9" s="134">
        <v>231000</v>
      </c>
      <c r="E9" s="134">
        <v>1768000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0.421875" style="45" customWidth="1"/>
    <col min="2" max="2" width="50.7109375" style="45" customWidth="1"/>
    <col min="3" max="3" width="21.140625" style="45" customWidth="1"/>
    <col min="4" max="4" width="20.8515625" style="45" customWidth="1"/>
    <col min="5" max="16384" width="9.140625" style="45" customWidth="1"/>
  </cols>
  <sheetData>
    <row r="1" ht="15">
      <c r="A1" s="44" t="s">
        <v>565</v>
      </c>
    </row>
    <row r="2" ht="15">
      <c r="A2" s="46" t="s">
        <v>472</v>
      </c>
    </row>
    <row r="3" spans="1:4" ht="15">
      <c r="A3" s="46"/>
      <c r="D3" s="139" t="s">
        <v>590</v>
      </c>
    </row>
    <row r="4" ht="15">
      <c r="A4" s="46"/>
    </row>
    <row r="5" spans="1:4" s="48" customFormat="1" ht="99.75" customHeight="1">
      <c r="A5" s="162" t="s">
        <v>547</v>
      </c>
      <c r="B5" s="162" t="s">
        <v>446</v>
      </c>
      <c r="C5" s="162" t="s">
        <v>3</v>
      </c>
      <c r="D5" s="162" t="s">
        <v>477</v>
      </c>
    </row>
    <row r="6" spans="1:4" ht="24.75" customHeight="1">
      <c r="A6" s="158">
        <v>10</v>
      </c>
      <c r="B6" s="158" t="s">
        <v>496</v>
      </c>
      <c r="C6" s="163">
        <v>45000000</v>
      </c>
      <c r="D6" s="163">
        <v>45000000</v>
      </c>
    </row>
    <row r="7" spans="1:4" s="91" customFormat="1" ht="24.75" customHeight="1">
      <c r="A7" s="161">
        <v>12</v>
      </c>
      <c r="B7" s="161" t="s">
        <v>497</v>
      </c>
      <c r="C7" s="164">
        <v>45000000</v>
      </c>
      <c r="D7" s="164">
        <v>45000000</v>
      </c>
    </row>
    <row r="8" spans="1:4" s="91" customFormat="1" ht="24.75" customHeight="1">
      <c r="A8" s="161">
        <v>21</v>
      </c>
      <c r="B8" s="161" t="s">
        <v>559</v>
      </c>
      <c r="C8" s="164">
        <v>45000000</v>
      </c>
      <c r="D8" s="164">
        <v>45000000</v>
      </c>
    </row>
    <row r="9" spans="1:4" s="49" customFormat="1" ht="24.75" customHeight="1">
      <c r="A9" s="160">
        <v>30</v>
      </c>
      <c r="B9" s="160" t="s">
        <v>560</v>
      </c>
      <c r="C9" s="165">
        <v>45000000</v>
      </c>
      <c r="D9" s="165">
        <v>45000000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0">
      <selection activeCell="H10" sqref="H10"/>
    </sheetView>
  </sheetViews>
  <sheetFormatPr defaultColWidth="9.140625" defaultRowHeight="15"/>
  <cols>
    <col min="1" max="1" width="9.140625" style="111" customWidth="1"/>
    <col min="2" max="2" width="47.140625" style="111" customWidth="1"/>
    <col min="3" max="6" width="15.7109375" style="111" customWidth="1"/>
    <col min="7" max="16384" width="9.140625" style="111" customWidth="1"/>
  </cols>
  <sheetData>
    <row r="1" spans="2:6" ht="15">
      <c r="B1" s="44" t="s">
        <v>569</v>
      </c>
      <c r="C1" s="45"/>
      <c r="F1" s="137" t="s">
        <v>571</v>
      </c>
    </row>
    <row r="2" spans="2:3" ht="15">
      <c r="B2" s="46" t="s">
        <v>472</v>
      </c>
      <c r="C2" s="45"/>
    </row>
    <row r="3" spans="2:3" ht="15">
      <c r="B3" s="46"/>
      <c r="C3" s="45"/>
    </row>
    <row r="4" spans="2:3" ht="15">
      <c r="B4" s="46"/>
      <c r="C4" s="45"/>
    </row>
    <row r="5" spans="1:6" s="117" customFormat="1" ht="99.75" customHeight="1">
      <c r="A5" s="118" t="s">
        <v>547</v>
      </c>
      <c r="B5" s="118" t="s">
        <v>446</v>
      </c>
      <c r="C5" s="118" t="s">
        <v>3</v>
      </c>
      <c r="D5" s="118" t="s">
        <v>473</v>
      </c>
      <c r="E5" s="118" t="s">
        <v>546</v>
      </c>
      <c r="F5" s="118" t="s">
        <v>477</v>
      </c>
    </row>
    <row r="6" spans="1:6" ht="24.75" customHeight="1">
      <c r="A6" s="116">
        <v>10</v>
      </c>
      <c r="B6" s="116" t="s">
        <v>496</v>
      </c>
      <c r="C6" s="133">
        <v>521000</v>
      </c>
      <c r="D6" s="133">
        <v>521000</v>
      </c>
      <c r="E6" s="133">
        <v>0</v>
      </c>
      <c r="F6" s="133">
        <v>0</v>
      </c>
    </row>
    <row r="7" spans="1:6" s="114" customFormat="1" ht="24.75" customHeight="1">
      <c r="A7" s="115">
        <v>12</v>
      </c>
      <c r="B7" s="115" t="s">
        <v>497</v>
      </c>
      <c r="C7" s="135">
        <v>521000</v>
      </c>
      <c r="D7" s="135">
        <v>521000</v>
      </c>
      <c r="E7" s="135">
        <v>0</v>
      </c>
      <c r="F7" s="135">
        <v>0</v>
      </c>
    </row>
    <row r="8" spans="1:6" ht="24.75" customHeight="1">
      <c r="A8" s="116">
        <v>15</v>
      </c>
      <c r="B8" s="116" t="s">
        <v>283</v>
      </c>
      <c r="C8" s="133">
        <v>43601600</v>
      </c>
      <c r="D8" s="133">
        <v>0</v>
      </c>
      <c r="E8" s="133">
        <v>0</v>
      </c>
      <c r="F8" s="133">
        <v>43601600</v>
      </c>
    </row>
    <row r="9" spans="1:6" s="114" customFormat="1" ht="24.75" customHeight="1">
      <c r="A9" s="115">
        <v>21</v>
      </c>
      <c r="B9" s="115" t="s">
        <v>559</v>
      </c>
      <c r="C9" s="135">
        <v>44122600</v>
      </c>
      <c r="D9" s="135">
        <v>521000</v>
      </c>
      <c r="E9" s="135">
        <v>0</v>
      </c>
      <c r="F9" s="135">
        <v>43601600</v>
      </c>
    </row>
    <row r="10" spans="1:6" s="112" customFormat="1" ht="24.75" customHeight="1">
      <c r="A10" s="113">
        <v>30</v>
      </c>
      <c r="B10" s="113" t="s">
        <v>560</v>
      </c>
      <c r="C10" s="134">
        <v>44122600</v>
      </c>
      <c r="D10" s="134">
        <v>521000</v>
      </c>
      <c r="E10" s="134">
        <v>0</v>
      </c>
      <c r="F10" s="134">
        <v>43601600</v>
      </c>
    </row>
    <row r="11" spans="3:6" ht="14.25">
      <c r="C11" s="136"/>
      <c r="D11" s="136"/>
      <c r="E11" s="136"/>
      <c r="F11" s="1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4">
      <selection activeCell="E2" sqref="E2"/>
    </sheetView>
  </sheetViews>
  <sheetFormatPr defaultColWidth="9.140625" defaultRowHeight="15"/>
  <cols>
    <col min="1" max="1" width="9.140625" style="111" customWidth="1"/>
    <col min="2" max="2" width="49.140625" style="111" customWidth="1"/>
    <col min="3" max="5" width="15.7109375" style="111" customWidth="1"/>
    <col min="6" max="16384" width="9.140625" style="111" customWidth="1"/>
  </cols>
  <sheetData>
    <row r="1" spans="2:5" ht="15">
      <c r="B1" s="44" t="s">
        <v>570</v>
      </c>
      <c r="C1" s="45"/>
      <c r="E1" s="131" t="s">
        <v>591</v>
      </c>
    </row>
    <row r="2" spans="2:3" ht="15">
      <c r="B2" s="46" t="s">
        <v>472</v>
      </c>
      <c r="C2" s="45"/>
    </row>
    <row r="3" spans="2:3" ht="15">
      <c r="B3" s="46"/>
      <c r="C3" s="45"/>
    </row>
    <row r="4" spans="2:3" ht="15">
      <c r="B4" s="46"/>
      <c r="C4" s="45"/>
    </row>
    <row r="5" spans="1:5" s="117" customFormat="1" ht="99.75" customHeight="1">
      <c r="A5" s="118" t="s">
        <v>547</v>
      </c>
      <c r="B5" s="118" t="s">
        <v>446</v>
      </c>
      <c r="C5" s="118" t="s">
        <v>3</v>
      </c>
      <c r="D5" s="118" t="s">
        <v>477</v>
      </c>
      <c r="E5" s="118" t="s">
        <v>548</v>
      </c>
    </row>
    <row r="6" spans="1:6" ht="24.75" customHeight="1">
      <c r="A6" s="116">
        <v>10</v>
      </c>
      <c r="B6" s="116" t="s">
        <v>496</v>
      </c>
      <c r="C6" s="133">
        <v>593000</v>
      </c>
      <c r="D6" s="133">
        <v>0</v>
      </c>
      <c r="E6" s="133">
        <v>593000</v>
      </c>
      <c r="F6" s="136"/>
    </row>
    <row r="7" spans="1:6" s="114" customFormat="1" ht="24.75" customHeight="1">
      <c r="A7" s="115">
        <v>12</v>
      </c>
      <c r="B7" s="115" t="s">
        <v>497</v>
      </c>
      <c r="C7" s="135">
        <v>593000</v>
      </c>
      <c r="D7" s="135">
        <v>0</v>
      </c>
      <c r="E7" s="135">
        <v>593000</v>
      </c>
      <c r="F7" s="138"/>
    </row>
    <row r="8" spans="1:6" ht="24.75" customHeight="1">
      <c r="A8" s="116">
        <v>15</v>
      </c>
      <c r="B8" s="116" t="s">
        <v>283</v>
      </c>
      <c r="C8" s="133">
        <v>42675000</v>
      </c>
      <c r="D8" s="133">
        <v>42675000</v>
      </c>
      <c r="E8" s="133">
        <v>0</v>
      </c>
      <c r="F8" s="136"/>
    </row>
    <row r="9" spans="1:6" s="114" customFormat="1" ht="24.75" customHeight="1">
      <c r="A9" s="115">
        <v>21</v>
      </c>
      <c r="B9" s="115" t="s">
        <v>559</v>
      </c>
      <c r="C9" s="135">
        <v>43268000</v>
      </c>
      <c r="D9" s="135">
        <v>42675000</v>
      </c>
      <c r="E9" s="135">
        <v>593000</v>
      </c>
      <c r="F9" s="138"/>
    </row>
    <row r="10" spans="1:6" s="114" customFormat="1" ht="24.75" customHeight="1">
      <c r="A10" s="115">
        <v>30</v>
      </c>
      <c r="B10" s="115" t="s">
        <v>560</v>
      </c>
      <c r="C10" s="135">
        <v>43268000</v>
      </c>
      <c r="D10" s="135">
        <v>42675000</v>
      </c>
      <c r="E10" s="135">
        <v>593000</v>
      </c>
      <c r="F10" s="138"/>
    </row>
    <row r="11" spans="3:6" ht="14.25">
      <c r="C11" s="136"/>
      <c r="D11" s="136"/>
      <c r="E11" s="136"/>
      <c r="F11" s="1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H1">
      <selection activeCell="H22" sqref="H22"/>
    </sheetView>
  </sheetViews>
  <sheetFormatPr defaultColWidth="9.140625" defaultRowHeight="15"/>
  <cols>
    <col min="1" max="1" width="105.140625" style="8" customWidth="1"/>
    <col min="2" max="2" width="9.140625" style="8" customWidth="1"/>
    <col min="3" max="3" width="17.140625" style="16" customWidth="1"/>
    <col min="4" max="4" width="20.140625" style="8" customWidth="1"/>
    <col min="5" max="5" width="18.28125" style="18" customWidth="1"/>
    <col min="6" max="6" width="17.140625" style="8" customWidth="1"/>
    <col min="7" max="7" width="20.140625" style="8" customWidth="1"/>
    <col min="8" max="8" width="18.28125" style="50" customWidth="1"/>
    <col min="9" max="9" width="17.140625" style="8" customWidth="1"/>
    <col min="10" max="10" width="18.8515625" style="8" customWidth="1"/>
    <col min="11" max="11" width="18.28125" style="50" customWidth="1"/>
    <col min="12" max="12" width="18.28125" style="18" customWidth="1"/>
    <col min="13" max="16384" width="9.140625" style="8" customWidth="1"/>
  </cols>
  <sheetData>
    <row r="1" spans="1:13" ht="21" customHeight="1">
      <c r="A1" s="396" t="s">
        <v>568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2" ht="18.75" customHeight="1">
      <c r="A2" s="395" t="s">
        <v>410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18">
      <c r="A3" s="17"/>
      <c r="L3" s="141" t="s">
        <v>575</v>
      </c>
    </row>
    <row r="4" ht="15">
      <c r="A4" s="10"/>
    </row>
    <row r="5" spans="1:12" ht="45">
      <c r="A5" s="51" t="s">
        <v>14</v>
      </c>
      <c r="B5" s="52" t="s">
        <v>15</v>
      </c>
      <c r="C5" s="53" t="s">
        <v>464</v>
      </c>
      <c r="D5" s="54" t="s">
        <v>465</v>
      </c>
      <c r="E5" s="55" t="s">
        <v>498</v>
      </c>
      <c r="F5" s="54" t="s">
        <v>464</v>
      </c>
      <c r="G5" s="54" t="s">
        <v>465</v>
      </c>
      <c r="H5" s="56" t="s">
        <v>499</v>
      </c>
      <c r="I5" s="54" t="s">
        <v>464</v>
      </c>
      <c r="J5" s="54" t="s">
        <v>468</v>
      </c>
      <c r="K5" s="56" t="s">
        <v>500</v>
      </c>
      <c r="L5" s="55" t="s">
        <v>501</v>
      </c>
    </row>
    <row r="6" spans="1:12" ht="15">
      <c r="A6" s="57" t="s">
        <v>16</v>
      </c>
      <c r="B6" s="58" t="s">
        <v>17</v>
      </c>
      <c r="C6" s="12">
        <v>10475</v>
      </c>
      <c r="D6" s="59">
        <v>1440</v>
      </c>
      <c r="E6" s="25">
        <f>SUM(C6:D6)</f>
        <v>11915</v>
      </c>
      <c r="F6" s="59">
        <v>23927</v>
      </c>
      <c r="G6" s="59"/>
      <c r="H6" s="60">
        <f>SUM(F6:G6)</f>
        <v>23927</v>
      </c>
      <c r="I6" s="59">
        <v>28753</v>
      </c>
      <c r="J6" s="59">
        <v>4500</v>
      </c>
      <c r="K6" s="60">
        <f>SUM(I6:J6)</f>
        <v>33253</v>
      </c>
      <c r="L6" s="25">
        <f aca="true" t="shared" si="0" ref="L6:L36">E6+H6+K6</f>
        <v>69095</v>
      </c>
    </row>
    <row r="7" spans="1:12" ht="15">
      <c r="A7" s="57" t="s">
        <v>18</v>
      </c>
      <c r="B7" s="61" t="s">
        <v>19</v>
      </c>
      <c r="C7" s="12"/>
      <c r="D7" s="59"/>
      <c r="E7" s="25">
        <f aca="true" t="shared" si="1" ref="E7:E19">SUM(C7:D7)</f>
        <v>0</v>
      </c>
      <c r="F7" s="59"/>
      <c r="G7" s="59"/>
      <c r="H7" s="60">
        <f aca="true" t="shared" si="2" ref="H7:H50">SUM(F7:G7)</f>
        <v>0</v>
      </c>
      <c r="I7" s="59"/>
      <c r="J7" s="59"/>
      <c r="K7" s="60"/>
      <c r="L7" s="25"/>
    </row>
    <row r="8" spans="1:12" ht="15">
      <c r="A8" s="57" t="s">
        <v>20</v>
      </c>
      <c r="B8" s="61" t="s">
        <v>21</v>
      </c>
      <c r="C8" s="12">
        <v>1236</v>
      </c>
      <c r="D8" s="59"/>
      <c r="E8" s="25">
        <f t="shared" si="1"/>
        <v>1236</v>
      </c>
      <c r="F8" s="59">
        <v>50</v>
      </c>
      <c r="G8" s="59"/>
      <c r="H8" s="60">
        <f t="shared" si="2"/>
        <v>50</v>
      </c>
      <c r="I8" s="59">
        <v>652</v>
      </c>
      <c r="J8" s="59"/>
      <c r="K8" s="60">
        <v>652</v>
      </c>
      <c r="L8" s="25"/>
    </row>
    <row r="9" spans="1:12" ht="15">
      <c r="A9" s="22" t="s">
        <v>22</v>
      </c>
      <c r="B9" s="61" t="s">
        <v>23</v>
      </c>
      <c r="C9" s="12"/>
      <c r="D9" s="59"/>
      <c r="E9" s="25">
        <f t="shared" si="1"/>
        <v>0</v>
      </c>
      <c r="F9" s="59"/>
      <c r="G9" s="59"/>
      <c r="H9" s="60">
        <f t="shared" si="2"/>
        <v>0</v>
      </c>
      <c r="I9" s="59"/>
      <c r="J9" s="59"/>
      <c r="K9" s="60"/>
      <c r="L9" s="25"/>
    </row>
    <row r="10" spans="1:12" ht="15">
      <c r="A10" s="22" t="s">
        <v>24</v>
      </c>
      <c r="B10" s="61" t="s">
        <v>25</v>
      </c>
      <c r="C10" s="12"/>
      <c r="D10" s="59"/>
      <c r="E10" s="25">
        <f t="shared" si="1"/>
        <v>0</v>
      </c>
      <c r="F10" s="59"/>
      <c r="G10" s="59"/>
      <c r="H10" s="60">
        <f t="shared" si="2"/>
        <v>0</v>
      </c>
      <c r="I10" s="59"/>
      <c r="J10" s="59"/>
      <c r="K10" s="60"/>
      <c r="L10" s="25"/>
    </row>
    <row r="11" spans="1:12" ht="15">
      <c r="A11" s="22" t="s">
        <v>26</v>
      </c>
      <c r="B11" s="61" t="s">
        <v>27</v>
      </c>
      <c r="C11" s="12"/>
      <c r="D11" s="59"/>
      <c r="E11" s="25">
        <f t="shared" si="1"/>
        <v>0</v>
      </c>
      <c r="F11" s="59"/>
      <c r="G11" s="59"/>
      <c r="H11" s="60">
        <f t="shared" si="2"/>
        <v>0</v>
      </c>
      <c r="I11" s="59">
        <v>905</v>
      </c>
      <c r="J11" s="59"/>
      <c r="K11" s="60">
        <v>905</v>
      </c>
      <c r="L11" s="25"/>
    </row>
    <row r="12" spans="1:12" ht="15">
      <c r="A12" s="22" t="s">
        <v>28</v>
      </c>
      <c r="B12" s="61" t="s">
        <v>29</v>
      </c>
      <c r="C12" s="12">
        <v>1892</v>
      </c>
      <c r="D12" s="12"/>
      <c r="E12" s="25">
        <f t="shared" si="1"/>
        <v>1892</v>
      </c>
      <c r="F12" s="59">
        <v>1584</v>
      </c>
      <c r="G12" s="59"/>
      <c r="H12" s="60">
        <f t="shared" si="2"/>
        <v>1584</v>
      </c>
      <c r="I12" s="59">
        <v>2001</v>
      </c>
      <c r="J12" s="59"/>
      <c r="K12" s="60">
        <f>SUM(I12:J12)</f>
        <v>2001</v>
      </c>
      <c r="L12" s="25">
        <f t="shared" si="0"/>
        <v>5477</v>
      </c>
    </row>
    <row r="13" spans="1:12" ht="15">
      <c r="A13" s="22" t="s">
        <v>30</v>
      </c>
      <c r="B13" s="61" t="s">
        <v>31</v>
      </c>
      <c r="C13" s="12"/>
      <c r="D13" s="59"/>
      <c r="E13" s="25">
        <f t="shared" si="1"/>
        <v>0</v>
      </c>
      <c r="F13" s="59"/>
      <c r="G13" s="59"/>
      <c r="H13" s="60">
        <f t="shared" si="2"/>
        <v>0</v>
      </c>
      <c r="I13" s="59"/>
      <c r="J13" s="59"/>
      <c r="K13" s="60"/>
      <c r="L13" s="25"/>
    </row>
    <row r="14" spans="1:12" ht="15">
      <c r="A14" s="26" t="s">
        <v>32</v>
      </c>
      <c r="B14" s="61" t="s">
        <v>33</v>
      </c>
      <c r="C14" s="12"/>
      <c r="D14" s="59"/>
      <c r="E14" s="25">
        <f t="shared" si="1"/>
        <v>0</v>
      </c>
      <c r="F14" s="59">
        <v>204</v>
      </c>
      <c r="G14" s="59"/>
      <c r="H14" s="60">
        <f t="shared" si="2"/>
        <v>204</v>
      </c>
      <c r="I14" s="59">
        <v>250</v>
      </c>
      <c r="J14" s="59"/>
      <c r="K14" s="60">
        <f>SUM(I14:J14)</f>
        <v>250</v>
      </c>
      <c r="L14" s="25">
        <f t="shared" si="0"/>
        <v>454</v>
      </c>
    </row>
    <row r="15" spans="1:12" ht="15">
      <c r="A15" s="26" t="s">
        <v>34</v>
      </c>
      <c r="B15" s="61" t="s">
        <v>35</v>
      </c>
      <c r="C15" s="12"/>
      <c r="D15" s="12"/>
      <c r="E15" s="25">
        <f t="shared" si="1"/>
        <v>0</v>
      </c>
      <c r="F15" s="59"/>
      <c r="G15" s="59"/>
      <c r="H15" s="60">
        <f t="shared" si="2"/>
        <v>0</v>
      </c>
      <c r="I15" s="59"/>
      <c r="J15" s="59"/>
      <c r="K15" s="60"/>
      <c r="L15" s="25">
        <f t="shared" si="0"/>
        <v>0</v>
      </c>
    </row>
    <row r="16" spans="1:12" ht="15">
      <c r="A16" s="26" t="s">
        <v>36</v>
      </c>
      <c r="B16" s="61" t="s">
        <v>37</v>
      </c>
      <c r="C16" s="12"/>
      <c r="D16" s="59"/>
      <c r="E16" s="25">
        <f t="shared" si="1"/>
        <v>0</v>
      </c>
      <c r="F16" s="59"/>
      <c r="G16" s="59"/>
      <c r="H16" s="60">
        <f t="shared" si="2"/>
        <v>0</v>
      </c>
      <c r="I16" s="59"/>
      <c r="J16" s="59"/>
      <c r="K16" s="60"/>
      <c r="L16" s="25"/>
    </row>
    <row r="17" spans="1:12" ht="15">
      <c r="A17" s="26" t="s">
        <v>38</v>
      </c>
      <c r="B17" s="61" t="s">
        <v>39</v>
      </c>
      <c r="C17" s="12"/>
      <c r="D17" s="59"/>
      <c r="E17" s="25">
        <f t="shared" si="1"/>
        <v>0</v>
      </c>
      <c r="F17" s="59"/>
      <c r="G17" s="59"/>
      <c r="H17" s="60">
        <f t="shared" si="2"/>
        <v>0</v>
      </c>
      <c r="I17" s="59"/>
      <c r="J17" s="59"/>
      <c r="K17" s="60"/>
      <c r="L17" s="25"/>
    </row>
    <row r="18" spans="1:12" ht="15">
      <c r="A18" s="26" t="s">
        <v>321</v>
      </c>
      <c r="B18" s="61" t="s">
        <v>40</v>
      </c>
      <c r="C18" s="12"/>
      <c r="D18" s="59"/>
      <c r="E18" s="25">
        <f t="shared" si="1"/>
        <v>0</v>
      </c>
      <c r="F18" s="59">
        <v>200</v>
      </c>
      <c r="G18" s="59"/>
      <c r="H18" s="60">
        <f t="shared" si="2"/>
        <v>200</v>
      </c>
      <c r="I18" s="59"/>
      <c r="J18" s="59"/>
      <c r="K18" s="60"/>
      <c r="L18" s="25">
        <f t="shared" si="0"/>
        <v>200</v>
      </c>
    </row>
    <row r="19" spans="1:12" ht="15">
      <c r="A19" s="20" t="s">
        <v>300</v>
      </c>
      <c r="B19" s="62" t="s">
        <v>41</v>
      </c>
      <c r="C19" s="12">
        <f>SUM(C6:C18)</f>
        <v>13603</v>
      </c>
      <c r="D19" s="12">
        <f>SUM(D6:D18)</f>
        <v>1440</v>
      </c>
      <c r="E19" s="25">
        <f t="shared" si="1"/>
        <v>15043</v>
      </c>
      <c r="F19" s="59">
        <f>SUM(F6:F18)</f>
        <v>25965</v>
      </c>
      <c r="G19" s="59"/>
      <c r="H19" s="60">
        <f t="shared" si="2"/>
        <v>25965</v>
      </c>
      <c r="I19" s="59">
        <f>SUM(I6:I18)</f>
        <v>32561</v>
      </c>
      <c r="J19" s="59">
        <f>SUM(J6:J18)</f>
        <v>4500</v>
      </c>
      <c r="K19" s="60">
        <f>SUM(I19:J19)</f>
        <v>37061</v>
      </c>
      <c r="L19" s="25">
        <f t="shared" si="0"/>
        <v>78069</v>
      </c>
    </row>
    <row r="20" spans="1:12" ht="15">
      <c r="A20" s="26" t="s">
        <v>42</v>
      </c>
      <c r="B20" s="61" t="s">
        <v>43</v>
      </c>
      <c r="C20" s="12">
        <v>7637</v>
      </c>
      <c r="D20" s="12"/>
      <c r="E20" s="9">
        <v>7600</v>
      </c>
      <c r="F20" s="59"/>
      <c r="G20" s="59"/>
      <c r="H20" s="60">
        <f t="shared" si="2"/>
        <v>0</v>
      </c>
      <c r="I20" s="59"/>
      <c r="J20" s="59"/>
      <c r="K20" s="60"/>
      <c r="L20" s="25">
        <f t="shared" si="0"/>
        <v>7600</v>
      </c>
    </row>
    <row r="21" spans="1:12" ht="15">
      <c r="A21" s="26" t="s">
        <v>44</v>
      </c>
      <c r="B21" s="61" t="s">
        <v>45</v>
      </c>
      <c r="C21" s="12">
        <v>774</v>
      </c>
      <c r="D21" s="59"/>
      <c r="E21" s="9">
        <f>C21+D21</f>
        <v>774</v>
      </c>
      <c r="F21" s="59"/>
      <c r="G21" s="59"/>
      <c r="H21" s="60">
        <f t="shared" si="2"/>
        <v>0</v>
      </c>
      <c r="I21" s="59"/>
      <c r="J21" s="59"/>
      <c r="K21" s="60"/>
      <c r="L21" s="25">
        <f t="shared" si="0"/>
        <v>774</v>
      </c>
    </row>
    <row r="22" spans="1:12" ht="15">
      <c r="A22" s="23" t="s">
        <v>46</v>
      </c>
      <c r="B22" s="61" t="s">
        <v>47</v>
      </c>
      <c r="C22" s="12">
        <v>1700</v>
      </c>
      <c r="D22" s="59"/>
      <c r="E22" s="9">
        <f>C22+D22</f>
        <v>1700</v>
      </c>
      <c r="F22" s="59">
        <v>120</v>
      </c>
      <c r="G22" s="59"/>
      <c r="H22" s="60">
        <f t="shared" si="2"/>
        <v>120</v>
      </c>
      <c r="I22" s="59"/>
      <c r="J22" s="59"/>
      <c r="K22" s="60"/>
      <c r="L22" s="25">
        <f t="shared" si="0"/>
        <v>1820</v>
      </c>
    </row>
    <row r="23" spans="1:12" ht="15">
      <c r="A23" s="27" t="s">
        <v>301</v>
      </c>
      <c r="B23" s="62" t="s">
        <v>48</v>
      </c>
      <c r="C23" s="12">
        <f>SUM(C20:C22)</f>
        <v>10111</v>
      </c>
      <c r="D23" s="12">
        <f>SUM(D20:D22)</f>
        <v>0</v>
      </c>
      <c r="E23" s="9">
        <f>C23+D23</f>
        <v>10111</v>
      </c>
      <c r="F23" s="59">
        <v>120</v>
      </c>
      <c r="G23" s="59"/>
      <c r="H23" s="60">
        <f t="shared" si="2"/>
        <v>120</v>
      </c>
      <c r="I23" s="59"/>
      <c r="J23" s="59"/>
      <c r="K23" s="60"/>
      <c r="L23" s="25">
        <f t="shared" si="0"/>
        <v>10231</v>
      </c>
    </row>
    <row r="24" spans="1:12" s="50" customFormat="1" ht="15">
      <c r="A24" s="63" t="s">
        <v>351</v>
      </c>
      <c r="B24" s="64" t="s">
        <v>49</v>
      </c>
      <c r="C24" s="9">
        <f>C19+C23</f>
        <v>23714</v>
      </c>
      <c r="D24" s="9">
        <f>D19+D23</f>
        <v>1440</v>
      </c>
      <c r="E24" s="9">
        <f>E19+E23</f>
        <v>25154</v>
      </c>
      <c r="F24" s="65">
        <f>F19+F23</f>
        <v>26085</v>
      </c>
      <c r="G24" s="65"/>
      <c r="H24" s="60">
        <f t="shared" si="2"/>
        <v>26085</v>
      </c>
      <c r="I24" s="65">
        <f>SUM(I19)</f>
        <v>32561</v>
      </c>
      <c r="J24" s="65">
        <f>SUM(J19)</f>
        <v>4500</v>
      </c>
      <c r="K24" s="65">
        <f>SUM(K19)</f>
        <v>37061</v>
      </c>
      <c r="L24" s="25">
        <f t="shared" si="0"/>
        <v>88300</v>
      </c>
    </row>
    <row r="25" spans="1:12" ht="15">
      <c r="A25" s="29" t="s">
        <v>322</v>
      </c>
      <c r="B25" s="64" t="s">
        <v>50</v>
      </c>
      <c r="C25" s="12">
        <v>6670</v>
      </c>
      <c r="D25" s="59">
        <v>389</v>
      </c>
      <c r="E25" s="25">
        <f>SUM(C25:D25)</f>
        <v>7059</v>
      </c>
      <c r="F25" s="59">
        <v>7982</v>
      </c>
      <c r="G25" s="59"/>
      <c r="H25" s="60">
        <f t="shared" si="2"/>
        <v>7982</v>
      </c>
      <c r="I25" s="65">
        <v>8928</v>
      </c>
      <c r="J25" s="65">
        <v>1219</v>
      </c>
      <c r="K25" s="60">
        <f>SUM(I25:J25)</f>
        <v>10147</v>
      </c>
      <c r="L25" s="25">
        <f t="shared" si="0"/>
        <v>25188</v>
      </c>
    </row>
    <row r="26" spans="1:12" ht="15">
      <c r="A26" s="26" t="s">
        <v>51</v>
      </c>
      <c r="B26" s="61" t="s">
        <v>52</v>
      </c>
      <c r="C26" s="12">
        <v>172</v>
      </c>
      <c r="D26" s="59"/>
      <c r="E26" s="25">
        <f>SUM(C26:D26)</f>
        <v>172</v>
      </c>
      <c r="F26" s="59">
        <v>560</v>
      </c>
      <c r="G26" s="59"/>
      <c r="H26" s="60">
        <f t="shared" si="2"/>
        <v>560</v>
      </c>
      <c r="I26" s="59">
        <v>130</v>
      </c>
      <c r="J26" s="59"/>
      <c r="K26" s="60">
        <f>SUM(I26:J26)</f>
        <v>130</v>
      </c>
      <c r="L26" s="25">
        <f t="shared" si="0"/>
        <v>862</v>
      </c>
    </row>
    <row r="27" spans="1:12" ht="15">
      <c r="A27" s="26" t="s">
        <v>53</v>
      </c>
      <c r="B27" s="61" t="s">
        <v>54</v>
      </c>
      <c r="C27" s="12">
        <v>4197</v>
      </c>
      <c r="D27" s="59">
        <v>476</v>
      </c>
      <c r="E27" s="25">
        <f>SUM(C27:D27)</f>
        <v>4673</v>
      </c>
      <c r="F27" s="59">
        <v>520</v>
      </c>
      <c r="G27" s="59"/>
      <c r="H27" s="60">
        <f t="shared" si="2"/>
        <v>520</v>
      </c>
      <c r="I27" s="59">
        <v>1000</v>
      </c>
      <c r="J27" s="59"/>
      <c r="K27" s="60">
        <f>SUM(I27:J27)</f>
        <v>1000</v>
      </c>
      <c r="L27" s="25">
        <f t="shared" si="0"/>
        <v>6193</v>
      </c>
    </row>
    <row r="28" spans="1:12" ht="15">
      <c r="A28" s="26" t="s">
        <v>55</v>
      </c>
      <c r="B28" s="61" t="s">
        <v>56</v>
      </c>
      <c r="C28" s="12"/>
      <c r="D28" s="59"/>
      <c r="E28" s="25">
        <f aca="true" t="shared" si="3" ref="E28:E58">SUM(C28:D28)</f>
        <v>0</v>
      </c>
      <c r="F28" s="59"/>
      <c r="G28" s="59"/>
      <c r="H28" s="60">
        <f t="shared" si="2"/>
        <v>0</v>
      </c>
      <c r="I28" s="59"/>
      <c r="J28" s="59"/>
      <c r="K28" s="60"/>
      <c r="L28" s="25"/>
    </row>
    <row r="29" spans="1:12" ht="15">
      <c r="A29" s="27" t="s">
        <v>302</v>
      </c>
      <c r="B29" s="62" t="s">
        <v>57</v>
      </c>
      <c r="C29" s="12">
        <v>3737</v>
      </c>
      <c r="D29" s="12">
        <v>936</v>
      </c>
      <c r="E29" s="25">
        <f>SUM(E26:E28)</f>
        <v>4845</v>
      </c>
      <c r="F29" s="59">
        <f>SUM(F26:F28)</f>
        <v>1080</v>
      </c>
      <c r="G29" s="59"/>
      <c r="H29" s="60">
        <f t="shared" si="2"/>
        <v>1080</v>
      </c>
      <c r="I29" s="59">
        <f>SUM(I26:I28)</f>
        <v>1130</v>
      </c>
      <c r="J29" s="59"/>
      <c r="K29" s="60">
        <f>SUM(I29:J29)</f>
        <v>1130</v>
      </c>
      <c r="L29" s="25">
        <f t="shared" si="0"/>
        <v>7055</v>
      </c>
    </row>
    <row r="30" spans="1:12" ht="15">
      <c r="A30" s="26" t="s">
        <v>58</v>
      </c>
      <c r="B30" s="61" t="s">
        <v>59</v>
      </c>
      <c r="C30" s="12">
        <v>60</v>
      </c>
      <c r="D30" s="59">
        <v>400</v>
      </c>
      <c r="E30" s="25">
        <f t="shared" si="3"/>
        <v>460</v>
      </c>
      <c r="F30" s="59">
        <v>10</v>
      </c>
      <c r="G30" s="59"/>
      <c r="H30" s="60">
        <f t="shared" si="2"/>
        <v>10</v>
      </c>
      <c r="I30" s="59">
        <v>130</v>
      </c>
      <c r="J30" s="59"/>
      <c r="K30" s="60">
        <f>SUM(I30:J30)</f>
        <v>130</v>
      </c>
      <c r="L30" s="25">
        <f t="shared" si="0"/>
        <v>600</v>
      </c>
    </row>
    <row r="31" spans="1:12" ht="15">
      <c r="A31" s="26" t="s">
        <v>60</v>
      </c>
      <c r="B31" s="61" t="s">
        <v>61</v>
      </c>
      <c r="C31" s="12">
        <v>600</v>
      </c>
      <c r="D31" s="59">
        <v>240</v>
      </c>
      <c r="E31" s="25">
        <f t="shared" si="3"/>
        <v>840</v>
      </c>
      <c r="F31" s="59">
        <v>160</v>
      </c>
      <c r="G31" s="59"/>
      <c r="H31" s="60">
        <f t="shared" si="2"/>
        <v>160</v>
      </c>
      <c r="I31" s="59">
        <v>250</v>
      </c>
      <c r="J31" s="59"/>
      <c r="K31" s="60">
        <f>SUM(I31:J31)</f>
        <v>250</v>
      </c>
      <c r="L31" s="25">
        <f t="shared" si="0"/>
        <v>1250</v>
      </c>
    </row>
    <row r="32" spans="1:12" ht="15" customHeight="1">
      <c r="A32" s="27" t="s">
        <v>352</v>
      </c>
      <c r="B32" s="62" t="s">
        <v>62</v>
      </c>
      <c r="C32" s="12">
        <f>SUM(C30:C31)</f>
        <v>660</v>
      </c>
      <c r="D32" s="12">
        <f>SUM(D30:D31)</f>
        <v>640</v>
      </c>
      <c r="E32" s="25">
        <f t="shared" si="3"/>
        <v>1300</v>
      </c>
      <c r="F32" s="59">
        <f>SUM(F30:F31)</f>
        <v>170</v>
      </c>
      <c r="G32" s="59"/>
      <c r="H32" s="60">
        <f t="shared" si="2"/>
        <v>170</v>
      </c>
      <c r="I32" s="59">
        <f>SUM(I30:I31)</f>
        <v>380</v>
      </c>
      <c r="J32" s="59"/>
      <c r="K32" s="60">
        <f>SUM(I32:J32)</f>
        <v>380</v>
      </c>
      <c r="L32" s="25">
        <f t="shared" si="0"/>
        <v>1850</v>
      </c>
    </row>
    <row r="33" spans="1:12" ht="15">
      <c r="A33" s="26" t="s">
        <v>63</v>
      </c>
      <c r="B33" s="61" t="s">
        <v>64</v>
      </c>
      <c r="C33" s="12">
        <v>7295</v>
      </c>
      <c r="D33" s="59">
        <v>1820</v>
      </c>
      <c r="E33" s="25">
        <f t="shared" si="3"/>
        <v>9115</v>
      </c>
      <c r="F33" s="59">
        <v>1880</v>
      </c>
      <c r="G33" s="59"/>
      <c r="H33" s="60">
        <f t="shared" si="2"/>
        <v>1880</v>
      </c>
      <c r="I33" s="59"/>
      <c r="J33" s="59"/>
      <c r="K33" s="60"/>
      <c r="L33" s="25">
        <f t="shared" si="0"/>
        <v>10995</v>
      </c>
    </row>
    <row r="34" spans="1:12" ht="15">
      <c r="A34" s="26" t="s">
        <v>65</v>
      </c>
      <c r="B34" s="61" t="s">
        <v>66</v>
      </c>
      <c r="C34" s="12">
        <v>16920</v>
      </c>
      <c r="D34" s="59"/>
      <c r="E34" s="25">
        <f t="shared" si="3"/>
        <v>16920</v>
      </c>
      <c r="F34" s="59">
        <v>4478</v>
      </c>
      <c r="G34" s="59"/>
      <c r="H34" s="60">
        <f t="shared" si="2"/>
        <v>4478</v>
      </c>
      <c r="I34" s="59"/>
      <c r="J34" s="59"/>
      <c r="K34" s="60"/>
      <c r="L34" s="25">
        <f t="shared" si="0"/>
        <v>21398</v>
      </c>
    </row>
    <row r="35" spans="1:12" ht="15">
      <c r="A35" s="26" t="s">
        <v>323</v>
      </c>
      <c r="B35" s="61" t="s">
        <v>67</v>
      </c>
      <c r="C35" s="12">
        <v>3295</v>
      </c>
      <c r="D35" s="59"/>
      <c r="E35" s="25">
        <f t="shared" si="3"/>
        <v>3295</v>
      </c>
      <c r="F35" s="59"/>
      <c r="G35" s="59"/>
      <c r="H35" s="60">
        <f t="shared" si="2"/>
        <v>0</v>
      </c>
      <c r="I35" s="59"/>
      <c r="J35" s="59"/>
      <c r="K35" s="60"/>
      <c r="L35" s="25"/>
    </row>
    <row r="36" spans="1:12" ht="15">
      <c r="A36" s="26" t="s">
        <v>68</v>
      </c>
      <c r="B36" s="61" t="s">
        <v>69</v>
      </c>
      <c r="C36" s="12">
        <v>11100</v>
      </c>
      <c r="D36" s="59"/>
      <c r="E36" s="25">
        <f t="shared" si="3"/>
        <v>11100</v>
      </c>
      <c r="F36" s="59">
        <v>400</v>
      </c>
      <c r="G36" s="59"/>
      <c r="H36" s="60">
        <f t="shared" si="2"/>
        <v>400</v>
      </c>
      <c r="I36" s="59">
        <v>500</v>
      </c>
      <c r="J36" s="59"/>
      <c r="K36" s="60">
        <f>SUM(I36:J36)</f>
        <v>500</v>
      </c>
      <c r="L36" s="25">
        <f t="shared" si="0"/>
        <v>12000</v>
      </c>
    </row>
    <row r="37" spans="1:12" ht="15">
      <c r="A37" s="66" t="s">
        <v>324</v>
      </c>
      <c r="B37" s="61" t="s">
        <v>70</v>
      </c>
      <c r="C37" s="12"/>
      <c r="D37" s="59"/>
      <c r="E37" s="25">
        <f t="shared" si="3"/>
        <v>0</v>
      </c>
      <c r="F37" s="59"/>
      <c r="G37" s="59"/>
      <c r="H37" s="60">
        <f t="shared" si="2"/>
        <v>0</v>
      </c>
      <c r="I37" s="59"/>
      <c r="J37" s="59"/>
      <c r="K37" s="60"/>
      <c r="L37" s="25"/>
    </row>
    <row r="38" spans="1:12" ht="15">
      <c r="A38" s="23" t="s">
        <v>71</v>
      </c>
      <c r="B38" s="61" t="s">
        <v>72</v>
      </c>
      <c r="C38" s="12">
        <v>5360</v>
      </c>
      <c r="D38" s="59"/>
      <c r="E38" s="25">
        <f t="shared" si="3"/>
        <v>5360</v>
      </c>
      <c r="F38" s="59">
        <v>440</v>
      </c>
      <c r="G38" s="59"/>
      <c r="H38" s="60">
        <f t="shared" si="2"/>
        <v>440</v>
      </c>
      <c r="I38" s="59">
        <v>1500</v>
      </c>
      <c r="J38" s="59"/>
      <c r="K38" s="60">
        <f>SUM(I38:J38)</f>
        <v>1500</v>
      </c>
      <c r="L38" s="25">
        <f aca="true" t="shared" si="4" ref="L38:L66">E38+H38+K38</f>
        <v>7300</v>
      </c>
    </row>
    <row r="39" spans="1:12" ht="15">
      <c r="A39" s="26" t="s">
        <v>325</v>
      </c>
      <c r="B39" s="61" t="s">
        <v>73</v>
      </c>
      <c r="C39" s="12">
        <v>27778</v>
      </c>
      <c r="D39" s="59">
        <v>3700</v>
      </c>
      <c r="E39" s="25">
        <f t="shared" si="3"/>
        <v>31478</v>
      </c>
      <c r="F39" s="59">
        <v>350</v>
      </c>
      <c r="G39" s="59"/>
      <c r="H39" s="60">
        <f t="shared" si="2"/>
        <v>350</v>
      </c>
      <c r="I39" s="59">
        <v>1000</v>
      </c>
      <c r="J39" s="59"/>
      <c r="K39" s="60">
        <f>SUM(I39:J39)</f>
        <v>1000</v>
      </c>
      <c r="L39" s="25">
        <f t="shared" si="4"/>
        <v>32828</v>
      </c>
    </row>
    <row r="40" spans="1:12" ht="15">
      <c r="A40" s="27" t="s">
        <v>303</v>
      </c>
      <c r="B40" s="62" t="s">
        <v>74</v>
      </c>
      <c r="C40" s="12">
        <f>SUM(C33:C39)</f>
        <v>71748</v>
      </c>
      <c r="D40" s="59">
        <f>SUM(D33:D39)</f>
        <v>5520</v>
      </c>
      <c r="E40" s="25">
        <f>SUM(E33:E39)</f>
        <v>77268</v>
      </c>
      <c r="F40" s="59">
        <f>SUM(F33:F39)</f>
        <v>7548</v>
      </c>
      <c r="G40" s="59"/>
      <c r="H40" s="60">
        <f t="shared" si="2"/>
        <v>7548</v>
      </c>
      <c r="I40" s="59">
        <f>SUM(I33:I39)</f>
        <v>3000</v>
      </c>
      <c r="J40" s="59"/>
      <c r="K40" s="60">
        <f>SUM(I40:J40)</f>
        <v>3000</v>
      </c>
      <c r="L40" s="25">
        <f t="shared" si="4"/>
        <v>87816</v>
      </c>
    </row>
    <row r="41" spans="1:12" ht="15">
      <c r="A41" s="26" t="s">
        <v>75</v>
      </c>
      <c r="B41" s="61" t="s">
        <v>76</v>
      </c>
      <c r="C41" s="12">
        <v>30</v>
      </c>
      <c r="D41" s="59"/>
      <c r="E41" s="25">
        <f>SUM(C41:D41)</f>
        <v>30</v>
      </c>
      <c r="F41" s="59">
        <v>50</v>
      </c>
      <c r="G41" s="59"/>
      <c r="H41" s="60">
        <f t="shared" si="2"/>
        <v>50</v>
      </c>
      <c r="I41" s="59">
        <v>150</v>
      </c>
      <c r="J41" s="59"/>
      <c r="K41" s="60">
        <f>SUM(I41:J41)</f>
        <v>150</v>
      </c>
      <c r="L41" s="25">
        <f t="shared" si="4"/>
        <v>230</v>
      </c>
    </row>
    <row r="42" spans="1:12" ht="15">
      <c r="A42" s="26" t="s">
        <v>77</v>
      </c>
      <c r="B42" s="61" t="s">
        <v>78</v>
      </c>
      <c r="C42" s="12"/>
      <c r="D42" s="59"/>
      <c r="E42" s="25"/>
      <c r="F42" s="59"/>
      <c r="G42" s="59"/>
      <c r="H42" s="60">
        <f t="shared" si="2"/>
        <v>0</v>
      </c>
      <c r="I42" s="59"/>
      <c r="J42" s="59"/>
      <c r="K42" s="60"/>
      <c r="L42" s="25"/>
    </row>
    <row r="43" spans="1:12" ht="15">
      <c r="A43" s="27" t="s">
        <v>304</v>
      </c>
      <c r="B43" s="62" t="s">
        <v>79</v>
      </c>
      <c r="C43" s="12">
        <f>SUM(C41:C42)</f>
        <v>30</v>
      </c>
      <c r="D43" s="59"/>
      <c r="E43" s="25">
        <f>SUM(C43:D43)</f>
        <v>30</v>
      </c>
      <c r="F43" s="59">
        <f>SUM(F41:F42)</f>
        <v>50</v>
      </c>
      <c r="G43" s="59"/>
      <c r="H43" s="60">
        <f t="shared" si="2"/>
        <v>50</v>
      </c>
      <c r="I43" s="59">
        <f>SUM(I41:I42)</f>
        <v>150</v>
      </c>
      <c r="J43" s="59"/>
      <c r="K43" s="60">
        <f>SUM(I43:J43)</f>
        <v>150</v>
      </c>
      <c r="L43" s="25">
        <f t="shared" si="4"/>
        <v>230</v>
      </c>
    </row>
    <row r="44" spans="1:12" ht="15">
      <c r="A44" s="26" t="s">
        <v>80</v>
      </c>
      <c r="B44" s="61" t="s">
        <v>81</v>
      </c>
      <c r="C44" s="12">
        <v>16961</v>
      </c>
      <c r="D44" s="59">
        <v>1870</v>
      </c>
      <c r="E44" s="25">
        <f t="shared" si="3"/>
        <v>18831</v>
      </c>
      <c r="F44" s="59">
        <v>2225</v>
      </c>
      <c r="G44" s="59"/>
      <c r="H44" s="60">
        <f t="shared" si="2"/>
        <v>2225</v>
      </c>
      <c r="I44" s="59">
        <v>1100</v>
      </c>
      <c r="J44" s="59"/>
      <c r="K44" s="60">
        <f>SUM(I44:J44)</f>
        <v>1100</v>
      </c>
      <c r="L44" s="25">
        <f t="shared" si="4"/>
        <v>22156</v>
      </c>
    </row>
    <row r="45" spans="1:12" ht="15">
      <c r="A45" s="26" t="s">
        <v>82</v>
      </c>
      <c r="B45" s="61" t="s">
        <v>83</v>
      </c>
      <c r="C45" s="12">
        <v>3500</v>
      </c>
      <c r="D45" s="59"/>
      <c r="E45" s="25">
        <f t="shared" si="3"/>
        <v>3500</v>
      </c>
      <c r="F45" s="59"/>
      <c r="G45" s="59"/>
      <c r="H45" s="60"/>
      <c r="I45" s="59"/>
      <c r="J45" s="59"/>
      <c r="K45" s="60"/>
      <c r="L45" s="25">
        <f t="shared" si="4"/>
        <v>3500</v>
      </c>
    </row>
    <row r="46" spans="1:12" ht="15">
      <c r="A46" s="26" t="s">
        <v>326</v>
      </c>
      <c r="B46" s="61" t="s">
        <v>84</v>
      </c>
      <c r="C46" s="12"/>
      <c r="D46" s="59"/>
      <c r="E46" s="25"/>
      <c r="F46" s="59"/>
      <c r="G46" s="59"/>
      <c r="H46" s="60"/>
      <c r="I46" s="59"/>
      <c r="J46" s="59"/>
      <c r="K46" s="60"/>
      <c r="L46" s="25"/>
    </row>
    <row r="47" spans="1:12" ht="15">
      <c r="A47" s="26" t="s">
        <v>327</v>
      </c>
      <c r="B47" s="61" t="s">
        <v>85</v>
      </c>
      <c r="C47" s="12"/>
      <c r="D47" s="59"/>
      <c r="E47" s="25"/>
      <c r="F47" s="59"/>
      <c r="G47" s="59"/>
      <c r="H47" s="60"/>
      <c r="I47" s="59"/>
      <c r="J47" s="59"/>
      <c r="K47" s="60"/>
      <c r="L47" s="25"/>
    </row>
    <row r="48" spans="1:12" ht="15">
      <c r="A48" s="26" t="s">
        <v>86</v>
      </c>
      <c r="B48" s="61" t="s">
        <v>87</v>
      </c>
      <c r="C48" s="12"/>
      <c r="D48" s="59"/>
      <c r="E48" s="25">
        <f t="shared" si="3"/>
        <v>0</v>
      </c>
      <c r="F48" s="59"/>
      <c r="G48" s="59"/>
      <c r="H48" s="60"/>
      <c r="I48" s="59"/>
      <c r="J48" s="59"/>
      <c r="K48" s="60"/>
      <c r="L48" s="25">
        <f t="shared" si="4"/>
        <v>0</v>
      </c>
    </row>
    <row r="49" spans="1:12" ht="15">
      <c r="A49" s="27" t="s">
        <v>305</v>
      </c>
      <c r="B49" s="62" t="s">
        <v>88</v>
      </c>
      <c r="C49" s="12">
        <f>SUM(C44:C48)</f>
        <v>20461</v>
      </c>
      <c r="D49" s="12">
        <f>SUM(D44:D48)</f>
        <v>1870</v>
      </c>
      <c r="E49" s="25">
        <f>SUM(E44:E48)</f>
        <v>22331</v>
      </c>
      <c r="F49" s="59">
        <f>SUM(F44:F48)</f>
        <v>2225</v>
      </c>
      <c r="G49" s="59"/>
      <c r="H49" s="60">
        <f t="shared" si="2"/>
        <v>2225</v>
      </c>
      <c r="I49" s="59">
        <f>SUM(I44:I48)</f>
        <v>1100</v>
      </c>
      <c r="J49" s="59"/>
      <c r="K49" s="60">
        <f>SUM(I49:J49)</f>
        <v>1100</v>
      </c>
      <c r="L49" s="25">
        <f t="shared" si="4"/>
        <v>25656</v>
      </c>
    </row>
    <row r="50" spans="1:12" ht="15">
      <c r="A50" s="29" t="s">
        <v>306</v>
      </c>
      <c r="B50" s="64" t="s">
        <v>89</v>
      </c>
      <c r="C50" s="12">
        <f>C29+C32+C40+C43+C49</f>
        <v>96636</v>
      </c>
      <c r="D50" s="12">
        <f>D29+D32+D40+D43+D49</f>
        <v>8966</v>
      </c>
      <c r="E50" s="25">
        <f>E29+E32+E40+E43+E49</f>
        <v>105774</v>
      </c>
      <c r="F50" s="59">
        <f>F29+F32+F40+F43+F49</f>
        <v>11073</v>
      </c>
      <c r="G50" s="59"/>
      <c r="H50" s="60">
        <f t="shared" si="2"/>
        <v>11073</v>
      </c>
      <c r="I50" s="59">
        <f>I29+I32+I40+I49+I43</f>
        <v>5760</v>
      </c>
      <c r="J50" s="59"/>
      <c r="K50" s="60">
        <f>SUM(I50:J50)</f>
        <v>5760</v>
      </c>
      <c r="L50" s="25">
        <f t="shared" si="4"/>
        <v>122607</v>
      </c>
    </row>
    <row r="51" spans="1:12" ht="15">
      <c r="A51" s="31" t="s">
        <v>90</v>
      </c>
      <c r="B51" s="61" t="s">
        <v>91</v>
      </c>
      <c r="C51" s="12"/>
      <c r="D51" s="59"/>
      <c r="E51" s="25"/>
      <c r="F51" s="59"/>
      <c r="G51" s="59"/>
      <c r="H51" s="60"/>
      <c r="I51" s="59"/>
      <c r="J51" s="59"/>
      <c r="K51" s="60"/>
      <c r="L51" s="25"/>
    </row>
    <row r="52" spans="1:12" ht="15">
      <c r="A52" s="31" t="s">
        <v>307</v>
      </c>
      <c r="B52" s="61" t="s">
        <v>92</v>
      </c>
      <c r="C52" s="12"/>
      <c r="D52" s="59"/>
      <c r="E52" s="25"/>
      <c r="F52" s="59"/>
      <c r="G52" s="59"/>
      <c r="H52" s="60"/>
      <c r="I52" s="59"/>
      <c r="J52" s="59"/>
      <c r="K52" s="60"/>
      <c r="L52" s="25"/>
    </row>
    <row r="53" spans="1:12" ht="15">
      <c r="A53" s="67" t="s">
        <v>328</v>
      </c>
      <c r="B53" s="61" t="s">
        <v>93</v>
      </c>
      <c r="C53" s="12"/>
      <c r="D53" s="59"/>
      <c r="E53" s="25"/>
      <c r="F53" s="59"/>
      <c r="G53" s="59"/>
      <c r="H53" s="60"/>
      <c r="I53" s="59"/>
      <c r="J53" s="59"/>
      <c r="K53" s="60"/>
      <c r="L53" s="25"/>
    </row>
    <row r="54" spans="1:12" ht="15">
      <c r="A54" s="67" t="s">
        <v>329</v>
      </c>
      <c r="B54" s="61" t="s">
        <v>94</v>
      </c>
      <c r="C54" s="12"/>
      <c r="D54" s="59"/>
      <c r="E54" s="127"/>
      <c r="F54" s="59"/>
      <c r="G54" s="59"/>
      <c r="H54" s="60"/>
      <c r="I54" s="59"/>
      <c r="J54" s="59"/>
      <c r="K54" s="60"/>
      <c r="L54" s="25">
        <f t="shared" si="4"/>
        <v>0</v>
      </c>
    </row>
    <row r="55" spans="1:12" ht="15">
      <c r="A55" s="67" t="s">
        <v>330</v>
      </c>
      <c r="B55" s="61" t="s">
        <v>95</v>
      </c>
      <c r="C55" s="12"/>
      <c r="D55" s="59"/>
      <c r="E55" s="127"/>
      <c r="F55" s="59"/>
      <c r="G55" s="59"/>
      <c r="H55" s="60"/>
      <c r="I55" s="59"/>
      <c r="J55" s="59"/>
      <c r="K55" s="60"/>
      <c r="L55" s="25"/>
    </row>
    <row r="56" spans="1:12" ht="15">
      <c r="A56" s="31" t="s">
        <v>331</v>
      </c>
      <c r="B56" s="61" t="s">
        <v>96</v>
      </c>
      <c r="C56" s="12"/>
      <c r="D56" s="59"/>
      <c r="E56" s="127"/>
      <c r="F56" s="59"/>
      <c r="G56" s="59"/>
      <c r="H56" s="60"/>
      <c r="I56" s="59"/>
      <c r="J56" s="59"/>
      <c r="K56" s="60"/>
      <c r="L56" s="25">
        <f t="shared" si="4"/>
        <v>0</v>
      </c>
    </row>
    <row r="57" spans="1:12" ht="15">
      <c r="A57" s="31" t="s">
        <v>332</v>
      </c>
      <c r="B57" s="61" t="s">
        <v>97</v>
      </c>
      <c r="C57" s="12"/>
      <c r="D57" s="59"/>
      <c r="E57" s="127"/>
      <c r="F57" s="59"/>
      <c r="G57" s="59"/>
      <c r="H57" s="60"/>
      <c r="I57" s="59"/>
      <c r="J57" s="59"/>
      <c r="K57" s="60"/>
      <c r="L57" s="25"/>
    </row>
    <row r="58" spans="1:12" ht="15">
      <c r="A58" s="31" t="s">
        <v>333</v>
      </c>
      <c r="B58" s="61" t="s">
        <v>98</v>
      </c>
      <c r="C58" s="12">
        <v>1700</v>
      </c>
      <c r="D58" s="59">
        <v>3300</v>
      </c>
      <c r="E58" s="127">
        <f t="shared" si="3"/>
        <v>5000</v>
      </c>
      <c r="F58" s="59"/>
      <c r="G58" s="59"/>
      <c r="H58" s="60"/>
      <c r="I58" s="59"/>
      <c r="J58" s="59"/>
      <c r="K58" s="60"/>
      <c r="L58" s="25">
        <f t="shared" si="4"/>
        <v>5000</v>
      </c>
    </row>
    <row r="59" spans="1:12" ht="15">
      <c r="A59" s="32" t="s">
        <v>308</v>
      </c>
      <c r="B59" s="64" t="s">
        <v>99</v>
      </c>
      <c r="C59" s="12">
        <f>SUM(C51:C58)</f>
        <v>1700</v>
      </c>
      <c r="D59" s="12">
        <f>SUM(D51:D58)</f>
        <v>3300</v>
      </c>
      <c r="E59" s="127">
        <f>SUM(C59:D59)</f>
        <v>5000</v>
      </c>
      <c r="F59" s="59"/>
      <c r="G59" s="59"/>
      <c r="H59" s="60"/>
      <c r="I59" s="59"/>
      <c r="J59" s="59"/>
      <c r="K59" s="60"/>
      <c r="L59" s="25">
        <f t="shared" si="4"/>
        <v>5000</v>
      </c>
    </row>
    <row r="60" spans="1:12" ht="15">
      <c r="A60" s="68" t="s">
        <v>334</v>
      </c>
      <c r="B60" s="61" t="s">
        <v>100</v>
      </c>
      <c r="C60" s="12"/>
      <c r="D60" s="59"/>
      <c r="E60" s="127"/>
      <c r="F60" s="59"/>
      <c r="G60" s="59"/>
      <c r="H60" s="60"/>
      <c r="I60" s="59"/>
      <c r="J60" s="59"/>
      <c r="K60" s="60"/>
      <c r="L60" s="25"/>
    </row>
    <row r="61" spans="1:12" ht="15">
      <c r="A61" s="68" t="s">
        <v>101</v>
      </c>
      <c r="B61" s="61" t="s">
        <v>102</v>
      </c>
      <c r="C61" s="12"/>
      <c r="D61" s="59"/>
      <c r="E61" s="127"/>
      <c r="F61" s="59"/>
      <c r="G61" s="59"/>
      <c r="H61" s="60"/>
      <c r="I61" s="59"/>
      <c r="J61" s="59"/>
      <c r="K61" s="60"/>
      <c r="L61" s="25"/>
    </row>
    <row r="62" spans="1:12" ht="15">
      <c r="A62" s="68" t="s">
        <v>103</v>
      </c>
      <c r="B62" s="61" t="s">
        <v>104</v>
      </c>
      <c r="C62" s="12"/>
      <c r="D62" s="59"/>
      <c r="E62" s="127"/>
      <c r="F62" s="59"/>
      <c r="G62" s="59"/>
      <c r="H62" s="60"/>
      <c r="I62" s="59"/>
      <c r="J62" s="59"/>
      <c r="K62" s="60"/>
      <c r="L62" s="25">
        <f t="shared" si="4"/>
        <v>0</v>
      </c>
    </row>
    <row r="63" spans="1:12" ht="15">
      <c r="A63" s="68" t="s">
        <v>309</v>
      </c>
      <c r="B63" s="61" t="s">
        <v>105</v>
      </c>
      <c r="C63" s="12"/>
      <c r="D63" s="59"/>
      <c r="E63" s="127"/>
      <c r="F63" s="59"/>
      <c r="G63" s="59"/>
      <c r="H63" s="60"/>
      <c r="I63" s="59"/>
      <c r="J63" s="59"/>
      <c r="K63" s="60"/>
      <c r="L63" s="25"/>
    </row>
    <row r="64" spans="1:12" ht="15">
      <c r="A64" s="68" t="s">
        <v>335</v>
      </c>
      <c r="B64" s="61" t="s">
        <v>106</v>
      </c>
      <c r="C64" s="12"/>
      <c r="D64" s="59"/>
      <c r="E64" s="127"/>
      <c r="F64" s="59"/>
      <c r="G64" s="59"/>
      <c r="H64" s="60"/>
      <c r="I64" s="59"/>
      <c r="J64" s="59"/>
      <c r="K64" s="60"/>
      <c r="L64" s="25"/>
    </row>
    <row r="65" spans="1:12" ht="15">
      <c r="A65" s="68" t="s">
        <v>310</v>
      </c>
      <c r="B65" s="61" t="s">
        <v>107</v>
      </c>
      <c r="C65" s="12">
        <v>1760</v>
      </c>
      <c r="D65" s="59"/>
      <c r="E65" s="127">
        <f>SUM(C65:D65)</f>
        <v>1760</v>
      </c>
      <c r="F65" s="59"/>
      <c r="G65" s="59"/>
      <c r="H65" s="60"/>
      <c r="I65" s="59"/>
      <c r="J65" s="59"/>
      <c r="K65" s="60"/>
      <c r="L65" s="25"/>
    </row>
    <row r="66" spans="1:12" ht="15">
      <c r="A66" s="68" t="s">
        <v>336</v>
      </c>
      <c r="B66" s="61" t="s">
        <v>108</v>
      </c>
      <c r="C66" s="12"/>
      <c r="D66" s="59"/>
      <c r="E66" s="127"/>
      <c r="F66" s="59"/>
      <c r="G66" s="59"/>
      <c r="H66" s="60"/>
      <c r="I66" s="59"/>
      <c r="J66" s="59"/>
      <c r="K66" s="60"/>
      <c r="L66" s="25">
        <f t="shared" si="4"/>
        <v>0</v>
      </c>
    </row>
    <row r="67" spans="1:12" ht="15">
      <c r="A67" s="68" t="s">
        <v>337</v>
      </c>
      <c r="B67" s="61" t="s">
        <v>109</v>
      </c>
      <c r="C67" s="12"/>
      <c r="D67" s="59"/>
      <c r="E67" s="127"/>
      <c r="F67" s="59"/>
      <c r="G67" s="59"/>
      <c r="H67" s="60"/>
      <c r="I67" s="59"/>
      <c r="J67" s="59"/>
      <c r="K67" s="60"/>
      <c r="L67" s="25"/>
    </row>
    <row r="68" spans="1:12" ht="15">
      <c r="A68" s="68" t="s">
        <v>110</v>
      </c>
      <c r="B68" s="61" t="s">
        <v>111</v>
      </c>
      <c r="C68" s="12"/>
      <c r="D68" s="59"/>
      <c r="E68" s="127"/>
      <c r="F68" s="59"/>
      <c r="G68" s="59"/>
      <c r="H68" s="60"/>
      <c r="I68" s="59"/>
      <c r="J68" s="59"/>
      <c r="K68" s="60"/>
      <c r="L68" s="25"/>
    </row>
    <row r="69" spans="1:12" ht="15">
      <c r="A69" s="69" t="s">
        <v>112</v>
      </c>
      <c r="B69" s="61" t="s">
        <v>113</v>
      </c>
      <c r="C69" s="12"/>
      <c r="D69" s="59"/>
      <c r="E69" s="127"/>
      <c r="F69" s="59"/>
      <c r="G69" s="59"/>
      <c r="H69" s="60"/>
      <c r="I69" s="59"/>
      <c r="J69" s="59"/>
      <c r="K69" s="60"/>
      <c r="L69" s="25"/>
    </row>
    <row r="70" spans="1:12" ht="15">
      <c r="A70" s="68" t="s">
        <v>338</v>
      </c>
      <c r="B70" s="61" t="s">
        <v>114</v>
      </c>
      <c r="C70" s="12"/>
      <c r="D70" s="59">
        <v>14460</v>
      </c>
      <c r="E70" s="127">
        <f>SUM(C70:D70)</f>
        <v>14460</v>
      </c>
      <c r="F70" s="59"/>
      <c r="G70" s="59"/>
      <c r="H70" s="60"/>
      <c r="I70" s="59"/>
      <c r="J70" s="59"/>
      <c r="K70" s="60"/>
      <c r="L70" s="25"/>
    </row>
    <row r="71" spans="1:12" ht="15">
      <c r="A71" s="69" t="s">
        <v>444</v>
      </c>
      <c r="B71" s="61" t="s">
        <v>115</v>
      </c>
      <c r="C71" s="12">
        <v>1222</v>
      </c>
      <c r="D71" s="12"/>
      <c r="E71" s="127">
        <f>SUM(C71:D71)</f>
        <v>1222</v>
      </c>
      <c r="F71" s="59"/>
      <c r="G71" s="59"/>
      <c r="H71" s="60"/>
      <c r="I71" s="59"/>
      <c r="J71" s="59"/>
      <c r="K71" s="60"/>
      <c r="L71" s="25">
        <f>E71+H71+K71</f>
        <v>1222</v>
      </c>
    </row>
    <row r="72" spans="1:12" ht="15">
      <c r="A72" s="69" t="s">
        <v>445</v>
      </c>
      <c r="B72" s="61" t="s">
        <v>115</v>
      </c>
      <c r="C72" s="12"/>
      <c r="D72" s="59"/>
      <c r="E72" s="127"/>
      <c r="F72" s="59"/>
      <c r="G72" s="59"/>
      <c r="H72" s="60"/>
      <c r="I72" s="59"/>
      <c r="J72" s="59"/>
      <c r="K72" s="60"/>
      <c r="L72" s="25">
        <f>E72+H72+K72</f>
        <v>0</v>
      </c>
    </row>
    <row r="73" spans="1:12" ht="15">
      <c r="A73" s="32" t="s">
        <v>311</v>
      </c>
      <c r="B73" s="64" t="s">
        <v>116</v>
      </c>
      <c r="C73" s="12">
        <f>SUM(C60:C72)</f>
        <v>2982</v>
      </c>
      <c r="D73" s="12">
        <f>SUM(D60:D72)</f>
        <v>14460</v>
      </c>
      <c r="E73" s="127">
        <f>SUM(C73:D73)</f>
        <v>17442</v>
      </c>
      <c r="F73" s="24"/>
      <c r="G73" s="24"/>
      <c r="H73" s="25"/>
      <c r="I73" s="24">
        <f>SUM(G73:H73)</f>
        <v>0</v>
      </c>
      <c r="J73" s="59"/>
      <c r="K73" s="60"/>
      <c r="L73" s="25">
        <f>E73+H73+K73</f>
        <v>17442</v>
      </c>
    </row>
    <row r="74" spans="1:12" ht="15.75">
      <c r="A74" s="70" t="s">
        <v>502</v>
      </c>
      <c r="B74" s="64"/>
      <c r="C74" s="12">
        <f>C24+C50+C59+C73</f>
        <v>125032</v>
      </c>
      <c r="D74" s="12">
        <f>D24+D50+D59+D73</f>
        <v>28166</v>
      </c>
      <c r="E74" s="128">
        <f>E24+E50+E59+E73</f>
        <v>153370</v>
      </c>
      <c r="F74" s="12">
        <f>F24+F50+F59+F73+F25</f>
        <v>45140</v>
      </c>
      <c r="G74" s="12"/>
      <c r="H74" s="12">
        <f>H24+H50+H59+H73+H25</f>
        <v>45140</v>
      </c>
      <c r="I74" s="9">
        <f>I24+I25+I50</f>
        <v>47249</v>
      </c>
      <c r="J74" s="9">
        <f>J24+J25+J50</f>
        <v>5719</v>
      </c>
      <c r="K74" s="60">
        <f>SUM(I74:J74)</f>
        <v>52968</v>
      </c>
      <c r="L74" s="25">
        <f>SUM(J74:K74)</f>
        <v>58687</v>
      </c>
    </row>
    <row r="75" spans="1:12" ht="15">
      <c r="A75" s="71" t="s">
        <v>117</v>
      </c>
      <c r="B75" s="61" t="s">
        <v>118</v>
      </c>
      <c r="C75" s="12">
        <v>4725</v>
      </c>
      <c r="D75" s="59"/>
      <c r="E75" s="127">
        <f>SUM(C75:D75)</f>
        <v>4725</v>
      </c>
      <c r="F75" s="59"/>
      <c r="G75" s="59"/>
      <c r="H75" s="60"/>
      <c r="I75" s="59"/>
      <c r="J75" s="59"/>
      <c r="K75" s="60"/>
      <c r="L75" s="25"/>
    </row>
    <row r="76" spans="1:12" ht="15">
      <c r="A76" s="71" t="s">
        <v>339</v>
      </c>
      <c r="B76" s="61" t="s">
        <v>119</v>
      </c>
      <c r="C76" s="12">
        <v>93375</v>
      </c>
      <c r="D76" s="12"/>
      <c r="E76" s="127">
        <f>SUM(C76:D76)</f>
        <v>93375</v>
      </c>
      <c r="F76" s="59"/>
      <c r="G76" s="59"/>
      <c r="H76" s="60"/>
      <c r="I76" s="59"/>
      <c r="J76" s="59"/>
      <c r="K76" s="60"/>
      <c r="L76" s="25">
        <f aca="true" t="shared" si="5" ref="L76:L87">E76+H76+K76</f>
        <v>93375</v>
      </c>
    </row>
    <row r="77" spans="1:12" ht="15">
      <c r="A77" s="71" t="s">
        <v>120</v>
      </c>
      <c r="B77" s="61" t="s">
        <v>121</v>
      </c>
      <c r="C77" s="12"/>
      <c r="D77" s="59"/>
      <c r="E77" s="127"/>
      <c r="F77" s="59"/>
      <c r="G77" s="59"/>
      <c r="H77" s="60"/>
      <c r="I77" s="59"/>
      <c r="J77" s="59"/>
      <c r="K77" s="60"/>
      <c r="L77" s="25">
        <f t="shared" si="5"/>
        <v>0</v>
      </c>
    </row>
    <row r="78" spans="1:12" ht="15">
      <c r="A78" s="71" t="s">
        <v>122</v>
      </c>
      <c r="B78" s="61" t="s">
        <v>123</v>
      </c>
      <c r="C78" s="12">
        <v>12920</v>
      </c>
      <c r="D78" s="59">
        <v>1055</v>
      </c>
      <c r="E78" s="127">
        <f>SUM(C78:D78)</f>
        <v>13975</v>
      </c>
      <c r="F78" s="59">
        <v>100</v>
      </c>
      <c r="G78" s="59"/>
      <c r="H78" s="65">
        <f>SUM(F77:G78)</f>
        <v>100</v>
      </c>
      <c r="I78" s="59"/>
      <c r="J78" s="59"/>
      <c r="K78" s="60"/>
      <c r="L78" s="25">
        <f t="shared" si="5"/>
        <v>14075</v>
      </c>
    </row>
    <row r="79" spans="1:12" ht="15">
      <c r="A79" s="23" t="s">
        <v>124</v>
      </c>
      <c r="B79" s="61" t="s">
        <v>125</v>
      </c>
      <c r="C79" s="12"/>
      <c r="D79" s="59"/>
      <c r="E79" s="128"/>
      <c r="F79" s="59"/>
      <c r="G79" s="59"/>
      <c r="H79" s="60"/>
      <c r="I79" s="59"/>
      <c r="J79" s="59"/>
      <c r="K79" s="60"/>
      <c r="L79" s="25"/>
    </row>
    <row r="80" spans="1:12" ht="15">
      <c r="A80" s="23" t="s">
        <v>126</v>
      </c>
      <c r="B80" s="61" t="s">
        <v>127</v>
      </c>
      <c r="C80" s="12"/>
      <c r="D80" s="59"/>
      <c r="E80" s="128"/>
      <c r="F80" s="59"/>
      <c r="G80" s="59"/>
      <c r="H80" s="60"/>
      <c r="I80" s="59"/>
      <c r="J80" s="59"/>
      <c r="K80" s="60"/>
      <c r="L80" s="25"/>
    </row>
    <row r="81" spans="1:12" ht="15">
      <c r="A81" s="23" t="s">
        <v>128</v>
      </c>
      <c r="B81" s="61" t="s">
        <v>129</v>
      </c>
      <c r="C81" s="12">
        <v>29754</v>
      </c>
      <c r="D81" s="59">
        <v>425</v>
      </c>
      <c r="E81" s="128">
        <f>SUM(C81:D81)</f>
        <v>30179</v>
      </c>
      <c r="F81" s="59">
        <v>27</v>
      </c>
      <c r="G81" s="59"/>
      <c r="H81" s="60">
        <f>SUM(F81:G81)</f>
        <v>27</v>
      </c>
      <c r="I81" s="59"/>
      <c r="J81" s="59"/>
      <c r="K81" s="60"/>
      <c r="L81" s="25">
        <f t="shared" si="5"/>
        <v>30206</v>
      </c>
    </row>
    <row r="82" spans="1:12" ht="15">
      <c r="A82" s="30" t="s">
        <v>312</v>
      </c>
      <c r="B82" s="64" t="s">
        <v>130</v>
      </c>
      <c r="C82" s="12">
        <f>SUM(C75:C81)</f>
        <v>140774</v>
      </c>
      <c r="D82" s="12">
        <f>SUM(D76:D81)</f>
        <v>1480</v>
      </c>
      <c r="E82" s="128">
        <f>SUM(C82:D82)</f>
        <v>142254</v>
      </c>
      <c r="F82" s="59">
        <f>SUM(F78:F81)</f>
        <v>127</v>
      </c>
      <c r="G82" s="59"/>
      <c r="H82" s="65">
        <f>SUM(H78:H81)</f>
        <v>127</v>
      </c>
      <c r="I82" s="59"/>
      <c r="J82" s="59"/>
      <c r="K82" s="60"/>
      <c r="L82" s="25">
        <f t="shared" si="5"/>
        <v>142381</v>
      </c>
    </row>
    <row r="83" spans="1:12" ht="15">
      <c r="A83" s="31" t="s">
        <v>131</v>
      </c>
      <c r="B83" s="61" t="s">
        <v>132</v>
      </c>
      <c r="C83" s="12">
        <v>53850</v>
      </c>
      <c r="D83" s="12"/>
      <c r="E83" s="128">
        <f>SUM(C83:D83)</f>
        <v>53850</v>
      </c>
      <c r="F83" s="59"/>
      <c r="G83" s="59"/>
      <c r="H83" s="60"/>
      <c r="I83" s="59"/>
      <c r="J83" s="59"/>
      <c r="K83" s="60"/>
      <c r="L83" s="25">
        <f t="shared" si="5"/>
        <v>53850</v>
      </c>
    </row>
    <row r="84" spans="1:12" ht="15">
      <c r="A84" s="31" t="s">
        <v>133</v>
      </c>
      <c r="B84" s="61" t="s">
        <v>134</v>
      </c>
      <c r="C84" s="12"/>
      <c r="D84" s="59"/>
      <c r="E84" s="9"/>
      <c r="F84" s="59"/>
      <c r="G84" s="59"/>
      <c r="H84" s="60"/>
      <c r="I84" s="59"/>
      <c r="J84" s="59"/>
      <c r="K84" s="60"/>
      <c r="L84" s="25"/>
    </row>
    <row r="85" spans="1:12" ht="15">
      <c r="A85" s="31" t="s">
        <v>135</v>
      </c>
      <c r="B85" s="61" t="s">
        <v>136</v>
      </c>
      <c r="C85" s="12"/>
      <c r="D85" s="59"/>
      <c r="E85" s="9"/>
      <c r="F85" s="59"/>
      <c r="G85" s="59"/>
      <c r="H85" s="60"/>
      <c r="I85" s="59"/>
      <c r="J85" s="59"/>
      <c r="K85" s="60"/>
      <c r="L85" s="25"/>
    </row>
    <row r="86" spans="1:12" ht="15">
      <c r="A86" s="31" t="s">
        <v>137</v>
      </c>
      <c r="B86" s="61" t="s">
        <v>138</v>
      </c>
      <c r="C86" s="12">
        <v>9150</v>
      </c>
      <c r="D86" s="59"/>
      <c r="E86" s="9">
        <f>SUM(C86:D86)</f>
        <v>9150</v>
      </c>
      <c r="F86" s="59"/>
      <c r="G86" s="59"/>
      <c r="H86" s="60"/>
      <c r="I86" s="59"/>
      <c r="J86" s="59"/>
      <c r="K86" s="60"/>
      <c r="L86" s="25">
        <f t="shared" si="5"/>
        <v>9150</v>
      </c>
    </row>
    <row r="87" spans="1:12" ht="15">
      <c r="A87" s="32" t="s">
        <v>313</v>
      </c>
      <c r="B87" s="64" t="s">
        <v>139</v>
      </c>
      <c r="C87" s="12">
        <f>SUM(C83:C86)</f>
        <v>63000</v>
      </c>
      <c r="D87" s="59"/>
      <c r="E87" s="9">
        <f>SUM(C87:D87)</f>
        <v>63000</v>
      </c>
      <c r="F87" s="59"/>
      <c r="G87" s="59"/>
      <c r="H87" s="60"/>
      <c r="I87" s="59"/>
      <c r="J87" s="59"/>
      <c r="K87" s="60"/>
      <c r="L87" s="25">
        <f t="shared" si="5"/>
        <v>63000</v>
      </c>
    </row>
    <row r="88" spans="1:12" ht="15">
      <c r="A88" s="31" t="s">
        <v>140</v>
      </c>
      <c r="B88" s="61" t="s">
        <v>141</v>
      </c>
      <c r="C88" s="12"/>
      <c r="D88" s="59"/>
      <c r="E88" s="25"/>
      <c r="F88" s="59"/>
      <c r="G88" s="59"/>
      <c r="H88" s="60"/>
      <c r="I88" s="59"/>
      <c r="J88" s="59"/>
      <c r="K88" s="60"/>
      <c r="L88" s="25"/>
    </row>
    <row r="89" spans="1:12" ht="15">
      <c r="A89" s="31" t="s">
        <v>340</v>
      </c>
      <c r="B89" s="61" t="s">
        <v>142</v>
      </c>
      <c r="C89" s="12"/>
      <c r="D89" s="59"/>
      <c r="E89" s="25"/>
      <c r="F89" s="59"/>
      <c r="G89" s="59"/>
      <c r="H89" s="60"/>
      <c r="I89" s="59"/>
      <c r="J89" s="59"/>
      <c r="K89" s="60"/>
      <c r="L89" s="25"/>
    </row>
    <row r="90" spans="1:12" ht="15">
      <c r="A90" s="31" t="s">
        <v>341</v>
      </c>
      <c r="B90" s="61" t="s">
        <v>143</v>
      </c>
      <c r="C90" s="12"/>
      <c r="D90" s="59"/>
      <c r="E90" s="25"/>
      <c r="F90" s="59"/>
      <c r="G90" s="59"/>
      <c r="H90" s="60"/>
      <c r="I90" s="59"/>
      <c r="J90" s="59"/>
      <c r="K90" s="60"/>
      <c r="L90" s="25"/>
    </row>
    <row r="91" spans="1:12" ht="15">
      <c r="A91" s="31" t="s">
        <v>342</v>
      </c>
      <c r="B91" s="61" t="s">
        <v>144</v>
      </c>
      <c r="C91" s="12"/>
      <c r="D91" s="59"/>
      <c r="E91" s="25"/>
      <c r="F91" s="59"/>
      <c r="G91" s="59"/>
      <c r="H91" s="60"/>
      <c r="I91" s="59"/>
      <c r="J91" s="59"/>
      <c r="K91" s="60"/>
      <c r="L91" s="25"/>
    </row>
    <row r="92" spans="1:12" ht="15">
      <c r="A92" s="31" t="s">
        <v>343</v>
      </c>
      <c r="B92" s="61" t="s">
        <v>145</v>
      </c>
      <c r="C92" s="12"/>
      <c r="D92" s="59"/>
      <c r="E92" s="25"/>
      <c r="F92" s="59"/>
      <c r="G92" s="59"/>
      <c r="H92" s="60"/>
      <c r="I92" s="59"/>
      <c r="J92" s="59"/>
      <c r="K92" s="60"/>
      <c r="L92" s="25"/>
    </row>
    <row r="93" spans="1:12" ht="15">
      <c r="A93" s="31" t="s">
        <v>344</v>
      </c>
      <c r="B93" s="61" t="s">
        <v>146</v>
      </c>
      <c r="C93" s="12"/>
      <c r="D93" s="59"/>
      <c r="E93" s="25"/>
      <c r="F93" s="59"/>
      <c r="G93" s="59"/>
      <c r="H93" s="60"/>
      <c r="I93" s="59"/>
      <c r="J93" s="59"/>
      <c r="K93" s="60"/>
      <c r="L93" s="25"/>
    </row>
    <row r="94" spans="1:12" ht="15">
      <c r="A94" s="31" t="s">
        <v>147</v>
      </c>
      <c r="B94" s="61" t="s">
        <v>148</v>
      </c>
      <c r="C94" s="12"/>
      <c r="D94" s="59"/>
      <c r="E94" s="25"/>
      <c r="F94" s="59"/>
      <c r="G94" s="59"/>
      <c r="H94" s="60"/>
      <c r="I94" s="59"/>
      <c r="J94" s="59"/>
      <c r="K94" s="60"/>
      <c r="L94" s="25"/>
    </row>
    <row r="95" spans="1:12" ht="15">
      <c r="A95" s="31" t="s">
        <v>345</v>
      </c>
      <c r="B95" s="61" t="s">
        <v>149</v>
      </c>
      <c r="C95" s="12"/>
      <c r="D95" s="59"/>
      <c r="E95" s="25"/>
      <c r="F95" s="59"/>
      <c r="G95" s="59"/>
      <c r="H95" s="60"/>
      <c r="I95" s="59"/>
      <c r="J95" s="59"/>
      <c r="K95" s="60"/>
      <c r="L95" s="25"/>
    </row>
    <row r="96" spans="1:12" ht="15">
      <c r="A96" s="32" t="s">
        <v>314</v>
      </c>
      <c r="B96" s="64" t="s">
        <v>150</v>
      </c>
      <c r="C96" s="12"/>
      <c r="D96" s="59"/>
      <c r="E96" s="25"/>
      <c r="F96" s="59"/>
      <c r="G96" s="59"/>
      <c r="H96" s="60"/>
      <c r="I96" s="59"/>
      <c r="J96" s="59"/>
      <c r="K96" s="60"/>
      <c r="L96" s="25"/>
    </row>
    <row r="97" spans="1:12" ht="15.75">
      <c r="A97" s="70" t="s">
        <v>503</v>
      </c>
      <c r="B97" s="64"/>
      <c r="C97" s="12">
        <f>C82+C87</f>
        <v>203774</v>
      </c>
      <c r="D97" s="59">
        <v>1270</v>
      </c>
      <c r="E97" s="25">
        <f>SUM(C97:D97)</f>
        <v>205044</v>
      </c>
      <c r="F97" s="59"/>
      <c r="G97" s="59"/>
      <c r="H97" s="60"/>
      <c r="I97" s="59"/>
      <c r="J97" s="59"/>
      <c r="K97" s="60"/>
      <c r="L97" s="25"/>
    </row>
    <row r="98" spans="1:12" ht="15.75">
      <c r="A98" s="34" t="s">
        <v>353</v>
      </c>
      <c r="B98" s="72" t="s">
        <v>151</v>
      </c>
      <c r="C98" s="12">
        <f>C24+C25+C50+C59+C73+C82+C87</f>
        <v>335476</v>
      </c>
      <c r="D98" s="12">
        <f aca="true" t="shared" si="6" ref="D98:L98">D24+D25+D50+D59+D73+D82+D87</f>
        <v>30035</v>
      </c>
      <c r="E98" s="9">
        <f>E24+E25+E50+E59+E73+E82+E87</f>
        <v>365683</v>
      </c>
      <c r="F98" s="12">
        <f t="shared" si="6"/>
        <v>45267</v>
      </c>
      <c r="G98" s="12">
        <f t="shared" si="6"/>
        <v>0</v>
      </c>
      <c r="H98" s="9">
        <f t="shared" si="6"/>
        <v>45267</v>
      </c>
      <c r="I98" s="9">
        <f t="shared" si="6"/>
        <v>47249</v>
      </c>
      <c r="J98" s="9">
        <f t="shared" si="6"/>
        <v>5719</v>
      </c>
      <c r="K98" s="9">
        <f t="shared" si="6"/>
        <v>52968</v>
      </c>
      <c r="L98" s="9">
        <f t="shared" si="6"/>
        <v>463918</v>
      </c>
    </row>
    <row r="99" spans="1:22" ht="15">
      <c r="A99" s="31" t="s">
        <v>346</v>
      </c>
      <c r="B99" s="26" t="s">
        <v>152</v>
      </c>
      <c r="C99" s="73"/>
      <c r="D99" s="31"/>
      <c r="E99" s="74"/>
      <c r="F99" s="31"/>
      <c r="G99" s="31"/>
      <c r="H99" s="75"/>
      <c r="I99" s="31"/>
      <c r="J99" s="31"/>
      <c r="K99" s="60"/>
      <c r="L99" s="25"/>
      <c r="M99" s="76"/>
      <c r="N99" s="76"/>
      <c r="O99" s="76"/>
      <c r="P99" s="76"/>
      <c r="Q99" s="76"/>
      <c r="R99" s="76"/>
      <c r="S99" s="76"/>
      <c r="T99" s="76"/>
      <c r="U99" s="77"/>
      <c r="V99" s="77"/>
    </row>
    <row r="100" spans="1:22" ht="15">
      <c r="A100" s="31" t="s">
        <v>153</v>
      </c>
      <c r="B100" s="26" t="s">
        <v>154</v>
      </c>
      <c r="C100" s="73"/>
      <c r="D100" s="31"/>
      <c r="E100" s="74"/>
      <c r="F100" s="31"/>
      <c r="G100" s="31"/>
      <c r="H100" s="75"/>
      <c r="I100" s="31"/>
      <c r="J100" s="31"/>
      <c r="K100" s="60"/>
      <c r="L100" s="25"/>
      <c r="M100" s="76"/>
      <c r="N100" s="76"/>
      <c r="O100" s="76"/>
      <c r="P100" s="76"/>
      <c r="Q100" s="76"/>
      <c r="R100" s="76"/>
      <c r="S100" s="76"/>
      <c r="T100" s="76"/>
      <c r="U100" s="77"/>
      <c r="V100" s="77"/>
    </row>
    <row r="101" spans="1:22" ht="15">
      <c r="A101" s="31" t="s">
        <v>347</v>
      </c>
      <c r="B101" s="26" t="s">
        <v>155</v>
      </c>
      <c r="C101" s="73"/>
      <c r="D101" s="31"/>
      <c r="E101" s="74"/>
      <c r="F101" s="31"/>
      <c r="G101" s="31"/>
      <c r="H101" s="75"/>
      <c r="I101" s="31"/>
      <c r="J101" s="31"/>
      <c r="K101" s="60"/>
      <c r="L101" s="25"/>
      <c r="M101" s="76"/>
      <c r="N101" s="76"/>
      <c r="O101" s="76"/>
      <c r="P101" s="76"/>
      <c r="Q101" s="76"/>
      <c r="R101" s="76"/>
      <c r="S101" s="76"/>
      <c r="T101" s="76"/>
      <c r="U101" s="77"/>
      <c r="V101" s="77"/>
    </row>
    <row r="102" spans="1:22" ht="15">
      <c r="A102" s="38" t="s">
        <v>315</v>
      </c>
      <c r="B102" s="27" t="s">
        <v>156</v>
      </c>
      <c r="C102" s="78"/>
      <c r="D102" s="38"/>
      <c r="E102" s="74"/>
      <c r="F102" s="38"/>
      <c r="G102" s="38"/>
      <c r="H102" s="75"/>
      <c r="I102" s="38"/>
      <c r="J102" s="38"/>
      <c r="K102" s="60"/>
      <c r="L102" s="25"/>
      <c r="M102" s="79"/>
      <c r="N102" s="79"/>
      <c r="O102" s="79"/>
      <c r="P102" s="79"/>
      <c r="Q102" s="79"/>
      <c r="R102" s="79"/>
      <c r="S102" s="79"/>
      <c r="T102" s="79"/>
      <c r="U102" s="77"/>
      <c r="V102" s="77"/>
    </row>
    <row r="103" spans="1:22" ht="15">
      <c r="A103" s="37" t="s">
        <v>348</v>
      </c>
      <c r="B103" s="26" t="s">
        <v>157</v>
      </c>
      <c r="C103" s="80"/>
      <c r="D103" s="37"/>
      <c r="E103" s="81"/>
      <c r="F103" s="37"/>
      <c r="G103" s="37"/>
      <c r="H103" s="82"/>
      <c r="I103" s="37"/>
      <c r="J103" s="37"/>
      <c r="K103" s="60"/>
      <c r="L103" s="25"/>
      <c r="M103" s="83"/>
      <c r="N103" s="83"/>
      <c r="O103" s="83"/>
      <c r="P103" s="83"/>
      <c r="Q103" s="83"/>
      <c r="R103" s="83"/>
      <c r="S103" s="83"/>
      <c r="T103" s="83"/>
      <c r="U103" s="77"/>
      <c r="V103" s="77"/>
    </row>
    <row r="104" spans="1:22" ht="15">
      <c r="A104" s="37" t="s">
        <v>318</v>
      </c>
      <c r="B104" s="26" t="s">
        <v>158</v>
      </c>
      <c r="C104" s="80"/>
      <c r="D104" s="37"/>
      <c r="E104" s="81"/>
      <c r="F104" s="37"/>
      <c r="G104" s="37"/>
      <c r="H104" s="82"/>
      <c r="I104" s="37"/>
      <c r="J104" s="37"/>
      <c r="K104" s="60"/>
      <c r="L104" s="25"/>
      <c r="M104" s="83"/>
      <c r="N104" s="83"/>
      <c r="O104" s="83"/>
      <c r="P104" s="83"/>
      <c r="Q104" s="83"/>
      <c r="R104" s="83"/>
      <c r="S104" s="83"/>
      <c r="T104" s="83"/>
      <c r="U104" s="77"/>
      <c r="V104" s="77"/>
    </row>
    <row r="105" spans="1:22" ht="15">
      <c r="A105" s="31" t="s">
        <v>159</v>
      </c>
      <c r="B105" s="26" t="s">
        <v>160</v>
      </c>
      <c r="C105" s="73"/>
      <c r="D105" s="31"/>
      <c r="E105" s="74"/>
      <c r="F105" s="31"/>
      <c r="G105" s="31"/>
      <c r="H105" s="75"/>
      <c r="I105" s="31"/>
      <c r="J105" s="31"/>
      <c r="K105" s="60"/>
      <c r="L105" s="25"/>
      <c r="M105" s="76"/>
      <c r="N105" s="76"/>
      <c r="O105" s="76"/>
      <c r="P105" s="76"/>
      <c r="Q105" s="76"/>
      <c r="R105" s="76"/>
      <c r="S105" s="76"/>
      <c r="T105" s="76"/>
      <c r="U105" s="77"/>
      <c r="V105" s="77"/>
    </row>
    <row r="106" spans="1:22" ht="15">
      <c r="A106" s="31" t="s">
        <v>349</v>
      </c>
      <c r="B106" s="26" t="s">
        <v>161</v>
      </c>
      <c r="C106" s="73"/>
      <c r="D106" s="31"/>
      <c r="E106" s="74"/>
      <c r="F106" s="31"/>
      <c r="G106" s="31"/>
      <c r="H106" s="75"/>
      <c r="I106" s="31"/>
      <c r="J106" s="31"/>
      <c r="K106" s="60"/>
      <c r="L106" s="25"/>
      <c r="M106" s="76"/>
      <c r="N106" s="76"/>
      <c r="O106" s="76"/>
      <c r="P106" s="76"/>
      <c r="Q106" s="76"/>
      <c r="R106" s="76"/>
      <c r="S106" s="76"/>
      <c r="T106" s="76"/>
      <c r="U106" s="77"/>
      <c r="V106" s="77"/>
    </row>
    <row r="107" spans="1:22" ht="15">
      <c r="A107" s="39" t="s">
        <v>316</v>
      </c>
      <c r="B107" s="27" t="s">
        <v>162</v>
      </c>
      <c r="C107" s="122"/>
      <c r="D107" s="123"/>
      <c r="E107" s="124"/>
      <c r="F107" s="39"/>
      <c r="G107" s="39"/>
      <c r="H107" s="82"/>
      <c r="I107" s="39"/>
      <c r="J107" s="39"/>
      <c r="K107" s="60"/>
      <c r="L107" s="25"/>
      <c r="M107" s="85"/>
      <c r="N107" s="85"/>
      <c r="O107" s="85"/>
      <c r="P107" s="85"/>
      <c r="Q107" s="85"/>
      <c r="R107" s="85"/>
      <c r="S107" s="85"/>
      <c r="T107" s="85"/>
      <c r="U107" s="77"/>
      <c r="V107" s="77"/>
    </row>
    <row r="108" spans="1:22" ht="15">
      <c r="A108" s="37" t="s">
        <v>163</v>
      </c>
      <c r="B108" s="26" t="s">
        <v>164</v>
      </c>
      <c r="C108" s="125"/>
      <c r="D108" s="126"/>
      <c r="E108" s="124"/>
      <c r="F108" s="37"/>
      <c r="G108" s="37"/>
      <c r="H108" s="82"/>
      <c r="I108" s="37"/>
      <c r="J108" s="37"/>
      <c r="K108" s="60"/>
      <c r="L108" s="25"/>
      <c r="M108" s="83"/>
      <c r="N108" s="83"/>
      <c r="O108" s="83"/>
      <c r="P108" s="83"/>
      <c r="Q108" s="83"/>
      <c r="R108" s="83"/>
      <c r="S108" s="83"/>
      <c r="T108" s="83"/>
      <c r="U108" s="77"/>
      <c r="V108" s="77"/>
    </row>
    <row r="109" spans="1:22" ht="15">
      <c r="A109" s="37" t="s">
        <v>165</v>
      </c>
      <c r="B109" s="26" t="s">
        <v>166</v>
      </c>
      <c r="C109" s="125">
        <v>1255</v>
      </c>
      <c r="D109" s="126"/>
      <c r="E109" s="124">
        <f>SUM(C109:D109)</f>
        <v>1255</v>
      </c>
      <c r="F109" s="37"/>
      <c r="G109" s="37"/>
      <c r="H109" s="82"/>
      <c r="I109" s="37"/>
      <c r="J109" s="37"/>
      <c r="K109" s="60"/>
      <c r="L109" s="25"/>
      <c r="M109" s="83"/>
      <c r="N109" s="83"/>
      <c r="O109" s="83"/>
      <c r="P109" s="83"/>
      <c r="Q109" s="83"/>
      <c r="R109" s="83"/>
      <c r="S109" s="83"/>
      <c r="T109" s="83"/>
      <c r="U109" s="77"/>
      <c r="V109" s="77"/>
    </row>
    <row r="110" spans="1:22" ht="15">
      <c r="A110" s="39" t="s">
        <v>167</v>
      </c>
      <c r="B110" s="27" t="s">
        <v>168</v>
      </c>
      <c r="C110" s="125"/>
      <c r="D110" s="126"/>
      <c r="E110" s="124"/>
      <c r="F110" s="37"/>
      <c r="G110" s="37"/>
      <c r="H110" s="82"/>
      <c r="I110" s="37"/>
      <c r="J110" s="37"/>
      <c r="K110" s="60"/>
      <c r="L110" s="25"/>
      <c r="M110" s="83"/>
      <c r="N110" s="83"/>
      <c r="O110" s="83"/>
      <c r="P110" s="83"/>
      <c r="Q110" s="83"/>
      <c r="R110" s="83"/>
      <c r="S110" s="83"/>
      <c r="T110" s="83"/>
      <c r="U110" s="77"/>
      <c r="V110" s="77"/>
    </row>
    <row r="111" spans="1:22" ht="15">
      <c r="A111" s="37" t="s">
        <v>169</v>
      </c>
      <c r="B111" s="26" t="s">
        <v>170</v>
      </c>
      <c r="C111" s="125"/>
      <c r="D111" s="126"/>
      <c r="E111" s="124"/>
      <c r="F111" s="37"/>
      <c r="G111" s="37"/>
      <c r="H111" s="82"/>
      <c r="I111" s="37"/>
      <c r="J111" s="37"/>
      <c r="K111" s="60"/>
      <c r="L111" s="25"/>
      <c r="M111" s="83"/>
      <c r="N111" s="83"/>
      <c r="O111" s="83"/>
      <c r="P111" s="83"/>
      <c r="Q111" s="83"/>
      <c r="R111" s="83"/>
      <c r="S111" s="83"/>
      <c r="T111" s="83"/>
      <c r="U111" s="77"/>
      <c r="V111" s="77"/>
    </row>
    <row r="112" spans="1:22" ht="15">
      <c r="A112" s="37" t="s">
        <v>171</v>
      </c>
      <c r="B112" s="26" t="s">
        <v>172</v>
      </c>
      <c r="C112" s="125"/>
      <c r="D112" s="126"/>
      <c r="E112" s="124"/>
      <c r="F112" s="37"/>
      <c r="G112" s="37"/>
      <c r="H112" s="82"/>
      <c r="I112" s="37"/>
      <c r="J112" s="37"/>
      <c r="K112" s="60"/>
      <c r="L112" s="25"/>
      <c r="M112" s="83"/>
      <c r="N112" s="83"/>
      <c r="O112" s="83"/>
      <c r="P112" s="83"/>
      <c r="Q112" s="83"/>
      <c r="R112" s="83"/>
      <c r="S112" s="83"/>
      <c r="T112" s="83"/>
      <c r="U112" s="77"/>
      <c r="V112" s="77"/>
    </row>
    <row r="113" spans="1:22" ht="15">
      <c r="A113" s="37" t="s">
        <v>173</v>
      </c>
      <c r="B113" s="26" t="s">
        <v>174</v>
      </c>
      <c r="C113" s="125">
        <v>86276</v>
      </c>
      <c r="D113" s="126"/>
      <c r="E113" s="124">
        <f>SUM(C113:D113)</f>
        <v>86276</v>
      </c>
      <c r="F113" s="37"/>
      <c r="G113" s="37"/>
      <c r="H113" s="82"/>
      <c r="I113" s="37"/>
      <c r="J113" s="37"/>
      <c r="K113" s="60"/>
      <c r="L113" s="25">
        <f aca="true" t="shared" si="7" ref="L113:L122">E113+H113+K113</f>
        <v>86276</v>
      </c>
      <c r="M113" s="83"/>
      <c r="N113" s="83"/>
      <c r="O113" s="83"/>
      <c r="P113" s="83"/>
      <c r="Q113" s="83"/>
      <c r="R113" s="83"/>
      <c r="S113" s="83"/>
      <c r="T113" s="83"/>
      <c r="U113" s="77"/>
      <c r="V113" s="77"/>
    </row>
    <row r="114" spans="1:22" ht="15">
      <c r="A114" s="86" t="s">
        <v>317</v>
      </c>
      <c r="B114" s="29" t="s">
        <v>175</v>
      </c>
      <c r="C114" s="122">
        <f>SUM(C108:C113)</f>
        <v>87531</v>
      </c>
      <c r="D114" s="122"/>
      <c r="E114" s="124">
        <f>SUM(C114:D114)</f>
        <v>87531</v>
      </c>
      <c r="F114" s="39"/>
      <c r="G114" s="39"/>
      <c r="H114" s="82"/>
      <c r="I114" s="39"/>
      <c r="J114" s="39"/>
      <c r="K114" s="60"/>
      <c r="L114" s="25">
        <f t="shared" si="7"/>
        <v>87531</v>
      </c>
      <c r="M114" s="85"/>
      <c r="N114" s="85"/>
      <c r="O114" s="85"/>
      <c r="P114" s="85"/>
      <c r="Q114" s="85"/>
      <c r="R114" s="85"/>
      <c r="S114" s="85"/>
      <c r="T114" s="85"/>
      <c r="U114" s="77"/>
      <c r="V114" s="77"/>
    </row>
    <row r="115" spans="1:22" ht="15">
      <c r="A115" s="37" t="s">
        <v>176</v>
      </c>
      <c r="B115" s="26" t="s">
        <v>177</v>
      </c>
      <c r="C115" s="80"/>
      <c r="D115" s="37"/>
      <c r="E115" s="81"/>
      <c r="F115" s="37"/>
      <c r="G115" s="37"/>
      <c r="H115" s="82"/>
      <c r="I115" s="37"/>
      <c r="J115" s="37"/>
      <c r="K115" s="60"/>
      <c r="L115" s="25"/>
      <c r="M115" s="83"/>
      <c r="N115" s="83"/>
      <c r="O115" s="83"/>
      <c r="P115" s="83"/>
      <c r="Q115" s="83"/>
      <c r="R115" s="83"/>
      <c r="S115" s="83"/>
      <c r="T115" s="83"/>
      <c r="U115" s="77"/>
      <c r="V115" s="77"/>
    </row>
    <row r="116" spans="1:22" ht="15">
      <c r="A116" s="31" t="s">
        <v>178</v>
      </c>
      <c r="B116" s="26" t="s">
        <v>179</v>
      </c>
      <c r="C116" s="73"/>
      <c r="D116" s="31"/>
      <c r="E116" s="74"/>
      <c r="F116" s="31"/>
      <c r="G116" s="31"/>
      <c r="H116" s="75"/>
      <c r="I116" s="31"/>
      <c r="J116" s="31"/>
      <c r="K116" s="60"/>
      <c r="L116" s="25"/>
      <c r="M116" s="76"/>
      <c r="N116" s="76"/>
      <c r="O116" s="76"/>
      <c r="P116" s="76"/>
      <c r="Q116" s="76"/>
      <c r="R116" s="76"/>
      <c r="S116" s="76"/>
      <c r="T116" s="76"/>
      <c r="U116" s="77"/>
      <c r="V116" s="77"/>
    </row>
    <row r="117" spans="1:22" ht="15">
      <c r="A117" s="37" t="s">
        <v>350</v>
      </c>
      <c r="B117" s="26" t="s">
        <v>180</v>
      </c>
      <c r="C117" s="80"/>
      <c r="D117" s="37"/>
      <c r="E117" s="81"/>
      <c r="F117" s="37"/>
      <c r="G117" s="37"/>
      <c r="H117" s="82"/>
      <c r="I117" s="37"/>
      <c r="J117" s="37"/>
      <c r="K117" s="60"/>
      <c r="L117" s="25"/>
      <c r="M117" s="83"/>
      <c r="N117" s="83"/>
      <c r="O117" s="83"/>
      <c r="P117" s="83"/>
      <c r="Q117" s="83"/>
      <c r="R117" s="83"/>
      <c r="S117" s="83"/>
      <c r="T117" s="83"/>
      <c r="U117" s="77"/>
      <c r="V117" s="77"/>
    </row>
    <row r="118" spans="1:22" ht="15">
      <c r="A118" s="37" t="s">
        <v>319</v>
      </c>
      <c r="B118" s="26" t="s">
        <v>181</v>
      </c>
      <c r="C118" s="80"/>
      <c r="D118" s="37"/>
      <c r="E118" s="81"/>
      <c r="F118" s="37"/>
      <c r="G118" s="37"/>
      <c r="H118" s="82"/>
      <c r="I118" s="37"/>
      <c r="J118" s="37"/>
      <c r="K118" s="60"/>
      <c r="L118" s="25"/>
      <c r="M118" s="83"/>
      <c r="N118" s="83"/>
      <c r="O118" s="83"/>
      <c r="P118" s="83"/>
      <c r="Q118" s="83"/>
      <c r="R118" s="83"/>
      <c r="S118" s="83"/>
      <c r="T118" s="83"/>
      <c r="U118" s="77"/>
      <c r="V118" s="77"/>
    </row>
    <row r="119" spans="1:22" ht="15">
      <c r="A119" s="86" t="s">
        <v>320</v>
      </c>
      <c r="B119" s="29" t="s">
        <v>182</v>
      </c>
      <c r="C119" s="84"/>
      <c r="D119" s="39"/>
      <c r="E119" s="81"/>
      <c r="F119" s="39"/>
      <c r="G119" s="39"/>
      <c r="H119" s="82"/>
      <c r="I119" s="39"/>
      <c r="J119" s="39"/>
      <c r="K119" s="60"/>
      <c r="L119" s="25"/>
      <c r="M119" s="85"/>
      <c r="N119" s="85"/>
      <c r="O119" s="85"/>
      <c r="P119" s="85"/>
      <c r="Q119" s="85"/>
      <c r="R119" s="85"/>
      <c r="S119" s="85"/>
      <c r="T119" s="85"/>
      <c r="U119" s="77"/>
      <c r="V119" s="77"/>
    </row>
    <row r="120" spans="1:22" ht="15">
      <c r="A120" s="31" t="s">
        <v>183</v>
      </c>
      <c r="B120" s="26" t="s">
        <v>184</v>
      </c>
      <c r="C120" s="73"/>
      <c r="D120" s="31"/>
      <c r="E120" s="74"/>
      <c r="F120" s="31"/>
      <c r="G120" s="31"/>
      <c r="H120" s="75"/>
      <c r="I120" s="31"/>
      <c r="J120" s="31"/>
      <c r="K120" s="60"/>
      <c r="L120" s="25">
        <f t="shared" si="7"/>
        <v>0</v>
      </c>
      <c r="M120" s="76"/>
      <c r="N120" s="76"/>
      <c r="O120" s="76"/>
      <c r="P120" s="76"/>
      <c r="Q120" s="76"/>
      <c r="R120" s="76"/>
      <c r="S120" s="76"/>
      <c r="T120" s="76"/>
      <c r="U120" s="77"/>
      <c r="V120" s="77"/>
    </row>
    <row r="121" spans="1:22" ht="15.75">
      <c r="A121" s="40" t="s">
        <v>354</v>
      </c>
      <c r="B121" s="41" t="s">
        <v>185</v>
      </c>
      <c r="C121" s="87">
        <f>SUM(C114)</f>
        <v>87531</v>
      </c>
      <c r="D121" s="87"/>
      <c r="E121" s="87">
        <f>SUM(E114)</f>
        <v>87531</v>
      </c>
      <c r="F121" s="39"/>
      <c r="G121" s="39"/>
      <c r="H121" s="82"/>
      <c r="I121" s="39"/>
      <c r="J121" s="39"/>
      <c r="K121" s="60"/>
      <c r="L121" s="25">
        <f t="shared" si="7"/>
        <v>87531</v>
      </c>
      <c r="M121" s="85"/>
      <c r="N121" s="85"/>
      <c r="O121" s="85"/>
      <c r="P121" s="85"/>
      <c r="Q121" s="85"/>
      <c r="R121" s="85"/>
      <c r="S121" s="85"/>
      <c r="T121" s="85"/>
      <c r="U121" s="77"/>
      <c r="V121" s="77"/>
    </row>
    <row r="122" spans="1:22" ht="15.75">
      <c r="A122" s="42" t="s">
        <v>390</v>
      </c>
      <c r="B122" s="43"/>
      <c r="C122" s="9">
        <f>C98+C121</f>
        <v>423007</v>
      </c>
      <c r="D122" s="9">
        <f>D98+D121</f>
        <v>30035</v>
      </c>
      <c r="E122" s="9">
        <f>E98+E121</f>
        <v>453214</v>
      </c>
      <c r="F122" s="12">
        <f aca="true" t="shared" si="8" ref="F122:K122">SUM(F98)</f>
        <v>45267</v>
      </c>
      <c r="G122" s="12">
        <f t="shared" si="8"/>
        <v>0</v>
      </c>
      <c r="H122" s="9">
        <f t="shared" si="8"/>
        <v>45267</v>
      </c>
      <c r="I122" s="9">
        <f t="shared" si="8"/>
        <v>47249</v>
      </c>
      <c r="J122" s="9">
        <f t="shared" si="8"/>
        <v>5719</v>
      </c>
      <c r="K122" s="9">
        <f t="shared" si="8"/>
        <v>52968</v>
      </c>
      <c r="L122" s="25">
        <f t="shared" si="7"/>
        <v>551449</v>
      </c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2:22" ht="15">
      <c r="B123" s="77"/>
      <c r="C123" s="88"/>
      <c r="D123" s="77"/>
      <c r="E123" s="89"/>
      <c r="F123" s="77"/>
      <c r="G123" s="77"/>
      <c r="H123" s="90"/>
      <c r="I123" s="77"/>
      <c r="J123" s="77"/>
      <c r="K123" s="90"/>
      <c r="L123" s="89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2:22" ht="15">
      <c r="B124" s="77"/>
      <c r="C124" s="88"/>
      <c r="D124" s="77"/>
      <c r="E124" s="89"/>
      <c r="F124" s="77"/>
      <c r="G124" s="77"/>
      <c r="H124" s="90"/>
      <c r="I124" s="77"/>
      <c r="J124" s="77"/>
      <c r="K124" s="90"/>
      <c r="L124" s="89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2:22" ht="15">
      <c r="B125" s="77"/>
      <c r="C125" s="88"/>
      <c r="D125" s="77"/>
      <c r="E125" s="89"/>
      <c r="F125" s="77"/>
      <c r="G125" s="77"/>
      <c r="H125" s="90"/>
      <c r="I125" s="77"/>
      <c r="J125" s="77"/>
      <c r="K125" s="90"/>
      <c r="L125" s="89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2:22" ht="15">
      <c r="B126" s="77"/>
      <c r="C126" s="88"/>
      <c r="D126" s="77"/>
      <c r="E126" s="89"/>
      <c r="F126" s="77"/>
      <c r="G126" s="77"/>
      <c r="H126" s="90"/>
      <c r="I126" s="77"/>
      <c r="J126" s="77"/>
      <c r="K126" s="90"/>
      <c r="L126" s="89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2:22" ht="15">
      <c r="B127" s="77"/>
      <c r="C127" s="88"/>
      <c r="D127" s="77"/>
      <c r="E127" s="89"/>
      <c r="F127" s="77"/>
      <c r="G127" s="77"/>
      <c r="H127" s="90"/>
      <c r="I127" s="77"/>
      <c r="J127" s="77"/>
      <c r="K127" s="90"/>
      <c r="L127" s="89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2:22" ht="15">
      <c r="B128" s="77"/>
      <c r="C128" s="88"/>
      <c r="D128" s="77"/>
      <c r="E128" s="89"/>
      <c r="F128" s="77"/>
      <c r="G128" s="77"/>
      <c r="H128" s="90"/>
      <c r="I128" s="77"/>
      <c r="J128" s="77"/>
      <c r="K128" s="90"/>
      <c r="L128" s="89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2:22" ht="15">
      <c r="B129" s="77"/>
      <c r="C129" s="88"/>
      <c r="D129" s="77"/>
      <c r="E129" s="89"/>
      <c r="F129" s="77"/>
      <c r="G129" s="77"/>
      <c r="H129" s="90"/>
      <c r="I129" s="77"/>
      <c r="J129" s="77"/>
      <c r="K129" s="90"/>
      <c r="L129" s="89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2:22" ht="15">
      <c r="B130" s="77"/>
      <c r="C130" s="88"/>
      <c r="D130" s="77"/>
      <c r="E130" s="89"/>
      <c r="F130" s="77"/>
      <c r="G130" s="77"/>
      <c r="H130" s="90"/>
      <c r="I130" s="77"/>
      <c r="J130" s="77"/>
      <c r="K130" s="90"/>
      <c r="L130" s="89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2:22" ht="15">
      <c r="B131" s="77"/>
      <c r="C131" s="88"/>
      <c r="D131" s="77"/>
      <c r="E131" s="89"/>
      <c r="F131" s="77"/>
      <c r="G131" s="77"/>
      <c r="H131" s="90"/>
      <c r="I131" s="77"/>
      <c r="J131" s="77"/>
      <c r="K131" s="90"/>
      <c r="L131" s="89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2:22" ht="15">
      <c r="B132" s="77"/>
      <c r="C132" s="88"/>
      <c r="D132" s="77"/>
      <c r="E132" s="89"/>
      <c r="F132" s="77"/>
      <c r="G132" s="77"/>
      <c r="H132" s="90"/>
      <c r="I132" s="77"/>
      <c r="J132" s="77"/>
      <c r="K132" s="90"/>
      <c r="L132" s="89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2:22" ht="15">
      <c r="B133" s="77"/>
      <c r="C133" s="88"/>
      <c r="D133" s="77"/>
      <c r="E133" s="89"/>
      <c r="F133" s="77"/>
      <c r="G133" s="77"/>
      <c r="H133" s="90"/>
      <c r="I133" s="77"/>
      <c r="J133" s="77"/>
      <c r="K133" s="90"/>
      <c r="L133" s="89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2:22" ht="15">
      <c r="B134" s="77"/>
      <c r="C134" s="88"/>
      <c r="D134" s="77"/>
      <c r="E134" s="89"/>
      <c r="F134" s="77"/>
      <c r="G134" s="77"/>
      <c r="H134" s="90"/>
      <c r="I134" s="77"/>
      <c r="J134" s="77"/>
      <c r="K134" s="90"/>
      <c r="L134" s="89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2:22" ht="15">
      <c r="B135" s="77"/>
      <c r="C135" s="88"/>
      <c r="D135" s="77"/>
      <c r="E135" s="89"/>
      <c r="F135" s="77"/>
      <c r="G135" s="77"/>
      <c r="H135" s="90"/>
      <c r="I135" s="77"/>
      <c r="J135" s="77"/>
      <c r="K135" s="90"/>
      <c r="L135" s="89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2:22" ht="15">
      <c r="B136" s="77"/>
      <c r="C136" s="88"/>
      <c r="D136" s="77"/>
      <c r="E136" s="89"/>
      <c r="F136" s="77"/>
      <c r="G136" s="77"/>
      <c r="H136" s="90"/>
      <c r="I136" s="77"/>
      <c r="J136" s="77"/>
      <c r="K136" s="90"/>
      <c r="L136" s="89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2:22" ht="15">
      <c r="B137" s="77"/>
      <c r="C137" s="88"/>
      <c r="D137" s="77"/>
      <c r="E137" s="89"/>
      <c r="F137" s="77"/>
      <c r="G137" s="77"/>
      <c r="H137" s="90"/>
      <c r="I137" s="77"/>
      <c r="J137" s="77"/>
      <c r="K137" s="90"/>
      <c r="L137" s="89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2:22" ht="15">
      <c r="B138" s="77"/>
      <c r="C138" s="88"/>
      <c r="D138" s="77"/>
      <c r="E138" s="89"/>
      <c r="F138" s="77"/>
      <c r="G138" s="77"/>
      <c r="H138" s="90"/>
      <c r="I138" s="77"/>
      <c r="J138" s="77"/>
      <c r="K138" s="90"/>
      <c r="L138" s="89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2:22" ht="15">
      <c r="B139" s="77"/>
      <c r="C139" s="88"/>
      <c r="D139" s="77"/>
      <c r="E139" s="89"/>
      <c r="F139" s="77"/>
      <c r="G139" s="77"/>
      <c r="H139" s="90"/>
      <c r="I139" s="77"/>
      <c r="J139" s="77"/>
      <c r="K139" s="90"/>
      <c r="L139" s="89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2:22" ht="15">
      <c r="B140" s="77"/>
      <c r="C140" s="88"/>
      <c r="D140" s="77"/>
      <c r="E140" s="89"/>
      <c r="F140" s="77"/>
      <c r="G140" s="77"/>
      <c r="H140" s="90"/>
      <c r="I140" s="77"/>
      <c r="J140" s="77"/>
      <c r="K140" s="90"/>
      <c r="L140" s="89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2:22" ht="15">
      <c r="B141" s="77"/>
      <c r="C141" s="88"/>
      <c r="D141" s="77"/>
      <c r="E141" s="89"/>
      <c r="F141" s="77"/>
      <c r="G141" s="77"/>
      <c r="H141" s="90"/>
      <c r="I141" s="77"/>
      <c r="J141" s="77"/>
      <c r="K141" s="90"/>
      <c r="L141" s="89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2:22" ht="15">
      <c r="B142" s="77"/>
      <c r="C142" s="88"/>
      <c r="D142" s="77"/>
      <c r="E142" s="89"/>
      <c r="F142" s="77"/>
      <c r="G142" s="77"/>
      <c r="H142" s="90"/>
      <c r="I142" s="77"/>
      <c r="J142" s="77"/>
      <c r="K142" s="90"/>
      <c r="L142" s="89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2:22" ht="15">
      <c r="B143" s="77"/>
      <c r="C143" s="88"/>
      <c r="D143" s="77"/>
      <c r="E143" s="89"/>
      <c r="F143" s="77"/>
      <c r="G143" s="77"/>
      <c r="H143" s="90"/>
      <c r="I143" s="77"/>
      <c r="J143" s="77"/>
      <c r="K143" s="90"/>
      <c r="L143" s="89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2:22" ht="15">
      <c r="B144" s="77"/>
      <c r="C144" s="88"/>
      <c r="D144" s="77"/>
      <c r="E144" s="89"/>
      <c r="F144" s="77"/>
      <c r="G144" s="77"/>
      <c r="H144" s="90"/>
      <c r="I144" s="77"/>
      <c r="J144" s="77"/>
      <c r="K144" s="90"/>
      <c r="L144" s="89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2:22" ht="15">
      <c r="B145" s="77"/>
      <c r="C145" s="88"/>
      <c r="D145" s="77"/>
      <c r="E145" s="89"/>
      <c r="F145" s="77"/>
      <c r="G145" s="77"/>
      <c r="H145" s="90"/>
      <c r="I145" s="77"/>
      <c r="J145" s="77"/>
      <c r="K145" s="90"/>
      <c r="L145" s="89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2:22" ht="15">
      <c r="B146" s="77"/>
      <c r="C146" s="88"/>
      <c r="D146" s="77"/>
      <c r="E146" s="89"/>
      <c r="F146" s="77"/>
      <c r="G146" s="77"/>
      <c r="H146" s="90"/>
      <c r="I146" s="77"/>
      <c r="J146" s="77"/>
      <c r="K146" s="90"/>
      <c r="L146" s="89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2:22" ht="15">
      <c r="B147" s="77"/>
      <c r="C147" s="88"/>
      <c r="D147" s="77"/>
      <c r="E147" s="89"/>
      <c r="F147" s="77"/>
      <c r="G147" s="77"/>
      <c r="H147" s="90"/>
      <c r="I147" s="77"/>
      <c r="J147" s="77"/>
      <c r="K147" s="90"/>
      <c r="L147" s="89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2:22" ht="15">
      <c r="B148" s="77"/>
      <c r="C148" s="88"/>
      <c r="D148" s="77"/>
      <c r="E148" s="89"/>
      <c r="F148" s="77"/>
      <c r="G148" s="77"/>
      <c r="H148" s="90"/>
      <c r="I148" s="77"/>
      <c r="J148" s="77"/>
      <c r="K148" s="90"/>
      <c r="L148" s="89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2:22" ht="15">
      <c r="B149" s="77"/>
      <c r="C149" s="88"/>
      <c r="D149" s="77"/>
      <c r="E149" s="89"/>
      <c r="F149" s="77"/>
      <c r="G149" s="77"/>
      <c r="H149" s="90"/>
      <c r="I149" s="77"/>
      <c r="J149" s="77"/>
      <c r="K149" s="90"/>
      <c r="L149" s="89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2:22" ht="15">
      <c r="B150" s="77"/>
      <c r="C150" s="88"/>
      <c r="D150" s="77"/>
      <c r="E150" s="89"/>
      <c r="F150" s="77"/>
      <c r="G150" s="77"/>
      <c r="H150" s="90"/>
      <c r="I150" s="77"/>
      <c r="J150" s="77"/>
      <c r="K150" s="90"/>
      <c r="L150" s="89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2:22" ht="15">
      <c r="B151" s="77"/>
      <c r="C151" s="88"/>
      <c r="D151" s="77"/>
      <c r="E151" s="89"/>
      <c r="F151" s="77"/>
      <c r="G151" s="77"/>
      <c r="H151" s="90"/>
      <c r="I151" s="77"/>
      <c r="J151" s="77"/>
      <c r="K151" s="90"/>
      <c r="L151" s="89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2:22" ht="15">
      <c r="B152" s="77"/>
      <c r="C152" s="88"/>
      <c r="D152" s="77"/>
      <c r="E152" s="89"/>
      <c r="F152" s="77"/>
      <c r="G152" s="77"/>
      <c r="H152" s="90"/>
      <c r="I152" s="77"/>
      <c r="J152" s="77"/>
      <c r="K152" s="90"/>
      <c r="L152" s="89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2:22" ht="15">
      <c r="B153" s="77"/>
      <c r="C153" s="88"/>
      <c r="D153" s="77"/>
      <c r="E153" s="89"/>
      <c r="F153" s="77"/>
      <c r="G153" s="77"/>
      <c r="H153" s="90"/>
      <c r="I153" s="77"/>
      <c r="J153" s="77"/>
      <c r="K153" s="90"/>
      <c r="L153" s="89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2:22" ht="15">
      <c r="B154" s="77"/>
      <c r="C154" s="88"/>
      <c r="D154" s="77"/>
      <c r="E154" s="89"/>
      <c r="F154" s="77"/>
      <c r="G154" s="77"/>
      <c r="H154" s="90"/>
      <c r="I154" s="77"/>
      <c r="J154" s="77"/>
      <c r="K154" s="90"/>
      <c r="L154" s="89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2:22" ht="15">
      <c r="B155" s="77"/>
      <c r="C155" s="88"/>
      <c r="D155" s="77"/>
      <c r="E155" s="89"/>
      <c r="F155" s="77"/>
      <c r="G155" s="77"/>
      <c r="H155" s="90"/>
      <c r="I155" s="77"/>
      <c r="J155" s="77"/>
      <c r="K155" s="90"/>
      <c r="L155" s="89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2:22" ht="15">
      <c r="B156" s="77"/>
      <c r="C156" s="88"/>
      <c r="D156" s="77"/>
      <c r="E156" s="89"/>
      <c r="F156" s="77"/>
      <c r="G156" s="77"/>
      <c r="H156" s="90"/>
      <c r="I156" s="77"/>
      <c r="J156" s="77"/>
      <c r="K156" s="90"/>
      <c r="L156" s="89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2:22" ht="15">
      <c r="B157" s="77"/>
      <c r="C157" s="88"/>
      <c r="D157" s="77"/>
      <c r="E157" s="89"/>
      <c r="F157" s="77"/>
      <c r="G157" s="77"/>
      <c r="H157" s="90"/>
      <c r="I157" s="77"/>
      <c r="J157" s="77"/>
      <c r="K157" s="90"/>
      <c r="L157" s="89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2:22" ht="15">
      <c r="B158" s="77"/>
      <c r="C158" s="88"/>
      <c r="D158" s="77"/>
      <c r="E158" s="89"/>
      <c r="F158" s="77"/>
      <c r="G158" s="77"/>
      <c r="H158" s="90"/>
      <c r="I158" s="77"/>
      <c r="J158" s="77"/>
      <c r="K158" s="90"/>
      <c r="L158" s="89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2:22" ht="15">
      <c r="B159" s="77"/>
      <c r="C159" s="88"/>
      <c r="D159" s="77"/>
      <c r="E159" s="89"/>
      <c r="F159" s="77"/>
      <c r="G159" s="77"/>
      <c r="H159" s="90"/>
      <c r="I159" s="77"/>
      <c r="J159" s="77"/>
      <c r="K159" s="90"/>
      <c r="L159" s="89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2:22" ht="15">
      <c r="B160" s="77"/>
      <c r="C160" s="88"/>
      <c r="D160" s="77"/>
      <c r="E160" s="89"/>
      <c r="F160" s="77"/>
      <c r="G160" s="77"/>
      <c r="H160" s="90"/>
      <c r="I160" s="77"/>
      <c r="J160" s="77"/>
      <c r="K160" s="90"/>
      <c r="L160" s="89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2:22" ht="15">
      <c r="B161" s="77"/>
      <c r="C161" s="88"/>
      <c r="D161" s="77"/>
      <c r="E161" s="89"/>
      <c r="F161" s="77"/>
      <c r="G161" s="77"/>
      <c r="H161" s="90"/>
      <c r="I161" s="77"/>
      <c r="J161" s="77"/>
      <c r="K161" s="90"/>
      <c r="L161" s="89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2:22" ht="15">
      <c r="B162" s="77"/>
      <c r="C162" s="88"/>
      <c r="D162" s="77"/>
      <c r="E162" s="89"/>
      <c r="F162" s="77"/>
      <c r="G162" s="77"/>
      <c r="H162" s="90"/>
      <c r="I162" s="77"/>
      <c r="J162" s="77"/>
      <c r="K162" s="90"/>
      <c r="L162" s="89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2:22" ht="15">
      <c r="B163" s="77"/>
      <c r="C163" s="88"/>
      <c r="D163" s="77"/>
      <c r="E163" s="89"/>
      <c r="F163" s="77"/>
      <c r="G163" s="77"/>
      <c r="H163" s="90"/>
      <c r="I163" s="77"/>
      <c r="J163" s="77"/>
      <c r="K163" s="90"/>
      <c r="L163" s="89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2:22" ht="15">
      <c r="B164" s="77"/>
      <c r="C164" s="88"/>
      <c r="D164" s="77"/>
      <c r="E164" s="89"/>
      <c r="F164" s="77"/>
      <c r="G164" s="77"/>
      <c r="H164" s="90"/>
      <c r="I164" s="77"/>
      <c r="J164" s="77"/>
      <c r="K164" s="90"/>
      <c r="L164" s="89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2:22" ht="15">
      <c r="B165" s="77"/>
      <c r="C165" s="88"/>
      <c r="D165" s="77"/>
      <c r="E165" s="89"/>
      <c r="F165" s="77"/>
      <c r="G165" s="77"/>
      <c r="H165" s="90"/>
      <c r="I165" s="77"/>
      <c r="J165" s="77"/>
      <c r="K165" s="90"/>
      <c r="L165" s="89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2:22" ht="15">
      <c r="B166" s="77"/>
      <c r="C166" s="88"/>
      <c r="D166" s="77"/>
      <c r="E166" s="89"/>
      <c r="F166" s="77"/>
      <c r="G166" s="77"/>
      <c r="H166" s="90"/>
      <c r="I166" s="77"/>
      <c r="J166" s="77"/>
      <c r="K166" s="90"/>
      <c r="L166" s="89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2:22" ht="15">
      <c r="B167" s="77"/>
      <c r="C167" s="88"/>
      <c r="D167" s="77"/>
      <c r="E167" s="89"/>
      <c r="F167" s="77"/>
      <c r="G167" s="77"/>
      <c r="H167" s="90"/>
      <c r="I167" s="77"/>
      <c r="J167" s="77"/>
      <c r="K167" s="90"/>
      <c r="L167" s="89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2:22" ht="15">
      <c r="B168" s="77"/>
      <c r="C168" s="88"/>
      <c r="D168" s="77"/>
      <c r="E168" s="89"/>
      <c r="F168" s="77"/>
      <c r="G168" s="77"/>
      <c r="H168" s="90"/>
      <c r="I168" s="77"/>
      <c r="J168" s="77"/>
      <c r="K168" s="90"/>
      <c r="L168" s="89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2:22" ht="15">
      <c r="B169" s="77"/>
      <c r="C169" s="88"/>
      <c r="D169" s="77"/>
      <c r="E169" s="89"/>
      <c r="F169" s="77"/>
      <c r="G169" s="77"/>
      <c r="H169" s="90"/>
      <c r="I169" s="77"/>
      <c r="J169" s="77"/>
      <c r="K169" s="90"/>
      <c r="L169" s="89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2:22" ht="15">
      <c r="B170" s="77"/>
      <c r="C170" s="88"/>
      <c r="D170" s="77"/>
      <c r="E170" s="89"/>
      <c r="F170" s="77"/>
      <c r="G170" s="77"/>
      <c r="H170" s="90"/>
      <c r="I170" s="77"/>
      <c r="J170" s="77"/>
      <c r="K170" s="90"/>
      <c r="L170" s="89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2:22" ht="15">
      <c r="B171" s="77"/>
      <c r="C171" s="88"/>
      <c r="D171" s="77"/>
      <c r="E171" s="89"/>
      <c r="F171" s="77"/>
      <c r="G171" s="77"/>
      <c r="H171" s="90"/>
      <c r="I171" s="77"/>
      <c r="J171" s="77"/>
      <c r="K171" s="90"/>
      <c r="L171" s="89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</sheetData>
  <sheetProtection/>
  <mergeCells count="2">
    <mergeCell ref="A1:M1"/>
    <mergeCell ref="A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2" r:id="rId1"/>
  <rowBreaks count="1" manualBreakCount="1">
    <brk id="74" max="12" man="1"/>
  </rowBreaks>
  <colBreaks count="1" manualBreakCount="1">
    <brk id="12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2016-03-07T08:52:54Z</cp:lastPrinted>
  <dcterms:created xsi:type="dcterms:W3CDTF">2014-01-03T21:48:14Z</dcterms:created>
  <dcterms:modified xsi:type="dcterms:W3CDTF">2016-03-07T14:05:11Z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