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640" tabRatio="727" activeTab="1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Munka1" sheetId="94" r:id="rId28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1">'1.1.sz.mell.'!$A$1:$C$129</definedName>
    <definedName name="_xlnm.Print_Area" localSheetId="2">'1.2.sz.mell.'!$A$1:$C$132</definedName>
    <definedName name="_xlnm.Print_Area" localSheetId="3">'1.3.sz.mell.'!$A$1:$C$132</definedName>
    <definedName name="_xlnm.Print_Area" localSheetId="4">'1.4.sz.mell.'!$A$1:$C$129</definedName>
  </definedNames>
  <calcPr calcId="125725" fullCalcOnLoad="1"/>
</workbook>
</file>

<file path=xl/calcChain.xml><?xml version="1.0" encoding="utf-8"?>
<calcChain xmlns="http://schemas.openxmlformats.org/spreadsheetml/2006/main">
  <c r="C3" i="118"/>
  <c r="C3" i="117"/>
  <c r="C3" i="116"/>
  <c r="C3" i="1"/>
  <c r="F1" i="61"/>
  <c r="F1" i="73"/>
  <c r="C110" i="1"/>
  <c r="C123" s="1"/>
  <c r="C82" i="3"/>
  <c r="C66"/>
  <c r="C79" i="119"/>
  <c r="C27" i="116"/>
  <c r="C30" i="119"/>
  <c r="C115" i="1"/>
  <c r="C82"/>
  <c r="C103"/>
  <c r="C109"/>
  <c r="C124" s="1"/>
  <c r="B15" i="76" s="1"/>
  <c r="E15" s="1"/>
  <c r="C18" i="61"/>
  <c r="C24"/>
  <c r="C30"/>
  <c r="E17"/>
  <c r="E30"/>
  <c r="E31" s="1"/>
  <c r="D15" i="76" s="1"/>
  <c r="C103" i="3"/>
  <c r="C109" s="1"/>
  <c r="C125" s="1"/>
  <c r="C115"/>
  <c r="C110"/>
  <c r="C124"/>
  <c r="C8"/>
  <c r="C65" s="1"/>
  <c r="C79" s="1"/>
  <c r="C15"/>
  <c r="C22"/>
  <c r="C30"/>
  <c r="C29"/>
  <c r="C37"/>
  <c r="C49"/>
  <c r="C55"/>
  <c r="C60"/>
  <c r="C71"/>
  <c r="C78" s="1"/>
  <c r="C18" i="73"/>
  <c r="C115" i="121"/>
  <c r="C110"/>
  <c r="C124"/>
  <c r="C82"/>
  <c r="C103"/>
  <c r="C109" s="1"/>
  <c r="C125" s="1"/>
  <c r="C119" i="120"/>
  <c r="C114"/>
  <c r="C128" s="1"/>
  <c r="C86"/>
  <c r="C107"/>
  <c r="C113"/>
  <c r="C129" s="1"/>
  <c r="C112" i="119"/>
  <c r="C107"/>
  <c r="C121"/>
  <c r="C100"/>
  <c r="C106"/>
  <c r="C122" s="1"/>
  <c r="C51" i="127"/>
  <c r="C45"/>
  <c r="C57"/>
  <c r="C51" i="126"/>
  <c r="C45"/>
  <c r="C57" s="1"/>
  <c r="C51" i="125"/>
  <c r="C45"/>
  <c r="C57"/>
  <c r="C51" i="105"/>
  <c r="C45"/>
  <c r="C52" i="124"/>
  <c r="C46"/>
  <c r="C58"/>
  <c r="C52" i="123"/>
  <c r="C46"/>
  <c r="C58"/>
  <c r="C52" i="122"/>
  <c r="C46"/>
  <c r="C58"/>
  <c r="C1" i="127"/>
  <c r="C1" i="126"/>
  <c r="C1" i="125"/>
  <c r="C37" i="127"/>
  <c r="C30"/>
  <c r="C26"/>
  <c r="C20"/>
  <c r="C8"/>
  <c r="C36"/>
  <c r="C41" s="1"/>
  <c r="C37" i="126"/>
  <c r="C30"/>
  <c r="C26"/>
  <c r="C20"/>
  <c r="C8"/>
  <c r="C36" s="1"/>
  <c r="C41" s="1"/>
  <c r="C37" i="125"/>
  <c r="C30"/>
  <c r="C26"/>
  <c r="C20"/>
  <c r="C8"/>
  <c r="C36"/>
  <c r="C41" s="1"/>
  <c r="C1" i="124"/>
  <c r="C1" i="123"/>
  <c r="C1" i="122"/>
  <c r="C38" i="124"/>
  <c r="C31"/>
  <c r="C26"/>
  <c r="C20"/>
  <c r="C8"/>
  <c r="C37"/>
  <c r="C42" s="1"/>
  <c r="C38" i="123"/>
  <c r="C31"/>
  <c r="C26"/>
  <c r="C20"/>
  <c r="C8"/>
  <c r="C37" s="1"/>
  <c r="C42" s="1"/>
  <c r="C38" i="122"/>
  <c r="C31"/>
  <c r="C26"/>
  <c r="C20"/>
  <c r="C8"/>
  <c r="C37"/>
  <c r="C42" s="1"/>
  <c r="C1" i="120"/>
  <c r="C1" i="121"/>
  <c r="C71"/>
  <c r="C66"/>
  <c r="C78"/>
  <c r="C60"/>
  <c r="C55"/>
  <c r="C49"/>
  <c r="C37"/>
  <c r="C30"/>
  <c r="C29"/>
  <c r="C22"/>
  <c r="C15"/>
  <c r="C8"/>
  <c r="C65"/>
  <c r="C79" s="1"/>
  <c r="C75" i="120"/>
  <c r="C70"/>
  <c r="C66"/>
  <c r="C82" s="1"/>
  <c r="C60"/>
  <c r="C55"/>
  <c r="C49"/>
  <c r="C37"/>
  <c r="C30"/>
  <c r="C29" s="1"/>
  <c r="C22"/>
  <c r="C15"/>
  <c r="C8"/>
  <c r="C65" s="1"/>
  <c r="C83" s="1"/>
  <c r="C1" i="119"/>
  <c r="C68"/>
  <c r="C75"/>
  <c r="C60"/>
  <c r="C55"/>
  <c r="C49"/>
  <c r="C37"/>
  <c r="C29"/>
  <c r="C22"/>
  <c r="C15"/>
  <c r="C8"/>
  <c r="C65" s="1"/>
  <c r="C76" s="1"/>
  <c r="C4" i="73"/>
  <c r="C115" i="118"/>
  <c r="C110"/>
  <c r="C123" s="1"/>
  <c r="C103"/>
  <c r="C82"/>
  <c r="C109" s="1"/>
  <c r="C124" s="1"/>
  <c r="C68"/>
  <c r="C63"/>
  <c r="C75" s="1"/>
  <c r="C129" s="1"/>
  <c r="C57"/>
  <c r="C52"/>
  <c r="C46"/>
  <c r="C34"/>
  <c r="C27"/>
  <c r="C26" s="1"/>
  <c r="C62" s="1"/>
  <c r="C19"/>
  <c r="C12"/>
  <c r="C5"/>
  <c r="C80"/>
  <c r="C118" i="117"/>
  <c r="C113"/>
  <c r="C126"/>
  <c r="C106"/>
  <c r="C85"/>
  <c r="C112" s="1"/>
  <c r="C71"/>
  <c r="C68"/>
  <c r="C63"/>
  <c r="C78"/>
  <c r="C57"/>
  <c r="C52"/>
  <c r="C46"/>
  <c r="C34"/>
  <c r="C27"/>
  <c r="C26"/>
  <c r="C19"/>
  <c r="C12"/>
  <c r="C5"/>
  <c r="C62"/>
  <c r="C83"/>
  <c r="C83" i="116"/>
  <c r="C118"/>
  <c r="C113"/>
  <c r="C126" s="1"/>
  <c r="C106"/>
  <c r="C85"/>
  <c r="C112"/>
  <c r="C71"/>
  <c r="C68"/>
  <c r="C63"/>
  <c r="C78" s="1"/>
  <c r="C132" s="1"/>
  <c r="C57"/>
  <c r="C52"/>
  <c r="C46"/>
  <c r="C34"/>
  <c r="C26"/>
  <c r="C19"/>
  <c r="C12"/>
  <c r="C5"/>
  <c r="C62" s="1"/>
  <c r="C26" i="79"/>
  <c r="F3" i="64"/>
  <c r="E29" i="73"/>
  <c r="C27" i="1"/>
  <c r="A20" i="89"/>
  <c r="C1" i="105"/>
  <c r="C1" i="79"/>
  <c r="C1" i="3"/>
  <c r="A26" i="71"/>
  <c r="D4"/>
  <c r="D14" s="1"/>
  <c r="C4"/>
  <c r="C14" s="1"/>
  <c r="B4"/>
  <c r="B14" s="1"/>
  <c r="F3" i="63"/>
  <c r="D3"/>
  <c r="D3" i="64" s="1"/>
  <c r="C4" i="62"/>
  <c r="D4" s="1"/>
  <c r="E4" s="1"/>
  <c r="A12" i="75"/>
  <c r="A11" i="76" s="1"/>
  <c r="E3" i="63"/>
  <c r="E3" i="64" s="1"/>
  <c r="A4" i="76"/>
  <c r="C37" i="105"/>
  <c r="C30"/>
  <c r="C26"/>
  <c r="C20"/>
  <c r="C8"/>
  <c r="C36"/>
  <c r="C41" s="1"/>
  <c r="C52" i="79"/>
  <c r="C38"/>
  <c r="C31"/>
  <c r="C20"/>
  <c r="E18" i="73"/>
  <c r="D13" i="76" s="1"/>
  <c r="B13"/>
  <c r="E13" s="1"/>
  <c r="C17" i="61"/>
  <c r="C33" s="1"/>
  <c r="C5" i="1"/>
  <c r="C12"/>
  <c r="C19"/>
  <c r="C26"/>
  <c r="C34"/>
  <c r="C52"/>
  <c r="C46"/>
  <c r="C57"/>
  <c r="C62"/>
  <c r="B6" i="76" s="1"/>
  <c r="C68" i="1"/>
  <c r="C63"/>
  <c r="C19" i="73"/>
  <c r="C29"/>
  <c r="C24"/>
  <c r="C46" i="79"/>
  <c r="C58" s="1"/>
  <c r="C8"/>
  <c r="C37" s="1"/>
  <c r="C42" s="1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E5" i="71"/>
  <c r="E7"/>
  <c r="E12" s="1"/>
  <c r="E8"/>
  <c r="E9"/>
  <c r="E10"/>
  <c r="E11"/>
  <c r="D12"/>
  <c r="C12"/>
  <c r="B12"/>
  <c r="E6"/>
  <c r="E15"/>
  <c r="E22" s="1"/>
  <c r="E16"/>
  <c r="E17"/>
  <c r="E18"/>
  <c r="E19"/>
  <c r="E20"/>
  <c r="E21"/>
  <c r="B22"/>
  <c r="C22"/>
  <c r="D22"/>
  <c r="D31"/>
  <c r="F5" i="64"/>
  <c r="F6"/>
  <c r="F7"/>
  <c r="F8"/>
  <c r="F9"/>
  <c r="F10"/>
  <c r="F11"/>
  <c r="F12"/>
  <c r="F13"/>
  <c r="F14"/>
  <c r="F15"/>
  <c r="F16"/>
  <c r="F17"/>
  <c r="B17"/>
  <c r="D17"/>
  <c r="E17"/>
  <c r="F5" i="63"/>
  <c r="F6"/>
  <c r="F7"/>
  <c r="F8"/>
  <c r="F9"/>
  <c r="F10"/>
  <c r="F11"/>
  <c r="F12"/>
  <c r="F13"/>
  <c r="F14"/>
  <c r="F15"/>
  <c r="F16"/>
  <c r="F17"/>
  <c r="B17"/>
  <c r="D17"/>
  <c r="E17"/>
  <c r="G16" i="89"/>
  <c r="C32" i="61"/>
  <c r="C31"/>
  <c r="E31" i="73"/>
  <c r="C80" i="1"/>
  <c r="C3" i="77"/>
  <c r="E30" i="73"/>
  <c r="C31"/>
  <c r="C132" i="117"/>
  <c r="C79"/>
  <c r="E4" i="61"/>
  <c r="C4"/>
  <c r="E4" i="73"/>
  <c r="C57" i="105"/>
  <c r="F11" i="62"/>
  <c r="D14" i="76"/>
  <c r="E32" i="61"/>
  <c r="C75" i="1"/>
  <c r="B7" i="76" s="1"/>
  <c r="C76" i="1"/>
  <c r="B8" i="76" s="1"/>
  <c r="C128" i="1"/>
  <c r="C32" i="73"/>
  <c r="C30"/>
  <c r="D8" i="76"/>
  <c r="E32" i="73"/>
  <c r="D7" i="76"/>
  <c r="E8" l="1"/>
  <c r="E7"/>
  <c r="C76" i="118"/>
  <c r="C128"/>
  <c r="B14" i="76"/>
  <c r="E14" s="1"/>
  <c r="C129" i="1"/>
  <c r="C127" i="116"/>
  <c r="C79"/>
  <c r="C131"/>
  <c r="C127" i="117"/>
  <c r="C131"/>
  <c r="E33" i="61"/>
  <c r="D6" i="76"/>
  <c r="E6" s="1"/>
</calcChain>
</file>

<file path=xl/sharedStrings.xml><?xml version="1.0" encoding="utf-8"?>
<sst xmlns="http://schemas.openxmlformats.org/spreadsheetml/2006/main" count="3255" uniqueCount="494">
  <si>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</si>
  <si>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</si>
  <si>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</si>
  <si>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</si>
  <si>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</si>
  <si>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</si>
  <si>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</si>
  <si>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</si>
  <si>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</si>
  <si>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</si>
  <si>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</si>
  <si>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</si>
  <si>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</si>
  <si>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</si>
  <si>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</si>
  <si>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</si>
  <si>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</si>
  <si>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</si>
  <si>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</si>
  <si>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</si>
  <si>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</si>
  <si>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</si>
  <si>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</si>
  <si>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</si>
  <si>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</si>
  <si>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</si>
  <si>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</si>
  <si>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</si>
  <si>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</si>
  <si>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</si>
  <si>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</si>
  <si>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</si>
  <si>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</si>
  <si>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</si>
  <si>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</si>
  <si>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</si>
  <si>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</si>
  <si>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</si>
  <si>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</si>
  <si>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</si>
  <si>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</si>
  <si>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</si>
  <si>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</si>
  <si>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</si>
  <si>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</si>
  <si>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</si>
  <si>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</si>
  <si>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</si>
  <si>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</si>
  <si>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</si>
  <si>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</si>
  <si>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</si>
  <si>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</si>
  <si>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</si>
  <si>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</si>
  <si>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</si>
  <si>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</si>
  <si>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</si>
  <si>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</si>
  <si>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</si>
  <si>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</si>
  <si>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</si>
  <si>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</si>
  <si>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</si>
  <si>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</si>
  <si>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</si>
  <si>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</si>
  <si>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</si>
  <si>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</si>
  <si>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</si>
  <si>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</si>
  <si>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</si>
  <si>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</si>
  <si>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</si>
  <si>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</si>
  <si>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</si>
  <si>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</si>
  <si>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</si>
  <si>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</si>
  <si>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</si>
  <si>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</si>
  <si>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</si>
  <si>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</si>
  <si>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</si>
  <si>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</si>
  <si>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</si>
  <si>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</si>
  <si>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</si>
  <si>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</si>
  <si>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</si>
  <si>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</si>
  <si>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</si>
  <si>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</si>
  <si>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</si>
  <si>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</si>
  <si>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</si>
  <si>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</si>
  <si>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</si>
  <si>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</si>
  <si>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</si>
  <si>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</si>
  <si>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</si>
  <si>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</si>
  <si>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</si>
  <si>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</si>
  <si>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</si>
  <si>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</si>
  <si>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</si>
  <si>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</si>
  <si>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</si>
  <si>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</si>
  <si>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</si>
  <si>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</si>
  <si>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</si>
  <si>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</si>
  <si>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</si>
  <si>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</si>
  <si>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</si>
  <si>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</si>
  <si>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</si>
  <si>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</si>
  <si>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</si>
  <si>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</si>
  <si>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</si>
  <si>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</si>
  <si>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</si>
  <si>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</si>
  <si>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</si>
  <si>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</si>
  <si>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</si>
  <si>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</si>
  <si>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</si>
  <si>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</si>
  <si>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</si>
  <si>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</si>
  <si>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</si>
  <si>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</si>
  <si>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</si>
  <si>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</si>
  <si>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Értékpapír vásárlása, visszavásárlása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</si>
  <si>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</si>
  <si>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</si>
  <si>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</si>
  <si>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</si>
  <si>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</si>
  <si>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</si>
  <si>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</si>
  <si>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</si>
  <si>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</si>
  <si>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</si>
  <si>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</si>
  <si>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</si>
  <si>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</si>
  <si>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</si>
  <si>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</si>
  <si>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</si>
  <si>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</si>
  <si>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</si>
  <si>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</si>
  <si>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</si>
  <si>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</si>
  <si>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</si>
  <si>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</si>
  <si>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</si>
  <si>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</si>
  <si>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</si>
  <si>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</si>
  <si>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</si>
  <si>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</si>
  <si>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</si>
  <si>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</si>
  <si>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</si>
  <si>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</si>
  <si>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</si>
  <si>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</si>
  <si>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</si>
  <si>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</si>
  <si>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</si>
  <si>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</si>
  <si>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</si>
  <si>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</si>
  <si>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</si>
  <si>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</si>
  <si>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</si>
  <si>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</si>
  <si>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</si>
  <si>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</si>
  <si>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</si>
  <si>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</si>
  <si>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</si>
  <si>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</si>
  <si>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</si>
  <si>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</si>
  <si>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</si>
  <si>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</si>
  <si>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</si>
  <si>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</si>
  <si>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</si>
  <si>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</si>
  <si>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</si>
  <si>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</si>
  <si>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</si>
  <si>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</si>
  <si>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</si>
  <si>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</si>
  <si>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</si>
  <si>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</si>
  <si>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</si>
  <si>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</si>
  <si>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</si>
  <si>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</si>
  <si>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</si>
  <si>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</si>
  <si>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</si>
  <si>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</si>
  <si>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</si>
  <si>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</si>
  <si>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</si>
  <si>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</si>
  <si>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</si>
  <si>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</si>
  <si>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</si>
  <si>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</si>
  <si>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</si>
  <si>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</si>
  <si>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</si>
  <si>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</si>
  <si>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</si>
  <si>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</si>
  <si>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</si>
  <si>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</si>
  <si>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</si>
  <si>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</si>
  <si>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</si>
  <si>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</si>
  <si>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</si>
  <si>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</si>
  <si>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</si>
  <si>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</si>
  <si>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</si>
  <si>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</si>
  <si>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</si>
  <si>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</si>
  <si>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</si>
  <si>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</si>
  <si>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</si>
  <si>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</si>
  <si>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</si>
  <si>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</si>
  <si>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</si>
  <si>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</si>
  <si>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</si>
  <si>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</si>
  <si>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</si>
  <si>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</si>
  <si>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</si>
  <si>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</si>
  <si>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</si>
  <si>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</si>
  <si>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</si>
  <si>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</si>
  <si>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</si>
  <si>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</si>
  <si>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</si>
  <si>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</si>
  <si>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</si>
  <si>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</si>
  <si>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</si>
  <si>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</si>
  <si>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</si>
  <si>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</si>
  <si>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</si>
  <si>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</si>
  <si>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</si>
  <si>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</si>
  <si>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</si>
  <si>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</si>
  <si>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</si>
  <si>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</si>
  <si>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</si>
  <si>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</si>
  <si>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</si>
  <si>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</si>
  <si>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</si>
  <si>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</si>
  <si>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</si>
  <si>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</si>
  <si>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</si>
  <si>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</si>
  <si>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</si>
  <si>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</si>
  <si>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</si>
  <si>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</si>
  <si>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</si>
  <si>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</si>
  <si>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</si>
  <si>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</si>
  <si>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</si>
  <si>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</si>
  <si>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</si>
  <si>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</si>
  <si>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</si>
  <si>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</si>
  <si>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</si>
  <si>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</si>
  <si>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</si>
  <si>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</si>
  <si>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</si>
  <si>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</si>
  <si>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</si>
  <si>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</si>
  <si>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</si>
  <si>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</si>
  <si>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</si>
  <si>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</si>
  <si>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</si>
  <si>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</si>
  <si>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</si>
  <si>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</si>
  <si>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</si>
  <si>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</si>
  <si>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</si>
  <si>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</si>
  <si>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</si>
  <si>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</si>
  <si>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</si>
  <si>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</si>
  <si>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</si>
  <si>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</si>
  <si>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</si>
  <si>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</si>
  <si>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</si>
  <si>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</si>
  <si>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</si>
  <si>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</si>
  <si>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</si>
  <si>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</si>
  <si>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</si>
  <si>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</si>
  <si>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</si>
  <si>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</si>
  <si>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</si>
  <si>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</si>
  <si>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</si>
  <si>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</si>
  <si>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</si>
  <si>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</si>
  <si>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</si>
  <si>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</si>
  <si>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</si>
  <si>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</si>
  <si>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</si>
  <si>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</si>
  <si>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</si>
  <si>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</si>
  <si>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</si>
  <si>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</si>
  <si>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</si>
  <si>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</si>
  <si>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</si>
  <si>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</si>
  <si>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</si>
  <si>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</si>
  <si>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</si>
  <si>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</si>
  <si>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</si>
  <si>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</si>
  <si>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</si>
  <si>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</si>
  <si>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Kötelező feladatok bevételei, kiadása</t>
  </si>
  <si>
    <t>Önként vállalt feladatok bevételei, kiadása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</si>
  <si>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</si>
  <si>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</si>
  <si>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</si>
  <si>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</si>
  <si>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</si>
  <si>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</si>
  <si>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</si>
  <si>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</si>
  <si>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</si>
  <si>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</si>
  <si>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</si>
  <si>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</si>
  <si>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</si>
  <si>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</si>
  <si>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</si>
  <si>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</si>
  <si>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</si>
  <si>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</si>
  <si>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</si>
  <si>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</si>
  <si>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</si>
  <si>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</si>
  <si>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</si>
  <si>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</si>
  <si>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</si>
  <si>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</si>
  <si>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 xml:space="preserve">   Rövid lejáratú  hitelek, kölcsönök felvétele</t>
  </si>
  <si>
    <t>Belföldi finanszírozás kiadásai (6.1. + … + 6.4.)</t>
  </si>
  <si>
    <t>Pénzeszközök lekötött betétként elhelyezése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</si>
  <si>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</si>
  <si>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</si>
  <si>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</si>
  <si>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</si>
  <si>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</si>
  <si>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</si>
  <si>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</si>
  <si>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</si>
  <si>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</si>
  <si>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</si>
  <si>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</si>
  <si>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</si>
  <si>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</si>
  <si>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</si>
  <si>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</si>
  <si>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</si>
  <si>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</si>
  <si>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</si>
  <si>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</si>
  <si>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</si>
  <si>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</si>
  <si>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</si>
  <si>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</si>
  <si>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</si>
  <si>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</si>
  <si>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</si>
  <si>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</si>
  <si>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</si>
  <si>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</si>
  <si>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</si>
  <si>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</si>
  <si>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</si>
  <si>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</si>
  <si>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</si>
  <si>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</si>
  <si>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</si>
  <si>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</si>
  <si>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</si>
  <si>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</si>
  <si>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</si>
  <si>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</si>
  <si>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</si>
  <si>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</si>
  <si>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</si>
  <si>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Rövid lejáratú hitelek, kölcsönök törlesztése</t>
  </si>
  <si>
    <t>Hosszú lejáratú hitelek, kölcsönök törlesztése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</si>
  <si>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</si>
  <si>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</si>
  <si>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</si>
  <si>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</si>
  <si>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</si>
  <si>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</si>
  <si>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</si>
  <si>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</si>
  <si>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</si>
  <si>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</si>
  <si>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</si>
  <si>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</si>
  <si>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</si>
  <si>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</si>
  <si>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</si>
  <si>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</si>
  <si>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</si>
  <si>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</si>
  <si>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</si>
  <si>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</si>
  <si>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 xml:space="preserve">Belföldi értékpapírok bevételei </t>
  </si>
  <si>
    <t>BEVÉTELEK ÖSSZESEN: (9+13)</t>
  </si>
  <si>
    <t xml:space="preserve">Belföldi értékpapírok kiadásai </t>
  </si>
  <si>
    <t>Buji Aranyalma Egységes Óvoda és Bölcsőde</t>
  </si>
  <si>
    <t xml:space="preserve">   </t>
  </si>
  <si>
    <t>Külföldi finanszírozás kiadásai</t>
  </si>
  <si>
    <t xml:space="preserve">Belföldi finanszírozás bevételei </t>
  </si>
  <si>
    <t xml:space="preserve">Külföldi finanszírozás bevételei </t>
  </si>
  <si>
    <t>Buj Község Önkormányzat adósságot keletkeztető ügyletekből és kezességvállalásokból fennálló kötelezettségei</t>
  </si>
  <si>
    <t>Buj Község Önkormányzat saját bevételeinek részletezése az adósságot keletkeztető ügyletből származó tárgyévi fizetési kötelezettség megállapításához</t>
  </si>
  <si>
    <t>Buj Község Önkormányzatának 2015.évi adósságot keletkeztető fejlesztési céljai</t>
  </si>
  <si>
    <t>Ingatlan vásárlás</t>
  </si>
  <si>
    <t>2015-2015</t>
  </si>
  <si>
    <t>Kisértékű eszközbeszerzés</t>
  </si>
  <si>
    <t>Kisértékű eszközbeszerzés- hivatal</t>
  </si>
  <si>
    <t>Orvosi eszközök beszerzése</t>
  </si>
  <si>
    <t>Általános iskola energetikai fejlesztése</t>
  </si>
  <si>
    <t>KEOP-2014-4.10.0/F Épületenergetikai fejlesztés Buj Községben</t>
  </si>
  <si>
    <t>Térfigyelő rendszer telepítése</t>
  </si>
  <si>
    <t xml:space="preserve">Hitel-, kölcsönfelvétel államháztartáson kívülről  </t>
  </si>
  <si>
    <t>Belföldi finanszírozás kiadásai (6.1+…+6.4.)</t>
  </si>
  <si>
    <t xml:space="preserve">Külföldi finanszírozás kiadásai </t>
  </si>
  <si>
    <t>Belföldi finanszírozás kiadásai</t>
  </si>
  <si>
    <t>Hosszú lej.hitel -Suzuki szgk vásárlása</t>
  </si>
  <si>
    <t>Hosszú lej.hitel -Óvoda beruházás</t>
  </si>
  <si>
    <t>Suzuki Splash személygépjármű vásárlása</t>
  </si>
  <si>
    <t>Hosszú lej.hitel- pótkocsi vásárlás</t>
  </si>
  <si>
    <t>Pótkocsi vásárlás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</si>
</sst>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4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i/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47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21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2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4" applyFont="1" applyFill="1" applyBorder="1" applyAlignment="1" applyProtection="1">
      <alignment horizontal="left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0" fontId="6" fillId="0" borderId="25" xfId="0" applyFont="1" applyFill="1" applyBorder="1" applyAlignment="1" applyProtection="1">
      <alignment horizontal="right"/>
    </xf>
    <xf numFmtId="0" fontId="29" fillId="0" borderId="19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26" xfId="4" applyFont="1" applyFill="1" applyBorder="1" applyAlignment="1" applyProtection="1">
      <alignment horizontal="left" vertical="center" wrapText="1" indent="6"/>
    </xf>
    <xf numFmtId="0" fontId="42" fillId="0" borderId="0" xfId="0" applyFont="1" applyFill="1"/>
    <xf numFmtId="0" fontId="43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166" fontId="15" fillId="0" borderId="23" xfId="1" applyNumberFormat="1" applyFont="1" applyFill="1" applyBorder="1"/>
    <xf numFmtId="166" fontId="15" fillId="0" borderId="21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40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1" fillId="0" borderId="0" xfId="0" applyFont="1" applyFill="1"/>
    <xf numFmtId="164" fontId="29" fillId="0" borderId="3" xfId="0" applyNumberFormat="1" applyFont="1" applyFill="1" applyBorder="1" applyAlignment="1" applyProtection="1">
      <alignment vertical="center"/>
      <protection locked="0"/>
    </xf>
    <xf numFmtId="164" fontId="29" fillId="0" borderId="2" xfId="0" applyNumberFormat="1" applyFont="1" applyFill="1" applyBorder="1" applyAlignment="1" applyProtection="1">
      <alignment vertical="center"/>
      <protection locked="0"/>
    </xf>
    <xf numFmtId="164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7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6" fontId="28" fillId="0" borderId="17" xfId="1" applyNumberFormat="1" applyFont="1" applyFill="1" applyBorder="1" applyProtection="1"/>
    <xf numFmtId="166" fontId="29" fillId="0" borderId="22" xfId="1" applyNumberFormat="1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8" xfId="0" applyFont="1" applyFill="1" applyBorder="1" applyAlignment="1" applyProtection="1">
      <alignment horizontal="center" vertical="center"/>
    </xf>
    <xf numFmtId="49" fontId="30" fillId="0" borderId="13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3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9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1" fillId="0" borderId="0" xfId="0" applyFont="1" applyFill="1" applyProtection="1"/>
    <xf numFmtId="0" fontId="29" fillId="0" borderId="9" xfId="0" applyFont="1" applyFill="1" applyBorder="1" applyAlignment="1" applyProtection="1">
      <alignment horizontal="center" vertical="center"/>
    </xf>
    <xf numFmtId="164" fontId="28" fillId="0" borderId="23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4" fontId="28" fillId="0" borderId="21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4" fontId="28" fillId="0" borderId="22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4" fontId="28" fillId="0" borderId="14" xfId="0" applyNumberFormat="1" applyFont="1" applyFill="1" applyBorder="1" applyAlignment="1" applyProtection="1">
      <alignment vertical="center"/>
    </xf>
    <xf numFmtId="164" fontId="28" fillId="0" borderId="17" xfId="0" applyNumberFormat="1" applyFont="1" applyFill="1" applyBorder="1" applyAlignment="1" applyProtection="1">
      <alignment vertical="center"/>
    </xf>
    <xf numFmtId="0" fontId="0" fillId="0" borderId="36" xfId="0" applyFill="1" applyBorder="1" applyProtection="1"/>
    <xf numFmtId="0" fontId="6" fillId="0" borderId="36" xfId="0" applyFont="1" applyFill="1" applyBorder="1" applyAlignment="1" applyProtection="1">
      <alignment horizontal="center"/>
    </xf>
    <xf numFmtId="0" fontId="41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64" fontId="21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4" fontId="19" fillId="0" borderId="28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25" xfId="0" applyFont="1" applyFill="1" applyBorder="1" applyAlignment="1" applyProtection="1">
      <alignment horizontal="right" vertical="center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40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3" xfId="0" applyNumberFormat="1" applyFont="1" applyFill="1" applyBorder="1" applyAlignment="1" applyProtection="1">
      <alignment horizontal="left" vertical="center" wrapText="1" indent="1"/>
    </xf>
    <xf numFmtId="164" fontId="31" fillId="0" borderId="40" xfId="0" applyNumberFormat="1" applyFont="1" applyFill="1" applyBorder="1" applyAlignment="1" applyProtection="1">
      <alignment horizontal="left" vertical="center" wrapText="1" indent="1"/>
    </xf>
    <xf numFmtId="164" fontId="1" fillId="0" borderId="44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45" xfId="0" applyNumberFormat="1" applyFont="1" applyFill="1" applyBorder="1" applyAlignment="1" applyProtection="1">
      <alignment horizontal="right" vertical="center" wrapText="1" indent="1"/>
    </xf>
    <xf numFmtId="164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6" fontId="29" fillId="0" borderId="46" xfId="1" applyNumberFormat="1" applyFont="1" applyFill="1" applyBorder="1" applyProtection="1">
      <protection locked="0"/>
    </xf>
    <xf numFmtId="166" fontId="29" fillId="0" borderId="37" xfId="1" applyNumberFormat="1" applyFont="1" applyFill="1" applyBorder="1" applyProtection="1">
      <protection locked="0"/>
    </xf>
    <xf numFmtId="166" fontId="29" fillId="0" borderId="32" xfId="1" applyNumberFormat="1" applyFont="1" applyFill="1" applyBorder="1" applyProtection="1">
      <protection locked="0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27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5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45" xfId="0" applyNumberFormat="1" applyFont="1" applyFill="1" applyBorder="1" applyAlignment="1" applyProtection="1">
      <alignment horizontal="righ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7" xfId="0" applyNumberFormat="1" applyFont="1" applyFill="1" applyBorder="1" applyAlignment="1" applyProtection="1">
      <alignment horizontal="right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6" xfId="0" applyFont="1" applyBorder="1" applyAlignment="1">
      <alignment wrapText="1"/>
    </xf>
    <xf numFmtId="0" fontId="44" fillId="0" borderId="0" xfId="0" applyFont="1" applyFill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 wrapText="1"/>
    </xf>
    <xf numFmtId="0" fontId="44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8" xfId="4" applyFont="1" applyFill="1" applyBorder="1" applyAlignment="1" applyProtection="1">
      <alignment horizontal="center" vertical="center" wrapText="1"/>
    </xf>
    <xf numFmtId="164" fontId="21" fillId="0" borderId="23" xfId="4" applyNumberFormat="1" applyFont="1" applyFill="1" applyBorder="1" applyAlignment="1" applyProtection="1">
      <alignment horizontal="right" vertical="center" wrapText="1" indent="1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39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0" fontId="31" fillId="0" borderId="13" xfId="4" applyFont="1" applyFill="1" applyBorder="1" applyAlignment="1">
      <alignment horizontal="center" vertical="center"/>
    </xf>
    <xf numFmtId="166" fontId="31" fillId="0" borderId="14" xfId="4" applyNumberFormat="1" applyFont="1" applyFill="1" applyBorder="1"/>
    <xf numFmtId="166" fontId="31" fillId="0" borderId="17" xfId="4" applyNumberFormat="1" applyFont="1" applyFill="1" applyBorder="1"/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164" fontId="21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72" fontId="31" fillId="0" borderId="6" xfId="4" applyNumberFormat="1" applyFont="1" applyFill="1" applyBorder="1" applyAlignment="1">
      <alignment horizontal="center" vertical="center" wrapText="1"/>
    </xf>
    <xf numFmtId="0" fontId="26" fillId="0" borderId="2" xfId="0" quotePrefix="1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164" fontId="19" fillId="0" borderId="20" xfId="4" applyNumberFormat="1" applyFont="1" applyFill="1" applyBorder="1" applyAlignment="1" applyProtection="1">
      <alignment horizontal="right" vertical="center" wrapText="1" indent="1"/>
    </xf>
    <xf numFmtId="0" fontId="21" fillId="0" borderId="26" xfId="4" applyFont="1" applyFill="1" applyBorder="1" applyAlignment="1" applyProtection="1">
      <alignment horizontal="left" vertical="center" wrapText="1" indent="7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7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0" fontId="37" fillId="0" borderId="3" xfId="4" applyFont="1" applyFill="1" applyBorder="1" applyProtection="1"/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14" xfId="0" applyNumberFormat="1" applyFont="1" applyFill="1" applyBorder="1" applyAlignment="1" applyProtection="1">
      <alignment vertical="center" wrapText="1"/>
    </xf>
    <xf numFmtId="164" fontId="4" fillId="2" borderId="14" xfId="0" applyNumberFormat="1" applyFont="1" applyFill="1" applyBorder="1" applyAlignment="1" applyProtection="1">
      <alignment vertical="center" wrapText="1"/>
    </xf>
    <xf numFmtId="164" fontId="4" fillId="0" borderId="17" xfId="0" applyNumberFormat="1" applyFont="1" applyFill="1" applyBorder="1" applyAlignment="1" applyProtection="1">
      <alignment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49" fontId="37" fillId="0" borderId="11" xfId="0" applyNumberFormat="1" applyFont="1" applyFill="1" applyBorder="1" applyAlignment="1" applyProtection="1">
      <alignment vertical="center"/>
    </xf>
    <xf numFmtId="3" fontId="37" fillId="0" borderId="4" xfId="0" applyNumberFormat="1" applyFont="1" applyFill="1" applyBorder="1" applyAlignment="1" applyProtection="1">
      <alignment vertical="center"/>
      <protection locked="0"/>
    </xf>
    <xf numFmtId="3" fontId="37" fillId="0" borderId="27" xfId="0" applyNumberFormat="1" applyFont="1" applyFill="1" applyBorder="1" applyAlignment="1" applyProtection="1">
      <alignment vertical="center"/>
    </xf>
    <xf numFmtId="49" fontId="46" fillId="0" borderId="8" xfId="0" quotePrefix="1" applyNumberFormat="1" applyFont="1" applyFill="1" applyBorder="1" applyAlignment="1" applyProtection="1">
      <alignment horizontal="left" vertical="center" indent="1"/>
    </xf>
    <xf numFmtId="3" fontId="46" fillId="0" borderId="2" xfId="0" applyNumberFormat="1" applyFont="1" applyFill="1" applyBorder="1" applyAlignment="1" applyProtection="1">
      <alignment vertical="center"/>
      <protection locked="0"/>
    </xf>
    <xf numFmtId="3" fontId="46" fillId="0" borderId="21" xfId="0" applyNumberFormat="1" applyFont="1" applyFill="1" applyBorder="1" applyAlignment="1" applyProtection="1">
      <alignment vertical="center"/>
    </xf>
    <xf numFmtId="49" fontId="37" fillId="0" borderId="8" xfId="0" applyNumberFormat="1" applyFont="1" applyFill="1" applyBorder="1" applyAlignment="1" applyProtection="1">
      <alignment vertical="center"/>
    </xf>
    <xf numFmtId="3" fontId="37" fillId="0" borderId="2" xfId="0" applyNumberFormat="1" applyFont="1" applyFill="1" applyBorder="1" applyAlignment="1" applyProtection="1">
      <alignment vertical="center"/>
      <protection locked="0"/>
    </xf>
    <xf numFmtId="3" fontId="37" fillId="0" borderId="21" xfId="0" applyNumberFormat="1" applyFont="1" applyFill="1" applyBorder="1" applyAlignment="1" applyProtection="1">
      <alignment vertical="center"/>
    </xf>
    <xf numFmtId="49" fontId="37" fillId="0" borderId="10" xfId="0" applyNumberFormat="1" applyFont="1" applyFill="1" applyBorder="1" applyAlignment="1" applyProtection="1">
      <alignment vertical="center"/>
      <protection locked="0"/>
    </xf>
    <xf numFmtId="3" fontId="37" fillId="0" borderId="6" xfId="0" applyNumberFormat="1" applyFont="1" applyFill="1" applyBorder="1" applyAlignment="1" applyProtection="1">
      <alignment vertical="center"/>
      <protection locked="0"/>
    </xf>
    <xf numFmtId="3" fontId="37" fillId="0" borderId="14" xfId="0" applyNumberFormat="1" applyFont="1" applyFill="1" applyBorder="1" applyAlignment="1" applyProtection="1">
      <alignment vertical="center"/>
    </xf>
    <xf numFmtId="3" fontId="37" fillId="0" borderId="17" xfId="0" applyNumberFormat="1" applyFont="1" applyFill="1" applyBorder="1" applyAlignment="1" applyProtection="1">
      <alignment vertical="center"/>
    </xf>
    <xf numFmtId="49" fontId="37" fillId="0" borderId="8" xfId="0" applyNumberFormat="1" applyFont="1" applyFill="1" applyBorder="1" applyAlignment="1" applyProtection="1">
      <alignment horizontal="left" vertical="center"/>
    </xf>
    <xf numFmtId="49" fontId="37" fillId="0" borderId="8" xfId="0" applyNumberFormat="1" applyFont="1" applyFill="1" applyBorder="1" applyAlignment="1" applyProtection="1">
      <alignment vertical="center"/>
      <protection locked="0"/>
    </xf>
    <xf numFmtId="0" fontId="1" fillId="0" borderId="11" xfId="4" applyFont="1" applyFill="1" applyBorder="1" applyAlignment="1" applyProtection="1">
      <alignment horizontal="center" vertical="center"/>
    </xf>
    <xf numFmtId="0" fontId="1" fillId="0" borderId="4" xfId="4" applyFont="1" applyFill="1" applyBorder="1" applyProtection="1">
      <protection locked="0"/>
    </xf>
    <xf numFmtId="166" fontId="1" fillId="0" borderId="27" xfId="1" applyNumberFormat="1" applyFont="1" applyFill="1" applyBorder="1" applyProtection="1">
      <protection locked="0"/>
    </xf>
    <xf numFmtId="0" fontId="1" fillId="0" borderId="0" xfId="4" applyFont="1" applyFill="1"/>
    <xf numFmtId="164" fontId="1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2" xfId="0" applyNumberFormat="1" applyFont="1" applyFill="1" applyBorder="1" applyAlignment="1" applyProtection="1">
      <alignment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1" xfId="0" applyNumberFormat="1" applyFont="1" applyFill="1" applyBorder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1" fillId="0" borderId="8" xfId="4" applyFont="1" applyFill="1" applyBorder="1" applyAlignment="1" applyProtection="1">
      <alignment horizontal="center" vertical="center"/>
    </xf>
    <xf numFmtId="0" fontId="1" fillId="0" borderId="2" xfId="4" applyFont="1" applyFill="1" applyBorder="1" applyProtection="1">
      <protection locked="0"/>
    </xf>
    <xf numFmtId="166" fontId="1" fillId="0" borderId="21" xfId="1" applyNumberFormat="1" applyFont="1" applyFill="1" applyBorder="1" applyProtection="1">
      <protection locked="0"/>
    </xf>
    <xf numFmtId="164" fontId="35" fillId="0" borderId="25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5" fillId="0" borderId="25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30" fillId="0" borderId="50" xfId="0" applyNumberFormat="1" applyFont="1" applyFill="1" applyBorder="1" applyAlignment="1" applyProtection="1">
      <alignment horizontal="center" vertical="center" wrapText="1"/>
    </xf>
    <xf numFmtId="164" fontId="30" fillId="0" borderId="51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5" fillId="0" borderId="52" xfId="0" applyNumberFormat="1" applyFont="1" applyFill="1" applyBorder="1" applyAlignment="1" applyProtection="1">
      <alignment horizontal="center" vertical="center" wrapText="1"/>
    </xf>
    <xf numFmtId="164" fontId="30" fillId="0" borderId="53" xfId="0" applyNumberFormat="1" applyFont="1" applyFill="1" applyBorder="1" applyAlignment="1" applyProtection="1">
      <alignment horizontal="center" vertical="center" wrapText="1"/>
    </xf>
    <xf numFmtId="164" fontId="30" fillId="0" borderId="54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7" xfId="4" applyFont="1" applyFill="1" applyBorder="1" applyAlignment="1">
      <alignment horizontal="center" vertical="center" wrapText="1"/>
    </xf>
    <xf numFmtId="0" fontId="31" fillId="0" borderId="22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52" xfId="4" applyFont="1" applyFill="1" applyBorder="1" applyAlignment="1">
      <alignment horizontal="justify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29" fillId="0" borderId="30" xfId="0" applyFont="1" applyFill="1" applyBorder="1" applyAlignment="1" applyProtection="1">
      <alignment horizontal="left" indent="1"/>
      <protection locked="0"/>
    </xf>
    <xf numFmtId="0" fontId="29" fillId="0" borderId="31" xfId="0" applyFont="1" applyFill="1" applyBorder="1" applyAlignment="1" applyProtection="1">
      <alignment horizontal="left" indent="1"/>
      <protection locked="0"/>
    </xf>
    <xf numFmtId="0" fontId="29" fillId="0" borderId="59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0" fillId="0" borderId="34" xfId="0" applyFont="1" applyFill="1" applyBorder="1" applyAlignment="1" applyProtection="1">
      <alignment horizontal="left" indent="1"/>
    </xf>
    <xf numFmtId="0" fontId="30" fillId="0" borderId="35" xfId="0" applyFont="1" applyFill="1" applyBorder="1" applyAlignment="1" applyProtection="1">
      <alignment horizontal="left" indent="1"/>
    </xf>
    <xf numFmtId="0" fontId="30" fillId="0" borderId="33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27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22" xfId="0" applyFont="1" applyFill="1" applyBorder="1" applyAlignment="1" applyProtection="1">
      <alignment horizontal="right" indent="1"/>
      <protection locked="0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8" fillId="0" borderId="14" xfId="0" applyFont="1" applyFill="1" applyBorder="1" applyAlignment="1" applyProtection="1">
      <alignment horizontal="right" indent="1"/>
    </xf>
    <xf numFmtId="0" fontId="28" fillId="0" borderId="17" xfId="0" applyFont="1" applyFill="1" applyBorder="1" applyAlignment="1" applyProtection="1">
      <alignment horizontal="right" indent="1"/>
    </xf>
    <xf numFmtId="0" fontId="30" fillId="0" borderId="16" xfId="0" applyFont="1" applyFill="1" applyBorder="1" applyAlignment="1" applyProtection="1">
      <alignment horizontal="center"/>
    </xf>
    <xf numFmtId="0" fontId="30" fillId="0" borderId="28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center"/>
    </xf>
    <xf numFmtId="0" fontId="30" fillId="0" borderId="52" xfId="0" applyFont="1" applyFill="1" applyBorder="1" applyAlignment="1" applyProtection="1">
      <alignment horizontal="center"/>
    </xf>
    <xf numFmtId="0" fontId="30" fillId="0" borderId="56" xfId="0" applyFont="1" applyFill="1" applyBorder="1" applyAlignment="1" applyProtection="1">
      <alignment horizontal="center"/>
    </xf>
    <xf numFmtId="0" fontId="29" fillId="0" borderId="49" xfId="0" applyFont="1" applyFill="1" applyBorder="1" applyAlignment="1" applyProtection="1">
      <alignment horizontal="left" indent="1"/>
      <protection locked="0"/>
    </xf>
    <xf numFmtId="0" fontId="29" fillId="0" borderId="57" xfId="0" applyFont="1" applyFill="1" applyBorder="1" applyAlignment="1" applyProtection="1">
      <alignment horizontal="left" indent="1"/>
      <protection locked="0"/>
    </xf>
    <xf numFmtId="0" fontId="29" fillId="0" borderId="58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A2" sqref="A2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111</v>
      </c>
    </row>
    <row r="4" spans="1:2">
      <c r="A4" s="74"/>
      <c r="B4" s="74"/>
    </row>
    <row r="5" spans="1:2" s="85" customFormat="1" ht="15.75">
      <c r="A5" s="58" t="s">
        <v>372</v>
      </c>
      <c r="B5" s="84"/>
    </row>
    <row r="6" spans="1:2">
      <c r="A6" s="74"/>
      <c r="B6" s="74"/>
    </row>
    <row r="7" spans="1:2">
      <c r="A7" s="74" t="s">
        <v>460</v>
      </c>
      <c r="B7" s="74" t="s">
        <v>417</v>
      </c>
    </row>
    <row r="8" spans="1:2">
      <c r="A8" s="74" t="s">
        <v>461</v>
      </c>
      <c r="B8" s="74" t="s">
        <v>418</v>
      </c>
    </row>
    <row r="9" spans="1:2">
      <c r="A9" s="74" t="s">
        <v>462</v>
      </c>
      <c r="B9" s="74" t="s">
        <v>419</v>
      </c>
    </row>
    <row r="10" spans="1:2">
      <c r="A10" s="74"/>
      <c r="B10" s="74"/>
    </row>
    <row r="11" spans="1:2">
      <c r="A11" s="74"/>
      <c r="B11" s="74"/>
    </row>
    <row r="12" spans="1:2" s="85" customFormat="1" ht="15.75">
      <c r="A12" s="58" t="str">
        <f>+CONCATENATE(LEFT(A5,4),". évi előirányzat KIADÁSOK")</f>
        <v>2015. évi előirányzat KIADÁSOK</v>
      </c>
      <c r="B12" s="84"/>
    </row>
    <row r="13" spans="1:2">
      <c r="A13" s="74"/>
      <c r="B13" s="74"/>
    </row>
    <row r="14" spans="1:2">
      <c r="A14" s="74" t="s">
        <v>463</v>
      </c>
      <c r="B14" s="74" t="s">
        <v>420</v>
      </c>
    </row>
    <row r="15" spans="1:2">
      <c r="A15" s="74" t="s">
        <v>464</v>
      </c>
      <c r="B15" s="74" t="s">
        <v>421</v>
      </c>
    </row>
    <row r="16" spans="1:2">
      <c r="A16" s="74" t="s">
        <v>465</v>
      </c>
      <c r="B16" s="74" t="s">
        <v>422</v>
      </c>
    </row>
  </sheetData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C19" sqref="C19"/>
    </sheetView>
  </sheetViews>
  <sheetFormatPr defaultRowHeight="15"/>
  <cols>
    <col min="1" max="1" width="5.6640625" style="86" customWidth="1"/>
    <col min="2" max="2" width="68.6640625" style="86" customWidth="1"/>
    <col min="3" max="3" width="19.5" style="86" customWidth="1"/>
    <col min="4" max="16384" width="9.33203125" style="86"/>
  </cols>
  <sheetData>
    <row r="1" spans="1:4" ht="33" customHeight="1">
      <c r="A1" s="409" t="s">
        <v>475</v>
      </c>
      <c r="B1" s="409"/>
      <c r="C1" s="409"/>
    </row>
    <row r="2" spans="1:4" ht="15.95" customHeight="1" thickBot="1">
      <c r="A2" s="87"/>
      <c r="B2" s="87"/>
      <c r="C2" s="98" t="s">
        <v>44</v>
      </c>
      <c r="D2" s="93"/>
    </row>
    <row r="3" spans="1:4" ht="26.25" customHeight="1" thickBot="1">
      <c r="A3" s="116" t="s">
        <v>7</v>
      </c>
      <c r="B3" s="117" t="s">
        <v>143</v>
      </c>
      <c r="C3" s="118" t="str">
        <f>+'1.1.sz.mell.'!C3</f>
        <v>2015. évi módosított előirányzat</v>
      </c>
    </row>
    <row r="4" spans="1:4" ht="15.75" thickBot="1">
      <c r="A4" s="119" t="s">
        <v>423</v>
      </c>
      <c r="B4" s="120" t="s">
        <v>424</v>
      </c>
      <c r="C4" s="121" t="s">
        <v>425</v>
      </c>
    </row>
    <row r="5" spans="1:4">
      <c r="A5" s="122" t="s">
        <v>9</v>
      </c>
      <c r="B5" s="362" t="s">
        <v>431</v>
      </c>
      <c r="C5" s="254">
        <v>14900</v>
      </c>
    </row>
    <row r="6" spans="1:4" ht="24.75">
      <c r="A6" s="123" t="s">
        <v>10</v>
      </c>
      <c r="B6" s="277" t="s">
        <v>198</v>
      </c>
      <c r="C6" s="255">
        <v>430</v>
      </c>
    </row>
    <row r="7" spans="1:4">
      <c r="A7" s="123" t="s">
        <v>11</v>
      </c>
      <c r="B7" s="278" t="s">
        <v>432</v>
      </c>
      <c r="C7" s="255"/>
    </row>
    <row r="8" spans="1:4" ht="24.75">
      <c r="A8" s="123" t="s">
        <v>12</v>
      </c>
      <c r="B8" s="278" t="s">
        <v>200</v>
      </c>
      <c r="C8" s="255"/>
    </row>
    <row r="9" spans="1:4">
      <c r="A9" s="124" t="s">
        <v>13</v>
      </c>
      <c r="B9" s="278" t="s">
        <v>199</v>
      </c>
      <c r="C9" s="256">
        <v>860</v>
      </c>
    </row>
    <row r="10" spans="1:4" ht="15.75" thickBot="1">
      <c r="A10" s="123" t="s">
        <v>14</v>
      </c>
      <c r="B10" s="279" t="s">
        <v>433</v>
      </c>
      <c r="C10" s="255"/>
    </row>
    <row r="11" spans="1:4" ht="15.75" thickBot="1">
      <c r="A11" s="418" t="s">
        <v>146</v>
      </c>
      <c r="B11" s="419"/>
      <c r="C11" s="125">
        <f>SUM(C5:C10)</f>
        <v>16190</v>
      </c>
    </row>
    <row r="12" spans="1:4" ht="23.25" customHeight="1">
      <c r="A12" s="420" t="s">
        <v>173</v>
      </c>
      <c r="B12" s="420"/>
      <c r="C12" s="420"/>
    </row>
  </sheetData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1/2015. (II.13.)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B8" sqref="B8"/>
    </sheetView>
  </sheetViews>
  <sheetFormatPr defaultRowHeight="15"/>
  <cols>
    <col min="1" max="1" width="5.6640625" style="86" customWidth="1"/>
    <col min="2" max="2" width="66.83203125" style="86" customWidth="1"/>
    <col min="3" max="3" width="27" style="86" customWidth="1"/>
    <col min="4" max="16384" width="9.33203125" style="86"/>
  </cols>
  <sheetData>
    <row r="1" spans="1:4" ht="33" customHeight="1">
      <c r="A1" s="409" t="s">
        <v>476</v>
      </c>
      <c r="B1" s="409"/>
      <c r="C1" s="409"/>
    </row>
    <row r="2" spans="1:4" ht="15.95" customHeight="1" thickBot="1">
      <c r="A2" s="87"/>
      <c r="B2" s="87"/>
      <c r="C2" s="98" t="s">
        <v>44</v>
      </c>
      <c r="D2" s="93"/>
    </row>
    <row r="3" spans="1:4" ht="26.25" customHeight="1" thickBot="1">
      <c r="A3" s="116" t="s">
        <v>7</v>
      </c>
      <c r="B3" s="117" t="s">
        <v>147</v>
      </c>
      <c r="C3" s="118" t="s">
        <v>171</v>
      </c>
    </row>
    <row r="4" spans="1:4" ht="15.75" thickBot="1">
      <c r="A4" s="119" t="s">
        <v>423</v>
      </c>
      <c r="B4" s="120" t="s">
        <v>424</v>
      </c>
      <c r="C4" s="121" t="s">
        <v>425</v>
      </c>
    </row>
    <row r="5" spans="1:4" s="390" customFormat="1" ht="12.75">
      <c r="A5" s="387" t="s">
        <v>9</v>
      </c>
      <c r="B5" s="388" t="s">
        <v>491</v>
      </c>
      <c r="C5" s="389">
        <v>1500</v>
      </c>
    </row>
    <row r="6" spans="1:4" s="390" customFormat="1" ht="12.75">
      <c r="A6" s="396" t="s">
        <v>10</v>
      </c>
      <c r="B6" s="397" t="s">
        <v>493</v>
      </c>
      <c r="C6" s="398">
        <v>3000</v>
      </c>
    </row>
    <row r="7" spans="1:4" ht="15.75" thickBot="1">
      <c r="A7" s="124" t="s">
        <v>11</v>
      </c>
      <c r="B7" s="127"/>
      <c r="C7" s="126"/>
    </row>
    <row r="8" spans="1:4" s="343" customFormat="1" ht="17.25" customHeight="1" thickBot="1">
      <c r="A8" s="344" t="s">
        <v>12</v>
      </c>
      <c r="B8" s="73" t="s">
        <v>148</v>
      </c>
      <c r="C8" s="125">
        <f>SUM(C5:C7)</f>
        <v>4500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1/2015. (II.13.)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17"/>
  <sheetViews>
    <sheetView zoomScaleNormal="100" workbookViewId="0">
      <selection activeCell="C9" sqref="C9"/>
    </sheetView>
  </sheetViews>
  <sheetFormatPr defaultRowHeight="12.75"/>
  <cols>
    <col min="1" max="1" width="47.16406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43" customWidth="1"/>
    <col min="7" max="8" width="12.83203125" style="31" customWidth="1"/>
    <col min="9" max="9" width="13.83203125" style="31" customWidth="1"/>
    <col min="10" max="16384" width="9.33203125" style="31"/>
  </cols>
  <sheetData>
    <row r="1" spans="1:6" ht="25.5" customHeight="1">
      <c r="A1" s="421" t="s">
        <v>0</v>
      </c>
      <c r="B1" s="421"/>
      <c r="C1" s="421"/>
      <c r="D1" s="421"/>
      <c r="E1" s="421"/>
      <c r="F1" s="421"/>
    </row>
    <row r="2" spans="1:6" ht="22.5" customHeight="1" thickBot="1">
      <c r="A2" s="128"/>
      <c r="B2" s="43"/>
      <c r="C2" s="43"/>
      <c r="D2" s="43"/>
      <c r="E2" s="43"/>
      <c r="F2" s="38" t="s">
        <v>52</v>
      </c>
    </row>
    <row r="3" spans="1:6" s="33" customFormat="1" ht="44.25" customHeight="1" thickBot="1">
      <c r="A3" s="129" t="s">
        <v>56</v>
      </c>
      <c r="B3" s="130" t="s">
        <v>57</v>
      </c>
      <c r="C3" s="130" t="s">
        <v>58</v>
      </c>
      <c r="D3" s="130" t="str">
        <f>+CONCATENATE("Felhasználás   ",LEFT(ÖSSZEFÜGGÉSEK!A5,4)-1,". XII. 31-ig")</f>
        <v>Felhasználás   2014. XII. 31-ig</v>
      </c>
      <c r="E3" s="130" t="str">
        <f>+'1.1.sz.mell.'!C3</f>
        <v>2015. évi módosított előirányzat</v>
      </c>
      <c r="F3" s="39" t="str">
        <f>+CONCATENATE(LEFT(ÖSSZEFÜGGÉSEK!A5,4),". utáni szükséglet")</f>
        <v>2015. utáni szükséglet</v>
      </c>
    </row>
    <row r="4" spans="1:6" s="43" customFormat="1" ht="12" customHeight="1" thickBot="1">
      <c r="A4" s="40" t="s">
        <v>423</v>
      </c>
      <c r="B4" s="41" t="s">
        <v>424</v>
      </c>
      <c r="C4" s="41" t="s">
        <v>425</v>
      </c>
      <c r="D4" s="41" t="s">
        <v>427</v>
      </c>
      <c r="E4" s="41" t="s">
        <v>426</v>
      </c>
      <c r="F4" s="42" t="s">
        <v>429</v>
      </c>
    </row>
    <row r="5" spans="1:6" ht="15.95" customHeight="1">
      <c r="A5" s="363" t="s">
        <v>477</v>
      </c>
      <c r="B5" s="364">
        <v>1500</v>
      </c>
      <c r="C5" s="349" t="s">
        <v>478</v>
      </c>
      <c r="D5" s="364"/>
      <c r="E5" s="364">
        <v>1500</v>
      </c>
      <c r="F5" s="44">
        <f t="shared" ref="F5:F16" si="0">B5-D5-E5</f>
        <v>0</v>
      </c>
    </row>
    <row r="6" spans="1:6" ht="15.95" customHeight="1">
      <c r="A6" s="363" t="s">
        <v>479</v>
      </c>
      <c r="B6" s="364">
        <v>1270</v>
      </c>
      <c r="C6" s="349" t="s">
        <v>478</v>
      </c>
      <c r="D6" s="364"/>
      <c r="E6" s="364">
        <v>1270</v>
      </c>
      <c r="F6" s="44">
        <f t="shared" si="0"/>
        <v>0</v>
      </c>
    </row>
    <row r="7" spans="1:6" ht="15.95" customHeight="1">
      <c r="A7" s="363" t="s">
        <v>480</v>
      </c>
      <c r="B7" s="364">
        <v>444</v>
      </c>
      <c r="C7" s="349" t="s">
        <v>478</v>
      </c>
      <c r="D7" s="364"/>
      <c r="E7" s="364">
        <v>444</v>
      </c>
      <c r="F7" s="44">
        <f t="shared" si="0"/>
        <v>0</v>
      </c>
    </row>
    <row r="8" spans="1:6" ht="15.95" customHeight="1">
      <c r="A8" s="365" t="s">
        <v>481</v>
      </c>
      <c r="B8" s="364">
        <v>1270</v>
      </c>
      <c r="C8" s="349" t="s">
        <v>478</v>
      </c>
      <c r="D8" s="364"/>
      <c r="E8" s="364">
        <v>1270</v>
      </c>
      <c r="F8" s="44">
        <f t="shared" si="0"/>
        <v>0</v>
      </c>
    </row>
    <row r="9" spans="1:6" ht="15.95" customHeight="1">
      <c r="A9" s="363" t="s">
        <v>484</v>
      </c>
      <c r="B9" s="364">
        <v>7347</v>
      </c>
      <c r="C9" s="349" t="s">
        <v>478</v>
      </c>
      <c r="D9" s="364"/>
      <c r="E9" s="364">
        <v>7347</v>
      </c>
      <c r="F9" s="44">
        <f t="shared" si="0"/>
        <v>0</v>
      </c>
    </row>
    <row r="10" spans="1:6" s="395" customFormat="1" ht="15.95" customHeight="1">
      <c r="A10" s="391" t="s">
        <v>491</v>
      </c>
      <c r="B10" s="392">
        <v>1500</v>
      </c>
      <c r="C10" s="393" t="s">
        <v>478</v>
      </c>
      <c r="D10" s="392"/>
      <c r="E10" s="392">
        <v>1500</v>
      </c>
      <c r="F10" s="394">
        <f t="shared" si="0"/>
        <v>0</v>
      </c>
    </row>
    <row r="11" spans="1:6" s="371" customFormat="1" ht="15.95" customHeight="1">
      <c r="A11" s="363" t="s">
        <v>493</v>
      </c>
      <c r="B11" s="364">
        <v>3000</v>
      </c>
      <c r="C11" s="349" t="s">
        <v>478</v>
      </c>
      <c r="D11" s="364"/>
      <c r="E11" s="364">
        <v>3000</v>
      </c>
      <c r="F11" s="370">
        <f t="shared" si="0"/>
        <v>0</v>
      </c>
    </row>
    <row r="12" spans="1:6" ht="15.95" customHeight="1">
      <c r="A12" s="345"/>
      <c r="B12" s="23"/>
      <c r="C12" s="346"/>
      <c r="D12" s="23"/>
      <c r="E12" s="23"/>
      <c r="F12" s="44">
        <f t="shared" si="0"/>
        <v>0</v>
      </c>
    </row>
    <row r="13" spans="1:6" ht="15.95" customHeight="1">
      <c r="A13" s="345"/>
      <c r="B13" s="23"/>
      <c r="C13" s="346"/>
      <c r="D13" s="23"/>
      <c r="E13" s="23"/>
      <c r="F13" s="44">
        <f t="shared" si="0"/>
        <v>0</v>
      </c>
    </row>
    <row r="14" spans="1:6" ht="15.95" customHeight="1">
      <c r="A14" s="345"/>
      <c r="B14" s="23"/>
      <c r="C14" s="346"/>
      <c r="D14" s="23"/>
      <c r="E14" s="23"/>
      <c r="F14" s="44">
        <f t="shared" si="0"/>
        <v>0</v>
      </c>
    </row>
    <row r="15" spans="1:6" ht="15.75" customHeight="1">
      <c r="A15" s="345"/>
      <c r="B15" s="23"/>
      <c r="C15" s="346"/>
      <c r="D15" s="23"/>
      <c r="E15" s="23"/>
      <c r="F15" s="44">
        <f t="shared" si="0"/>
        <v>0</v>
      </c>
    </row>
    <row r="16" spans="1:6" ht="15.95" customHeight="1" thickBot="1">
      <c r="A16" s="45"/>
      <c r="B16" s="24"/>
      <c r="C16" s="347"/>
      <c r="D16" s="24"/>
      <c r="E16" s="24"/>
      <c r="F16" s="46">
        <f t="shared" si="0"/>
        <v>0</v>
      </c>
    </row>
    <row r="17" spans="1:6" s="47" customFormat="1" ht="18" customHeight="1" thickBot="1">
      <c r="A17" s="131" t="s">
        <v>55</v>
      </c>
      <c r="B17" s="366">
        <f>SUM(B5:B16)</f>
        <v>16331</v>
      </c>
      <c r="C17" s="367"/>
      <c r="D17" s="366">
        <f>SUM(D5:D16)</f>
        <v>0</v>
      </c>
      <c r="E17" s="366">
        <f>SUM(E5:E16)</f>
        <v>16331</v>
      </c>
      <c r="F17" s="368">
        <f>SUM(F5:F16)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1/2015. (II.13.)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17"/>
  <sheetViews>
    <sheetView zoomScaleNormal="100" workbookViewId="0">
      <selection activeCell="C9" sqref="C9"/>
    </sheetView>
  </sheetViews>
  <sheetFormatPr defaultRowHeight="12.75"/>
  <cols>
    <col min="1" max="1" width="60.66406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31" customWidth="1"/>
    <col min="7" max="8" width="12.83203125" style="31" customWidth="1"/>
    <col min="9" max="9" width="13.83203125" style="31" customWidth="1"/>
    <col min="10" max="16384" width="9.33203125" style="31"/>
  </cols>
  <sheetData>
    <row r="1" spans="1:6" ht="24.75" customHeight="1">
      <c r="A1" s="421" t="s">
        <v>1</v>
      </c>
      <c r="B1" s="421"/>
      <c r="C1" s="421"/>
      <c r="D1" s="421"/>
      <c r="E1" s="421"/>
      <c r="F1" s="421"/>
    </row>
    <row r="2" spans="1:6" ht="23.25" customHeight="1" thickBot="1">
      <c r="A2" s="128"/>
      <c r="B2" s="43"/>
      <c r="C2" s="43"/>
      <c r="D2" s="43"/>
      <c r="E2" s="43"/>
      <c r="F2" s="38" t="s">
        <v>52</v>
      </c>
    </row>
    <row r="3" spans="1:6" s="33" customFormat="1" ht="48.75" customHeight="1" thickBot="1">
      <c r="A3" s="129" t="s">
        <v>59</v>
      </c>
      <c r="B3" s="130" t="s">
        <v>57</v>
      </c>
      <c r="C3" s="130" t="s">
        <v>58</v>
      </c>
      <c r="D3" s="130" t="str">
        <f>+'6.sz.mell.'!D3</f>
        <v>Felhasználás   2014. XII. 31-ig</v>
      </c>
      <c r="E3" s="130" t="str">
        <f>+'6.sz.mell.'!E3</f>
        <v>2015. évi módosított előirányzat</v>
      </c>
      <c r="F3" s="39" t="str">
        <f>+CONCATENATE(LEFT(ÖSSZEFÜGGÉSEK!A5,4),". utáni szükséglet ",CHAR(10),"(F=B - D - E)")</f>
        <v>2015. utáni szükséglet 
(F=B - D - E)</v>
      </c>
    </row>
    <row r="4" spans="1:6" s="43" customFormat="1" ht="15" customHeight="1" thickBot="1">
      <c r="A4" s="40" t="s">
        <v>423</v>
      </c>
      <c r="B4" s="41" t="s">
        <v>424</v>
      </c>
      <c r="C4" s="41" t="s">
        <v>425</v>
      </c>
      <c r="D4" s="41" t="s">
        <v>427</v>
      </c>
      <c r="E4" s="41" t="s">
        <v>426</v>
      </c>
      <c r="F4" s="42" t="s">
        <v>428</v>
      </c>
    </row>
    <row r="5" spans="1:6" s="371" customFormat="1" ht="15.95" customHeight="1">
      <c r="A5" s="369" t="s">
        <v>482</v>
      </c>
      <c r="B5" s="364">
        <v>99032</v>
      </c>
      <c r="C5" s="349" t="s">
        <v>478</v>
      </c>
      <c r="D5" s="364"/>
      <c r="E5" s="364">
        <v>99032</v>
      </c>
      <c r="F5" s="370">
        <f t="shared" ref="F5:F16" si="0">B5-D5-E5</f>
        <v>0</v>
      </c>
    </row>
    <row r="6" spans="1:6" ht="15.95" customHeight="1">
      <c r="A6" s="48"/>
      <c r="B6" s="49"/>
      <c r="C6" s="348"/>
      <c r="D6" s="49"/>
      <c r="E6" s="49"/>
      <c r="F6" s="50">
        <f t="shared" si="0"/>
        <v>0</v>
      </c>
    </row>
    <row r="7" spans="1:6" ht="15.95" customHeight="1">
      <c r="A7" s="48"/>
      <c r="B7" s="49"/>
      <c r="C7" s="348"/>
      <c r="D7" s="49"/>
      <c r="E7" s="49"/>
      <c r="F7" s="50">
        <f t="shared" si="0"/>
        <v>0</v>
      </c>
    </row>
    <row r="8" spans="1:6" ht="15.95" customHeight="1">
      <c r="A8" s="48"/>
      <c r="B8" s="49"/>
      <c r="C8" s="348"/>
      <c r="D8" s="49"/>
      <c r="E8" s="49"/>
      <c r="F8" s="50">
        <f t="shared" si="0"/>
        <v>0</v>
      </c>
    </row>
    <row r="9" spans="1:6" ht="15.95" customHeight="1">
      <c r="A9" s="48"/>
      <c r="B9" s="49"/>
      <c r="C9" s="348"/>
      <c r="D9" s="49"/>
      <c r="E9" s="49"/>
      <c r="F9" s="50">
        <f t="shared" si="0"/>
        <v>0</v>
      </c>
    </row>
    <row r="10" spans="1:6" ht="15.95" customHeight="1">
      <c r="A10" s="48"/>
      <c r="B10" s="49"/>
      <c r="C10" s="348"/>
      <c r="D10" s="49"/>
      <c r="E10" s="49"/>
      <c r="F10" s="50">
        <f t="shared" si="0"/>
        <v>0</v>
      </c>
    </row>
    <row r="11" spans="1:6" ht="15.95" customHeight="1">
      <c r="A11" s="48"/>
      <c r="B11" s="49"/>
      <c r="C11" s="348"/>
      <c r="D11" s="49"/>
      <c r="E11" s="49"/>
      <c r="F11" s="50">
        <f t="shared" si="0"/>
        <v>0</v>
      </c>
    </row>
    <row r="12" spans="1:6" ht="15.95" customHeight="1">
      <c r="A12" s="48"/>
      <c r="B12" s="49"/>
      <c r="C12" s="348"/>
      <c r="D12" s="49"/>
      <c r="E12" s="49"/>
      <c r="F12" s="50">
        <f t="shared" si="0"/>
        <v>0</v>
      </c>
    </row>
    <row r="13" spans="1:6" ht="15.95" customHeight="1">
      <c r="A13" s="48"/>
      <c r="B13" s="49"/>
      <c r="C13" s="348"/>
      <c r="D13" s="49"/>
      <c r="E13" s="49"/>
      <c r="F13" s="50">
        <f t="shared" si="0"/>
        <v>0</v>
      </c>
    </row>
    <row r="14" spans="1:6" ht="15.95" customHeight="1">
      <c r="A14" s="48"/>
      <c r="B14" s="49"/>
      <c r="C14" s="348"/>
      <c r="D14" s="49"/>
      <c r="E14" s="49"/>
      <c r="F14" s="50">
        <f t="shared" si="0"/>
        <v>0</v>
      </c>
    </row>
    <row r="15" spans="1:6" ht="15.95" customHeight="1">
      <c r="A15" s="48"/>
      <c r="B15" s="49"/>
      <c r="C15" s="348"/>
      <c r="D15" s="49"/>
      <c r="E15" s="49"/>
      <c r="F15" s="50">
        <f t="shared" si="0"/>
        <v>0</v>
      </c>
    </row>
    <row r="16" spans="1:6" ht="15.95" customHeight="1" thickBot="1">
      <c r="A16" s="48"/>
      <c r="B16" s="49"/>
      <c r="C16" s="348"/>
      <c r="D16" s="49"/>
      <c r="E16" s="49"/>
      <c r="F16" s="50">
        <f t="shared" si="0"/>
        <v>0</v>
      </c>
    </row>
    <row r="17" spans="1:6" s="47" customFormat="1" ht="18" customHeight="1" thickBot="1">
      <c r="A17" s="131" t="s">
        <v>55</v>
      </c>
      <c r="B17" s="132">
        <f>SUM(B5:B16)</f>
        <v>99032</v>
      </c>
      <c r="C17" s="64"/>
      <c r="D17" s="132">
        <f>SUM(D5:D16)</f>
        <v>0</v>
      </c>
      <c r="E17" s="132">
        <f>SUM(E5:E16)</f>
        <v>99032</v>
      </c>
      <c r="F17" s="51">
        <f>SUM(F5:F16)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1/2015. (II.13.)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31"/>
  <sheetViews>
    <sheetView zoomScaleNormal="100" workbookViewId="0">
      <selection activeCell="A26" sqref="A26:E26"/>
    </sheetView>
  </sheetViews>
  <sheetFormatPr defaultRowHeight="12.75"/>
  <cols>
    <col min="1" max="1" width="35.33203125" style="35" customWidth="1"/>
    <col min="2" max="4" width="13.83203125" style="35" customWidth="1"/>
    <col min="5" max="5" width="16.33203125" style="35" customWidth="1"/>
    <col min="6" max="16384" width="9.33203125" style="35"/>
  </cols>
  <sheetData>
    <row r="1" spans="1:5">
      <c r="A1" s="142"/>
      <c r="B1" s="142"/>
      <c r="C1" s="142"/>
      <c r="D1" s="142"/>
      <c r="E1" s="142"/>
    </row>
    <row r="2" spans="1:5" ht="34.5" customHeight="1">
      <c r="A2" s="143" t="s">
        <v>98</v>
      </c>
      <c r="B2" s="425" t="s">
        <v>483</v>
      </c>
      <c r="C2" s="425"/>
      <c r="D2" s="425"/>
      <c r="E2" s="425"/>
    </row>
    <row r="3" spans="1:5" ht="14.25" thickBot="1">
      <c r="A3" s="142"/>
      <c r="B3" s="142"/>
      <c r="C3" s="142"/>
      <c r="D3" s="426" t="s">
        <v>91</v>
      </c>
      <c r="E3" s="426"/>
    </row>
    <row r="4" spans="1:5" ht="15" customHeight="1" thickBot="1">
      <c r="A4" s="144" t="s">
        <v>90</v>
      </c>
      <c r="B4" s="145" t="str">
        <f>CONCATENATE((LEFT(ÖSSZEFÜGGÉSEK!A5,4)),".")</f>
        <v>2015.</v>
      </c>
      <c r="C4" s="145" t="str">
        <f>CONCATENATE((LEFT(ÖSSZEFÜGGÉSEK!A5,4))+1,".")</f>
        <v>2016.</v>
      </c>
      <c r="D4" s="145" t="str">
        <f>CONCATENATE((LEFT(ÖSSZEFÜGGÉSEK!A5,4))+1,". után")</f>
        <v>2016. után</v>
      </c>
      <c r="E4" s="146" t="s">
        <v>41</v>
      </c>
    </row>
    <row r="5" spans="1:5">
      <c r="A5" s="372" t="s">
        <v>92</v>
      </c>
      <c r="B5" s="373"/>
      <c r="C5" s="373"/>
      <c r="D5" s="373"/>
      <c r="E5" s="374">
        <f t="shared" ref="E5:E11" si="0">SUM(B5:D5)</f>
        <v>0</v>
      </c>
    </row>
    <row r="6" spans="1:5">
      <c r="A6" s="375" t="s">
        <v>105</v>
      </c>
      <c r="B6" s="376"/>
      <c r="C6" s="376"/>
      <c r="D6" s="376"/>
      <c r="E6" s="377">
        <f t="shared" si="0"/>
        <v>0</v>
      </c>
    </row>
    <row r="7" spans="1:5">
      <c r="A7" s="378" t="s">
        <v>93</v>
      </c>
      <c r="B7" s="379">
        <v>99032</v>
      </c>
      <c r="C7" s="379"/>
      <c r="D7" s="379"/>
      <c r="E7" s="380">
        <f t="shared" si="0"/>
        <v>99032</v>
      </c>
    </row>
    <row r="8" spans="1:5">
      <c r="A8" s="378" t="s">
        <v>106</v>
      </c>
      <c r="B8" s="379"/>
      <c r="C8" s="379"/>
      <c r="D8" s="379"/>
      <c r="E8" s="380">
        <f t="shared" si="0"/>
        <v>0</v>
      </c>
    </row>
    <row r="9" spans="1:5">
      <c r="A9" s="378" t="s">
        <v>94</v>
      </c>
      <c r="B9" s="379"/>
      <c r="C9" s="379"/>
      <c r="D9" s="379"/>
      <c r="E9" s="380">
        <f t="shared" si="0"/>
        <v>0</v>
      </c>
    </row>
    <row r="10" spans="1:5">
      <c r="A10" s="378" t="s">
        <v>95</v>
      </c>
      <c r="B10" s="379"/>
      <c r="C10" s="379"/>
      <c r="D10" s="379"/>
      <c r="E10" s="380">
        <f t="shared" si="0"/>
        <v>0</v>
      </c>
    </row>
    <row r="11" spans="1:5" ht="13.5" thickBot="1">
      <c r="A11" s="381"/>
      <c r="B11" s="382"/>
      <c r="C11" s="382"/>
      <c r="D11" s="382"/>
      <c r="E11" s="380">
        <f t="shared" si="0"/>
        <v>0</v>
      </c>
    </row>
    <row r="12" spans="1:5" ht="13.5" thickBot="1">
      <c r="A12" s="147" t="s">
        <v>97</v>
      </c>
      <c r="B12" s="383">
        <f>B5+SUM(B7:B11)</f>
        <v>99032</v>
      </c>
      <c r="C12" s="383">
        <f>C5+SUM(C7:C11)</f>
        <v>0</v>
      </c>
      <c r="D12" s="383">
        <f>D5+SUM(D7:D11)</f>
        <v>0</v>
      </c>
      <c r="E12" s="384">
        <f>E5+SUM(E7:E11)</f>
        <v>99032</v>
      </c>
    </row>
    <row r="13" spans="1:5" ht="13.5" thickBot="1">
      <c r="A13" s="37"/>
      <c r="B13" s="37"/>
      <c r="C13" s="37"/>
      <c r="D13" s="37"/>
      <c r="E13" s="37"/>
    </row>
    <row r="14" spans="1:5" ht="15" customHeight="1" thickBot="1">
      <c r="A14" s="144" t="s">
        <v>96</v>
      </c>
      <c r="B14" s="145" t="str">
        <f>+B4</f>
        <v>2015.</v>
      </c>
      <c r="C14" s="145" t="str">
        <f>+C4</f>
        <v>2016.</v>
      </c>
      <c r="D14" s="145" t="str">
        <f>+D4</f>
        <v>2016. után</v>
      </c>
      <c r="E14" s="146" t="s">
        <v>41</v>
      </c>
    </row>
    <row r="15" spans="1:5">
      <c r="A15" s="372" t="s">
        <v>101</v>
      </c>
      <c r="B15" s="373"/>
      <c r="C15" s="373"/>
      <c r="D15" s="373"/>
      <c r="E15" s="374">
        <f t="shared" ref="E15:E21" si="1">SUM(B15:D15)</f>
        <v>0</v>
      </c>
    </row>
    <row r="16" spans="1:5">
      <c r="A16" s="385" t="s">
        <v>102</v>
      </c>
      <c r="B16" s="379">
        <v>99032</v>
      </c>
      <c r="C16" s="379"/>
      <c r="D16" s="379"/>
      <c r="E16" s="380">
        <f t="shared" si="1"/>
        <v>99032</v>
      </c>
    </row>
    <row r="17" spans="1:8">
      <c r="A17" s="378" t="s">
        <v>103</v>
      </c>
      <c r="B17" s="379"/>
      <c r="C17" s="379"/>
      <c r="D17" s="379"/>
      <c r="E17" s="380">
        <f t="shared" si="1"/>
        <v>0</v>
      </c>
    </row>
    <row r="18" spans="1:8">
      <c r="A18" s="378" t="s">
        <v>104</v>
      </c>
      <c r="B18" s="379"/>
      <c r="C18" s="379"/>
      <c r="D18" s="379"/>
      <c r="E18" s="380">
        <f t="shared" si="1"/>
        <v>0</v>
      </c>
    </row>
    <row r="19" spans="1:8">
      <c r="A19" s="386"/>
      <c r="B19" s="379"/>
      <c r="C19" s="379"/>
      <c r="D19" s="379"/>
      <c r="E19" s="380">
        <f t="shared" si="1"/>
        <v>0</v>
      </c>
    </row>
    <row r="20" spans="1:8">
      <c r="A20" s="386"/>
      <c r="B20" s="379"/>
      <c r="C20" s="379"/>
      <c r="D20" s="379"/>
      <c r="E20" s="380">
        <f t="shared" si="1"/>
        <v>0</v>
      </c>
    </row>
    <row r="21" spans="1:8" ht="13.5" thickBot="1">
      <c r="A21" s="381"/>
      <c r="B21" s="382"/>
      <c r="C21" s="382"/>
      <c r="D21" s="382"/>
      <c r="E21" s="380">
        <f t="shared" si="1"/>
        <v>0</v>
      </c>
    </row>
    <row r="22" spans="1:8" ht="13.5" thickBot="1">
      <c r="A22" s="147" t="s">
        <v>42</v>
      </c>
      <c r="B22" s="383">
        <f>SUM(B15:B21)</f>
        <v>99032</v>
      </c>
      <c r="C22" s="383">
        <f>SUM(C15:C21)</f>
        <v>0</v>
      </c>
      <c r="D22" s="383">
        <f>SUM(D15:D21)</f>
        <v>0</v>
      </c>
      <c r="E22" s="384">
        <f>SUM(E15:E21)</f>
        <v>99032</v>
      </c>
    </row>
    <row r="23" spans="1:8">
      <c r="A23" s="142"/>
      <c r="B23" s="142"/>
      <c r="C23" s="142"/>
      <c r="D23" s="142"/>
      <c r="E23" s="142"/>
    </row>
    <row r="24" spans="1:8">
      <c r="A24" s="142"/>
      <c r="B24" s="142"/>
      <c r="C24" s="142"/>
      <c r="D24" s="142"/>
      <c r="E24" s="142"/>
    </row>
    <row r="25" spans="1:8">
      <c r="A25" s="142"/>
      <c r="B25" s="142"/>
      <c r="C25" s="142"/>
      <c r="D25" s="142"/>
      <c r="E25" s="142"/>
    </row>
    <row r="26" spans="1:8" ht="15.75">
      <c r="A26" s="434" t="str">
        <f>+CONCATENATE("Önkormányzaton kívüli EU-s projektekhez történő hozzájárulás ",LEFT(ÖSSZEFÜGGÉSEK!A5,4),". évi előirányzat")</f>
        <v>Önkormányzaton kívüli EU-s projektekhez történő hozzájárulás 2015. évi előirányzat</v>
      </c>
      <c r="B26" s="434"/>
      <c r="C26" s="434"/>
      <c r="D26" s="434"/>
      <c r="E26" s="434"/>
    </row>
    <row r="27" spans="1:8" ht="13.5" thickBot="1">
      <c r="A27" s="142"/>
      <c r="B27" s="142"/>
      <c r="C27" s="142"/>
      <c r="D27" s="142"/>
      <c r="E27" s="142"/>
    </row>
    <row r="28" spans="1:8" ht="13.5" thickBot="1">
      <c r="A28" s="439" t="s">
        <v>99</v>
      </c>
      <c r="B28" s="440"/>
      <c r="C28" s="441"/>
      <c r="D28" s="437" t="s">
        <v>107</v>
      </c>
      <c r="E28" s="438"/>
      <c r="H28" s="36"/>
    </row>
    <row r="29" spans="1:8">
      <c r="A29" s="442"/>
      <c r="B29" s="443"/>
      <c r="C29" s="444"/>
      <c r="D29" s="430"/>
      <c r="E29" s="431"/>
    </row>
    <row r="30" spans="1:8" ht="13.5" thickBot="1">
      <c r="A30" s="422"/>
      <c r="B30" s="423"/>
      <c r="C30" s="424"/>
      <c r="D30" s="432"/>
      <c r="E30" s="433"/>
    </row>
    <row r="31" spans="1:8" ht="13.5" thickBot="1">
      <c r="A31" s="427" t="s">
        <v>42</v>
      </c>
      <c r="B31" s="428"/>
      <c r="C31" s="429"/>
      <c r="D31" s="435">
        <f>SUM(D29:E30)</f>
        <v>0</v>
      </c>
      <c r="E31" s="436"/>
    </row>
  </sheetData>
  <mergeCells count="11">
    <mergeCell ref="A29:C29"/>
    <mergeCell ref="A30:C30"/>
    <mergeCell ref="B2:E2"/>
    <mergeCell ref="D3:E3"/>
    <mergeCell ref="A31:C31"/>
    <mergeCell ref="D29:E29"/>
    <mergeCell ref="D30:E30"/>
    <mergeCell ref="A26:E26"/>
    <mergeCell ref="D31:E31"/>
    <mergeCell ref="D28:E28"/>
    <mergeCell ref="A28:C28"/>
  </mergeCells>
  <phoneticPr fontId="29" type="noConversion"/>
  <conditionalFormatting sqref="D31:E31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1/2015. (II.13.)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28"/>
  <sheetViews>
    <sheetView topLeftCell="A103" zoomScale="130" zoomScaleNormal="130" zoomScaleSheetLayoutView="85" workbookViewId="0">
      <selection activeCell="C105" sqref="C105"/>
    </sheetView>
  </sheetViews>
  <sheetFormatPr defaultRowHeight="12.75"/>
  <cols>
    <col min="1" max="1" width="19.5" style="283" customWidth="1"/>
    <col min="2" max="2" width="72" style="284" customWidth="1"/>
    <col min="3" max="3" width="25" style="285" customWidth="1"/>
    <col min="4" max="16384" width="9.33203125" style="2"/>
  </cols>
  <sheetData>
    <row r="1" spans="1:3" s="1" customFormat="1" ht="16.5" customHeight="1" thickBot="1">
      <c r="A1" s="148"/>
      <c r="B1" s="150"/>
      <c r="C1" s="173" t="str">
        <f>+CONCATENATE("9.1. melléklet a ……/",LEFT(ÖSSZEFÜGGÉSEK!A5,4),". (….) önkormányzati rendelethez")</f>
        <v>9.1. melléklet a ……/2015. (….) önkormányzati rendelethez</v>
      </c>
    </row>
    <row r="2" spans="1:3" s="59" customFormat="1" ht="21" customHeight="1">
      <c r="A2" s="290" t="s">
        <v>53</v>
      </c>
      <c r="B2" s="257" t="s">
        <v>172</v>
      </c>
      <c r="C2" s="259" t="s">
        <v>43</v>
      </c>
    </row>
    <row r="3" spans="1:3" s="59" customFormat="1" ht="16.5" thickBot="1">
      <c r="A3" s="151" t="s">
        <v>149</v>
      </c>
      <c r="B3" s="258" t="s">
        <v>340</v>
      </c>
      <c r="C3" s="360" t="s">
        <v>43</v>
      </c>
    </row>
    <row r="4" spans="1:3" s="60" customFormat="1" ht="15.95" customHeight="1" thickBot="1">
      <c r="A4" s="152"/>
      <c r="B4" s="152"/>
      <c r="C4" s="153" t="s">
        <v>44</v>
      </c>
    </row>
    <row r="5" spans="1:3" ht="13.5" thickBot="1">
      <c r="A5" s="291" t="s">
        <v>151</v>
      </c>
      <c r="B5" s="154" t="s">
        <v>45</v>
      </c>
      <c r="C5" s="260" t="s">
        <v>46</v>
      </c>
    </row>
    <row r="6" spans="1:3" s="52" customFormat="1" ht="12.95" customHeight="1" thickBot="1">
      <c r="A6" s="136" t="s">
        <v>423</v>
      </c>
      <c r="B6" s="137" t="s">
        <v>424</v>
      </c>
      <c r="C6" s="138" t="s">
        <v>425</v>
      </c>
    </row>
    <row r="7" spans="1:3" s="52" customFormat="1" ht="15.95" customHeight="1" thickBot="1">
      <c r="A7" s="156"/>
      <c r="B7" s="157" t="s">
        <v>47</v>
      </c>
      <c r="C7" s="261"/>
    </row>
    <row r="8" spans="1:3" s="52" customFormat="1" ht="12" customHeight="1" thickBot="1">
      <c r="A8" s="27" t="s">
        <v>9</v>
      </c>
      <c r="B8" s="19" t="s">
        <v>202</v>
      </c>
      <c r="C8" s="197">
        <f>+C9+C10+C11+C12+C13+C14</f>
        <v>199810</v>
      </c>
    </row>
    <row r="9" spans="1:3" s="61" customFormat="1" ht="12" customHeight="1">
      <c r="A9" s="315" t="s">
        <v>72</v>
      </c>
      <c r="B9" s="299" t="s">
        <v>203</v>
      </c>
      <c r="C9" s="200">
        <v>70490</v>
      </c>
    </row>
    <row r="10" spans="1:3" s="62" customFormat="1" ht="12" customHeight="1">
      <c r="A10" s="316" t="s">
        <v>73</v>
      </c>
      <c r="B10" s="300" t="s">
        <v>204</v>
      </c>
      <c r="C10" s="199">
        <v>46475</v>
      </c>
    </row>
    <row r="11" spans="1:3" s="62" customFormat="1" ht="12" customHeight="1">
      <c r="A11" s="316" t="s">
        <v>74</v>
      </c>
      <c r="B11" s="300" t="s">
        <v>205</v>
      </c>
      <c r="C11" s="199">
        <v>80215</v>
      </c>
    </row>
    <row r="12" spans="1:3" s="62" customFormat="1" ht="12" customHeight="1">
      <c r="A12" s="316" t="s">
        <v>75</v>
      </c>
      <c r="B12" s="300" t="s">
        <v>206</v>
      </c>
      <c r="C12" s="199">
        <v>2630</v>
      </c>
    </row>
    <row r="13" spans="1:3" s="62" customFormat="1" ht="12" customHeight="1">
      <c r="A13" s="316" t="s">
        <v>108</v>
      </c>
      <c r="B13" s="300" t="s">
        <v>434</v>
      </c>
      <c r="C13" s="199"/>
    </row>
    <row r="14" spans="1:3" s="61" customFormat="1" ht="12" customHeight="1" thickBot="1">
      <c r="A14" s="317" t="s">
        <v>76</v>
      </c>
      <c r="B14" s="301" t="s">
        <v>374</v>
      </c>
      <c r="C14" s="199"/>
    </row>
    <row r="15" spans="1:3" s="61" customFormat="1" ht="12" customHeight="1" thickBot="1">
      <c r="A15" s="27" t="s">
        <v>10</v>
      </c>
      <c r="B15" s="192" t="s">
        <v>207</v>
      </c>
      <c r="C15" s="197">
        <f>+C16+C17+C18+C19+C20</f>
        <v>192440</v>
      </c>
    </row>
    <row r="16" spans="1:3" s="61" customFormat="1" ht="12" customHeight="1">
      <c r="A16" s="315" t="s">
        <v>78</v>
      </c>
      <c r="B16" s="299" t="s">
        <v>208</v>
      </c>
      <c r="C16" s="200"/>
    </row>
    <row r="17" spans="1:3" s="61" customFormat="1" ht="12" customHeight="1">
      <c r="A17" s="316" t="s">
        <v>79</v>
      </c>
      <c r="B17" s="300" t="s">
        <v>209</v>
      </c>
      <c r="C17" s="199"/>
    </row>
    <row r="18" spans="1:3" s="61" customFormat="1" ht="12" customHeight="1">
      <c r="A18" s="316" t="s">
        <v>80</v>
      </c>
      <c r="B18" s="300" t="s">
        <v>363</v>
      </c>
      <c r="C18" s="199"/>
    </row>
    <row r="19" spans="1:3" s="61" customFormat="1" ht="12" customHeight="1">
      <c r="A19" s="316" t="s">
        <v>81</v>
      </c>
      <c r="B19" s="300" t="s">
        <v>364</v>
      </c>
      <c r="C19" s="199"/>
    </row>
    <row r="20" spans="1:3" s="61" customFormat="1" ht="12" customHeight="1">
      <c r="A20" s="316" t="s">
        <v>82</v>
      </c>
      <c r="B20" s="300" t="s">
        <v>210</v>
      </c>
      <c r="C20" s="199">
        <v>192440</v>
      </c>
    </row>
    <row r="21" spans="1:3" s="62" customFormat="1" ht="12" customHeight="1" thickBot="1">
      <c r="A21" s="317" t="s">
        <v>88</v>
      </c>
      <c r="B21" s="301" t="s">
        <v>211</v>
      </c>
      <c r="C21" s="201"/>
    </row>
    <row r="22" spans="1:3" s="62" customFormat="1" ht="12" customHeight="1" thickBot="1">
      <c r="A22" s="27" t="s">
        <v>11</v>
      </c>
      <c r="B22" s="19" t="s">
        <v>212</v>
      </c>
      <c r="C22" s="197">
        <f>+C23+C24+C25+C26+C27</f>
        <v>99032</v>
      </c>
    </row>
    <row r="23" spans="1:3" s="62" customFormat="1" ht="12" customHeight="1">
      <c r="A23" s="315" t="s">
        <v>61</v>
      </c>
      <c r="B23" s="299" t="s">
        <v>213</v>
      </c>
      <c r="C23" s="200"/>
    </row>
    <row r="24" spans="1:3" s="61" customFormat="1" ht="12" customHeight="1">
      <c r="A24" s="316" t="s">
        <v>62</v>
      </c>
      <c r="B24" s="300" t="s">
        <v>214</v>
      </c>
      <c r="C24" s="199"/>
    </row>
    <row r="25" spans="1:3" s="62" customFormat="1" ht="12" customHeight="1">
      <c r="A25" s="316" t="s">
        <v>63</v>
      </c>
      <c r="B25" s="300" t="s">
        <v>365</v>
      </c>
      <c r="C25" s="199"/>
    </row>
    <row r="26" spans="1:3" s="62" customFormat="1" ht="12" customHeight="1">
      <c r="A26" s="316" t="s">
        <v>64</v>
      </c>
      <c r="B26" s="300" t="s">
        <v>366</v>
      </c>
      <c r="C26" s="199"/>
    </row>
    <row r="27" spans="1:3" s="62" customFormat="1" ht="12" customHeight="1">
      <c r="A27" s="316" t="s">
        <v>122</v>
      </c>
      <c r="B27" s="300" t="s">
        <v>215</v>
      </c>
      <c r="C27" s="199">
        <v>99032</v>
      </c>
    </row>
    <row r="28" spans="1:3" s="62" customFormat="1" ht="12" customHeight="1" thickBot="1">
      <c r="A28" s="317" t="s">
        <v>123</v>
      </c>
      <c r="B28" s="301" t="s">
        <v>216</v>
      </c>
      <c r="C28" s="201">
        <v>99032</v>
      </c>
    </row>
    <row r="29" spans="1:3" s="62" customFormat="1" ht="12" customHeight="1" thickBot="1">
      <c r="A29" s="27" t="s">
        <v>124</v>
      </c>
      <c r="B29" s="19" t="s">
        <v>217</v>
      </c>
      <c r="C29" s="203">
        <f>+C30+C34+C35+C36</f>
        <v>18660</v>
      </c>
    </row>
    <row r="30" spans="1:3" s="62" customFormat="1" ht="12" customHeight="1">
      <c r="A30" s="315" t="s">
        <v>218</v>
      </c>
      <c r="B30" s="299" t="s">
        <v>435</v>
      </c>
      <c r="C30" s="295">
        <f>+C31+C32+C33</f>
        <v>14900</v>
      </c>
    </row>
    <row r="31" spans="1:3" s="62" customFormat="1" ht="12" customHeight="1">
      <c r="A31" s="316" t="s">
        <v>219</v>
      </c>
      <c r="B31" s="300" t="s">
        <v>224</v>
      </c>
      <c r="C31" s="199">
        <v>7300</v>
      </c>
    </row>
    <row r="32" spans="1:3" s="62" customFormat="1" ht="12" customHeight="1">
      <c r="A32" s="316" t="s">
        <v>220</v>
      </c>
      <c r="B32" s="300" t="s">
        <v>225</v>
      </c>
      <c r="C32" s="199"/>
    </row>
    <row r="33" spans="1:3" s="62" customFormat="1" ht="12" customHeight="1">
      <c r="A33" s="316" t="s">
        <v>378</v>
      </c>
      <c r="B33" s="351" t="s">
        <v>379</v>
      </c>
      <c r="C33" s="199">
        <v>7600</v>
      </c>
    </row>
    <row r="34" spans="1:3" s="62" customFormat="1" ht="12" customHeight="1">
      <c r="A34" s="316" t="s">
        <v>221</v>
      </c>
      <c r="B34" s="300" t="s">
        <v>226</v>
      </c>
      <c r="C34" s="199">
        <v>2900</v>
      </c>
    </row>
    <row r="35" spans="1:3" s="62" customFormat="1" ht="12" customHeight="1">
      <c r="A35" s="316" t="s">
        <v>222</v>
      </c>
      <c r="B35" s="300" t="s">
        <v>227</v>
      </c>
      <c r="C35" s="199"/>
    </row>
    <row r="36" spans="1:3" s="62" customFormat="1" ht="12" customHeight="1" thickBot="1">
      <c r="A36" s="317" t="s">
        <v>223</v>
      </c>
      <c r="B36" s="301" t="s">
        <v>228</v>
      </c>
      <c r="C36" s="201">
        <v>860</v>
      </c>
    </row>
    <row r="37" spans="1:3" s="62" customFormat="1" ht="12" customHeight="1" thickBot="1">
      <c r="A37" s="27" t="s">
        <v>13</v>
      </c>
      <c r="B37" s="19" t="s">
        <v>375</v>
      </c>
      <c r="C37" s="197">
        <f>SUM(C38:C48)</f>
        <v>12555</v>
      </c>
    </row>
    <row r="38" spans="1:3" s="62" customFormat="1" ht="12" customHeight="1">
      <c r="A38" s="315" t="s">
        <v>65</v>
      </c>
      <c r="B38" s="299" t="s">
        <v>231</v>
      </c>
      <c r="C38" s="200">
        <v>600</v>
      </c>
    </row>
    <row r="39" spans="1:3" s="62" customFormat="1" ht="12" customHeight="1">
      <c r="A39" s="316" t="s">
        <v>66</v>
      </c>
      <c r="B39" s="300" t="s">
        <v>232</v>
      </c>
      <c r="C39" s="199">
        <v>6735</v>
      </c>
    </row>
    <row r="40" spans="1:3" s="62" customFormat="1" ht="12" customHeight="1">
      <c r="A40" s="316" t="s">
        <v>67</v>
      </c>
      <c r="B40" s="300" t="s">
        <v>233</v>
      </c>
      <c r="C40" s="199">
        <v>3500</v>
      </c>
    </row>
    <row r="41" spans="1:3" s="62" customFormat="1" ht="12" customHeight="1">
      <c r="A41" s="316" t="s">
        <v>126</v>
      </c>
      <c r="B41" s="300" t="s">
        <v>234</v>
      </c>
      <c r="C41" s="199">
        <v>430</v>
      </c>
    </row>
    <row r="42" spans="1:3" s="62" customFormat="1" ht="12" customHeight="1">
      <c r="A42" s="316" t="s">
        <v>127</v>
      </c>
      <c r="B42" s="300" t="s">
        <v>235</v>
      </c>
      <c r="C42" s="199"/>
    </row>
    <row r="43" spans="1:3" s="62" customFormat="1" ht="12" customHeight="1">
      <c r="A43" s="316" t="s">
        <v>128</v>
      </c>
      <c r="B43" s="300" t="s">
        <v>236</v>
      </c>
      <c r="C43" s="199">
        <v>1290</v>
      </c>
    </row>
    <row r="44" spans="1:3" s="62" customFormat="1" ht="12" customHeight="1">
      <c r="A44" s="316" t="s">
        <v>129</v>
      </c>
      <c r="B44" s="300" t="s">
        <v>237</v>
      </c>
      <c r="C44" s="199"/>
    </row>
    <row r="45" spans="1:3" s="62" customFormat="1" ht="12" customHeight="1">
      <c r="A45" s="316" t="s">
        <v>130</v>
      </c>
      <c r="B45" s="300" t="s">
        <v>238</v>
      </c>
      <c r="C45" s="199"/>
    </row>
    <row r="46" spans="1:3" s="62" customFormat="1" ht="12" customHeight="1">
      <c r="A46" s="316" t="s">
        <v>229</v>
      </c>
      <c r="B46" s="300" t="s">
        <v>239</v>
      </c>
      <c r="C46" s="202"/>
    </row>
    <row r="47" spans="1:3" s="62" customFormat="1" ht="12" customHeight="1">
      <c r="A47" s="317" t="s">
        <v>230</v>
      </c>
      <c r="B47" s="301" t="s">
        <v>377</v>
      </c>
      <c r="C47" s="289"/>
    </row>
    <row r="48" spans="1:3" s="62" customFormat="1" ht="12" customHeight="1" thickBot="1">
      <c r="A48" s="317" t="s">
        <v>376</v>
      </c>
      <c r="B48" s="301" t="s">
        <v>240</v>
      </c>
      <c r="C48" s="289"/>
    </row>
    <row r="49" spans="1:3" s="62" customFormat="1" ht="12" customHeight="1" thickBot="1">
      <c r="A49" s="27" t="s">
        <v>14</v>
      </c>
      <c r="B49" s="19" t="s">
        <v>241</v>
      </c>
      <c r="C49" s="197">
        <f>SUM(C50:C54)</f>
        <v>0</v>
      </c>
    </row>
    <row r="50" spans="1:3" s="62" customFormat="1" ht="12" customHeight="1">
      <c r="A50" s="315" t="s">
        <v>68</v>
      </c>
      <c r="B50" s="299" t="s">
        <v>245</v>
      </c>
      <c r="C50" s="336"/>
    </row>
    <row r="51" spans="1:3" s="62" customFormat="1" ht="12" customHeight="1">
      <c r="A51" s="316" t="s">
        <v>69</v>
      </c>
      <c r="B51" s="300" t="s">
        <v>246</v>
      </c>
      <c r="C51" s="202"/>
    </row>
    <row r="52" spans="1:3" s="62" customFormat="1" ht="12" customHeight="1">
      <c r="A52" s="316" t="s">
        <v>242</v>
      </c>
      <c r="B52" s="300" t="s">
        <v>247</v>
      </c>
      <c r="C52" s="202"/>
    </row>
    <row r="53" spans="1:3" s="62" customFormat="1" ht="12" customHeight="1">
      <c r="A53" s="316" t="s">
        <v>243</v>
      </c>
      <c r="B53" s="300" t="s">
        <v>248</v>
      </c>
      <c r="C53" s="202"/>
    </row>
    <row r="54" spans="1:3" s="62" customFormat="1" ht="12" customHeight="1" thickBot="1">
      <c r="A54" s="317" t="s">
        <v>244</v>
      </c>
      <c r="B54" s="301" t="s">
        <v>249</v>
      </c>
      <c r="C54" s="289"/>
    </row>
    <row r="55" spans="1:3" s="62" customFormat="1" ht="12" customHeight="1" thickBot="1">
      <c r="A55" s="27" t="s">
        <v>131</v>
      </c>
      <c r="B55" s="19" t="s">
        <v>250</v>
      </c>
      <c r="C55" s="197">
        <f>SUM(C56:C58)</f>
        <v>810</v>
      </c>
    </row>
    <row r="56" spans="1:3" s="62" customFormat="1" ht="12" customHeight="1">
      <c r="A56" s="315" t="s">
        <v>70</v>
      </c>
      <c r="B56" s="299" t="s">
        <v>251</v>
      </c>
      <c r="C56" s="200"/>
    </row>
    <row r="57" spans="1:3" s="62" customFormat="1" ht="12" customHeight="1">
      <c r="A57" s="316" t="s">
        <v>71</v>
      </c>
      <c r="B57" s="300" t="s">
        <v>367</v>
      </c>
      <c r="C57" s="199"/>
    </row>
    <row r="58" spans="1:3" s="62" customFormat="1" ht="12" customHeight="1">
      <c r="A58" s="316" t="s">
        <v>254</v>
      </c>
      <c r="B58" s="300" t="s">
        <v>252</v>
      </c>
      <c r="C58" s="199">
        <v>810</v>
      </c>
    </row>
    <row r="59" spans="1:3" s="62" customFormat="1" ht="12" customHeight="1" thickBot="1">
      <c r="A59" s="317" t="s">
        <v>255</v>
      </c>
      <c r="B59" s="301" t="s">
        <v>253</v>
      </c>
      <c r="C59" s="201"/>
    </row>
    <row r="60" spans="1:3" s="62" customFormat="1" ht="12" customHeight="1" thickBot="1">
      <c r="A60" s="27" t="s">
        <v>16</v>
      </c>
      <c r="B60" s="192" t="s">
        <v>256</v>
      </c>
      <c r="C60" s="197">
        <f>SUM(C61:C63)</f>
        <v>0</v>
      </c>
    </row>
    <row r="61" spans="1:3" s="62" customFormat="1" ht="12" customHeight="1">
      <c r="A61" s="315" t="s">
        <v>132</v>
      </c>
      <c r="B61" s="299" t="s">
        <v>258</v>
      </c>
      <c r="C61" s="202"/>
    </row>
    <row r="62" spans="1:3" s="62" customFormat="1" ht="12" customHeight="1">
      <c r="A62" s="316" t="s">
        <v>133</v>
      </c>
      <c r="B62" s="300" t="s">
        <v>368</v>
      </c>
      <c r="C62" s="202"/>
    </row>
    <row r="63" spans="1:3" s="62" customFormat="1" ht="12" customHeight="1">
      <c r="A63" s="316" t="s">
        <v>178</v>
      </c>
      <c r="B63" s="300" t="s">
        <v>259</v>
      </c>
      <c r="C63" s="202"/>
    </row>
    <row r="64" spans="1:3" s="62" customFormat="1" ht="12" customHeight="1" thickBot="1">
      <c r="A64" s="317" t="s">
        <v>257</v>
      </c>
      <c r="B64" s="301" t="s">
        <v>260</v>
      </c>
      <c r="C64" s="202"/>
    </row>
    <row r="65" spans="1:3" s="62" customFormat="1" ht="12" customHeight="1" thickBot="1">
      <c r="A65" s="27" t="s">
        <v>17</v>
      </c>
      <c r="B65" s="19" t="s">
        <v>261</v>
      </c>
      <c r="C65" s="203">
        <f>+C8+C15+C22+C29+C37+C49+C55+C60</f>
        <v>523307</v>
      </c>
    </row>
    <row r="66" spans="1:3" s="62" customFormat="1" ht="12" customHeight="1" thickBot="1">
      <c r="A66" s="318" t="s">
        <v>336</v>
      </c>
      <c r="B66" s="192" t="s">
        <v>263</v>
      </c>
      <c r="C66" s="197">
        <f>SUM(C67:C69)</f>
        <v>3700</v>
      </c>
    </row>
    <row r="67" spans="1:3" s="62" customFormat="1" ht="12" customHeight="1">
      <c r="A67" s="315" t="s">
        <v>286</v>
      </c>
      <c r="B67" s="299" t="s">
        <v>264</v>
      </c>
      <c r="C67" s="202">
        <v>3700</v>
      </c>
    </row>
    <row r="68" spans="1:3" s="62" customFormat="1" ht="12" customHeight="1">
      <c r="A68" s="316" t="s">
        <v>295</v>
      </c>
      <c r="B68" s="300" t="s">
        <v>265</v>
      </c>
      <c r="C68" s="202"/>
    </row>
    <row r="69" spans="1:3" s="62" customFormat="1" ht="12" customHeight="1" thickBot="1">
      <c r="A69" s="317" t="s">
        <v>296</v>
      </c>
      <c r="B69" s="302" t="s">
        <v>266</v>
      </c>
      <c r="C69" s="202"/>
    </row>
    <row r="70" spans="1:3" s="62" customFormat="1" ht="12" customHeight="1" thickBot="1">
      <c r="A70" s="318" t="s">
        <v>267</v>
      </c>
      <c r="B70" s="192" t="s">
        <v>466</v>
      </c>
      <c r="C70" s="197"/>
    </row>
    <row r="71" spans="1:3" s="62" customFormat="1" ht="12" customHeight="1" thickBot="1">
      <c r="A71" s="318" t="s">
        <v>273</v>
      </c>
      <c r="B71" s="192" t="s">
        <v>274</v>
      </c>
      <c r="C71" s="197">
        <f>SUM(C72:C73)</f>
        <v>14203</v>
      </c>
    </row>
    <row r="72" spans="1:3" s="62" customFormat="1" ht="13.5" customHeight="1">
      <c r="A72" s="315" t="s">
        <v>289</v>
      </c>
      <c r="B72" s="299" t="s">
        <v>275</v>
      </c>
      <c r="C72" s="202">
        <v>14203</v>
      </c>
    </row>
    <row r="73" spans="1:3" s="62" customFormat="1" ht="12" customHeight="1" thickBot="1">
      <c r="A73" s="317" t="s">
        <v>290</v>
      </c>
      <c r="B73" s="301" t="s">
        <v>276</v>
      </c>
      <c r="C73" s="202"/>
    </row>
    <row r="74" spans="1:3" s="61" customFormat="1" ht="12" customHeight="1" thickBot="1">
      <c r="A74" s="318" t="s">
        <v>277</v>
      </c>
      <c r="B74" s="192" t="s">
        <v>472</v>
      </c>
      <c r="C74" s="197"/>
    </row>
    <row r="75" spans="1:3" s="62" customFormat="1" ht="12" customHeight="1" thickBot="1">
      <c r="A75" s="318" t="s">
        <v>282</v>
      </c>
      <c r="B75" s="192" t="s">
        <v>473</v>
      </c>
      <c r="C75" s="197"/>
    </row>
    <row r="76" spans="1:3" s="61" customFormat="1" ht="12" customHeight="1" thickBot="1">
      <c r="A76" s="318" t="s">
        <v>283</v>
      </c>
      <c r="B76" s="192" t="s">
        <v>405</v>
      </c>
      <c r="C76" s="337"/>
    </row>
    <row r="77" spans="1:3" s="61" customFormat="1" ht="12" customHeight="1" thickBot="1">
      <c r="A77" s="318" t="s">
        <v>436</v>
      </c>
      <c r="B77" s="192" t="s">
        <v>284</v>
      </c>
      <c r="C77" s="337"/>
    </row>
    <row r="78" spans="1:3" s="61" customFormat="1" ht="12" customHeight="1" thickBot="1">
      <c r="A78" s="318" t="s">
        <v>437</v>
      </c>
      <c r="B78" s="303" t="s">
        <v>408</v>
      </c>
      <c r="C78" s="203">
        <f>SUM(C71,C70,C66)</f>
        <v>17903</v>
      </c>
    </row>
    <row r="79" spans="1:3" s="61" customFormat="1" ht="12" customHeight="1" thickBot="1">
      <c r="A79" s="318" t="s">
        <v>438</v>
      </c>
      <c r="B79" s="304" t="s">
        <v>467</v>
      </c>
      <c r="C79" s="203">
        <f>+C65+C78</f>
        <v>541210</v>
      </c>
    </row>
    <row r="80" spans="1:3" s="62" customFormat="1" ht="15" customHeight="1" thickBot="1">
      <c r="A80" s="162"/>
      <c r="B80" s="163"/>
      <c r="C80" s="266"/>
    </row>
    <row r="81" spans="1:3" s="52" customFormat="1" ht="16.5" customHeight="1" thickBot="1">
      <c r="A81" s="166"/>
      <c r="B81" s="167" t="s">
        <v>48</v>
      </c>
      <c r="C81" s="268"/>
    </row>
    <row r="82" spans="1:3" s="63" customFormat="1" ht="12" customHeight="1" thickBot="1">
      <c r="A82" s="292" t="s">
        <v>9</v>
      </c>
      <c r="B82" s="26" t="s">
        <v>443</v>
      </c>
      <c r="C82" s="196">
        <f>+C83+C84+C85+C86+C87+C100</f>
        <v>281205</v>
      </c>
    </row>
    <row r="83" spans="1:3" ht="12" customHeight="1">
      <c r="A83" s="320" t="s">
        <v>72</v>
      </c>
      <c r="B83" s="8" t="s">
        <v>39</v>
      </c>
      <c r="C83" s="198">
        <v>145013</v>
      </c>
    </row>
    <row r="84" spans="1:3" ht="12" customHeight="1">
      <c r="A84" s="316" t="s">
        <v>73</v>
      </c>
      <c r="B84" s="6" t="s">
        <v>134</v>
      </c>
      <c r="C84" s="199">
        <v>22518</v>
      </c>
    </row>
    <row r="85" spans="1:3" ht="12" customHeight="1">
      <c r="A85" s="316" t="s">
        <v>74</v>
      </c>
      <c r="B85" s="6" t="s">
        <v>100</v>
      </c>
      <c r="C85" s="201">
        <v>67168</v>
      </c>
    </row>
    <row r="86" spans="1:3" ht="12" customHeight="1">
      <c r="A86" s="316" t="s">
        <v>75</v>
      </c>
      <c r="B86" s="9" t="s">
        <v>135</v>
      </c>
      <c r="C86" s="201">
        <v>8500</v>
      </c>
    </row>
    <row r="87" spans="1:3" ht="12" customHeight="1">
      <c r="A87" s="316" t="s">
        <v>83</v>
      </c>
      <c r="B87" s="17" t="s">
        <v>136</v>
      </c>
      <c r="C87" s="201">
        <v>35499</v>
      </c>
    </row>
    <row r="88" spans="1:3" ht="12" customHeight="1">
      <c r="A88" s="316" t="s">
        <v>76</v>
      </c>
      <c r="B88" s="6" t="s">
        <v>440</v>
      </c>
      <c r="C88" s="201"/>
    </row>
    <row r="89" spans="1:3" ht="12" customHeight="1">
      <c r="A89" s="316" t="s">
        <v>77</v>
      </c>
      <c r="B89" s="80" t="s">
        <v>385</v>
      </c>
      <c r="C89" s="201"/>
    </row>
    <row r="90" spans="1:3" ht="12" customHeight="1">
      <c r="A90" s="316" t="s">
        <v>84</v>
      </c>
      <c r="B90" s="80" t="s">
        <v>384</v>
      </c>
      <c r="C90" s="201">
        <v>1052</v>
      </c>
    </row>
    <row r="91" spans="1:3" ht="12" customHeight="1">
      <c r="A91" s="316" t="s">
        <v>85</v>
      </c>
      <c r="B91" s="80" t="s">
        <v>300</v>
      </c>
      <c r="C91" s="201"/>
    </row>
    <row r="92" spans="1:3" ht="12" customHeight="1">
      <c r="A92" s="316" t="s">
        <v>86</v>
      </c>
      <c r="B92" s="81" t="s">
        <v>301</v>
      </c>
      <c r="C92" s="201"/>
    </row>
    <row r="93" spans="1:3" ht="12" customHeight="1">
      <c r="A93" s="316" t="s">
        <v>87</v>
      </c>
      <c r="B93" s="81" t="s">
        <v>302</v>
      </c>
      <c r="C93" s="201"/>
    </row>
    <row r="94" spans="1:3" ht="12" customHeight="1">
      <c r="A94" s="316" t="s">
        <v>89</v>
      </c>
      <c r="B94" s="80" t="s">
        <v>303</v>
      </c>
      <c r="C94" s="201">
        <v>33447</v>
      </c>
    </row>
    <row r="95" spans="1:3" ht="12" customHeight="1">
      <c r="A95" s="316" t="s">
        <v>137</v>
      </c>
      <c r="B95" s="80" t="s">
        <v>304</v>
      </c>
      <c r="C95" s="201"/>
    </row>
    <row r="96" spans="1:3" ht="12" customHeight="1">
      <c r="A96" s="316" t="s">
        <v>298</v>
      </c>
      <c r="B96" s="81" t="s">
        <v>305</v>
      </c>
      <c r="C96" s="201"/>
    </row>
    <row r="97" spans="1:3" ht="12" customHeight="1">
      <c r="A97" s="321" t="s">
        <v>299</v>
      </c>
      <c r="B97" s="82" t="s">
        <v>306</v>
      </c>
      <c r="C97" s="201"/>
    </row>
    <row r="98" spans="1:3" ht="12" customHeight="1">
      <c r="A98" s="316" t="s">
        <v>382</v>
      </c>
      <c r="B98" s="82" t="s">
        <v>307</v>
      </c>
      <c r="C98" s="201"/>
    </row>
    <row r="99" spans="1:3" ht="12" customHeight="1">
      <c r="A99" s="316" t="s">
        <v>383</v>
      </c>
      <c r="B99" s="81" t="s">
        <v>308</v>
      </c>
      <c r="C99" s="199">
        <v>1000</v>
      </c>
    </row>
    <row r="100" spans="1:3" ht="12" customHeight="1">
      <c r="A100" s="316" t="s">
        <v>387</v>
      </c>
      <c r="B100" s="9" t="s">
        <v>40</v>
      </c>
      <c r="C100" s="199">
        <v>2507</v>
      </c>
    </row>
    <row r="101" spans="1:3" ht="12" customHeight="1">
      <c r="A101" s="317" t="s">
        <v>388</v>
      </c>
      <c r="B101" s="6" t="s">
        <v>441</v>
      </c>
      <c r="C101" s="201">
        <v>507</v>
      </c>
    </row>
    <row r="102" spans="1:3" ht="12" customHeight="1" thickBot="1">
      <c r="A102" s="322" t="s">
        <v>389</v>
      </c>
      <c r="B102" s="83" t="s">
        <v>442</v>
      </c>
      <c r="C102" s="205">
        <v>2000</v>
      </c>
    </row>
    <row r="103" spans="1:3" ht="12" customHeight="1" thickBot="1">
      <c r="A103" s="27" t="s">
        <v>10</v>
      </c>
      <c r="B103" s="25" t="s">
        <v>309</v>
      </c>
      <c r="C103" s="197">
        <f>+C104+C106+C108</f>
        <v>114919</v>
      </c>
    </row>
    <row r="104" spans="1:3" ht="12" customHeight="1">
      <c r="A104" s="315" t="s">
        <v>78</v>
      </c>
      <c r="B104" s="6" t="s">
        <v>176</v>
      </c>
      <c r="C104" s="200">
        <v>15887</v>
      </c>
    </row>
    <row r="105" spans="1:3" ht="12" customHeight="1">
      <c r="A105" s="315" t="s">
        <v>79</v>
      </c>
      <c r="B105" s="10" t="s">
        <v>310</v>
      </c>
      <c r="C105" s="200"/>
    </row>
    <row r="106" spans="1:3" ht="12" customHeight="1">
      <c r="A106" s="315" t="s">
        <v>80</v>
      </c>
      <c r="B106" s="10" t="s">
        <v>138</v>
      </c>
      <c r="C106" s="199">
        <v>99032</v>
      </c>
    </row>
    <row r="107" spans="1:3" ht="12" customHeight="1">
      <c r="A107" s="315" t="s">
        <v>81</v>
      </c>
      <c r="B107" s="10" t="s">
        <v>311</v>
      </c>
      <c r="C107" s="191">
        <v>99032</v>
      </c>
    </row>
    <row r="108" spans="1:3" ht="12" customHeight="1" thickBot="1">
      <c r="A108" s="315" t="s">
        <v>82</v>
      </c>
      <c r="B108" s="194" t="s">
        <v>179</v>
      </c>
      <c r="C108" s="191"/>
    </row>
    <row r="109" spans="1:3" ht="12" customHeight="1" thickBot="1">
      <c r="A109" s="27" t="s">
        <v>11</v>
      </c>
      <c r="B109" s="67" t="s">
        <v>392</v>
      </c>
      <c r="C109" s="197">
        <f>+C82+C103</f>
        <v>396124</v>
      </c>
    </row>
    <row r="110" spans="1:3" ht="12" customHeight="1" thickBot="1">
      <c r="A110" s="27" t="s">
        <v>12</v>
      </c>
      <c r="B110" s="67" t="s">
        <v>393</v>
      </c>
      <c r="C110" s="197">
        <f>+C111+C112+C113</f>
        <v>2364</v>
      </c>
    </row>
    <row r="111" spans="1:3" s="63" customFormat="1" ht="12" customHeight="1">
      <c r="A111" s="315" t="s">
        <v>218</v>
      </c>
      <c r="B111" s="7" t="s">
        <v>445</v>
      </c>
      <c r="C111" s="191">
        <v>2364</v>
      </c>
    </row>
    <row r="112" spans="1:3" ht="12" customHeight="1">
      <c r="A112" s="315" t="s">
        <v>221</v>
      </c>
      <c r="B112" s="7" t="s">
        <v>395</v>
      </c>
      <c r="C112" s="191"/>
    </row>
    <row r="113" spans="1:11" ht="12" customHeight="1" thickBot="1">
      <c r="A113" s="321" t="s">
        <v>222</v>
      </c>
      <c r="B113" s="5" t="s">
        <v>444</v>
      </c>
      <c r="C113" s="191"/>
    </row>
    <row r="114" spans="1:11" ht="12" customHeight="1" thickBot="1">
      <c r="A114" s="27" t="s">
        <v>13</v>
      </c>
      <c r="B114" s="67" t="s">
        <v>468</v>
      </c>
      <c r="C114" s="197"/>
    </row>
    <row r="115" spans="1:11" ht="12" customHeight="1" thickBot="1">
      <c r="A115" s="27" t="s">
        <v>14</v>
      </c>
      <c r="B115" s="67" t="s">
        <v>459</v>
      </c>
      <c r="C115" s="203">
        <f>+C116+C117+C119+C120+C118</f>
        <v>142722</v>
      </c>
      <c r="K115" s="174"/>
    </row>
    <row r="116" spans="1:11">
      <c r="A116" s="315" t="s">
        <v>68</v>
      </c>
      <c r="B116" s="7" t="s">
        <v>312</v>
      </c>
      <c r="C116" s="191"/>
    </row>
    <row r="117" spans="1:11" ht="12" customHeight="1">
      <c r="A117" s="315" t="s">
        <v>69</v>
      </c>
      <c r="B117" s="7" t="s">
        <v>313</v>
      </c>
      <c r="C117" s="191">
        <v>6856</v>
      </c>
    </row>
    <row r="118" spans="1:11" ht="12" customHeight="1">
      <c r="A118" s="315" t="s">
        <v>242</v>
      </c>
      <c r="B118" s="7" t="s">
        <v>458</v>
      </c>
      <c r="C118" s="191">
        <v>135866</v>
      </c>
    </row>
    <row r="119" spans="1:11" s="63" customFormat="1" ht="12" customHeight="1">
      <c r="A119" s="315" t="s">
        <v>243</v>
      </c>
      <c r="B119" s="7" t="s">
        <v>399</v>
      </c>
      <c r="C119" s="191"/>
    </row>
    <row r="120" spans="1:11" s="63" customFormat="1" ht="12" customHeight="1" thickBot="1">
      <c r="A120" s="321" t="s">
        <v>244</v>
      </c>
      <c r="B120" s="5" t="s">
        <v>332</v>
      </c>
      <c r="C120" s="191"/>
    </row>
    <row r="121" spans="1:11" s="63" customFormat="1" ht="12" customHeight="1" thickBot="1">
      <c r="A121" s="27" t="s">
        <v>15</v>
      </c>
      <c r="B121" s="67" t="s">
        <v>487</v>
      </c>
      <c r="C121" s="206"/>
    </row>
    <row r="122" spans="1:11" ht="12.75" customHeight="1" thickBot="1">
      <c r="A122" s="361" t="s">
        <v>16</v>
      </c>
      <c r="B122" s="67" t="s">
        <v>400</v>
      </c>
      <c r="C122" s="206"/>
    </row>
    <row r="123" spans="1:11" ht="12" customHeight="1" thickBot="1">
      <c r="A123" s="361" t="s">
        <v>17</v>
      </c>
      <c r="B123" s="67" t="s">
        <v>401</v>
      </c>
      <c r="C123" s="206"/>
    </row>
    <row r="124" spans="1:11" ht="12" customHeight="1" thickBot="1">
      <c r="A124" s="27" t="s">
        <v>18</v>
      </c>
      <c r="B124" s="67" t="s">
        <v>403</v>
      </c>
      <c r="C124" s="306">
        <f>SUM(C115,C110)</f>
        <v>145086</v>
      </c>
    </row>
    <row r="125" spans="1:11" ht="15" customHeight="1" thickBot="1">
      <c r="A125" s="323" t="s">
        <v>19</v>
      </c>
      <c r="B125" s="274" t="s">
        <v>402</v>
      </c>
      <c r="C125" s="306">
        <f>+C109+C124</f>
        <v>541210</v>
      </c>
    </row>
    <row r="126" spans="1:11" ht="13.5" thickBot="1">
      <c r="A126" s="280"/>
      <c r="B126" s="281"/>
      <c r="C126" s="282"/>
    </row>
    <row r="127" spans="1:11" ht="15" customHeight="1" thickBot="1">
      <c r="A127" s="171" t="s">
        <v>446</v>
      </c>
      <c r="B127" s="172"/>
      <c r="C127" s="65">
        <v>7</v>
      </c>
    </row>
    <row r="128" spans="1:11" ht="14.25" customHeight="1" thickBot="1">
      <c r="A128" s="171" t="s">
        <v>152</v>
      </c>
      <c r="B128" s="172"/>
      <c r="C128" s="65">
        <v>137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7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25"/>
  <sheetViews>
    <sheetView topLeftCell="A46" zoomScale="130" zoomScaleNormal="130" zoomScaleSheetLayoutView="85" workbookViewId="0">
      <selection activeCell="C102" sqref="C102"/>
    </sheetView>
  </sheetViews>
  <sheetFormatPr defaultRowHeight="12.75"/>
  <cols>
    <col min="1" max="1" width="19.5" style="283" customWidth="1"/>
    <col min="2" max="2" width="72" style="284" customWidth="1"/>
    <col min="3" max="3" width="25" style="285" customWidth="1"/>
    <col min="4" max="16384" width="9.33203125" style="2"/>
  </cols>
  <sheetData>
    <row r="1" spans="1:3" s="1" customFormat="1" ht="16.5" customHeight="1" thickBot="1">
      <c r="A1" s="148"/>
      <c r="B1" s="150"/>
      <c r="C1" s="173" t="str">
        <f>+CONCATENATE("9.1.1. melléklet a ……/",LEFT(ÖSSZEFÜGGÉSEK!A5,4),". (….) önkormányzati rendelethez")</f>
        <v>9.1.1. melléklet a ……/2015. (….) önkormányzati rendelethez</v>
      </c>
    </row>
    <row r="2" spans="1:3" s="59" customFormat="1" ht="21" customHeight="1">
      <c r="A2" s="290" t="s">
        <v>53</v>
      </c>
      <c r="B2" s="257" t="s">
        <v>172</v>
      </c>
      <c r="C2" s="259" t="s">
        <v>43</v>
      </c>
    </row>
    <row r="3" spans="1:3" s="59" customFormat="1" ht="16.5" thickBot="1">
      <c r="A3" s="151" t="s">
        <v>149</v>
      </c>
      <c r="B3" s="258" t="s">
        <v>369</v>
      </c>
      <c r="C3" s="360" t="s">
        <v>50</v>
      </c>
    </row>
    <row r="4" spans="1:3" s="60" customFormat="1" ht="15.95" customHeight="1" thickBot="1">
      <c r="A4" s="152"/>
      <c r="B4" s="152"/>
      <c r="C4" s="153" t="s">
        <v>44</v>
      </c>
    </row>
    <row r="5" spans="1:3" ht="13.5" thickBot="1">
      <c r="A5" s="291" t="s">
        <v>151</v>
      </c>
      <c r="B5" s="154" t="s">
        <v>45</v>
      </c>
      <c r="C5" s="260" t="s">
        <v>46</v>
      </c>
    </row>
    <row r="6" spans="1:3" s="52" customFormat="1" ht="12.95" customHeight="1" thickBot="1">
      <c r="A6" s="136" t="s">
        <v>423</v>
      </c>
      <c r="B6" s="137" t="s">
        <v>424</v>
      </c>
      <c r="C6" s="138" t="s">
        <v>425</v>
      </c>
    </row>
    <row r="7" spans="1:3" s="52" customFormat="1" ht="15.95" customHeight="1" thickBot="1">
      <c r="A7" s="156"/>
      <c r="B7" s="157" t="s">
        <v>47</v>
      </c>
      <c r="C7" s="261"/>
    </row>
    <row r="8" spans="1:3" s="52" customFormat="1" ht="12" customHeight="1" thickBot="1">
      <c r="A8" s="27" t="s">
        <v>9</v>
      </c>
      <c r="B8" s="19" t="s">
        <v>202</v>
      </c>
      <c r="C8" s="197">
        <f>+C9+C10+C11+C12+C13+C14</f>
        <v>199810</v>
      </c>
    </row>
    <row r="9" spans="1:3" s="61" customFormat="1" ht="12" customHeight="1">
      <c r="A9" s="315" t="s">
        <v>72</v>
      </c>
      <c r="B9" s="299" t="s">
        <v>203</v>
      </c>
      <c r="C9" s="200">
        <v>70490</v>
      </c>
    </row>
    <row r="10" spans="1:3" s="62" customFormat="1" ht="12" customHeight="1">
      <c r="A10" s="316" t="s">
        <v>73</v>
      </c>
      <c r="B10" s="300" t="s">
        <v>204</v>
      </c>
      <c r="C10" s="199">
        <v>46475</v>
      </c>
    </row>
    <row r="11" spans="1:3" s="62" customFormat="1" ht="12" customHeight="1">
      <c r="A11" s="316" t="s">
        <v>74</v>
      </c>
      <c r="B11" s="300" t="s">
        <v>205</v>
      </c>
      <c r="C11" s="199">
        <v>80215</v>
      </c>
    </row>
    <row r="12" spans="1:3" s="62" customFormat="1" ht="12" customHeight="1">
      <c r="A12" s="316" t="s">
        <v>75</v>
      </c>
      <c r="B12" s="300" t="s">
        <v>206</v>
      </c>
      <c r="C12" s="199">
        <v>2630</v>
      </c>
    </row>
    <row r="13" spans="1:3" s="62" customFormat="1" ht="12" customHeight="1">
      <c r="A13" s="316" t="s">
        <v>108</v>
      </c>
      <c r="B13" s="300" t="s">
        <v>434</v>
      </c>
      <c r="C13" s="199"/>
    </row>
    <row r="14" spans="1:3" s="61" customFormat="1" ht="12" customHeight="1" thickBot="1">
      <c r="A14" s="317" t="s">
        <v>76</v>
      </c>
      <c r="B14" s="301" t="s">
        <v>374</v>
      </c>
      <c r="C14" s="199"/>
    </row>
    <row r="15" spans="1:3" s="61" customFormat="1" ht="12" customHeight="1" thickBot="1">
      <c r="A15" s="27" t="s">
        <v>10</v>
      </c>
      <c r="B15" s="192" t="s">
        <v>207</v>
      </c>
      <c r="C15" s="197">
        <f>+C16+C17+C18+C19+C20</f>
        <v>192440</v>
      </c>
    </row>
    <row r="16" spans="1:3" s="61" customFormat="1" ht="12" customHeight="1">
      <c r="A16" s="315" t="s">
        <v>78</v>
      </c>
      <c r="B16" s="299" t="s">
        <v>208</v>
      </c>
      <c r="C16" s="200"/>
    </row>
    <row r="17" spans="1:3" s="61" customFormat="1" ht="12" customHeight="1">
      <c r="A17" s="316" t="s">
        <v>79</v>
      </c>
      <c r="B17" s="300" t="s">
        <v>209</v>
      </c>
      <c r="C17" s="199"/>
    </row>
    <row r="18" spans="1:3" s="61" customFormat="1" ht="12" customHeight="1">
      <c r="A18" s="316" t="s">
        <v>80</v>
      </c>
      <c r="B18" s="300" t="s">
        <v>363</v>
      </c>
      <c r="C18" s="199"/>
    </row>
    <row r="19" spans="1:3" s="61" customFormat="1" ht="12" customHeight="1">
      <c r="A19" s="316" t="s">
        <v>81</v>
      </c>
      <c r="B19" s="300" t="s">
        <v>364</v>
      </c>
      <c r="C19" s="199"/>
    </row>
    <row r="20" spans="1:3" s="61" customFormat="1" ht="12" customHeight="1">
      <c r="A20" s="316" t="s">
        <v>82</v>
      </c>
      <c r="B20" s="300" t="s">
        <v>210</v>
      </c>
      <c r="C20" s="199">
        <v>192440</v>
      </c>
    </row>
    <row r="21" spans="1:3" s="62" customFormat="1" ht="12" customHeight="1" thickBot="1">
      <c r="A21" s="317" t="s">
        <v>88</v>
      </c>
      <c r="B21" s="301" t="s">
        <v>211</v>
      </c>
      <c r="C21" s="201"/>
    </row>
    <row r="22" spans="1:3" s="62" customFormat="1" ht="12" customHeight="1" thickBot="1">
      <c r="A22" s="27" t="s">
        <v>11</v>
      </c>
      <c r="B22" s="19" t="s">
        <v>212</v>
      </c>
      <c r="C22" s="197">
        <f>+C23+C24+C25+C26+C27</f>
        <v>99032</v>
      </c>
    </row>
    <row r="23" spans="1:3" s="62" customFormat="1" ht="12" customHeight="1">
      <c r="A23" s="315" t="s">
        <v>61</v>
      </c>
      <c r="B23" s="299" t="s">
        <v>213</v>
      </c>
      <c r="C23" s="200"/>
    </row>
    <row r="24" spans="1:3" s="61" customFormat="1" ht="12" customHeight="1">
      <c r="A24" s="316" t="s">
        <v>62</v>
      </c>
      <c r="B24" s="300" t="s">
        <v>214</v>
      </c>
      <c r="C24" s="199"/>
    </row>
    <row r="25" spans="1:3" s="62" customFormat="1" ht="12" customHeight="1">
      <c r="A25" s="316" t="s">
        <v>63</v>
      </c>
      <c r="B25" s="300" t="s">
        <v>365</v>
      </c>
      <c r="C25" s="199"/>
    </row>
    <row r="26" spans="1:3" s="62" customFormat="1" ht="12" customHeight="1">
      <c r="A26" s="316" t="s">
        <v>64</v>
      </c>
      <c r="B26" s="300" t="s">
        <v>366</v>
      </c>
      <c r="C26" s="199"/>
    </row>
    <row r="27" spans="1:3" s="62" customFormat="1" ht="12" customHeight="1">
      <c r="A27" s="316" t="s">
        <v>122</v>
      </c>
      <c r="B27" s="300" t="s">
        <v>215</v>
      </c>
      <c r="C27" s="199">
        <v>99032</v>
      </c>
    </row>
    <row r="28" spans="1:3" s="62" customFormat="1" ht="12" customHeight="1" thickBot="1">
      <c r="A28" s="317" t="s">
        <v>123</v>
      </c>
      <c r="B28" s="301" t="s">
        <v>216</v>
      </c>
      <c r="C28" s="201">
        <v>99032</v>
      </c>
    </row>
    <row r="29" spans="1:3" s="62" customFormat="1" ht="12" customHeight="1" thickBot="1">
      <c r="A29" s="27" t="s">
        <v>124</v>
      </c>
      <c r="B29" s="19" t="s">
        <v>217</v>
      </c>
      <c r="C29" s="203">
        <f>+C30+C34+C35+C36</f>
        <v>17660</v>
      </c>
    </row>
    <row r="30" spans="1:3" s="62" customFormat="1" ht="12" customHeight="1">
      <c r="A30" s="315" t="s">
        <v>218</v>
      </c>
      <c r="B30" s="299" t="s">
        <v>435</v>
      </c>
      <c r="C30" s="295">
        <f>+C31+C32+C33</f>
        <v>13900</v>
      </c>
    </row>
    <row r="31" spans="1:3" s="62" customFormat="1" ht="12" customHeight="1">
      <c r="A31" s="316" t="s">
        <v>219</v>
      </c>
      <c r="B31" s="300" t="s">
        <v>224</v>
      </c>
      <c r="C31" s="199">
        <v>6300</v>
      </c>
    </row>
    <row r="32" spans="1:3" s="62" customFormat="1" ht="12" customHeight="1">
      <c r="A32" s="316" t="s">
        <v>220</v>
      </c>
      <c r="B32" s="300" t="s">
        <v>225</v>
      </c>
      <c r="C32" s="199"/>
    </row>
    <row r="33" spans="1:3" s="62" customFormat="1" ht="12" customHeight="1">
      <c r="A33" s="316" t="s">
        <v>378</v>
      </c>
      <c r="B33" s="351" t="s">
        <v>379</v>
      </c>
      <c r="C33" s="199">
        <v>7600</v>
      </c>
    </row>
    <row r="34" spans="1:3" s="62" customFormat="1" ht="12" customHeight="1">
      <c r="A34" s="316" t="s">
        <v>221</v>
      </c>
      <c r="B34" s="300" t="s">
        <v>226</v>
      </c>
      <c r="C34" s="199">
        <v>2900</v>
      </c>
    </row>
    <row r="35" spans="1:3" s="62" customFormat="1" ht="12" customHeight="1">
      <c r="A35" s="316" t="s">
        <v>222</v>
      </c>
      <c r="B35" s="300" t="s">
        <v>227</v>
      </c>
      <c r="C35" s="199"/>
    </row>
    <row r="36" spans="1:3" s="62" customFormat="1" ht="12" customHeight="1" thickBot="1">
      <c r="A36" s="317" t="s">
        <v>223</v>
      </c>
      <c r="B36" s="301" t="s">
        <v>228</v>
      </c>
      <c r="C36" s="201">
        <v>860</v>
      </c>
    </row>
    <row r="37" spans="1:3" s="62" customFormat="1" ht="12" customHeight="1" thickBot="1">
      <c r="A37" s="27" t="s">
        <v>13</v>
      </c>
      <c r="B37" s="19" t="s">
        <v>375</v>
      </c>
      <c r="C37" s="197">
        <f>SUM(C38:C48)</f>
        <v>12555</v>
      </c>
    </row>
    <row r="38" spans="1:3" s="62" customFormat="1" ht="12" customHeight="1">
      <c r="A38" s="315" t="s">
        <v>65</v>
      </c>
      <c r="B38" s="299" t="s">
        <v>231</v>
      </c>
      <c r="C38" s="200">
        <v>600</v>
      </c>
    </row>
    <row r="39" spans="1:3" s="62" customFormat="1" ht="12" customHeight="1">
      <c r="A39" s="316" t="s">
        <v>66</v>
      </c>
      <c r="B39" s="300" t="s">
        <v>232</v>
      </c>
      <c r="C39" s="199">
        <v>6735</v>
      </c>
    </row>
    <row r="40" spans="1:3" s="62" customFormat="1" ht="12" customHeight="1">
      <c r="A40" s="316" t="s">
        <v>67</v>
      </c>
      <c r="B40" s="300" t="s">
        <v>233</v>
      </c>
      <c r="C40" s="199">
        <v>3500</v>
      </c>
    </row>
    <row r="41" spans="1:3" s="62" customFormat="1" ht="12" customHeight="1">
      <c r="A41" s="316" t="s">
        <v>126</v>
      </c>
      <c r="B41" s="300" t="s">
        <v>234</v>
      </c>
      <c r="C41" s="199">
        <v>430</v>
      </c>
    </row>
    <row r="42" spans="1:3" s="62" customFormat="1" ht="12" customHeight="1">
      <c r="A42" s="316" t="s">
        <v>127</v>
      </c>
      <c r="B42" s="300" t="s">
        <v>235</v>
      </c>
      <c r="C42" s="199"/>
    </row>
    <row r="43" spans="1:3" s="62" customFormat="1" ht="12" customHeight="1">
      <c r="A43" s="316" t="s">
        <v>128</v>
      </c>
      <c r="B43" s="300" t="s">
        <v>236</v>
      </c>
      <c r="C43" s="199">
        <v>1290</v>
      </c>
    </row>
    <row r="44" spans="1:3" s="62" customFormat="1" ht="12" customHeight="1">
      <c r="A44" s="316" t="s">
        <v>129</v>
      </c>
      <c r="B44" s="300" t="s">
        <v>237</v>
      </c>
      <c r="C44" s="199"/>
    </row>
    <row r="45" spans="1:3" s="62" customFormat="1" ht="12" customHeight="1">
      <c r="A45" s="316" t="s">
        <v>130</v>
      </c>
      <c r="B45" s="300" t="s">
        <v>238</v>
      </c>
      <c r="C45" s="199"/>
    </row>
    <row r="46" spans="1:3" s="62" customFormat="1" ht="12" customHeight="1">
      <c r="A46" s="316" t="s">
        <v>229</v>
      </c>
      <c r="B46" s="300" t="s">
        <v>239</v>
      </c>
      <c r="C46" s="202"/>
    </row>
    <row r="47" spans="1:3" s="62" customFormat="1" ht="12" customHeight="1">
      <c r="A47" s="317" t="s">
        <v>230</v>
      </c>
      <c r="B47" s="301" t="s">
        <v>377</v>
      </c>
      <c r="C47" s="289"/>
    </row>
    <row r="48" spans="1:3" s="62" customFormat="1" ht="12" customHeight="1" thickBot="1">
      <c r="A48" s="317" t="s">
        <v>376</v>
      </c>
      <c r="B48" s="301" t="s">
        <v>240</v>
      </c>
      <c r="C48" s="289"/>
    </row>
    <row r="49" spans="1:3" s="62" customFormat="1" ht="12" customHeight="1" thickBot="1">
      <c r="A49" s="27" t="s">
        <v>14</v>
      </c>
      <c r="B49" s="19" t="s">
        <v>241</v>
      </c>
      <c r="C49" s="197">
        <f>SUM(C50:C54)</f>
        <v>0</v>
      </c>
    </row>
    <row r="50" spans="1:3" s="62" customFormat="1" ht="12" customHeight="1">
      <c r="A50" s="315" t="s">
        <v>68</v>
      </c>
      <c r="B50" s="299" t="s">
        <v>245</v>
      </c>
      <c r="C50" s="336"/>
    </row>
    <row r="51" spans="1:3" s="62" customFormat="1" ht="12" customHeight="1">
      <c r="A51" s="316" t="s">
        <v>69</v>
      </c>
      <c r="B51" s="300" t="s">
        <v>246</v>
      </c>
      <c r="C51" s="202"/>
    </row>
    <row r="52" spans="1:3" s="62" customFormat="1" ht="12" customHeight="1">
      <c r="A52" s="316" t="s">
        <v>242</v>
      </c>
      <c r="B52" s="300" t="s">
        <v>247</v>
      </c>
      <c r="C52" s="202"/>
    </row>
    <row r="53" spans="1:3" s="62" customFormat="1" ht="12" customHeight="1">
      <c r="A53" s="316" t="s">
        <v>243</v>
      </c>
      <c r="B53" s="300" t="s">
        <v>248</v>
      </c>
      <c r="C53" s="202"/>
    </row>
    <row r="54" spans="1:3" s="62" customFormat="1" ht="12" customHeight="1" thickBot="1">
      <c r="A54" s="317" t="s">
        <v>244</v>
      </c>
      <c r="B54" s="301" t="s">
        <v>249</v>
      </c>
      <c r="C54" s="289"/>
    </row>
    <row r="55" spans="1:3" s="62" customFormat="1" ht="12" customHeight="1" thickBot="1">
      <c r="A55" s="27" t="s">
        <v>131</v>
      </c>
      <c r="B55" s="19" t="s">
        <v>250</v>
      </c>
      <c r="C55" s="197">
        <f>SUM(C56:C58)</f>
        <v>810</v>
      </c>
    </row>
    <row r="56" spans="1:3" s="62" customFormat="1" ht="12" customHeight="1">
      <c r="A56" s="315" t="s">
        <v>70</v>
      </c>
      <c r="B56" s="299" t="s">
        <v>251</v>
      </c>
      <c r="C56" s="200"/>
    </row>
    <row r="57" spans="1:3" s="62" customFormat="1" ht="12" customHeight="1">
      <c r="A57" s="316" t="s">
        <v>71</v>
      </c>
      <c r="B57" s="300" t="s">
        <v>367</v>
      </c>
      <c r="C57" s="199"/>
    </row>
    <row r="58" spans="1:3" s="62" customFormat="1" ht="12" customHeight="1">
      <c r="A58" s="316" t="s">
        <v>254</v>
      </c>
      <c r="B58" s="300" t="s">
        <v>252</v>
      </c>
      <c r="C58" s="199">
        <v>810</v>
      </c>
    </row>
    <row r="59" spans="1:3" s="62" customFormat="1" ht="12" customHeight="1" thickBot="1">
      <c r="A59" s="317" t="s">
        <v>255</v>
      </c>
      <c r="B59" s="301" t="s">
        <v>253</v>
      </c>
      <c r="C59" s="201"/>
    </row>
    <row r="60" spans="1:3" s="62" customFormat="1" ht="12" customHeight="1" thickBot="1">
      <c r="A60" s="27" t="s">
        <v>16</v>
      </c>
      <c r="B60" s="192" t="s">
        <v>256</v>
      </c>
      <c r="C60" s="197">
        <f>SUM(C61:C63)</f>
        <v>0</v>
      </c>
    </row>
    <row r="61" spans="1:3" s="62" customFormat="1" ht="12" customHeight="1">
      <c r="A61" s="315" t="s">
        <v>132</v>
      </c>
      <c r="B61" s="299" t="s">
        <v>258</v>
      </c>
      <c r="C61" s="202"/>
    </row>
    <row r="62" spans="1:3" s="62" customFormat="1" ht="12" customHeight="1">
      <c r="A62" s="316" t="s">
        <v>133</v>
      </c>
      <c r="B62" s="300" t="s">
        <v>368</v>
      </c>
      <c r="C62" s="202"/>
    </row>
    <row r="63" spans="1:3" s="62" customFormat="1" ht="12" customHeight="1">
      <c r="A63" s="316" t="s">
        <v>178</v>
      </c>
      <c r="B63" s="300" t="s">
        <v>259</v>
      </c>
      <c r="C63" s="202"/>
    </row>
    <row r="64" spans="1:3" s="62" customFormat="1" ht="12" customHeight="1" thickBot="1">
      <c r="A64" s="317" t="s">
        <v>257</v>
      </c>
      <c r="B64" s="301" t="s">
        <v>260</v>
      </c>
      <c r="C64" s="202"/>
    </row>
    <row r="65" spans="1:3" s="62" customFormat="1" ht="12" customHeight="1" thickBot="1">
      <c r="A65" s="27" t="s">
        <v>17</v>
      </c>
      <c r="B65" s="19" t="s">
        <v>261</v>
      </c>
      <c r="C65" s="203">
        <f>+C8+C15+C22+C29+C37+C49+C55+C60</f>
        <v>522307</v>
      </c>
    </row>
    <row r="66" spans="1:3" s="62" customFormat="1" ht="12" customHeight="1" thickBot="1">
      <c r="A66" s="318" t="s">
        <v>336</v>
      </c>
      <c r="B66" s="192" t="s">
        <v>485</v>
      </c>
      <c r="C66" s="197">
        <v>3700</v>
      </c>
    </row>
    <row r="67" spans="1:3" s="62" customFormat="1" ht="12" customHeight="1" thickBot="1">
      <c r="A67" s="318" t="s">
        <v>267</v>
      </c>
      <c r="B67" s="192" t="s">
        <v>466</v>
      </c>
      <c r="C67" s="197"/>
    </row>
    <row r="68" spans="1:3" s="62" customFormat="1" ht="12" customHeight="1" thickBot="1">
      <c r="A68" s="318" t="s">
        <v>273</v>
      </c>
      <c r="B68" s="192" t="s">
        <v>274</v>
      </c>
      <c r="C68" s="197">
        <f>SUM(C69:C70)</f>
        <v>14203</v>
      </c>
    </row>
    <row r="69" spans="1:3" s="62" customFormat="1" ht="12" customHeight="1">
      <c r="A69" s="315" t="s">
        <v>289</v>
      </c>
      <c r="B69" s="299" t="s">
        <v>275</v>
      </c>
      <c r="C69" s="202">
        <v>14203</v>
      </c>
    </row>
    <row r="70" spans="1:3" s="62" customFormat="1" ht="12" customHeight="1" thickBot="1">
      <c r="A70" s="317" t="s">
        <v>290</v>
      </c>
      <c r="B70" s="301" t="s">
        <v>276</v>
      </c>
      <c r="C70" s="202"/>
    </row>
    <row r="71" spans="1:3" s="61" customFormat="1" ht="12" customHeight="1" thickBot="1">
      <c r="A71" s="318" t="s">
        <v>277</v>
      </c>
      <c r="B71" s="192" t="s">
        <v>472</v>
      </c>
      <c r="C71" s="197"/>
    </row>
    <row r="72" spans="1:3" s="62" customFormat="1" ht="12" customHeight="1" thickBot="1">
      <c r="A72" s="318" t="s">
        <v>282</v>
      </c>
      <c r="B72" s="192" t="s">
        <v>473</v>
      </c>
      <c r="C72" s="197"/>
    </row>
    <row r="73" spans="1:3" s="61" customFormat="1" ht="12" customHeight="1" thickBot="1">
      <c r="A73" s="318" t="s">
        <v>283</v>
      </c>
      <c r="B73" s="192" t="s">
        <v>405</v>
      </c>
      <c r="C73" s="337"/>
    </row>
    <row r="74" spans="1:3" s="61" customFormat="1" ht="12" customHeight="1" thickBot="1">
      <c r="A74" s="318" t="s">
        <v>436</v>
      </c>
      <c r="B74" s="192" t="s">
        <v>284</v>
      </c>
      <c r="C74" s="337"/>
    </row>
    <row r="75" spans="1:3" s="61" customFormat="1" ht="12" customHeight="1" thickBot="1">
      <c r="A75" s="318" t="s">
        <v>437</v>
      </c>
      <c r="B75" s="303" t="s">
        <v>408</v>
      </c>
      <c r="C75" s="203">
        <f>+C66+C67+C68+C71+C72+C74+C73</f>
        <v>17903</v>
      </c>
    </row>
    <row r="76" spans="1:3" s="61" customFormat="1" ht="12" customHeight="1" thickBot="1">
      <c r="A76" s="319" t="s">
        <v>438</v>
      </c>
      <c r="B76" s="304" t="s">
        <v>439</v>
      </c>
      <c r="C76" s="203">
        <f>+C65+C75</f>
        <v>540210</v>
      </c>
    </row>
    <row r="77" spans="1:3" s="62" customFormat="1" ht="15" customHeight="1" thickBot="1">
      <c r="A77" s="162"/>
      <c r="B77" s="163"/>
      <c r="C77" s="266"/>
    </row>
    <row r="78" spans="1:3" s="52" customFormat="1" ht="16.5" customHeight="1" thickBot="1">
      <c r="A78" s="166"/>
      <c r="B78" s="167" t="s">
        <v>48</v>
      </c>
      <c r="C78" s="268"/>
    </row>
    <row r="79" spans="1:3" s="63" customFormat="1" ht="12" customHeight="1" thickBot="1">
      <c r="A79" s="292" t="s">
        <v>9</v>
      </c>
      <c r="B79" s="26" t="s">
        <v>443</v>
      </c>
      <c r="C79" s="196">
        <f>+C80+C81+C82+C83+C84+C97</f>
        <v>280205</v>
      </c>
    </row>
    <row r="80" spans="1:3" ht="12" customHeight="1">
      <c r="A80" s="320" t="s">
        <v>72</v>
      </c>
      <c r="B80" s="8" t="s">
        <v>39</v>
      </c>
      <c r="C80" s="198">
        <v>145013</v>
      </c>
    </row>
    <row r="81" spans="1:3" ht="12" customHeight="1">
      <c r="A81" s="316" t="s">
        <v>73</v>
      </c>
      <c r="B81" s="6" t="s">
        <v>134</v>
      </c>
      <c r="C81" s="199">
        <v>22518</v>
      </c>
    </row>
    <row r="82" spans="1:3" ht="12" customHeight="1">
      <c r="A82" s="316" t="s">
        <v>74</v>
      </c>
      <c r="B82" s="6" t="s">
        <v>100</v>
      </c>
      <c r="C82" s="201">
        <v>67168</v>
      </c>
    </row>
    <row r="83" spans="1:3" ht="12" customHeight="1">
      <c r="A83" s="316" t="s">
        <v>75</v>
      </c>
      <c r="B83" s="9" t="s">
        <v>135</v>
      </c>
      <c r="C83" s="201">
        <v>8500</v>
      </c>
    </row>
    <row r="84" spans="1:3" ht="12" customHeight="1">
      <c r="A84" s="316" t="s">
        <v>83</v>
      </c>
      <c r="B84" s="17" t="s">
        <v>136</v>
      </c>
      <c r="C84" s="201">
        <v>34499</v>
      </c>
    </row>
    <row r="85" spans="1:3" ht="12" customHeight="1">
      <c r="A85" s="316" t="s">
        <v>76</v>
      </c>
      <c r="B85" s="6" t="s">
        <v>440</v>
      </c>
      <c r="C85" s="201"/>
    </row>
    <row r="86" spans="1:3" ht="12" customHeight="1">
      <c r="A86" s="316" t="s">
        <v>77</v>
      </c>
      <c r="B86" s="80" t="s">
        <v>385</v>
      </c>
      <c r="C86" s="201"/>
    </row>
    <row r="87" spans="1:3" ht="12" customHeight="1">
      <c r="A87" s="316" t="s">
        <v>84</v>
      </c>
      <c r="B87" s="80" t="s">
        <v>384</v>
      </c>
      <c r="C87" s="201">
        <v>1052</v>
      </c>
    </row>
    <row r="88" spans="1:3" ht="12" customHeight="1">
      <c r="A88" s="316" t="s">
        <v>85</v>
      </c>
      <c r="B88" s="80" t="s">
        <v>300</v>
      </c>
      <c r="C88" s="201"/>
    </row>
    <row r="89" spans="1:3" ht="12" customHeight="1">
      <c r="A89" s="316" t="s">
        <v>86</v>
      </c>
      <c r="B89" s="81" t="s">
        <v>301</v>
      </c>
      <c r="C89" s="201"/>
    </row>
    <row r="90" spans="1:3" ht="12" customHeight="1">
      <c r="A90" s="316" t="s">
        <v>87</v>
      </c>
      <c r="B90" s="81" t="s">
        <v>302</v>
      </c>
      <c r="C90" s="201"/>
    </row>
    <row r="91" spans="1:3" ht="12" customHeight="1">
      <c r="A91" s="316" t="s">
        <v>89</v>
      </c>
      <c r="B91" s="80" t="s">
        <v>303</v>
      </c>
      <c r="C91" s="201">
        <v>33447</v>
      </c>
    </row>
    <row r="92" spans="1:3" ht="12" customHeight="1">
      <c r="A92" s="316" t="s">
        <v>137</v>
      </c>
      <c r="B92" s="80" t="s">
        <v>304</v>
      </c>
      <c r="C92" s="201"/>
    </row>
    <row r="93" spans="1:3" ht="12" customHeight="1">
      <c r="A93" s="316" t="s">
        <v>298</v>
      </c>
      <c r="B93" s="81" t="s">
        <v>305</v>
      </c>
      <c r="C93" s="201"/>
    </row>
    <row r="94" spans="1:3" ht="12" customHeight="1">
      <c r="A94" s="321" t="s">
        <v>299</v>
      </c>
      <c r="B94" s="82" t="s">
        <v>306</v>
      </c>
      <c r="C94" s="201"/>
    </row>
    <row r="95" spans="1:3" ht="12" customHeight="1">
      <c r="A95" s="316" t="s">
        <v>382</v>
      </c>
      <c r="B95" s="82" t="s">
        <v>307</v>
      </c>
      <c r="C95" s="201"/>
    </row>
    <row r="96" spans="1:3" ht="12" customHeight="1">
      <c r="A96" s="316" t="s">
        <v>383</v>
      </c>
      <c r="B96" s="81" t="s">
        <v>308</v>
      </c>
      <c r="C96" s="199"/>
    </row>
    <row r="97" spans="1:11" ht="12" customHeight="1">
      <c r="A97" s="316" t="s">
        <v>387</v>
      </c>
      <c r="B97" s="9" t="s">
        <v>40</v>
      </c>
      <c r="C97" s="199">
        <v>2507</v>
      </c>
    </row>
    <row r="98" spans="1:11" ht="12" customHeight="1">
      <c r="A98" s="317" t="s">
        <v>388</v>
      </c>
      <c r="B98" s="6" t="s">
        <v>441</v>
      </c>
      <c r="C98" s="201">
        <v>507</v>
      </c>
    </row>
    <row r="99" spans="1:11" ht="12" customHeight="1" thickBot="1">
      <c r="A99" s="322" t="s">
        <v>389</v>
      </c>
      <c r="B99" s="83" t="s">
        <v>442</v>
      </c>
      <c r="C99" s="205">
        <v>2000</v>
      </c>
    </row>
    <row r="100" spans="1:11" ht="12" customHeight="1" thickBot="1">
      <c r="A100" s="27" t="s">
        <v>10</v>
      </c>
      <c r="B100" s="25" t="s">
        <v>309</v>
      </c>
      <c r="C100" s="197">
        <f>+C101+C103+C105</f>
        <v>114919</v>
      </c>
    </row>
    <row r="101" spans="1:11" ht="12" customHeight="1">
      <c r="A101" s="315" t="s">
        <v>78</v>
      </c>
      <c r="B101" s="6" t="s">
        <v>176</v>
      </c>
      <c r="C101" s="200">
        <v>15887</v>
      </c>
    </row>
    <row r="102" spans="1:11" ht="12" customHeight="1">
      <c r="A102" s="315" t="s">
        <v>79</v>
      </c>
      <c r="B102" s="10" t="s">
        <v>310</v>
      </c>
      <c r="C102" s="200"/>
    </row>
    <row r="103" spans="1:11" ht="12" customHeight="1">
      <c r="A103" s="315" t="s">
        <v>80</v>
      </c>
      <c r="B103" s="10" t="s">
        <v>138</v>
      </c>
      <c r="C103" s="199">
        <v>99032</v>
      </c>
    </row>
    <row r="104" spans="1:11" ht="12" customHeight="1">
      <c r="A104" s="315" t="s">
        <v>81</v>
      </c>
      <c r="B104" s="10" t="s">
        <v>311</v>
      </c>
      <c r="C104" s="191">
        <v>99032</v>
      </c>
    </row>
    <row r="105" spans="1:11" ht="12" customHeight="1" thickBot="1">
      <c r="A105" s="315" t="s">
        <v>82</v>
      </c>
      <c r="B105" s="194" t="s">
        <v>179</v>
      </c>
      <c r="C105" s="191"/>
    </row>
    <row r="106" spans="1:11" ht="12" customHeight="1" thickBot="1">
      <c r="A106" s="27" t="s">
        <v>11</v>
      </c>
      <c r="B106" s="67" t="s">
        <v>392</v>
      </c>
      <c r="C106" s="197">
        <f>+C79+C100</f>
        <v>395124</v>
      </c>
    </row>
    <row r="107" spans="1:11" ht="12" customHeight="1" thickBot="1">
      <c r="A107" s="27" t="s">
        <v>12</v>
      </c>
      <c r="B107" s="67" t="s">
        <v>393</v>
      </c>
      <c r="C107" s="197">
        <f>+C108+C109+C110</f>
        <v>2364</v>
      </c>
    </row>
    <row r="108" spans="1:11" s="63" customFormat="1" ht="12" customHeight="1">
      <c r="A108" s="315" t="s">
        <v>218</v>
      </c>
      <c r="B108" s="7" t="s">
        <v>445</v>
      </c>
      <c r="C108" s="191">
        <v>2364</v>
      </c>
    </row>
    <row r="109" spans="1:11" ht="12" customHeight="1">
      <c r="A109" s="315" t="s">
        <v>221</v>
      </c>
      <c r="B109" s="7" t="s">
        <v>395</v>
      </c>
      <c r="C109" s="191"/>
    </row>
    <row r="110" spans="1:11" ht="12" customHeight="1" thickBot="1">
      <c r="A110" s="321" t="s">
        <v>222</v>
      </c>
      <c r="B110" s="5" t="s">
        <v>444</v>
      </c>
      <c r="C110" s="191"/>
    </row>
    <row r="111" spans="1:11" ht="12" customHeight="1" thickBot="1">
      <c r="A111" s="27" t="s">
        <v>13</v>
      </c>
      <c r="B111" s="67" t="s">
        <v>468</v>
      </c>
      <c r="C111" s="197"/>
    </row>
    <row r="112" spans="1:11" ht="12" customHeight="1" thickBot="1">
      <c r="A112" s="27" t="s">
        <v>14</v>
      </c>
      <c r="B112" s="67" t="s">
        <v>459</v>
      </c>
      <c r="C112" s="203">
        <f>+C113+C114+C116+C117+C115</f>
        <v>142722</v>
      </c>
      <c r="K112" s="174"/>
    </row>
    <row r="113" spans="1:3">
      <c r="A113" s="315" t="s">
        <v>68</v>
      </c>
      <c r="B113" s="7" t="s">
        <v>312</v>
      </c>
      <c r="C113" s="191"/>
    </row>
    <row r="114" spans="1:3" ht="12" customHeight="1">
      <c r="A114" s="315" t="s">
        <v>69</v>
      </c>
      <c r="B114" s="7" t="s">
        <v>313</v>
      </c>
      <c r="C114" s="191">
        <v>6856</v>
      </c>
    </row>
    <row r="115" spans="1:3" s="63" customFormat="1" ht="12" customHeight="1">
      <c r="A115" s="315" t="s">
        <v>242</v>
      </c>
      <c r="B115" s="7" t="s">
        <v>458</v>
      </c>
      <c r="C115" s="191">
        <v>135866</v>
      </c>
    </row>
    <row r="116" spans="1:3" s="63" customFormat="1" ht="12" customHeight="1">
      <c r="A116" s="315" t="s">
        <v>243</v>
      </c>
      <c r="B116" s="7" t="s">
        <v>399</v>
      </c>
      <c r="C116" s="191"/>
    </row>
    <row r="117" spans="1:3" s="63" customFormat="1" ht="12" customHeight="1" thickBot="1">
      <c r="A117" s="321" t="s">
        <v>244</v>
      </c>
      <c r="B117" s="5" t="s">
        <v>332</v>
      </c>
      <c r="C117" s="191"/>
    </row>
    <row r="118" spans="1:3" s="63" customFormat="1" ht="12" customHeight="1" thickBot="1">
      <c r="A118" s="27" t="s">
        <v>15</v>
      </c>
      <c r="B118" s="67" t="s">
        <v>487</v>
      </c>
      <c r="C118" s="206"/>
    </row>
    <row r="119" spans="1:3" ht="12.75" customHeight="1" thickBot="1">
      <c r="A119" s="361" t="s">
        <v>16</v>
      </c>
      <c r="B119" s="67" t="s">
        <v>400</v>
      </c>
      <c r="C119" s="206"/>
    </row>
    <row r="120" spans="1:3" ht="12" customHeight="1" thickBot="1">
      <c r="A120" s="361" t="s">
        <v>17</v>
      </c>
      <c r="B120" s="67" t="s">
        <v>401</v>
      </c>
      <c r="C120" s="206"/>
    </row>
    <row r="121" spans="1:3" ht="15" customHeight="1" thickBot="1">
      <c r="A121" s="27" t="s">
        <v>18</v>
      </c>
      <c r="B121" s="67" t="s">
        <v>403</v>
      </c>
      <c r="C121" s="306">
        <f>+C107+C111+C112+C118+C119+C120</f>
        <v>145086</v>
      </c>
    </row>
    <row r="122" spans="1:3" ht="13.5" thickBot="1">
      <c r="A122" s="323" t="s">
        <v>19</v>
      </c>
      <c r="B122" s="274" t="s">
        <v>402</v>
      </c>
      <c r="C122" s="306">
        <f>+C106+C121</f>
        <v>540210</v>
      </c>
    </row>
    <row r="123" spans="1:3" ht="15" customHeight="1" thickBot="1">
      <c r="A123" s="280"/>
      <c r="B123" s="281"/>
      <c r="C123" s="282"/>
    </row>
    <row r="124" spans="1:3" ht="14.25" customHeight="1" thickBot="1">
      <c r="A124" s="171" t="s">
        <v>446</v>
      </c>
      <c r="B124" s="172"/>
      <c r="C124" s="65">
        <v>7</v>
      </c>
    </row>
    <row r="125" spans="1:3" ht="13.5" thickBot="1">
      <c r="A125" s="171" t="s">
        <v>152</v>
      </c>
      <c r="B125" s="172"/>
      <c r="C125" s="65">
        <v>137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7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32"/>
  <sheetViews>
    <sheetView topLeftCell="A118" zoomScale="130" zoomScaleNormal="130" zoomScaleSheetLayoutView="85" workbookViewId="0">
      <selection activeCell="B116" sqref="B116"/>
    </sheetView>
  </sheetViews>
  <sheetFormatPr defaultRowHeight="12.75"/>
  <cols>
    <col min="1" max="1" width="19.5" style="283" customWidth="1"/>
    <col min="2" max="2" width="72" style="284" customWidth="1"/>
    <col min="3" max="3" width="25" style="285" customWidth="1"/>
    <col min="4" max="16384" width="9.33203125" style="2"/>
  </cols>
  <sheetData>
    <row r="1" spans="1:3" s="1" customFormat="1" ht="16.5" customHeight="1" thickBot="1">
      <c r="A1" s="148"/>
      <c r="B1" s="150"/>
      <c r="C1" s="173" t="str">
        <f>+CONCATENATE("9.1.2. melléklet a ……/",LEFT(ÖSSZEFÜGGÉSEK!A5,4),". (….) önkormányzati rendelethez")</f>
        <v>9.1.2. melléklet a ……/2015. (….) önkormányzati rendelethez</v>
      </c>
    </row>
    <row r="2" spans="1:3" s="59" customFormat="1" ht="21" customHeight="1">
      <c r="A2" s="290" t="s">
        <v>53</v>
      </c>
      <c r="B2" s="257" t="s">
        <v>172</v>
      </c>
      <c r="C2" s="259" t="s">
        <v>43</v>
      </c>
    </row>
    <row r="3" spans="1:3" s="59" customFormat="1" ht="16.5" thickBot="1">
      <c r="A3" s="151" t="s">
        <v>149</v>
      </c>
      <c r="B3" s="258" t="s">
        <v>370</v>
      </c>
      <c r="C3" s="360" t="s">
        <v>51</v>
      </c>
    </row>
    <row r="4" spans="1:3" s="60" customFormat="1" ht="15.95" customHeight="1" thickBot="1">
      <c r="A4" s="152"/>
      <c r="B4" s="152"/>
      <c r="C4" s="153" t="s">
        <v>44</v>
      </c>
    </row>
    <row r="5" spans="1:3" ht="13.5" thickBot="1">
      <c r="A5" s="291" t="s">
        <v>151</v>
      </c>
      <c r="B5" s="154" t="s">
        <v>45</v>
      </c>
      <c r="C5" s="260" t="s">
        <v>46</v>
      </c>
    </row>
    <row r="6" spans="1:3" s="52" customFormat="1" ht="12.95" customHeight="1" thickBot="1">
      <c r="A6" s="136" t="s">
        <v>423</v>
      </c>
      <c r="B6" s="137" t="s">
        <v>424</v>
      </c>
      <c r="C6" s="138" t="s">
        <v>425</v>
      </c>
    </row>
    <row r="7" spans="1:3" s="52" customFormat="1" ht="15.95" customHeight="1" thickBot="1">
      <c r="A7" s="156"/>
      <c r="B7" s="157" t="s">
        <v>47</v>
      </c>
      <c r="C7" s="261"/>
    </row>
    <row r="8" spans="1:3" s="52" customFormat="1" ht="12" customHeight="1" thickBot="1">
      <c r="A8" s="27" t="s">
        <v>9</v>
      </c>
      <c r="B8" s="19" t="s">
        <v>202</v>
      </c>
      <c r="C8" s="197">
        <f>+C9+C10+C11+C12+C13+C14</f>
        <v>0</v>
      </c>
    </row>
    <row r="9" spans="1:3" s="61" customFormat="1" ht="12" customHeight="1">
      <c r="A9" s="315" t="s">
        <v>72</v>
      </c>
      <c r="B9" s="299" t="s">
        <v>203</v>
      </c>
      <c r="C9" s="200"/>
    </row>
    <row r="10" spans="1:3" s="62" customFormat="1" ht="12" customHeight="1">
      <c r="A10" s="316" t="s">
        <v>73</v>
      </c>
      <c r="B10" s="300" t="s">
        <v>204</v>
      </c>
      <c r="C10" s="199"/>
    </row>
    <row r="11" spans="1:3" s="62" customFormat="1" ht="12" customHeight="1">
      <c r="A11" s="316" t="s">
        <v>74</v>
      </c>
      <c r="B11" s="300" t="s">
        <v>205</v>
      </c>
      <c r="C11" s="199"/>
    </row>
    <row r="12" spans="1:3" s="62" customFormat="1" ht="12" customHeight="1">
      <c r="A12" s="316" t="s">
        <v>75</v>
      </c>
      <c r="B12" s="300" t="s">
        <v>206</v>
      </c>
      <c r="C12" s="199"/>
    </row>
    <row r="13" spans="1:3" s="62" customFormat="1" ht="12" customHeight="1">
      <c r="A13" s="316" t="s">
        <v>108</v>
      </c>
      <c r="B13" s="300" t="s">
        <v>434</v>
      </c>
      <c r="C13" s="199"/>
    </row>
    <row r="14" spans="1:3" s="61" customFormat="1" ht="12" customHeight="1" thickBot="1">
      <c r="A14" s="317" t="s">
        <v>76</v>
      </c>
      <c r="B14" s="301" t="s">
        <v>374</v>
      </c>
      <c r="C14" s="199"/>
    </row>
    <row r="15" spans="1:3" s="61" customFormat="1" ht="12" customHeight="1" thickBot="1">
      <c r="A15" s="27" t="s">
        <v>10</v>
      </c>
      <c r="B15" s="192" t="s">
        <v>207</v>
      </c>
      <c r="C15" s="197">
        <f>+C16+C17+C18+C19+C20</f>
        <v>0</v>
      </c>
    </row>
    <row r="16" spans="1:3" s="61" customFormat="1" ht="12" customHeight="1">
      <c r="A16" s="315" t="s">
        <v>78</v>
      </c>
      <c r="B16" s="299" t="s">
        <v>208</v>
      </c>
      <c r="C16" s="200"/>
    </row>
    <row r="17" spans="1:3" s="61" customFormat="1" ht="12" customHeight="1">
      <c r="A17" s="316" t="s">
        <v>79</v>
      </c>
      <c r="B17" s="300" t="s">
        <v>209</v>
      </c>
      <c r="C17" s="199"/>
    </row>
    <row r="18" spans="1:3" s="61" customFormat="1" ht="12" customHeight="1">
      <c r="A18" s="316" t="s">
        <v>80</v>
      </c>
      <c r="B18" s="300" t="s">
        <v>363</v>
      </c>
      <c r="C18" s="199"/>
    </row>
    <row r="19" spans="1:3" s="61" customFormat="1" ht="12" customHeight="1">
      <c r="A19" s="316" t="s">
        <v>81</v>
      </c>
      <c r="B19" s="300" t="s">
        <v>364</v>
      </c>
      <c r="C19" s="199"/>
    </row>
    <row r="20" spans="1:3" s="61" customFormat="1" ht="12" customHeight="1">
      <c r="A20" s="316" t="s">
        <v>82</v>
      </c>
      <c r="B20" s="300" t="s">
        <v>210</v>
      </c>
      <c r="C20" s="199"/>
    </row>
    <row r="21" spans="1:3" s="62" customFormat="1" ht="12" customHeight="1" thickBot="1">
      <c r="A21" s="317" t="s">
        <v>88</v>
      </c>
      <c r="B21" s="301" t="s">
        <v>211</v>
      </c>
      <c r="C21" s="201"/>
    </row>
    <row r="22" spans="1:3" s="62" customFormat="1" ht="12" customHeight="1" thickBot="1">
      <c r="A22" s="27" t="s">
        <v>11</v>
      </c>
      <c r="B22" s="19" t="s">
        <v>212</v>
      </c>
      <c r="C22" s="197">
        <f>+C23+C24+C25+C26+C27</f>
        <v>0</v>
      </c>
    </row>
    <row r="23" spans="1:3" s="62" customFormat="1" ht="12" customHeight="1">
      <c r="A23" s="315" t="s">
        <v>61</v>
      </c>
      <c r="B23" s="299" t="s">
        <v>213</v>
      </c>
      <c r="C23" s="200"/>
    </row>
    <row r="24" spans="1:3" s="61" customFormat="1" ht="12" customHeight="1">
      <c r="A24" s="316" t="s">
        <v>62</v>
      </c>
      <c r="B24" s="300" t="s">
        <v>214</v>
      </c>
      <c r="C24" s="199"/>
    </row>
    <row r="25" spans="1:3" s="62" customFormat="1" ht="12" customHeight="1">
      <c r="A25" s="316" t="s">
        <v>63</v>
      </c>
      <c r="B25" s="300" t="s">
        <v>365</v>
      </c>
      <c r="C25" s="199"/>
    </row>
    <row r="26" spans="1:3" s="62" customFormat="1" ht="12" customHeight="1">
      <c r="A26" s="316" t="s">
        <v>64</v>
      </c>
      <c r="B26" s="300" t="s">
        <v>366</v>
      </c>
      <c r="C26" s="199"/>
    </row>
    <row r="27" spans="1:3" s="62" customFormat="1" ht="12" customHeight="1">
      <c r="A27" s="316" t="s">
        <v>122</v>
      </c>
      <c r="B27" s="300" t="s">
        <v>215</v>
      </c>
      <c r="C27" s="199"/>
    </row>
    <row r="28" spans="1:3" s="62" customFormat="1" ht="12" customHeight="1" thickBot="1">
      <c r="A28" s="317" t="s">
        <v>123</v>
      </c>
      <c r="B28" s="301" t="s">
        <v>216</v>
      </c>
      <c r="C28" s="201"/>
    </row>
    <row r="29" spans="1:3" s="62" customFormat="1" ht="12" customHeight="1" thickBot="1">
      <c r="A29" s="27" t="s">
        <v>124</v>
      </c>
      <c r="B29" s="19" t="s">
        <v>217</v>
      </c>
      <c r="C29" s="203">
        <f>+C30+C34+C35+C36</f>
        <v>1000</v>
      </c>
    </row>
    <row r="30" spans="1:3" s="62" customFormat="1" ht="12" customHeight="1">
      <c r="A30" s="315" t="s">
        <v>218</v>
      </c>
      <c r="B30" s="299" t="s">
        <v>435</v>
      </c>
      <c r="C30" s="295">
        <f>+C31+C32+C33</f>
        <v>1000</v>
      </c>
    </row>
    <row r="31" spans="1:3" s="62" customFormat="1" ht="12" customHeight="1">
      <c r="A31" s="316" t="s">
        <v>219</v>
      </c>
      <c r="B31" s="300" t="s">
        <v>224</v>
      </c>
      <c r="C31" s="199">
        <v>1000</v>
      </c>
    </row>
    <row r="32" spans="1:3" s="62" customFormat="1" ht="12" customHeight="1">
      <c r="A32" s="316" t="s">
        <v>220</v>
      </c>
      <c r="B32" s="300" t="s">
        <v>225</v>
      </c>
      <c r="C32" s="199"/>
    </row>
    <row r="33" spans="1:3" s="62" customFormat="1" ht="12" customHeight="1">
      <c r="A33" s="316" t="s">
        <v>378</v>
      </c>
      <c r="B33" s="351" t="s">
        <v>379</v>
      </c>
      <c r="C33" s="199"/>
    </row>
    <row r="34" spans="1:3" s="62" customFormat="1" ht="12" customHeight="1">
      <c r="A34" s="316" t="s">
        <v>221</v>
      </c>
      <c r="B34" s="300" t="s">
        <v>226</v>
      </c>
      <c r="C34" s="199"/>
    </row>
    <row r="35" spans="1:3" s="62" customFormat="1" ht="12" customHeight="1">
      <c r="A35" s="316" t="s">
        <v>222</v>
      </c>
      <c r="B35" s="300" t="s">
        <v>227</v>
      </c>
      <c r="C35" s="199"/>
    </row>
    <row r="36" spans="1:3" s="62" customFormat="1" ht="12" customHeight="1" thickBot="1">
      <c r="A36" s="317" t="s">
        <v>223</v>
      </c>
      <c r="B36" s="301" t="s">
        <v>228</v>
      </c>
      <c r="C36" s="201"/>
    </row>
    <row r="37" spans="1:3" s="62" customFormat="1" ht="12" customHeight="1" thickBot="1">
      <c r="A37" s="27" t="s">
        <v>13</v>
      </c>
      <c r="B37" s="19" t="s">
        <v>375</v>
      </c>
      <c r="C37" s="197">
        <f>SUM(C38:C48)</f>
        <v>0</v>
      </c>
    </row>
    <row r="38" spans="1:3" s="62" customFormat="1" ht="12" customHeight="1">
      <c r="A38" s="315" t="s">
        <v>65</v>
      </c>
      <c r="B38" s="299" t="s">
        <v>231</v>
      </c>
      <c r="C38" s="200"/>
    </row>
    <row r="39" spans="1:3" s="62" customFormat="1" ht="12" customHeight="1">
      <c r="A39" s="316" t="s">
        <v>66</v>
      </c>
      <c r="B39" s="300" t="s">
        <v>232</v>
      </c>
      <c r="C39" s="199"/>
    </row>
    <row r="40" spans="1:3" s="62" customFormat="1" ht="12" customHeight="1">
      <c r="A40" s="316" t="s">
        <v>67</v>
      </c>
      <c r="B40" s="300" t="s">
        <v>233</v>
      </c>
      <c r="C40" s="199"/>
    </row>
    <row r="41" spans="1:3" s="62" customFormat="1" ht="12" customHeight="1">
      <c r="A41" s="316" t="s">
        <v>126</v>
      </c>
      <c r="B41" s="300" t="s">
        <v>234</v>
      </c>
      <c r="C41" s="199"/>
    </row>
    <row r="42" spans="1:3" s="62" customFormat="1" ht="12" customHeight="1">
      <c r="A42" s="316" t="s">
        <v>127</v>
      </c>
      <c r="B42" s="300" t="s">
        <v>235</v>
      </c>
      <c r="C42" s="199"/>
    </row>
    <row r="43" spans="1:3" s="62" customFormat="1" ht="12" customHeight="1">
      <c r="A43" s="316" t="s">
        <v>128</v>
      </c>
      <c r="B43" s="300" t="s">
        <v>236</v>
      </c>
      <c r="C43" s="199"/>
    </row>
    <row r="44" spans="1:3" s="62" customFormat="1" ht="12" customHeight="1">
      <c r="A44" s="316" t="s">
        <v>129</v>
      </c>
      <c r="B44" s="300" t="s">
        <v>237</v>
      </c>
      <c r="C44" s="199"/>
    </row>
    <row r="45" spans="1:3" s="62" customFormat="1" ht="12" customHeight="1">
      <c r="A45" s="316" t="s">
        <v>130</v>
      </c>
      <c r="B45" s="300" t="s">
        <v>238</v>
      </c>
      <c r="C45" s="199"/>
    </row>
    <row r="46" spans="1:3" s="62" customFormat="1" ht="12" customHeight="1">
      <c r="A46" s="316" t="s">
        <v>229</v>
      </c>
      <c r="B46" s="300" t="s">
        <v>239</v>
      </c>
      <c r="C46" s="202"/>
    </row>
    <row r="47" spans="1:3" s="62" customFormat="1" ht="12" customHeight="1">
      <c r="A47" s="317" t="s">
        <v>230</v>
      </c>
      <c r="B47" s="301" t="s">
        <v>377</v>
      </c>
      <c r="C47" s="289"/>
    </row>
    <row r="48" spans="1:3" s="62" customFormat="1" ht="12" customHeight="1" thickBot="1">
      <c r="A48" s="317" t="s">
        <v>376</v>
      </c>
      <c r="B48" s="301" t="s">
        <v>240</v>
      </c>
      <c r="C48" s="289"/>
    </row>
    <row r="49" spans="1:3" s="62" customFormat="1" ht="12" customHeight="1" thickBot="1">
      <c r="A49" s="27" t="s">
        <v>14</v>
      </c>
      <c r="B49" s="19" t="s">
        <v>241</v>
      </c>
      <c r="C49" s="197">
        <f>SUM(C50:C54)</f>
        <v>0</v>
      </c>
    </row>
    <row r="50" spans="1:3" s="62" customFormat="1" ht="12" customHeight="1">
      <c r="A50" s="315" t="s">
        <v>68</v>
      </c>
      <c r="B50" s="299" t="s">
        <v>245</v>
      </c>
      <c r="C50" s="336"/>
    </row>
    <row r="51" spans="1:3" s="62" customFormat="1" ht="12" customHeight="1">
      <c r="A51" s="316" t="s">
        <v>69</v>
      </c>
      <c r="B51" s="300" t="s">
        <v>246</v>
      </c>
      <c r="C51" s="202"/>
    </row>
    <row r="52" spans="1:3" s="62" customFormat="1" ht="12" customHeight="1">
      <c r="A52" s="316" t="s">
        <v>242</v>
      </c>
      <c r="B52" s="300" t="s">
        <v>247</v>
      </c>
      <c r="C52" s="202"/>
    </row>
    <row r="53" spans="1:3" s="62" customFormat="1" ht="12" customHeight="1">
      <c r="A53" s="316" t="s">
        <v>243</v>
      </c>
      <c r="B53" s="300" t="s">
        <v>248</v>
      </c>
      <c r="C53" s="202"/>
    </row>
    <row r="54" spans="1:3" s="62" customFormat="1" ht="12" customHeight="1" thickBot="1">
      <c r="A54" s="317" t="s">
        <v>244</v>
      </c>
      <c r="B54" s="301" t="s">
        <v>249</v>
      </c>
      <c r="C54" s="289"/>
    </row>
    <row r="55" spans="1:3" s="62" customFormat="1" ht="12" customHeight="1" thickBot="1">
      <c r="A55" s="27" t="s">
        <v>131</v>
      </c>
      <c r="B55" s="19" t="s">
        <v>250</v>
      </c>
      <c r="C55" s="197">
        <f>SUM(C56:C58)</f>
        <v>0</v>
      </c>
    </row>
    <row r="56" spans="1:3" s="62" customFormat="1" ht="12" customHeight="1">
      <c r="A56" s="315" t="s">
        <v>70</v>
      </c>
      <c r="B56" s="299" t="s">
        <v>251</v>
      </c>
      <c r="C56" s="200"/>
    </row>
    <row r="57" spans="1:3" s="62" customFormat="1" ht="12" customHeight="1">
      <c r="A57" s="316" t="s">
        <v>71</v>
      </c>
      <c r="B57" s="300" t="s">
        <v>367</v>
      </c>
      <c r="C57" s="199"/>
    </row>
    <row r="58" spans="1:3" s="62" customFormat="1" ht="12" customHeight="1">
      <c r="A58" s="316" t="s">
        <v>254</v>
      </c>
      <c r="B58" s="300" t="s">
        <v>252</v>
      </c>
      <c r="C58" s="199"/>
    </row>
    <row r="59" spans="1:3" s="62" customFormat="1" ht="12" customHeight="1" thickBot="1">
      <c r="A59" s="317" t="s">
        <v>255</v>
      </c>
      <c r="B59" s="301" t="s">
        <v>253</v>
      </c>
      <c r="C59" s="201"/>
    </row>
    <row r="60" spans="1:3" s="62" customFormat="1" ht="12" customHeight="1" thickBot="1">
      <c r="A60" s="27" t="s">
        <v>16</v>
      </c>
      <c r="B60" s="192" t="s">
        <v>256</v>
      </c>
      <c r="C60" s="197">
        <f>SUM(C61:C63)</f>
        <v>0</v>
      </c>
    </row>
    <row r="61" spans="1:3" s="62" customFormat="1" ht="12" customHeight="1">
      <c r="A61" s="315" t="s">
        <v>132</v>
      </c>
      <c r="B61" s="299" t="s">
        <v>258</v>
      </c>
      <c r="C61" s="202"/>
    </row>
    <row r="62" spans="1:3" s="62" customFormat="1" ht="12" customHeight="1">
      <c r="A62" s="316" t="s">
        <v>133</v>
      </c>
      <c r="B62" s="300" t="s">
        <v>368</v>
      </c>
      <c r="C62" s="202"/>
    </row>
    <row r="63" spans="1:3" s="62" customFormat="1" ht="12" customHeight="1">
      <c r="A63" s="316" t="s">
        <v>178</v>
      </c>
      <c r="B63" s="300" t="s">
        <v>259</v>
      </c>
      <c r="C63" s="202"/>
    </row>
    <row r="64" spans="1:3" s="62" customFormat="1" ht="12" customHeight="1" thickBot="1">
      <c r="A64" s="317" t="s">
        <v>257</v>
      </c>
      <c r="B64" s="301" t="s">
        <v>260</v>
      </c>
      <c r="C64" s="202"/>
    </row>
    <row r="65" spans="1:3" s="62" customFormat="1" ht="12" customHeight="1" thickBot="1">
      <c r="A65" s="27" t="s">
        <v>17</v>
      </c>
      <c r="B65" s="19" t="s">
        <v>261</v>
      </c>
      <c r="C65" s="203">
        <f>+C8+C15+C22+C29+C37+C49+C55+C60</f>
        <v>1000</v>
      </c>
    </row>
    <row r="66" spans="1:3" s="62" customFormat="1" ht="12" customHeight="1" thickBot="1">
      <c r="A66" s="318" t="s">
        <v>336</v>
      </c>
      <c r="B66" s="192" t="s">
        <v>263</v>
      </c>
      <c r="C66" s="197">
        <f>SUM(C67:C69)</f>
        <v>0</v>
      </c>
    </row>
    <row r="67" spans="1:3" s="62" customFormat="1" ht="12" customHeight="1">
      <c r="A67" s="315" t="s">
        <v>286</v>
      </c>
      <c r="B67" s="299" t="s">
        <v>264</v>
      </c>
      <c r="C67" s="202"/>
    </row>
    <row r="68" spans="1:3" s="62" customFormat="1" ht="12" customHeight="1">
      <c r="A68" s="316" t="s">
        <v>295</v>
      </c>
      <c r="B68" s="300" t="s">
        <v>265</v>
      </c>
      <c r="C68" s="202"/>
    </row>
    <row r="69" spans="1:3" s="62" customFormat="1" ht="12" customHeight="1" thickBot="1">
      <c r="A69" s="317" t="s">
        <v>296</v>
      </c>
      <c r="B69" s="302" t="s">
        <v>266</v>
      </c>
      <c r="C69" s="202"/>
    </row>
    <row r="70" spans="1:3" s="62" customFormat="1" ht="12" customHeight="1" thickBot="1">
      <c r="A70" s="318" t="s">
        <v>267</v>
      </c>
      <c r="B70" s="192" t="s">
        <v>268</v>
      </c>
      <c r="C70" s="197">
        <f>SUM(C71:C74)</f>
        <v>0</v>
      </c>
    </row>
    <row r="71" spans="1:3" s="62" customFormat="1" ht="12" customHeight="1">
      <c r="A71" s="315" t="s">
        <v>109</v>
      </c>
      <c r="B71" s="299" t="s">
        <v>269</v>
      </c>
      <c r="C71" s="202"/>
    </row>
    <row r="72" spans="1:3" s="62" customFormat="1" ht="12" customHeight="1">
      <c r="A72" s="316" t="s">
        <v>110</v>
      </c>
      <c r="B72" s="300" t="s">
        <v>270</v>
      </c>
      <c r="C72" s="202"/>
    </row>
    <row r="73" spans="1:3" s="62" customFormat="1" ht="12" customHeight="1">
      <c r="A73" s="316" t="s">
        <v>287</v>
      </c>
      <c r="B73" s="300" t="s">
        <v>271</v>
      </c>
      <c r="C73" s="202"/>
    </row>
    <row r="74" spans="1:3" s="62" customFormat="1" ht="12" customHeight="1" thickBot="1">
      <c r="A74" s="317" t="s">
        <v>288</v>
      </c>
      <c r="B74" s="301" t="s">
        <v>272</v>
      </c>
      <c r="C74" s="202"/>
    </row>
    <row r="75" spans="1:3" s="62" customFormat="1" ht="12" customHeight="1" thickBot="1">
      <c r="A75" s="318" t="s">
        <v>273</v>
      </c>
      <c r="B75" s="192" t="s">
        <v>274</v>
      </c>
      <c r="C75" s="197">
        <f>SUM(C76:C77)</f>
        <v>0</v>
      </c>
    </row>
    <row r="76" spans="1:3" s="62" customFormat="1" ht="12" customHeight="1">
      <c r="A76" s="315" t="s">
        <v>289</v>
      </c>
      <c r="B76" s="299" t="s">
        <v>275</v>
      </c>
      <c r="C76" s="202"/>
    </row>
    <row r="77" spans="1:3" s="62" customFormat="1" ht="12" customHeight="1" thickBot="1">
      <c r="A77" s="317" t="s">
        <v>290</v>
      </c>
      <c r="B77" s="301" t="s">
        <v>276</v>
      </c>
      <c r="C77" s="202"/>
    </row>
    <row r="78" spans="1:3" s="61" customFormat="1" ht="12" customHeight="1" thickBot="1">
      <c r="A78" s="318" t="s">
        <v>277</v>
      </c>
      <c r="B78" s="192" t="s">
        <v>472</v>
      </c>
      <c r="C78" s="197"/>
    </row>
    <row r="79" spans="1:3" s="62" customFormat="1" ht="12" customHeight="1" thickBot="1">
      <c r="A79" s="318" t="s">
        <v>282</v>
      </c>
      <c r="B79" s="192" t="s">
        <v>473</v>
      </c>
      <c r="C79" s="197"/>
    </row>
    <row r="80" spans="1:3" s="61" customFormat="1" ht="12" customHeight="1" thickBot="1">
      <c r="A80" s="318" t="s">
        <v>283</v>
      </c>
      <c r="B80" s="192" t="s">
        <v>405</v>
      </c>
      <c r="C80" s="337"/>
    </row>
    <row r="81" spans="1:3" s="61" customFormat="1" ht="12" customHeight="1" thickBot="1">
      <c r="A81" s="318" t="s">
        <v>436</v>
      </c>
      <c r="B81" s="192" t="s">
        <v>284</v>
      </c>
      <c r="C81" s="337"/>
    </row>
    <row r="82" spans="1:3" s="61" customFormat="1" ht="12" customHeight="1" thickBot="1">
      <c r="A82" s="318" t="s">
        <v>437</v>
      </c>
      <c r="B82" s="303" t="s">
        <v>408</v>
      </c>
      <c r="C82" s="203">
        <f>+C66+C70+C75+C78+C79+C81+C80</f>
        <v>0</v>
      </c>
    </row>
    <row r="83" spans="1:3" s="61" customFormat="1" ht="12" customHeight="1" thickBot="1">
      <c r="A83" s="319" t="s">
        <v>438</v>
      </c>
      <c r="B83" s="304" t="s">
        <v>439</v>
      </c>
      <c r="C83" s="203">
        <f>+C65+C82</f>
        <v>1000</v>
      </c>
    </row>
    <row r="84" spans="1:3" s="62" customFormat="1" ht="15" customHeight="1" thickBot="1">
      <c r="A84" s="162"/>
      <c r="B84" s="163"/>
      <c r="C84" s="266"/>
    </row>
    <row r="85" spans="1:3" s="52" customFormat="1" ht="16.5" customHeight="1" thickBot="1">
      <c r="A85" s="166"/>
      <c r="B85" s="167" t="s">
        <v>48</v>
      </c>
      <c r="C85" s="268"/>
    </row>
    <row r="86" spans="1:3" s="63" customFormat="1" ht="12" customHeight="1" thickBot="1">
      <c r="A86" s="292" t="s">
        <v>9</v>
      </c>
      <c r="B86" s="26" t="s">
        <v>443</v>
      </c>
      <c r="C86" s="196">
        <f>+C87+C88+C89+C90+C91+C104</f>
        <v>1000</v>
      </c>
    </row>
    <row r="87" spans="1:3" ht="12" customHeight="1">
      <c r="A87" s="320" t="s">
        <v>72</v>
      </c>
      <c r="B87" s="8" t="s">
        <v>39</v>
      </c>
      <c r="C87" s="198"/>
    </row>
    <row r="88" spans="1:3" ht="12" customHeight="1">
      <c r="A88" s="316" t="s">
        <v>73</v>
      </c>
      <c r="B88" s="6" t="s">
        <v>134</v>
      </c>
      <c r="C88" s="199"/>
    </row>
    <row r="89" spans="1:3" ht="12" customHeight="1">
      <c r="A89" s="316" t="s">
        <v>74</v>
      </c>
      <c r="B89" s="6" t="s">
        <v>100</v>
      </c>
      <c r="C89" s="201"/>
    </row>
    <row r="90" spans="1:3" ht="12" customHeight="1">
      <c r="A90" s="316" t="s">
        <v>75</v>
      </c>
      <c r="B90" s="9" t="s">
        <v>135</v>
      </c>
      <c r="C90" s="201"/>
    </row>
    <row r="91" spans="1:3" ht="12" customHeight="1">
      <c r="A91" s="316" t="s">
        <v>83</v>
      </c>
      <c r="B91" s="17" t="s">
        <v>136</v>
      </c>
      <c r="C91" s="201">
        <v>1000</v>
      </c>
    </row>
    <row r="92" spans="1:3" ht="12" customHeight="1">
      <c r="A92" s="316" t="s">
        <v>76</v>
      </c>
      <c r="B92" s="6" t="s">
        <v>440</v>
      </c>
      <c r="C92" s="201"/>
    </row>
    <row r="93" spans="1:3" ht="12" customHeight="1">
      <c r="A93" s="316" t="s">
        <v>77</v>
      </c>
      <c r="B93" s="80" t="s">
        <v>385</v>
      </c>
      <c r="C93" s="201"/>
    </row>
    <row r="94" spans="1:3" ht="12" customHeight="1">
      <c r="A94" s="316" t="s">
        <v>84</v>
      </c>
      <c r="B94" s="80" t="s">
        <v>384</v>
      </c>
      <c r="C94" s="201"/>
    </row>
    <row r="95" spans="1:3" ht="12" customHeight="1">
      <c r="A95" s="316" t="s">
        <v>85</v>
      </c>
      <c r="B95" s="80" t="s">
        <v>300</v>
      </c>
      <c r="C95" s="201"/>
    </row>
    <row r="96" spans="1:3" ht="12" customHeight="1">
      <c r="A96" s="316" t="s">
        <v>86</v>
      </c>
      <c r="B96" s="81" t="s">
        <v>301</v>
      </c>
      <c r="C96" s="201"/>
    </row>
    <row r="97" spans="1:3" ht="12" customHeight="1">
      <c r="A97" s="316" t="s">
        <v>87</v>
      </c>
      <c r="B97" s="81" t="s">
        <v>302</v>
      </c>
      <c r="C97" s="201"/>
    </row>
    <row r="98" spans="1:3" ht="12" customHeight="1">
      <c r="A98" s="316" t="s">
        <v>89</v>
      </c>
      <c r="B98" s="80" t="s">
        <v>303</v>
      </c>
      <c r="C98" s="201"/>
    </row>
    <row r="99" spans="1:3" ht="12" customHeight="1">
      <c r="A99" s="316" t="s">
        <v>137</v>
      </c>
      <c r="B99" s="80" t="s">
        <v>304</v>
      </c>
      <c r="C99" s="201"/>
    </row>
    <row r="100" spans="1:3" ht="12" customHeight="1">
      <c r="A100" s="316" t="s">
        <v>298</v>
      </c>
      <c r="B100" s="81" t="s">
        <v>305</v>
      </c>
      <c r="C100" s="201"/>
    </row>
    <row r="101" spans="1:3" ht="12" customHeight="1">
      <c r="A101" s="321" t="s">
        <v>299</v>
      </c>
      <c r="B101" s="82" t="s">
        <v>306</v>
      </c>
      <c r="C101" s="201"/>
    </row>
    <row r="102" spans="1:3" ht="12" customHeight="1">
      <c r="A102" s="316" t="s">
        <v>382</v>
      </c>
      <c r="B102" s="82" t="s">
        <v>307</v>
      </c>
      <c r="C102" s="201"/>
    </row>
    <row r="103" spans="1:3" ht="12" customHeight="1">
      <c r="A103" s="316" t="s">
        <v>383</v>
      </c>
      <c r="B103" s="81" t="s">
        <v>308</v>
      </c>
      <c r="C103" s="199">
        <v>1000</v>
      </c>
    </row>
    <row r="104" spans="1:3" ht="12" customHeight="1">
      <c r="A104" s="316" t="s">
        <v>387</v>
      </c>
      <c r="B104" s="9" t="s">
        <v>40</v>
      </c>
      <c r="C104" s="199"/>
    </row>
    <row r="105" spans="1:3" ht="12" customHeight="1">
      <c r="A105" s="317" t="s">
        <v>388</v>
      </c>
      <c r="B105" s="6" t="s">
        <v>441</v>
      </c>
      <c r="C105" s="201"/>
    </row>
    <row r="106" spans="1:3" ht="12" customHeight="1" thickBot="1">
      <c r="A106" s="322" t="s">
        <v>389</v>
      </c>
      <c r="B106" s="83" t="s">
        <v>442</v>
      </c>
      <c r="C106" s="205"/>
    </row>
    <row r="107" spans="1:3" ht="12" customHeight="1" thickBot="1">
      <c r="A107" s="27" t="s">
        <v>10</v>
      </c>
      <c r="B107" s="25" t="s">
        <v>309</v>
      </c>
      <c r="C107" s="197">
        <f>+C108+C110+C112</f>
        <v>0</v>
      </c>
    </row>
    <row r="108" spans="1:3" ht="12" customHeight="1">
      <c r="A108" s="315" t="s">
        <v>78</v>
      </c>
      <c r="B108" s="6" t="s">
        <v>176</v>
      </c>
      <c r="C108" s="200"/>
    </row>
    <row r="109" spans="1:3" ht="12" customHeight="1">
      <c r="A109" s="315" t="s">
        <v>79</v>
      </c>
      <c r="B109" s="10" t="s">
        <v>310</v>
      </c>
      <c r="C109" s="200"/>
    </row>
    <row r="110" spans="1:3" ht="12" customHeight="1">
      <c r="A110" s="315" t="s">
        <v>80</v>
      </c>
      <c r="B110" s="10" t="s">
        <v>138</v>
      </c>
      <c r="C110" s="199"/>
    </row>
    <row r="111" spans="1:3" ht="12" customHeight="1">
      <c r="A111" s="315" t="s">
        <v>81</v>
      </c>
      <c r="B111" s="10" t="s">
        <v>311</v>
      </c>
      <c r="C111" s="191"/>
    </row>
    <row r="112" spans="1:3" ht="12" customHeight="1" thickBot="1">
      <c r="A112" s="315" t="s">
        <v>82</v>
      </c>
      <c r="B112" s="194" t="s">
        <v>179</v>
      </c>
      <c r="C112" s="191"/>
    </row>
    <row r="113" spans="1:11" ht="12" customHeight="1" thickBot="1">
      <c r="A113" s="27" t="s">
        <v>11</v>
      </c>
      <c r="B113" s="67" t="s">
        <v>392</v>
      </c>
      <c r="C113" s="197">
        <f>+C86+C107</f>
        <v>1000</v>
      </c>
    </row>
    <row r="114" spans="1:11" ht="12" customHeight="1" thickBot="1">
      <c r="A114" s="27" t="s">
        <v>12</v>
      </c>
      <c r="B114" s="67" t="s">
        <v>393</v>
      </c>
      <c r="C114" s="197">
        <f>+C115+C116+C117</f>
        <v>0</v>
      </c>
    </row>
    <row r="115" spans="1:11" s="63" customFormat="1" ht="12" customHeight="1">
      <c r="A115" s="315" t="s">
        <v>218</v>
      </c>
      <c r="B115" s="7" t="s">
        <v>445</v>
      </c>
      <c r="C115" s="191"/>
    </row>
    <row r="116" spans="1:11" ht="12" customHeight="1">
      <c r="A116" s="315" t="s">
        <v>221</v>
      </c>
      <c r="B116" s="7" t="s">
        <v>395</v>
      </c>
      <c r="C116" s="191"/>
    </row>
    <row r="117" spans="1:11" ht="12" customHeight="1" thickBot="1">
      <c r="A117" s="321" t="s">
        <v>222</v>
      </c>
      <c r="B117" s="5" t="s">
        <v>444</v>
      </c>
      <c r="C117" s="191"/>
    </row>
    <row r="118" spans="1:11" ht="12" customHeight="1" thickBot="1">
      <c r="A118" s="27" t="s">
        <v>13</v>
      </c>
      <c r="B118" s="67" t="s">
        <v>468</v>
      </c>
      <c r="C118" s="197"/>
    </row>
    <row r="119" spans="1:11" ht="12" customHeight="1" thickBot="1">
      <c r="A119" s="27" t="s">
        <v>14</v>
      </c>
      <c r="B119" s="67" t="s">
        <v>459</v>
      </c>
      <c r="C119" s="203">
        <f>+C120+C121+C123+C124+C122</f>
        <v>0</v>
      </c>
      <c r="K119" s="174"/>
    </row>
    <row r="120" spans="1:11">
      <c r="A120" s="315" t="s">
        <v>68</v>
      </c>
      <c r="B120" s="7" t="s">
        <v>312</v>
      </c>
      <c r="C120" s="191"/>
    </row>
    <row r="121" spans="1:11" ht="12" customHeight="1">
      <c r="A121" s="315" t="s">
        <v>69</v>
      </c>
      <c r="B121" s="7" t="s">
        <v>313</v>
      </c>
      <c r="C121" s="191"/>
    </row>
    <row r="122" spans="1:11" s="63" customFormat="1" ht="12" customHeight="1">
      <c r="A122" s="315" t="s">
        <v>242</v>
      </c>
      <c r="B122" s="7" t="s">
        <v>458</v>
      </c>
      <c r="C122" s="191"/>
    </row>
    <row r="123" spans="1:11" s="63" customFormat="1" ht="12" customHeight="1">
      <c r="A123" s="315" t="s">
        <v>243</v>
      </c>
      <c r="B123" s="7" t="s">
        <v>399</v>
      </c>
      <c r="C123" s="191"/>
    </row>
    <row r="124" spans="1:11" s="63" customFormat="1" ht="12" customHeight="1" thickBot="1">
      <c r="A124" s="321" t="s">
        <v>244</v>
      </c>
      <c r="B124" s="5" t="s">
        <v>332</v>
      </c>
      <c r="C124" s="191"/>
    </row>
    <row r="125" spans="1:11" s="63" customFormat="1" ht="12" customHeight="1" thickBot="1">
      <c r="A125" s="27" t="s">
        <v>15</v>
      </c>
      <c r="B125" s="67" t="s">
        <v>487</v>
      </c>
      <c r="C125" s="206"/>
    </row>
    <row r="126" spans="1:11" ht="12.75" customHeight="1" thickBot="1">
      <c r="A126" s="361" t="s">
        <v>16</v>
      </c>
      <c r="B126" s="67" t="s">
        <v>400</v>
      </c>
      <c r="C126" s="206"/>
    </row>
    <row r="127" spans="1:11" ht="12" customHeight="1" thickBot="1">
      <c r="A127" s="361" t="s">
        <v>17</v>
      </c>
      <c r="B127" s="67" t="s">
        <v>401</v>
      </c>
      <c r="C127" s="206"/>
    </row>
    <row r="128" spans="1:11" ht="15" customHeight="1" thickBot="1">
      <c r="A128" s="27" t="s">
        <v>18</v>
      </c>
      <c r="B128" s="67" t="s">
        <v>403</v>
      </c>
      <c r="C128" s="306">
        <f>+C114+C118+C119+C125+C126+C127</f>
        <v>0</v>
      </c>
    </row>
    <row r="129" spans="1:3" ht="13.5" thickBot="1">
      <c r="A129" s="323" t="s">
        <v>19</v>
      </c>
      <c r="B129" s="274" t="s">
        <v>402</v>
      </c>
      <c r="C129" s="306">
        <f>+C113+C128</f>
        <v>1000</v>
      </c>
    </row>
    <row r="130" spans="1:3" ht="15" customHeight="1" thickBot="1">
      <c r="A130" s="280"/>
      <c r="B130" s="281"/>
      <c r="C130" s="282"/>
    </row>
    <row r="131" spans="1:3" ht="14.25" customHeight="1" thickBot="1">
      <c r="A131" s="171" t="s">
        <v>446</v>
      </c>
      <c r="B131" s="172"/>
      <c r="C131" s="65"/>
    </row>
    <row r="132" spans="1:3" ht="13.5" thickBot="1">
      <c r="A132" s="171" t="s">
        <v>152</v>
      </c>
      <c r="B132" s="172"/>
      <c r="C132" s="65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28"/>
  <sheetViews>
    <sheetView topLeftCell="A112" zoomScale="130" zoomScaleNormal="130" zoomScaleSheetLayoutView="85" workbookViewId="0">
      <selection activeCell="B111" sqref="B111"/>
    </sheetView>
  </sheetViews>
  <sheetFormatPr defaultRowHeight="12.75"/>
  <cols>
    <col min="1" max="1" width="19.5" style="283" customWidth="1"/>
    <col min="2" max="2" width="72" style="284" customWidth="1"/>
    <col min="3" max="3" width="25" style="285" customWidth="1"/>
    <col min="4" max="16384" width="9.33203125" style="2"/>
  </cols>
  <sheetData>
    <row r="1" spans="1:3" s="1" customFormat="1" ht="16.5" customHeight="1" thickBot="1">
      <c r="A1" s="148"/>
      <c r="B1" s="150"/>
      <c r="C1" s="173" t="str">
        <f>+CONCATENATE("9.1.3. melléklet a ……/",LEFT(ÖSSZEFÜGGÉSEK!A5,4),". (….) önkormányzati rendelethez")</f>
        <v>9.1.3. melléklet a ……/2015. (….) önkormányzati rendelethez</v>
      </c>
    </row>
    <row r="2" spans="1:3" s="59" customFormat="1" ht="21" customHeight="1">
      <c r="A2" s="290" t="s">
        <v>53</v>
      </c>
      <c r="B2" s="257" t="s">
        <v>172</v>
      </c>
      <c r="C2" s="259" t="s">
        <v>43</v>
      </c>
    </row>
    <row r="3" spans="1:3" s="59" customFormat="1" ht="16.5" thickBot="1">
      <c r="A3" s="151" t="s">
        <v>149</v>
      </c>
      <c r="B3" s="258" t="s">
        <v>455</v>
      </c>
      <c r="C3" s="360" t="s">
        <v>371</v>
      </c>
    </row>
    <row r="4" spans="1:3" s="60" customFormat="1" ht="15.95" customHeight="1" thickBot="1">
      <c r="A4" s="152"/>
      <c r="B4" s="152"/>
      <c r="C4" s="153" t="s">
        <v>44</v>
      </c>
    </row>
    <row r="5" spans="1:3" ht="13.5" thickBot="1">
      <c r="A5" s="291" t="s">
        <v>151</v>
      </c>
      <c r="B5" s="154" t="s">
        <v>45</v>
      </c>
      <c r="C5" s="260" t="s">
        <v>46</v>
      </c>
    </row>
    <row r="6" spans="1:3" s="52" customFormat="1" ht="12.95" customHeight="1" thickBot="1">
      <c r="A6" s="136" t="s">
        <v>423</v>
      </c>
      <c r="B6" s="137" t="s">
        <v>424</v>
      </c>
      <c r="C6" s="138" t="s">
        <v>425</v>
      </c>
    </row>
    <row r="7" spans="1:3" s="52" customFormat="1" ht="15.95" customHeight="1" thickBot="1">
      <c r="A7" s="156"/>
      <c r="B7" s="157" t="s">
        <v>47</v>
      </c>
      <c r="C7" s="261"/>
    </row>
    <row r="8" spans="1:3" s="52" customFormat="1" ht="12" customHeight="1" thickBot="1">
      <c r="A8" s="27" t="s">
        <v>9</v>
      </c>
      <c r="B8" s="19" t="s">
        <v>202</v>
      </c>
      <c r="C8" s="197">
        <f>+C9+C10+C11+C12+C13+C14</f>
        <v>0</v>
      </c>
    </row>
    <row r="9" spans="1:3" s="61" customFormat="1" ht="12" customHeight="1">
      <c r="A9" s="315" t="s">
        <v>72</v>
      </c>
      <c r="B9" s="299" t="s">
        <v>203</v>
      </c>
      <c r="C9" s="200"/>
    </row>
    <row r="10" spans="1:3" s="62" customFormat="1" ht="12" customHeight="1">
      <c r="A10" s="316" t="s">
        <v>73</v>
      </c>
      <c r="B10" s="300" t="s">
        <v>204</v>
      </c>
      <c r="C10" s="199"/>
    </row>
    <row r="11" spans="1:3" s="62" customFormat="1" ht="12" customHeight="1">
      <c r="A11" s="316" t="s">
        <v>74</v>
      </c>
      <c r="B11" s="300" t="s">
        <v>205</v>
      </c>
      <c r="C11" s="199"/>
    </row>
    <row r="12" spans="1:3" s="62" customFormat="1" ht="12" customHeight="1">
      <c r="A12" s="316" t="s">
        <v>75</v>
      </c>
      <c r="B12" s="300" t="s">
        <v>206</v>
      </c>
      <c r="C12" s="199"/>
    </row>
    <row r="13" spans="1:3" s="62" customFormat="1" ht="12" customHeight="1">
      <c r="A13" s="316" t="s">
        <v>108</v>
      </c>
      <c r="B13" s="300" t="s">
        <v>434</v>
      </c>
      <c r="C13" s="199"/>
    </row>
    <row r="14" spans="1:3" s="61" customFormat="1" ht="12" customHeight="1" thickBot="1">
      <c r="A14" s="317" t="s">
        <v>76</v>
      </c>
      <c r="B14" s="301" t="s">
        <v>374</v>
      </c>
      <c r="C14" s="199"/>
    </row>
    <row r="15" spans="1:3" s="61" customFormat="1" ht="12" customHeight="1" thickBot="1">
      <c r="A15" s="27" t="s">
        <v>10</v>
      </c>
      <c r="B15" s="192" t="s">
        <v>207</v>
      </c>
      <c r="C15" s="197">
        <f>+C16+C17+C18+C19+C20</f>
        <v>0</v>
      </c>
    </row>
    <row r="16" spans="1:3" s="61" customFormat="1" ht="12" customHeight="1">
      <c r="A16" s="315" t="s">
        <v>78</v>
      </c>
      <c r="B16" s="299" t="s">
        <v>208</v>
      </c>
      <c r="C16" s="200"/>
    </row>
    <row r="17" spans="1:3" s="61" customFormat="1" ht="12" customHeight="1">
      <c r="A17" s="316" t="s">
        <v>79</v>
      </c>
      <c r="B17" s="300" t="s">
        <v>209</v>
      </c>
      <c r="C17" s="199"/>
    </row>
    <row r="18" spans="1:3" s="61" customFormat="1" ht="12" customHeight="1">
      <c r="A18" s="316" t="s">
        <v>80</v>
      </c>
      <c r="B18" s="300" t="s">
        <v>363</v>
      </c>
      <c r="C18" s="199"/>
    </row>
    <row r="19" spans="1:3" s="61" customFormat="1" ht="12" customHeight="1">
      <c r="A19" s="316" t="s">
        <v>81</v>
      </c>
      <c r="B19" s="300" t="s">
        <v>364</v>
      </c>
      <c r="C19" s="199"/>
    </row>
    <row r="20" spans="1:3" s="61" customFormat="1" ht="12" customHeight="1">
      <c r="A20" s="316" t="s">
        <v>82</v>
      </c>
      <c r="B20" s="300" t="s">
        <v>210</v>
      </c>
      <c r="C20" s="199"/>
    </row>
    <row r="21" spans="1:3" s="62" customFormat="1" ht="12" customHeight="1" thickBot="1">
      <c r="A21" s="317" t="s">
        <v>88</v>
      </c>
      <c r="B21" s="301" t="s">
        <v>211</v>
      </c>
      <c r="C21" s="201"/>
    </row>
    <row r="22" spans="1:3" s="62" customFormat="1" ht="12" customHeight="1" thickBot="1">
      <c r="A22" s="27" t="s">
        <v>11</v>
      </c>
      <c r="B22" s="19" t="s">
        <v>212</v>
      </c>
      <c r="C22" s="197">
        <f>+C23+C24+C25+C26+C27</f>
        <v>0</v>
      </c>
    </row>
    <row r="23" spans="1:3" s="62" customFormat="1" ht="12" customHeight="1">
      <c r="A23" s="315" t="s">
        <v>61</v>
      </c>
      <c r="B23" s="299" t="s">
        <v>213</v>
      </c>
      <c r="C23" s="200"/>
    </row>
    <row r="24" spans="1:3" s="61" customFormat="1" ht="12" customHeight="1">
      <c r="A24" s="316" t="s">
        <v>62</v>
      </c>
      <c r="B24" s="300" t="s">
        <v>214</v>
      </c>
      <c r="C24" s="199"/>
    </row>
    <row r="25" spans="1:3" s="62" customFormat="1" ht="12" customHeight="1">
      <c r="A25" s="316" t="s">
        <v>63</v>
      </c>
      <c r="B25" s="300" t="s">
        <v>365</v>
      </c>
      <c r="C25" s="199"/>
    </row>
    <row r="26" spans="1:3" s="62" customFormat="1" ht="12" customHeight="1">
      <c r="A26" s="316" t="s">
        <v>64</v>
      </c>
      <c r="B26" s="300" t="s">
        <v>366</v>
      </c>
      <c r="C26" s="199"/>
    </row>
    <row r="27" spans="1:3" s="62" customFormat="1" ht="12" customHeight="1">
      <c r="A27" s="316" t="s">
        <v>122</v>
      </c>
      <c r="B27" s="300" t="s">
        <v>215</v>
      </c>
      <c r="C27" s="199"/>
    </row>
    <row r="28" spans="1:3" s="62" customFormat="1" ht="12" customHeight="1" thickBot="1">
      <c r="A28" s="317" t="s">
        <v>123</v>
      </c>
      <c r="B28" s="301" t="s">
        <v>216</v>
      </c>
      <c r="C28" s="201"/>
    </row>
    <row r="29" spans="1:3" s="62" customFormat="1" ht="12" customHeight="1" thickBot="1">
      <c r="A29" s="27" t="s">
        <v>124</v>
      </c>
      <c r="B29" s="19" t="s">
        <v>217</v>
      </c>
      <c r="C29" s="203">
        <f>+C30+C34+C35+C36</f>
        <v>0</v>
      </c>
    </row>
    <row r="30" spans="1:3" s="62" customFormat="1" ht="12" customHeight="1">
      <c r="A30" s="315" t="s">
        <v>218</v>
      </c>
      <c r="B30" s="299" t="s">
        <v>435</v>
      </c>
      <c r="C30" s="295">
        <f>+C31+C32+C33</f>
        <v>0</v>
      </c>
    </row>
    <row r="31" spans="1:3" s="62" customFormat="1" ht="12" customHeight="1">
      <c r="A31" s="316" t="s">
        <v>219</v>
      </c>
      <c r="B31" s="300" t="s">
        <v>224</v>
      </c>
      <c r="C31" s="199"/>
    </row>
    <row r="32" spans="1:3" s="62" customFormat="1" ht="12" customHeight="1">
      <c r="A32" s="316" t="s">
        <v>220</v>
      </c>
      <c r="B32" s="300" t="s">
        <v>225</v>
      </c>
      <c r="C32" s="199"/>
    </row>
    <row r="33" spans="1:3" s="62" customFormat="1" ht="12" customHeight="1">
      <c r="A33" s="316" t="s">
        <v>378</v>
      </c>
      <c r="B33" s="351" t="s">
        <v>379</v>
      </c>
      <c r="C33" s="199"/>
    </row>
    <row r="34" spans="1:3" s="62" customFormat="1" ht="12" customHeight="1">
      <c r="A34" s="316" t="s">
        <v>221</v>
      </c>
      <c r="B34" s="300" t="s">
        <v>226</v>
      </c>
      <c r="C34" s="199"/>
    </row>
    <row r="35" spans="1:3" s="62" customFormat="1" ht="12" customHeight="1">
      <c r="A35" s="316" t="s">
        <v>222</v>
      </c>
      <c r="B35" s="300" t="s">
        <v>227</v>
      </c>
      <c r="C35" s="199"/>
    </row>
    <row r="36" spans="1:3" s="62" customFormat="1" ht="12" customHeight="1" thickBot="1">
      <c r="A36" s="317" t="s">
        <v>223</v>
      </c>
      <c r="B36" s="301" t="s">
        <v>228</v>
      </c>
      <c r="C36" s="201"/>
    </row>
    <row r="37" spans="1:3" s="62" customFormat="1" ht="12" customHeight="1" thickBot="1">
      <c r="A37" s="27" t="s">
        <v>13</v>
      </c>
      <c r="B37" s="19" t="s">
        <v>375</v>
      </c>
      <c r="C37" s="197">
        <f>SUM(C38:C48)</f>
        <v>0</v>
      </c>
    </row>
    <row r="38" spans="1:3" s="62" customFormat="1" ht="12" customHeight="1">
      <c r="A38" s="315" t="s">
        <v>65</v>
      </c>
      <c r="B38" s="299" t="s">
        <v>231</v>
      </c>
      <c r="C38" s="200"/>
    </row>
    <row r="39" spans="1:3" s="62" customFormat="1" ht="12" customHeight="1">
      <c r="A39" s="316" t="s">
        <v>66</v>
      </c>
      <c r="B39" s="300" t="s">
        <v>232</v>
      </c>
      <c r="C39" s="199"/>
    </row>
    <row r="40" spans="1:3" s="62" customFormat="1" ht="12" customHeight="1">
      <c r="A40" s="316" t="s">
        <v>67</v>
      </c>
      <c r="B40" s="300" t="s">
        <v>233</v>
      </c>
      <c r="C40" s="199"/>
    </row>
    <row r="41" spans="1:3" s="62" customFormat="1" ht="12" customHeight="1">
      <c r="A41" s="316" t="s">
        <v>126</v>
      </c>
      <c r="B41" s="300" t="s">
        <v>234</v>
      </c>
      <c r="C41" s="199"/>
    </row>
    <row r="42" spans="1:3" s="62" customFormat="1" ht="12" customHeight="1">
      <c r="A42" s="316" t="s">
        <v>127</v>
      </c>
      <c r="B42" s="300" t="s">
        <v>235</v>
      </c>
      <c r="C42" s="199"/>
    </row>
    <row r="43" spans="1:3" s="62" customFormat="1" ht="12" customHeight="1">
      <c r="A43" s="316" t="s">
        <v>128</v>
      </c>
      <c r="B43" s="300" t="s">
        <v>236</v>
      </c>
      <c r="C43" s="199"/>
    </row>
    <row r="44" spans="1:3" s="62" customFormat="1" ht="12" customHeight="1">
      <c r="A44" s="316" t="s">
        <v>129</v>
      </c>
      <c r="B44" s="300" t="s">
        <v>237</v>
      </c>
      <c r="C44" s="199"/>
    </row>
    <row r="45" spans="1:3" s="62" customFormat="1" ht="12" customHeight="1">
      <c r="A45" s="316" t="s">
        <v>130</v>
      </c>
      <c r="B45" s="300" t="s">
        <v>238</v>
      </c>
      <c r="C45" s="199"/>
    </row>
    <row r="46" spans="1:3" s="62" customFormat="1" ht="12" customHeight="1">
      <c r="A46" s="316" t="s">
        <v>229</v>
      </c>
      <c r="B46" s="300" t="s">
        <v>239</v>
      </c>
      <c r="C46" s="202"/>
    </row>
    <row r="47" spans="1:3" s="62" customFormat="1" ht="12" customHeight="1">
      <c r="A47" s="317" t="s">
        <v>230</v>
      </c>
      <c r="B47" s="301" t="s">
        <v>377</v>
      </c>
      <c r="C47" s="289"/>
    </row>
    <row r="48" spans="1:3" s="62" customFormat="1" ht="12" customHeight="1" thickBot="1">
      <c r="A48" s="317" t="s">
        <v>376</v>
      </c>
      <c r="B48" s="301" t="s">
        <v>240</v>
      </c>
      <c r="C48" s="289"/>
    </row>
    <row r="49" spans="1:3" s="62" customFormat="1" ht="12" customHeight="1" thickBot="1">
      <c r="A49" s="27" t="s">
        <v>14</v>
      </c>
      <c r="B49" s="19" t="s">
        <v>241</v>
      </c>
      <c r="C49" s="197">
        <f>SUM(C50:C54)</f>
        <v>0</v>
      </c>
    </row>
    <row r="50" spans="1:3" s="62" customFormat="1" ht="12" customHeight="1">
      <c r="A50" s="315" t="s">
        <v>68</v>
      </c>
      <c r="B50" s="299" t="s">
        <v>245</v>
      </c>
      <c r="C50" s="336"/>
    </row>
    <row r="51" spans="1:3" s="62" customFormat="1" ht="12" customHeight="1">
      <c r="A51" s="316" t="s">
        <v>69</v>
      </c>
      <c r="B51" s="300" t="s">
        <v>246</v>
      </c>
      <c r="C51" s="202"/>
    </row>
    <row r="52" spans="1:3" s="62" customFormat="1" ht="12" customHeight="1">
      <c r="A52" s="316" t="s">
        <v>242</v>
      </c>
      <c r="B52" s="300" t="s">
        <v>247</v>
      </c>
      <c r="C52" s="202"/>
    </row>
    <row r="53" spans="1:3" s="62" customFormat="1" ht="12" customHeight="1">
      <c r="A53" s="316" t="s">
        <v>243</v>
      </c>
      <c r="B53" s="300" t="s">
        <v>248</v>
      </c>
      <c r="C53" s="202"/>
    </row>
    <row r="54" spans="1:3" s="62" customFormat="1" ht="12" customHeight="1" thickBot="1">
      <c r="A54" s="317" t="s">
        <v>244</v>
      </c>
      <c r="B54" s="301" t="s">
        <v>249</v>
      </c>
      <c r="C54" s="289"/>
    </row>
    <row r="55" spans="1:3" s="62" customFormat="1" ht="12" customHeight="1" thickBot="1">
      <c r="A55" s="27" t="s">
        <v>131</v>
      </c>
      <c r="B55" s="19" t="s">
        <v>250</v>
      </c>
      <c r="C55" s="197">
        <f>SUM(C56:C58)</f>
        <v>0</v>
      </c>
    </row>
    <row r="56" spans="1:3" s="62" customFormat="1" ht="12" customHeight="1">
      <c r="A56" s="315" t="s">
        <v>70</v>
      </c>
      <c r="B56" s="299" t="s">
        <v>251</v>
      </c>
      <c r="C56" s="200"/>
    </row>
    <row r="57" spans="1:3" s="62" customFormat="1" ht="12" customHeight="1">
      <c r="A57" s="316" t="s">
        <v>71</v>
      </c>
      <c r="B57" s="300" t="s">
        <v>367</v>
      </c>
      <c r="C57" s="199"/>
    </row>
    <row r="58" spans="1:3" s="62" customFormat="1" ht="12" customHeight="1">
      <c r="A58" s="316" t="s">
        <v>254</v>
      </c>
      <c r="B58" s="300" t="s">
        <v>252</v>
      </c>
      <c r="C58" s="199"/>
    </row>
    <row r="59" spans="1:3" s="62" customFormat="1" ht="12" customHeight="1" thickBot="1">
      <c r="A59" s="317" t="s">
        <v>255</v>
      </c>
      <c r="B59" s="301" t="s">
        <v>253</v>
      </c>
      <c r="C59" s="201"/>
    </row>
    <row r="60" spans="1:3" s="62" customFormat="1" ht="12" customHeight="1" thickBot="1">
      <c r="A60" s="27" t="s">
        <v>16</v>
      </c>
      <c r="B60" s="192" t="s">
        <v>256</v>
      </c>
      <c r="C60" s="197">
        <f>SUM(C61:C63)</f>
        <v>0</v>
      </c>
    </row>
    <row r="61" spans="1:3" s="62" customFormat="1" ht="12" customHeight="1">
      <c r="A61" s="315" t="s">
        <v>132</v>
      </c>
      <c r="B61" s="299" t="s">
        <v>258</v>
      </c>
      <c r="C61" s="202"/>
    </row>
    <row r="62" spans="1:3" s="62" customFormat="1" ht="12" customHeight="1">
      <c r="A62" s="316" t="s">
        <v>133</v>
      </c>
      <c r="B62" s="300" t="s">
        <v>368</v>
      </c>
      <c r="C62" s="202"/>
    </row>
    <row r="63" spans="1:3" s="62" customFormat="1" ht="12" customHeight="1">
      <c r="A63" s="316" t="s">
        <v>178</v>
      </c>
      <c r="B63" s="300" t="s">
        <v>259</v>
      </c>
      <c r="C63" s="202"/>
    </row>
    <row r="64" spans="1:3" s="62" customFormat="1" ht="12" customHeight="1" thickBot="1">
      <c r="A64" s="317" t="s">
        <v>257</v>
      </c>
      <c r="B64" s="301" t="s">
        <v>260</v>
      </c>
      <c r="C64" s="202"/>
    </row>
    <row r="65" spans="1:3" s="62" customFormat="1" ht="12" customHeight="1" thickBot="1">
      <c r="A65" s="27" t="s">
        <v>17</v>
      </c>
      <c r="B65" s="19" t="s">
        <v>261</v>
      </c>
      <c r="C65" s="203">
        <f>+C8+C15+C22+C29+C37+C49+C55+C60</f>
        <v>0</v>
      </c>
    </row>
    <row r="66" spans="1:3" s="62" customFormat="1" ht="12" customHeight="1" thickBot="1">
      <c r="A66" s="318" t="s">
        <v>336</v>
      </c>
      <c r="B66" s="192" t="s">
        <v>263</v>
      </c>
      <c r="C66" s="197">
        <f>SUM(C67:C69)</f>
        <v>0</v>
      </c>
    </row>
    <row r="67" spans="1:3" s="62" customFormat="1" ht="12" customHeight="1">
      <c r="A67" s="315" t="s">
        <v>286</v>
      </c>
      <c r="B67" s="299" t="s">
        <v>264</v>
      </c>
      <c r="C67" s="202"/>
    </row>
    <row r="68" spans="1:3" s="62" customFormat="1" ht="12" customHeight="1">
      <c r="A68" s="316" t="s">
        <v>295</v>
      </c>
      <c r="B68" s="300" t="s">
        <v>265</v>
      </c>
      <c r="C68" s="202"/>
    </row>
    <row r="69" spans="1:3" s="62" customFormat="1" ht="12" customHeight="1" thickBot="1">
      <c r="A69" s="317" t="s">
        <v>296</v>
      </c>
      <c r="B69" s="302" t="s">
        <v>266</v>
      </c>
      <c r="C69" s="202"/>
    </row>
    <row r="70" spans="1:3" s="62" customFormat="1" ht="12" customHeight="1" thickBot="1">
      <c r="A70" s="318" t="s">
        <v>267</v>
      </c>
      <c r="B70" s="192" t="s">
        <v>466</v>
      </c>
      <c r="C70" s="197"/>
    </row>
    <row r="71" spans="1:3" s="62" customFormat="1" ht="12" customHeight="1" thickBot="1">
      <c r="A71" s="318" t="s">
        <v>273</v>
      </c>
      <c r="B71" s="192" t="s">
        <v>274</v>
      </c>
      <c r="C71" s="197">
        <f>SUM(C72:C73)</f>
        <v>0</v>
      </c>
    </row>
    <row r="72" spans="1:3" s="62" customFormat="1" ht="12" customHeight="1">
      <c r="A72" s="315" t="s">
        <v>289</v>
      </c>
      <c r="B72" s="299" t="s">
        <v>275</v>
      </c>
      <c r="C72" s="202"/>
    </row>
    <row r="73" spans="1:3" s="62" customFormat="1" ht="12" customHeight="1" thickBot="1">
      <c r="A73" s="317" t="s">
        <v>290</v>
      </c>
      <c r="B73" s="301" t="s">
        <v>276</v>
      </c>
      <c r="C73" s="202"/>
    </row>
    <row r="74" spans="1:3" s="61" customFormat="1" ht="12" customHeight="1" thickBot="1">
      <c r="A74" s="318" t="s">
        <v>277</v>
      </c>
      <c r="B74" s="192" t="s">
        <v>472</v>
      </c>
      <c r="C74" s="197"/>
    </row>
    <row r="75" spans="1:3" s="62" customFormat="1" ht="12" customHeight="1" thickBot="1">
      <c r="A75" s="318" t="s">
        <v>282</v>
      </c>
      <c r="B75" s="192" t="s">
        <v>473</v>
      </c>
      <c r="C75" s="197"/>
    </row>
    <row r="76" spans="1:3" s="61" customFormat="1" ht="12" customHeight="1" thickBot="1">
      <c r="A76" s="318" t="s">
        <v>283</v>
      </c>
      <c r="B76" s="192" t="s">
        <v>405</v>
      </c>
      <c r="C76" s="337"/>
    </row>
    <row r="77" spans="1:3" s="61" customFormat="1" ht="12" customHeight="1" thickBot="1">
      <c r="A77" s="318" t="s">
        <v>436</v>
      </c>
      <c r="B77" s="192" t="s">
        <v>284</v>
      </c>
      <c r="C77" s="337"/>
    </row>
    <row r="78" spans="1:3" s="61" customFormat="1" ht="12" customHeight="1" thickBot="1">
      <c r="A78" s="318" t="s">
        <v>437</v>
      </c>
      <c r="B78" s="303" t="s">
        <v>408</v>
      </c>
      <c r="C78" s="203">
        <f>+C66+C70+C71+C74+C75+C77+C76</f>
        <v>0</v>
      </c>
    </row>
    <row r="79" spans="1:3" s="61" customFormat="1" ht="12" customHeight="1" thickBot="1">
      <c r="A79" s="319" t="s">
        <v>438</v>
      </c>
      <c r="B79" s="304" t="s">
        <v>439</v>
      </c>
      <c r="C79" s="203">
        <f>+C65+C78</f>
        <v>0</v>
      </c>
    </row>
    <row r="80" spans="1:3" s="62" customFormat="1" ht="15" customHeight="1" thickBot="1">
      <c r="A80" s="162"/>
      <c r="B80" s="163"/>
      <c r="C80" s="266"/>
    </row>
    <row r="81" spans="1:3" s="52" customFormat="1" ht="16.5" customHeight="1" thickBot="1">
      <c r="A81" s="166"/>
      <c r="B81" s="167" t="s">
        <v>48</v>
      </c>
      <c r="C81" s="268"/>
    </row>
    <row r="82" spans="1:3" s="63" customFormat="1" ht="12" customHeight="1" thickBot="1">
      <c r="A82" s="292" t="s">
        <v>9</v>
      </c>
      <c r="B82" s="26" t="s">
        <v>443</v>
      </c>
      <c r="C82" s="196">
        <f>+C83+C84+C85+C86+C87+C100</f>
        <v>0</v>
      </c>
    </row>
    <row r="83" spans="1:3" ht="12" customHeight="1">
      <c r="A83" s="320" t="s">
        <v>72</v>
      </c>
      <c r="B83" s="8" t="s">
        <v>39</v>
      </c>
      <c r="C83" s="198"/>
    </row>
    <row r="84" spans="1:3" ht="12" customHeight="1">
      <c r="A84" s="316" t="s">
        <v>73</v>
      </c>
      <c r="B84" s="6" t="s">
        <v>134</v>
      </c>
      <c r="C84" s="199"/>
    </row>
    <row r="85" spans="1:3" ht="12" customHeight="1">
      <c r="A85" s="316" t="s">
        <v>74</v>
      </c>
      <c r="B85" s="6" t="s">
        <v>100</v>
      </c>
      <c r="C85" s="201"/>
    </row>
    <row r="86" spans="1:3" ht="12" customHeight="1">
      <c r="A86" s="316" t="s">
        <v>75</v>
      </c>
      <c r="B86" s="9" t="s">
        <v>135</v>
      </c>
      <c r="C86" s="201"/>
    </row>
    <row r="87" spans="1:3" ht="12" customHeight="1">
      <c r="A87" s="316" t="s">
        <v>83</v>
      </c>
      <c r="B87" s="17" t="s">
        <v>136</v>
      </c>
      <c r="C87" s="201"/>
    </row>
    <row r="88" spans="1:3" ht="12" customHeight="1">
      <c r="A88" s="316" t="s">
        <v>76</v>
      </c>
      <c r="B88" s="6" t="s">
        <v>440</v>
      </c>
      <c r="C88" s="201"/>
    </row>
    <row r="89" spans="1:3" ht="12" customHeight="1">
      <c r="A89" s="316" t="s">
        <v>77</v>
      </c>
      <c r="B89" s="80" t="s">
        <v>385</v>
      </c>
      <c r="C89" s="201"/>
    </row>
    <row r="90" spans="1:3" ht="12" customHeight="1">
      <c r="A90" s="316" t="s">
        <v>84</v>
      </c>
      <c r="B90" s="80" t="s">
        <v>384</v>
      </c>
      <c r="C90" s="201"/>
    </row>
    <row r="91" spans="1:3" ht="12" customHeight="1">
      <c r="A91" s="316" t="s">
        <v>85</v>
      </c>
      <c r="B91" s="80" t="s">
        <v>300</v>
      </c>
      <c r="C91" s="201"/>
    </row>
    <row r="92" spans="1:3" ht="12" customHeight="1">
      <c r="A92" s="316" t="s">
        <v>86</v>
      </c>
      <c r="B92" s="81" t="s">
        <v>301</v>
      </c>
      <c r="C92" s="201"/>
    </row>
    <row r="93" spans="1:3" ht="12" customHeight="1">
      <c r="A93" s="316" t="s">
        <v>87</v>
      </c>
      <c r="B93" s="81" t="s">
        <v>302</v>
      </c>
      <c r="C93" s="201"/>
    </row>
    <row r="94" spans="1:3" ht="12" customHeight="1">
      <c r="A94" s="316" t="s">
        <v>89</v>
      </c>
      <c r="B94" s="80" t="s">
        <v>303</v>
      </c>
      <c r="C94" s="201"/>
    </row>
    <row r="95" spans="1:3" ht="12" customHeight="1">
      <c r="A95" s="316" t="s">
        <v>137</v>
      </c>
      <c r="B95" s="80" t="s">
        <v>304</v>
      </c>
      <c r="C95" s="201"/>
    </row>
    <row r="96" spans="1:3" ht="12" customHeight="1">
      <c r="A96" s="316" t="s">
        <v>298</v>
      </c>
      <c r="B96" s="81" t="s">
        <v>305</v>
      </c>
      <c r="C96" s="201"/>
    </row>
    <row r="97" spans="1:3" ht="12" customHeight="1">
      <c r="A97" s="321" t="s">
        <v>299</v>
      </c>
      <c r="B97" s="82" t="s">
        <v>306</v>
      </c>
      <c r="C97" s="201"/>
    </row>
    <row r="98" spans="1:3" ht="12" customHeight="1">
      <c r="A98" s="316" t="s">
        <v>382</v>
      </c>
      <c r="B98" s="82" t="s">
        <v>307</v>
      </c>
      <c r="C98" s="201"/>
    </row>
    <row r="99" spans="1:3" ht="12" customHeight="1">
      <c r="A99" s="316" t="s">
        <v>383</v>
      </c>
      <c r="B99" s="81" t="s">
        <v>308</v>
      </c>
      <c r="C99" s="199"/>
    </row>
    <row r="100" spans="1:3" ht="12" customHeight="1">
      <c r="A100" s="316" t="s">
        <v>387</v>
      </c>
      <c r="B100" s="9" t="s">
        <v>40</v>
      </c>
      <c r="C100" s="199"/>
    </row>
    <row r="101" spans="1:3" ht="12" customHeight="1">
      <c r="A101" s="317" t="s">
        <v>388</v>
      </c>
      <c r="B101" s="6" t="s">
        <v>441</v>
      </c>
      <c r="C101" s="201"/>
    </row>
    <row r="102" spans="1:3" ht="12" customHeight="1" thickBot="1">
      <c r="A102" s="322" t="s">
        <v>389</v>
      </c>
      <c r="B102" s="83" t="s">
        <v>442</v>
      </c>
      <c r="C102" s="205"/>
    </row>
    <row r="103" spans="1:3" ht="12" customHeight="1" thickBot="1">
      <c r="A103" s="27" t="s">
        <v>10</v>
      </c>
      <c r="B103" s="25" t="s">
        <v>309</v>
      </c>
      <c r="C103" s="197">
        <f>+C104+C106+C108</f>
        <v>0</v>
      </c>
    </row>
    <row r="104" spans="1:3" ht="12" customHeight="1">
      <c r="A104" s="315" t="s">
        <v>78</v>
      </c>
      <c r="B104" s="6" t="s">
        <v>176</v>
      </c>
      <c r="C104" s="200"/>
    </row>
    <row r="105" spans="1:3" ht="12" customHeight="1">
      <c r="A105" s="315" t="s">
        <v>79</v>
      </c>
      <c r="B105" s="10" t="s">
        <v>310</v>
      </c>
      <c r="C105" s="200"/>
    </row>
    <row r="106" spans="1:3" ht="12" customHeight="1">
      <c r="A106" s="315" t="s">
        <v>80</v>
      </c>
      <c r="B106" s="10" t="s">
        <v>138</v>
      </c>
      <c r="C106" s="199"/>
    </row>
    <row r="107" spans="1:3" ht="12" customHeight="1">
      <c r="A107" s="315" t="s">
        <v>81</v>
      </c>
      <c r="B107" s="10" t="s">
        <v>311</v>
      </c>
      <c r="C107" s="191"/>
    </row>
    <row r="108" spans="1:3" ht="12" customHeight="1" thickBot="1">
      <c r="A108" s="315" t="s">
        <v>82</v>
      </c>
      <c r="B108" s="194" t="s">
        <v>179</v>
      </c>
      <c r="C108" s="191"/>
    </row>
    <row r="109" spans="1:3" ht="12" customHeight="1" thickBot="1">
      <c r="A109" s="27" t="s">
        <v>11</v>
      </c>
      <c r="B109" s="67" t="s">
        <v>392</v>
      </c>
      <c r="C109" s="197">
        <f>+C82+C103</f>
        <v>0</v>
      </c>
    </row>
    <row r="110" spans="1:3" ht="12" customHeight="1" thickBot="1">
      <c r="A110" s="27" t="s">
        <v>12</v>
      </c>
      <c r="B110" s="67" t="s">
        <v>393</v>
      </c>
      <c r="C110" s="197">
        <f>+C111+C112+C113</f>
        <v>0</v>
      </c>
    </row>
    <row r="111" spans="1:3" s="63" customFormat="1" ht="12" customHeight="1">
      <c r="A111" s="315" t="s">
        <v>218</v>
      </c>
      <c r="B111" s="7" t="s">
        <v>445</v>
      </c>
      <c r="C111" s="191"/>
    </row>
    <row r="112" spans="1:3" ht="12" customHeight="1">
      <c r="A112" s="315" t="s">
        <v>221</v>
      </c>
      <c r="B112" s="7" t="s">
        <v>395</v>
      </c>
      <c r="C112" s="191"/>
    </row>
    <row r="113" spans="1:11" ht="12" customHeight="1" thickBot="1">
      <c r="A113" s="321" t="s">
        <v>222</v>
      </c>
      <c r="B113" s="5" t="s">
        <v>444</v>
      </c>
      <c r="C113" s="191"/>
    </row>
    <row r="114" spans="1:11" ht="12" customHeight="1" thickBot="1">
      <c r="A114" s="27" t="s">
        <v>13</v>
      </c>
      <c r="B114" s="67" t="s">
        <v>468</v>
      </c>
      <c r="C114" s="197"/>
    </row>
    <row r="115" spans="1:11" ht="12" customHeight="1" thickBot="1">
      <c r="A115" s="27" t="s">
        <v>14</v>
      </c>
      <c r="B115" s="67" t="s">
        <v>459</v>
      </c>
      <c r="C115" s="203">
        <f>+C116+C117+C119+C120+C118</f>
        <v>0</v>
      </c>
      <c r="K115" s="174"/>
    </row>
    <row r="116" spans="1:11">
      <c r="A116" s="315" t="s">
        <v>68</v>
      </c>
      <c r="B116" s="7" t="s">
        <v>312</v>
      </c>
      <c r="C116" s="191"/>
    </row>
    <row r="117" spans="1:11" ht="12" customHeight="1">
      <c r="A117" s="315" t="s">
        <v>69</v>
      </c>
      <c r="B117" s="7" t="s">
        <v>313</v>
      </c>
      <c r="C117" s="191"/>
    </row>
    <row r="118" spans="1:11" s="63" customFormat="1" ht="12" customHeight="1">
      <c r="A118" s="315" t="s">
        <v>242</v>
      </c>
      <c r="B118" s="7" t="s">
        <v>458</v>
      </c>
      <c r="C118" s="191"/>
    </row>
    <row r="119" spans="1:11" s="63" customFormat="1" ht="12" customHeight="1">
      <c r="A119" s="315" t="s">
        <v>243</v>
      </c>
      <c r="B119" s="7" t="s">
        <v>399</v>
      </c>
      <c r="C119" s="191"/>
    </row>
    <row r="120" spans="1:11" s="63" customFormat="1" ht="12" customHeight="1" thickBot="1">
      <c r="A120" s="321" t="s">
        <v>244</v>
      </c>
      <c r="B120" s="5" t="s">
        <v>332</v>
      </c>
      <c r="C120" s="191"/>
    </row>
    <row r="121" spans="1:11" s="63" customFormat="1" ht="12" customHeight="1" thickBot="1">
      <c r="A121" s="27" t="s">
        <v>15</v>
      </c>
      <c r="B121" s="67" t="s">
        <v>487</v>
      </c>
      <c r="C121" s="206"/>
    </row>
    <row r="122" spans="1:11" ht="12.75" customHeight="1" thickBot="1">
      <c r="A122" s="361" t="s">
        <v>16</v>
      </c>
      <c r="B122" s="67" t="s">
        <v>400</v>
      </c>
      <c r="C122" s="206"/>
    </row>
    <row r="123" spans="1:11" ht="12" customHeight="1" thickBot="1">
      <c r="A123" s="361" t="s">
        <v>17</v>
      </c>
      <c r="B123" s="67" t="s">
        <v>401</v>
      </c>
      <c r="C123" s="206"/>
    </row>
    <row r="124" spans="1:11" ht="15" customHeight="1" thickBot="1">
      <c r="A124" s="27" t="s">
        <v>18</v>
      </c>
      <c r="B124" s="67" t="s">
        <v>403</v>
      </c>
      <c r="C124" s="306">
        <f>+C110+C114+C115+C121+C122+C123</f>
        <v>0</v>
      </c>
    </row>
    <row r="125" spans="1:11" ht="13.5" thickBot="1">
      <c r="A125" s="323" t="s">
        <v>19</v>
      </c>
      <c r="B125" s="274" t="s">
        <v>402</v>
      </c>
      <c r="C125" s="306">
        <f>+C109+C124</f>
        <v>0</v>
      </c>
    </row>
    <row r="126" spans="1:11" ht="15" customHeight="1" thickBot="1">
      <c r="A126" s="280"/>
      <c r="B126" s="281"/>
      <c r="C126" s="282"/>
    </row>
    <row r="127" spans="1:11" ht="14.25" customHeight="1" thickBot="1">
      <c r="A127" s="171" t="s">
        <v>446</v>
      </c>
      <c r="B127" s="172"/>
      <c r="C127" s="65"/>
    </row>
    <row r="128" spans="1:11" ht="13.5" thickBot="1">
      <c r="A128" s="171" t="s">
        <v>152</v>
      </c>
      <c r="B128" s="172"/>
      <c r="C128" s="65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7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23" sqref="C23"/>
    </sheetView>
  </sheetViews>
  <sheetFormatPr defaultRowHeight="12.75"/>
  <cols>
    <col min="1" max="1" width="13.83203125" style="169" customWidth="1"/>
    <col min="2" max="2" width="79.1640625" style="170" customWidth="1"/>
    <col min="3" max="3" width="25" style="170" customWidth="1"/>
    <col min="4" max="16384" width="9.33203125" style="170"/>
  </cols>
  <sheetData>
    <row r="1" spans="1:3" s="149" customFormat="1" ht="21" customHeight="1" thickBot="1">
      <c r="A1" s="148"/>
      <c r="B1" s="150"/>
      <c r="C1" s="330" t="str">
        <f>+CONCATENATE("9.2. melléklet a ……/",LEFT(ÖSSZEFÜGGÉSEK!A5,4),". (….) önkormányzati rendelethez")</f>
        <v>9.2. melléklet a ……/2015. (….) önkormányzati rendelethez</v>
      </c>
    </row>
    <row r="2" spans="1:3" s="331" customFormat="1" ht="36">
      <c r="A2" s="290" t="s">
        <v>150</v>
      </c>
      <c r="B2" s="257" t="s">
        <v>341</v>
      </c>
      <c r="C2" s="271" t="s">
        <v>50</v>
      </c>
    </row>
    <row r="3" spans="1:3" s="331" customFormat="1" ht="24.75" thickBot="1">
      <c r="A3" s="324" t="s">
        <v>149</v>
      </c>
      <c r="B3" s="258" t="s">
        <v>340</v>
      </c>
      <c r="C3" s="272" t="s">
        <v>43</v>
      </c>
    </row>
    <row r="4" spans="1:3" s="332" customFormat="1" ht="15.95" customHeight="1" thickBot="1">
      <c r="A4" s="152"/>
      <c r="B4" s="152"/>
      <c r="C4" s="153" t="s">
        <v>44</v>
      </c>
    </row>
    <row r="5" spans="1:3" ht="13.5" thickBot="1">
      <c r="A5" s="291" t="s">
        <v>151</v>
      </c>
      <c r="B5" s="154" t="s">
        <v>45</v>
      </c>
      <c r="C5" s="155" t="s">
        <v>46</v>
      </c>
    </row>
    <row r="6" spans="1:3" s="333" customFormat="1" ht="12.95" customHeight="1" thickBot="1">
      <c r="A6" s="136" t="s">
        <v>423</v>
      </c>
      <c r="B6" s="137" t="s">
        <v>424</v>
      </c>
      <c r="C6" s="138" t="s">
        <v>425</v>
      </c>
    </row>
    <row r="7" spans="1:3" s="333" customFormat="1" ht="15.95" customHeight="1" thickBot="1">
      <c r="A7" s="156"/>
      <c r="B7" s="157" t="s">
        <v>47</v>
      </c>
      <c r="C7" s="158"/>
    </row>
    <row r="8" spans="1:3" s="273" customFormat="1" ht="12" customHeight="1" thickBot="1">
      <c r="A8" s="136" t="s">
        <v>9</v>
      </c>
      <c r="B8" s="159" t="s">
        <v>447</v>
      </c>
      <c r="C8" s="217">
        <f>SUM(C9:C19)</f>
        <v>800</v>
      </c>
    </row>
    <row r="9" spans="1:3" s="273" customFormat="1" ht="12" customHeight="1">
      <c r="A9" s="325" t="s">
        <v>72</v>
      </c>
      <c r="B9" s="8" t="s">
        <v>231</v>
      </c>
      <c r="C9" s="262"/>
    </row>
    <row r="10" spans="1:3" s="273" customFormat="1" ht="12" customHeight="1">
      <c r="A10" s="326" t="s">
        <v>73</v>
      </c>
      <c r="B10" s="6" t="s">
        <v>232</v>
      </c>
      <c r="C10" s="215">
        <v>800</v>
      </c>
    </row>
    <row r="11" spans="1:3" s="273" customFormat="1" ht="12" customHeight="1">
      <c r="A11" s="326" t="s">
        <v>74</v>
      </c>
      <c r="B11" s="6" t="s">
        <v>233</v>
      </c>
      <c r="C11" s="215"/>
    </row>
    <row r="12" spans="1:3" s="273" customFormat="1" ht="12" customHeight="1">
      <c r="A12" s="326" t="s">
        <v>75</v>
      </c>
      <c r="B12" s="6" t="s">
        <v>234</v>
      </c>
      <c r="C12" s="215"/>
    </row>
    <row r="13" spans="1:3" s="273" customFormat="1" ht="12" customHeight="1">
      <c r="A13" s="326" t="s">
        <v>108</v>
      </c>
      <c r="B13" s="6" t="s">
        <v>235</v>
      </c>
      <c r="C13" s="215"/>
    </row>
    <row r="14" spans="1:3" s="273" customFormat="1" ht="12" customHeight="1">
      <c r="A14" s="326" t="s">
        <v>76</v>
      </c>
      <c r="B14" s="6" t="s">
        <v>342</v>
      </c>
      <c r="C14" s="215"/>
    </row>
    <row r="15" spans="1:3" s="273" customFormat="1" ht="12" customHeight="1">
      <c r="A15" s="326" t="s">
        <v>77</v>
      </c>
      <c r="B15" s="5" t="s">
        <v>343</v>
      </c>
      <c r="C15" s="215"/>
    </row>
    <row r="16" spans="1:3" s="273" customFormat="1" ht="12" customHeight="1">
      <c r="A16" s="326" t="s">
        <v>84</v>
      </c>
      <c r="B16" s="6" t="s">
        <v>238</v>
      </c>
      <c r="C16" s="263"/>
    </row>
    <row r="17" spans="1:3" s="334" customFormat="1" ht="12" customHeight="1">
      <c r="A17" s="326" t="s">
        <v>85</v>
      </c>
      <c r="B17" s="6" t="s">
        <v>239</v>
      </c>
      <c r="C17" s="215"/>
    </row>
    <row r="18" spans="1:3" s="334" customFormat="1" ht="12" customHeight="1">
      <c r="A18" s="326" t="s">
        <v>86</v>
      </c>
      <c r="B18" s="6" t="s">
        <v>377</v>
      </c>
      <c r="C18" s="216"/>
    </row>
    <row r="19" spans="1:3" s="334" customFormat="1" ht="12" customHeight="1" thickBot="1">
      <c r="A19" s="326" t="s">
        <v>87</v>
      </c>
      <c r="B19" s="5" t="s">
        <v>240</v>
      </c>
      <c r="C19" s="216"/>
    </row>
    <row r="20" spans="1:3" s="273" customFormat="1" ht="12" customHeight="1" thickBot="1">
      <c r="A20" s="136" t="s">
        <v>10</v>
      </c>
      <c r="B20" s="159" t="s">
        <v>344</v>
      </c>
      <c r="C20" s="217">
        <f>SUM(C21:C23)</f>
        <v>1080</v>
      </c>
    </row>
    <row r="21" spans="1:3" s="334" customFormat="1" ht="12" customHeight="1">
      <c r="A21" s="326" t="s">
        <v>78</v>
      </c>
      <c r="B21" s="7" t="s">
        <v>208</v>
      </c>
      <c r="C21" s="215"/>
    </row>
    <row r="22" spans="1:3" s="334" customFormat="1" ht="12" customHeight="1">
      <c r="A22" s="326" t="s">
        <v>79</v>
      </c>
      <c r="B22" s="6" t="s">
        <v>345</v>
      </c>
      <c r="C22" s="215"/>
    </row>
    <row r="23" spans="1:3" s="334" customFormat="1" ht="12" customHeight="1">
      <c r="A23" s="326" t="s">
        <v>80</v>
      </c>
      <c r="B23" s="6" t="s">
        <v>346</v>
      </c>
      <c r="C23" s="215">
        <v>1080</v>
      </c>
    </row>
    <row r="24" spans="1:3" s="334" customFormat="1" ht="12" customHeight="1" thickBot="1">
      <c r="A24" s="326" t="s">
        <v>81</v>
      </c>
      <c r="B24" s="6" t="s">
        <v>448</v>
      </c>
      <c r="C24" s="215"/>
    </row>
    <row r="25" spans="1:3" s="334" customFormat="1" ht="12" customHeight="1" thickBot="1">
      <c r="A25" s="141" t="s">
        <v>11</v>
      </c>
      <c r="B25" s="67" t="s">
        <v>125</v>
      </c>
      <c r="C25" s="244"/>
    </row>
    <row r="26" spans="1:3" s="334" customFormat="1" ht="12" customHeight="1" thickBot="1">
      <c r="A26" s="141" t="s">
        <v>12</v>
      </c>
      <c r="B26" s="67" t="s">
        <v>449</v>
      </c>
      <c r="C26" s="217">
        <f>+C27+C28+C29</f>
        <v>0</v>
      </c>
    </row>
    <row r="27" spans="1:3" s="334" customFormat="1" ht="12" customHeight="1">
      <c r="A27" s="327" t="s">
        <v>218</v>
      </c>
      <c r="B27" s="328" t="s">
        <v>213</v>
      </c>
      <c r="C27" s="54"/>
    </row>
    <row r="28" spans="1:3" s="334" customFormat="1" ht="12" customHeight="1">
      <c r="A28" s="327" t="s">
        <v>221</v>
      </c>
      <c r="B28" s="328" t="s">
        <v>345</v>
      </c>
      <c r="C28" s="215"/>
    </row>
    <row r="29" spans="1:3" s="334" customFormat="1" ht="12" customHeight="1">
      <c r="A29" s="327" t="s">
        <v>222</v>
      </c>
      <c r="B29" s="329" t="s">
        <v>348</v>
      </c>
      <c r="C29" s="215"/>
    </row>
    <row r="30" spans="1:3" s="334" customFormat="1" ht="12" customHeight="1" thickBot="1">
      <c r="A30" s="326" t="s">
        <v>223</v>
      </c>
      <c r="B30" s="79" t="s">
        <v>450</v>
      </c>
      <c r="C30" s="57"/>
    </row>
    <row r="31" spans="1:3" s="334" customFormat="1" ht="12" customHeight="1" thickBot="1">
      <c r="A31" s="141" t="s">
        <v>13</v>
      </c>
      <c r="B31" s="67" t="s">
        <v>349</v>
      </c>
      <c r="C31" s="217">
        <f>+C32+C33+C34</f>
        <v>0</v>
      </c>
    </row>
    <row r="32" spans="1:3" s="334" customFormat="1" ht="12" customHeight="1">
      <c r="A32" s="327" t="s">
        <v>65</v>
      </c>
      <c r="B32" s="328" t="s">
        <v>245</v>
      </c>
      <c r="C32" s="54"/>
    </row>
    <row r="33" spans="1:3" s="334" customFormat="1" ht="12" customHeight="1">
      <c r="A33" s="327" t="s">
        <v>66</v>
      </c>
      <c r="B33" s="329" t="s">
        <v>246</v>
      </c>
      <c r="C33" s="218"/>
    </row>
    <row r="34" spans="1:3" s="334" customFormat="1" ht="12" customHeight="1" thickBot="1">
      <c r="A34" s="326" t="s">
        <v>67</v>
      </c>
      <c r="B34" s="79" t="s">
        <v>247</v>
      </c>
      <c r="C34" s="57"/>
    </row>
    <row r="35" spans="1:3" s="273" customFormat="1" ht="12" customHeight="1" thickBot="1">
      <c r="A35" s="141" t="s">
        <v>14</v>
      </c>
      <c r="B35" s="67" t="s">
        <v>317</v>
      </c>
      <c r="C35" s="244"/>
    </row>
    <row r="36" spans="1:3" s="273" customFormat="1" ht="12" customHeight="1" thickBot="1">
      <c r="A36" s="141" t="s">
        <v>15</v>
      </c>
      <c r="B36" s="67" t="s">
        <v>350</v>
      </c>
      <c r="C36" s="264"/>
    </row>
    <row r="37" spans="1:3" s="273" customFormat="1" ht="12" customHeight="1" thickBot="1">
      <c r="A37" s="136" t="s">
        <v>16</v>
      </c>
      <c r="B37" s="67" t="s">
        <v>351</v>
      </c>
      <c r="C37" s="265">
        <f>+C8+C20+C25+C26+C31+C35+C36</f>
        <v>1880</v>
      </c>
    </row>
    <row r="38" spans="1:3" s="273" customFormat="1" ht="12" customHeight="1" thickBot="1">
      <c r="A38" s="160" t="s">
        <v>17</v>
      </c>
      <c r="B38" s="67" t="s">
        <v>352</v>
      </c>
      <c r="C38" s="265">
        <f>+C39+C40+C41</f>
        <v>58262</v>
      </c>
    </row>
    <row r="39" spans="1:3" s="273" customFormat="1" ht="12" customHeight="1">
      <c r="A39" s="327" t="s">
        <v>353</v>
      </c>
      <c r="B39" s="328" t="s">
        <v>186</v>
      </c>
      <c r="C39" s="54"/>
    </row>
    <row r="40" spans="1:3" s="273" customFormat="1" ht="12" customHeight="1">
      <c r="A40" s="327" t="s">
        <v>354</v>
      </c>
      <c r="B40" s="329" t="s">
        <v>2</v>
      </c>
      <c r="C40" s="218"/>
    </row>
    <row r="41" spans="1:3" s="334" customFormat="1" ht="12" customHeight="1" thickBot="1">
      <c r="A41" s="326" t="s">
        <v>355</v>
      </c>
      <c r="B41" s="79" t="s">
        <v>356</v>
      </c>
      <c r="C41" s="57">
        <v>58262</v>
      </c>
    </row>
    <row r="42" spans="1:3" s="334" customFormat="1" ht="15" customHeight="1" thickBot="1">
      <c r="A42" s="160" t="s">
        <v>18</v>
      </c>
      <c r="B42" s="161" t="s">
        <v>357</v>
      </c>
      <c r="C42" s="268">
        <f>+C37+C38</f>
        <v>60142</v>
      </c>
    </row>
    <row r="43" spans="1:3" s="334" customFormat="1" ht="15" customHeight="1">
      <c r="A43" s="162"/>
      <c r="B43" s="163"/>
      <c r="C43" s="266"/>
    </row>
    <row r="44" spans="1:3" ht="13.5" thickBot="1">
      <c r="A44" s="164"/>
      <c r="B44" s="165"/>
      <c r="C44" s="267"/>
    </row>
    <row r="45" spans="1:3" s="333" customFormat="1" ht="16.5" customHeight="1" thickBot="1">
      <c r="A45" s="166"/>
      <c r="B45" s="167" t="s">
        <v>48</v>
      </c>
      <c r="C45" s="268"/>
    </row>
    <row r="46" spans="1:3" s="335" customFormat="1" ht="12" customHeight="1" thickBot="1">
      <c r="A46" s="141" t="s">
        <v>9</v>
      </c>
      <c r="B46" s="67" t="s">
        <v>358</v>
      </c>
      <c r="C46" s="217">
        <f>SUM(C47:C51)</f>
        <v>59698</v>
      </c>
    </row>
    <row r="47" spans="1:3" ht="12" customHeight="1">
      <c r="A47" s="326" t="s">
        <v>72</v>
      </c>
      <c r="B47" s="7" t="s">
        <v>39</v>
      </c>
      <c r="C47" s="54">
        <v>25684</v>
      </c>
    </row>
    <row r="48" spans="1:3" ht="12" customHeight="1">
      <c r="A48" s="326" t="s">
        <v>73</v>
      </c>
      <c r="B48" s="6" t="s">
        <v>134</v>
      </c>
      <c r="C48" s="56">
        <v>6999</v>
      </c>
    </row>
    <row r="49" spans="1:3" ht="12" customHeight="1">
      <c r="A49" s="326" t="s">
        <v>74</v>
      </c>
      <c r="B49" s="6" t="s">
        <v>100</v>
      </c>
      <c r="C49" s="56">
        <v>7190</v>
      </c>
    </row>
    <row r="50" spans="1:3" ht="12" customHeight="1">
      <c r="A50" s="326" t="s">
        <v>75</v>
      </c>
      <c r="B50" s="6" t="s">
        <v>135</v>
      </c>
      <c r="C50" s="56">
        <v>19825</v>
      </c>
    </row>
    <row r="51" spans="1:3" ht="12" customHeight="1" thickBot="1">
      <c r="A51" s="326" t="s">
        <v>108</v>
      </c>
      <c r="B51" s="6" t="s">
        <v>136</v>
      </c>
      <c r="C51" s="56"/>
    </row>
    <row r="52" spans="1:3" ht="12" customHeight="1" thickBot="1">
      <c r="A52" s="141" t="s">
        <v>10</v>
      </c>
      <c r="B52" s="67" t="s">
        <v>359</v>
      </c>
      <c r="C52" s="217">
        <f>SUM(C53:C55)</f>
        <v>444</v>
      </c>
    </row>
    <row r="53" spans="1:3" s="335" customFormat="1" ht="12" customHeight="1">
      <c r="A53" s="326" t="s">
        <v>78</v>
      </c>
      <c r="B53" s="7" t="s">
        <v>176</v>
      </c>
      <c r="C53" s="54">
        <v>444</v>
      </c>
    </row>
    <row r="54" spans="1:3" ht="12" customHeight="1">
      <c r="A54" s="326" t="s">
        <v>79</v>
      </c>
      <c r="B54" s="6" t="s">
        <v>138</v>
      </c>
      <c r="C54" s="56"/>
    </row>
    <row r="55" spans="1:3" ht="12" customHeight="1">
      <c r="A55" s="326" t="s">
        <v>80</v>
      </c>
      <c r="B55" s="6" t="s">
        <v>49</v>
      </c>
      <c r="C55" s="56"/>
    </row>
    <row r="56" spans="1:3" ht="12" customHeight="1" thickBot="1">
      <c r="A56" s="326" t="s">
        <v>81</v>
      </c>
      <c r="B56" s="6" t="s">
        <v>451</v>
      </c>
      <c r="C56" s="56"/>
    </row>
    <row r="57" spans="1:3" ht="12" customHeight="1" thickBot="1">
      <c r="A57" s="141" t="s">
        <v>11</v>
      </c>
      <c r="B57" s="67" t="s">
        <v>5</v>
      </c>
      <c r="C57" s="244"/>
    </row>
    <row r="58" spans="1:3" ht="15" customHeight="1" thickBot="1">
      <c r="A58" s="141" t="s">
        <v>12</v>
      </c>
      <c r="B58" s="168" t="s">
        <v>456</v>
      </c>
      <c r="C58" s="269">
        <f>+C46+C52+C57</f>
        <v>60142</v>
      </c>
    </row>
    <row r="59" spans="1:3" ht="13.5" thickBot="1">
      <c r="C59" s="270"/>
    </row>
    <row r="60" spans="1:3" ht="15" customHeight="1" thickBot="1">
      <c r="A60" s="171" t="s">
        <v>446</v>
      </c>
      <c r="B60" s="172"/>
      <c r="C60" s="65">
        <v>9</v>
      </c>
    </row>
    <row r="61" spans="1:3" ht="14.25" customHeight="1" thickBot="1">
      <c r="A61" s="171" t="s">
        <v>152</v>
      </c>
      <c r="B61" s="172"/>
      <c r="C61" s="65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29"/>
  <sheetViews>
    <sheetView tabSelected="1" topLeftCell="A25" zoomScale="130" zoomScaleNormal="130" zoomScaleSheetLayoutView="100" workbookViewId="0">
      <selection activeCell="C102" sqref="C102"/>
    </sheetView>
  </sheetViews>
  <sheetFormatPr defaultRowHeight="15.75"/>
  <cols>
    <col min="1" max="1" width="9.5" style="275" customWidth="1"/>
    <col min="2" max="2" width="91.6640625" style="275" customWidth="1"/>
    <col min="3" max="3" width="21.6640625" style="276" customWidth="1"/>
    <col min="4" max="4" width="9" style="296" customWidth="1"/>
    <col min="5" max="16384" width="9.33203125" style="296"/>
  </cols>
  <sheetData>
    <row r="1" spans="1:3" ht="15.95" customHeight="1">
      <c r="A1" s="400" t="s">
        <v>6</v>
      </c>
      <c r="B1" s="400"/>
      <c r="C1" s="400"/>
    </row>
    <row r="2" spans="1:3" ht="15.95" customHeight="1" thickBot="1">
      <c r="A2" s="399" t="s">
        <v>112</v>
      </c>
      <c r="B2" s="399"/>
      <c r="C2" s="207" t="s">
        <v>177</v>
      </c>
    </row>
    <row r="3" spans="1:3" ht="38.1" customHeight="1" thickBot="1">
      <c r="A3" s="21" t="s">
        <v>60</v>
      </c>
      <c r="B3" s="22" t="s">
        <v>8</v>
      </c>
      <c r="C3" s="30" t="str">
        <f>+CONCATENATE(LEFT(ÖSSZEFÜGGÉSEK!A5,4),". évi módosított előirányzat")</f>
        <v>2015. évi módosított előirányzat</v>
      </c>
    </row>
    <row r="4" spans="1:3" s="297" customFormat="1" ht="12" customHeight="1" thickBot="1">
      <c r="A4" s="292" t="s">
        <v>423</v>
      </c>
      <c r="B4" s="293" t="s">
        <v>424</v>
      </c>
      <c r="C4" s="294" t="s">
        <v>425</v>
      </c>
    </row>
    <row r="5" spans="1:3" s="298" customFormat="1" ht="12" customHeight="1" thickBot="1">
      <c r="A5" s="18" t="s">
        <v>9</v>
      </c>
      <c r="B5" s="19" t="s">
        <v>202</v>
      </c>
      <c r="C5" s="197">
        <f>+C6+C7+C8+C9+C10+C11</f>
        <v>199810</v>
      </c>
    </row>
    <row r="6" spans="1:3" s="298" customFormat="1" ht="12" customHeight="1">
      <c r="A6" s="13" t="s">
        <v>72</v>
      </c>
      <c r="B6" s="299" t="s">
        <v>203</v>
      </c>
      <c r="C6" s="200">
        <v>70490</v>
      </c>
    </row>
    <row r="7" spans="1:3" s="298" customFormat="1" ht="12" customHeight="1">
      <c r="A7" s="12" t="s">
        <v>73</v>
      </c>
      <c r="B7" s="300" t="s">
        <v>204</v>
      </c>
      <c r="C7" s="199">
        <v>46475</v>
      </c>
    </row>
    <row r="8" spans="1:3" s="298" customFormat="1" ht="12" customHeight="1">
      <c r="A8" s="12" t="s">
        <v>74</v>
      </c>
      <c r="B8" s="300" t="s">
        <v>205</v>
      </c>
      <c r="C8" s="199">
        <v>80215</v>
      </c>
    </row>
    <row r="9" spans="1:3" s="298" customFormat="1" ht="12" customHeight="1">
      <c r="A9" s="12" t="s">
        <v>75</v>
      </c>
      <c r="B9" s="300" t="s">
        <v>206</v>
      </c>
      <c r="C9" s="199">
        <v>2630</v>
      </c>
    </row>
    <row r="10" spans="1:3" s="298" customFormat="1" ht="12" customHeight="1">
      <c r="A10" s="12" t="s">
        <v>108</v>
      </c>
      <c r="B10" s="193" t="s">
        <v>373</v>
      </c>
      <c r="C10" s="199"/>
    </row>
    <row r="11" spans="1:3" s="298" customFormat="1" ht="12" customHeight="1" thickBot="1">
      <c r="A11" s="14" t="s">
        <v>76</v>
      </c>
      <c r="B11" s="194" t="s">
        <v>374</v>
      </c>
      <c r="C11" s="199"/>
    </row>
    <row r="12" spans="1:3" s="298" customFormat="1" ht="12" customHeight="1" thickBot="1">
      <c r="A12" s="18" t="s">
        <v>10</v>
      </c>
      <c r="B12" s="192" t="s">
        <v>207</v>
      </c>
      <c r="C12" s="197">
        <f>+C13+C14+C15+C16+C17</f>
        <v>193520</v>
      </c>
    </row>
    <row r="13" spans="1:3" s="298" customFormat="1" ht="12" customHeight="1">
      <c r="A13" s="13" t="s">
        <v>78</v>
      </c>
      <c r="B13" s="299" t="s">
        <v>208</v>
      </c>
      <c r="C13" s="200"/>
    </row>
    <row r="14" spans="1:3" s="298" customFormat="1" ht="12" customHeight="1">
      <c r="A14" s="12" t="s">
        <v>79</v>
      </c>
      <c r="B14" s="300" t="s">
        <v>209</v>
      </c>
      <c r="C14" s="199"/>
    </row>
    <row r="15" spans="1:3" s="298" customFormat="1" ht="12" customHeight="1">
      <c r="A15" s="12" t="s">
        <v>80</v>
      </c>
      <c r="B15" s="300" t="s">
        <v>363</v>
      </c>
      <c r="C15" s="199"/>
    </row>
    <row r="16" spans="1:3" s="298" customFormat="1" ht="12" customHeight="1">
      <c r="A16" s="12" t="s">
        <v>81</v>
      </c>
      <c r="B16" s="300" t="s">
        <v>364</v>
      </c>
      <c r="C16" s="199"/>
    </row>
    <row r="17" spans="1:3" s="298" customFormat="1" ht="12" customHeight="1">
      <c r="A17" s="12" t="s">
        <v>82</v>
      </c>
      <c r="B17" s="300" t="s">
        <v>210</v>
      </c>
      <c r="C17" s="199">
        <v>193520</v>
      </c>
    </row>
    <row r="18" spans="1:3" s="298" customFormat="1" ht="12" customHeight="1" thickBot="1">
      <c r="A18" s="14" t="s">
        <v>88</v>
      </c>
      <c r="B18" s="194" t="s">
        <v>211</v>
      </c>
      <c r="C18" s="201"/>
    </row>
    <row r="19" spans="1:3" s="298" customFormat="1" ht="12" customHeight="1" thickBot="1">
      <c r="A19" s="18" t="s">
        <v>11</v>
      </c>
      <c r="B19" s="19" t="s">
        <v>212</v>
      </c>
      <c r="C19" s="197">
        <f>+C20+C21+C22+C23+C24</f>
        <v>99032</v>
      </c>
    </row>
    <row r="20" spans="1:3" s="298" customFormat="1" ht="12" customHeight="1">
      <c r="A20" s="13" t="s">
        <v>61</v>
      </c>
      <c r="B20" s="299" t="s">
        <v>213</v>
      </c>
      <c r="C20" s="200"/>
    </row>
    <row r="21" spans="1:3" s="298" customFormat="1" ht="12" customHeight="1">
      <c r="A21" s="12" t="s">
        <v>62</v>
      </c>
      <c r="B21" s="300" t="s">
        <v>214</v>
      </c>
      <c r="C21" s="199"/>
    </row>
    <row r="22" spans="1:3" s="298" customFormat="1" ht="12" customHeight="1">
      <c r="A22" s="12" t="s">
        <v>63</v>
      </c>
      <c r="B22" s="300" t="s">
        <v>365</v>
      </c>
      <c r="C22" s="199"/>
    </row>
    <row r="23" spans="1:3" s="298" customFormat="1" ht="12" customHeight="1">
      <c r="A23" s="12" t="s">
        <v>64</v>
      </c>
      <c r="B23" s="300" t="s">
        <v>366</v>
      </c>
      <c r="C23" s="199"/>
    </row>
    <row r="24" spans="1:3" s="298" customFormat="1" ht="12" customHeight="1">
      <c r="A24" s="12" t="s">
        <v>122</v>
      </c>
      <c r="B24" s="300" t="s">
        <v>215</v>
      </c>
      <c r="C24" s="199">
        <v>99032</v>
      </c>
    </row>
    <row r="25" spans="1:3" s="298" customFormat="1" ht="12" customHeight="1" thickBot="1">
      <c r="A25" s="14" t="s">
        <v>123</v>
      </c>
      <c r="B25" s="301" t="s">
        <v>216</v>
      </c>
      <c r="C25" s="201">
        <v>99032</v>
      </c>
    </row>
    <row r="26" spans="1:3" s="298" customFormat="1" ht="12" customHeight="1" thickBot="1">
      <c r="A26" s="18" t="s">
        <v>124</v>
      </c>
      <c r="B26" s="19" t="s">
        <v>217</v>
      </c>
      <c r="C26" s="203">
        <f>+C27+C31+C32+C33</f>
        <v>18660</v>
      </c>
    </row>
    <row r="27" spans="1:3" s="298" customFormat="1" ht="12" customHeight="1">
      <c r="A27" s="13" t="s">
        <v>218</v>
      </c>
      <c r="B27" s="299" t="s">
        <v>380</v>
      </c>
      <c r="C27" s="295">
        <f>+C28+C29+C30</f>
        <v>14900</v>
      </c>
    </row>
    <row r="28" spans="1:3" s="298" customFormat="1" ht="12" customHeight="1">
      <c r="A28" s="12" t="s">
        <v>219</v>
      </c>
      <c r="B28" s="300" t="s">
        <v>224</v>
      </c>
      <c r="C28" s="199">
        <v>7300</v>
      </c>
    </row>
    <row r="29" spans="1:3" s="298" customFormat="1" ht="12" customHeight="1">
      <c r="A29" s="12" t="s">
        <v>220</v>
      </c>
      <c r="B29" s="300" t="s">
        <v>225</v>
      </c>
      <c r="C29" s="199"/>
    </row>
    <row r="30" spans="1:3" s="298" customFormat="1" ht="12" customHeight="1">
      <c r="A30" s="12" t="s">
        <v>378</v>
      </c>
      <c r="B30" s="351" t="s">
        <v>379</v>
      </c>
      <c r="C30" s="199">
        <v>7600</v>
      </c>
    </row>
    <row r="31" spans="1:3" s="298" customFormat="1" ht="12" customHeight="1">
      <c r="A31" s="12" t="s">
        <v>221</v>
      </c>
      <c r="B31" s="300" t="s">
        <v>226</v>
      </c>
      <c r="C31" s="199">
        <v>2900</v>
      </c>
    </row>
    <row r="32" spans="1:3" s="298" customFormat="1" ht="12" customHeight="1">
      <c r="A32" s="12" t="s">
        <v>222</v>
      </c>
      <c r="B32" s="300" t="s">
        <v>227</v>
      </c>
      <c r="C32" s="199"/>
    </row>
    <row r="33" spans="1:3" s="298" customFormat="1" ht="12" customHeight="1" thickBot="1">
      <c r="A33" s="14" t="s">
        <v>223</v>
      </c>
      <c r="B33" s="301" t="s">
        <v>228</v>
      </c>
      <c r="C33" s="201">
        <v>860</v>
      </c>
    </row>
    <row r="34" spans="1:3" s="298" customFormat="1" ht="12" customHeight="1" thickBot="1">
      <c r="A34" s="18" t="s">
        <v>13</v>
      </c>
      <c r="B34" s="19" t="s">
        <v>375</v>
      </c>
      <c r="C34" s="197">
        <f>SUM(C35:C45)</f>
        <v>27880</v>
      </c>
    </row>
    <row r="35" spans="1:3" s="298" customFormat="1" ht="12" customHeight="1">
      <c r="A35" s="13" t="s">
        <v>65</v>
      </c>
      <c r="B35" s="299" t="s">
        <v>231</v>
      </c>
      <c r="C35" s="200">
        <v>600</v>
      </c>
    </row>
    <row r="36" spans="1:3" s="298" customFormat="1" ht="12" customHeight="1">
      <c r="A36" s="12" t="s">
        <v>66</v>
      </c>
      <c r="B36" s="300" t="s">
        <v>232</v>
      </c>
      <c r="C36" s="199">
        <v>7535</v>
      </c>
    </row>
    <row r="37" spans="1:3" s="298" customFormat="1" ht="12" customHeight="1">
      <c r="A37" s="12" t="s">
        <v>67</v>
      </c>
      <c r="B37" s="300" t="s">
        <v>233</v>
      </c>
      <c r="C37" s="199">
        <v>3500</v>
      </c>
    </row>
    <row r="38" spans="1:3" s="298" customFormat="1" ht="12" customHeight="1">
      <c r="A38" s="12" t="s">
        <v>126</v>
      </c>
      <c r="B38" s="300" t="s">
        <v>234</v>
      </c>
      <c r="C38" s="199">
        <v>430</v>
      </c>
    </row>
    <row r="39" spans="1:3" s="298" customFormat="1" ht="12" customHeight="1">
      <c r="A39" s="12" t="s">
        <v>127</v>
      </c>
      <c r="B39" s="300" t="s">
        <v>235</v>
      </c>
      <c r="C39" s="199">
        <v>11437</v>
      </c>
    </row>
    <row r="40" spans="1:3" s="298" customFormat="1" ht="12" customHeight="1">
      <c r="A40" s="12" t="s">
        <v>128</v>
      </c>
      <c r="B40" s="300" t="s">
        <v>236</v>
      </c>
      <c r="C40" s="199">
        <v>4378</v>
      </c>
    </row>
    <row r="41" spans="1:3" s="298" customFormat="1" ht="12" customHeight="1">
      <c r="A41" s="12" t="s">
        <v>129</v>
      </c>
      <c r="B41" s="300" t="s">
        <v>237</v>
      </c>
      <c r="C41" s="199"/>
    </row>
    <row r="42" spans="1:3" s="298" customFormat="1" ht="12" customHeight="1">
      <c r="A42" s="12" t="s">
        <v>130</v>
      </c>
      <c r="B42" s="300" t="s">
        <v>238</v>
      </c>
      <c r="C42" s="199"/>
    </row>
    <row r="43" spans="1:3" s="298" customFormat="1" ht="12" customHeight="1">
      <c r="A43" s="12" t="s">
        <v>229</v>
      </c>
      <c r="B43" s="300" t="s">
        <v>239</v>
      </c>
      <c r="C43" s="202"/>
    </row>
    <row r="44" spans="1:3" s="298" customFormat="1" ht="12" customHeight="1">
      <c r="A44" s="14" t="s">
        <v>230</v>
      </c>
      <c r="B44" s="301" t="s">
        <v>377</v>
      </c>
      <c r="C44" s="289"/>
    </row>
    <row r="45" spans="1:3" s="298" customFormat="1" ht="12" customHeight="1" thickBot="1">
      <c r="A45" s="14" t="s">
        <v>376</v>
      </c>
      <c r="B45" s="194" t="s">
        <v>240</v>
      </c>
      <c r="C45" s="289"/>
    </row>
    <row r="46" spans="1:3" s="298" customFormat="1" ht="12" customHeight="1" thickBot="1">
      <c r="A46" s="18" t="s">
        <v>14</v>
      </c>
      <c r="B46" s="19" t="s">
        <v>241</v>
      </c>
      <c r="C46" s="197">
        <f>SUM(C47:C51)</f>
        <v>0</v>
      </c>
    </row>
    <row r="47" spans="1:3" s="298" customFormat="1" ht="12" customHeight="1">
      <c r="A47" s="13" t="s">
        <v>68</v>
      </c>
      <c r="B47" s="299" t="s">
        <v>245</v>
      </c>
      <c r="C47" s="336"/>
    </row>
    <row r="48" spans="1:3" s="298" customFormat="1" ht="12" customHeight="1">
      <c r="A48" s="12" t="s">
        <v>69</v>
      </c>
      <c r="B48" s="300" t="s">
        <v>246</v>
      </c>
      <c r="C48" s="202"/>
    </row>
    <row r="49" spans="1:3" s="298" customFormat="1" ht="12" customHeight="1">
      <c r="A49" s="12" t="s">
        <v>242</v>
      </c>
      <c r="B49" s="300" t="s">
        <v>247</v>
      </c>
      <c r="C49" s="202"/>
    </row>
    <row r="50" spans="1:3" s="298" customFormat="1" ht="12" customHeight="1">
      <c r="A50" s="12" t="s">
        <v>243</v>
      </c>
      <c r="B50" s="300" t="s">
        <v>248</v>
      </c>
      <c r="C50" s="202"/>
    </row>
    <row r="51" spans="1:3" s="298" customFormat="1" ht="12" customHeight="1" thickBot="1">
      <c r="A51" s="14" t="s">
        <v>244</v>
      </c>
      <c r="B51" s="194" t="s">
        <v>249</v>
      </c>
      <c r="C51" s="289"/>
    </row>
    <row r="52" spans="1:3" s="298" customFormat="1" ht="12" customHeight="1" thickBot="1">
      <c r="A52" s="18" t="s">
        <v>131</v>
      </c>
      <c r="B52" s="19" t="s">
        <v>250</v>
      </c>
      <c r="C52" s="197">
        <f>SUM(C53:C55)</f>
        <v>810</v>
      </c>
    </row>
    <row r="53" spans="1:3" s="298" customFormat="1" ht="12" customHeight="1">
      <c r="A53" s="13" t="s">
        <v>70</v>
      </c>
      <c r="B53" s="299" t="s">
        <v>251</v>
      </c>
      <c r="C53" s="200"/>
    </row>
    <row r="54" spans="1:3" s="298" customFormat="1" ht="12" customHeight="1">
      <c r="A54" s="12" t="s">
        <v>71</v>
      </c>
      <c r="B54" s="300" t="s">
        <v>367</v>
      </c>
      <c r="C54" s="199"/>
    </row>
    <row r="55" spans="1:3" s="298" customFormat="1" ht="12" customHeight="1">
      <c r="A55" s="12" t="s">
        <v>254</v>
      </c>
      <c r="B55" s="300" t="s">
        <v>252</v>
      </c>
      <c r="C55" s="199">
        <v>810</v>
      </c>
    </row>
    <row r="56" spans="1:3" s="298" customFormat="1" ht="12" customHeight="1" thickBot="1">
      <c r="A56" s="14" t="s">
        <v>255</v>
      </c>
      <c r="B56" s="194" t="s">
        <v>253</v>
      </c>
      <c r="C56" s="201"/>
    </row>
    <row r="57" spans="1:3" s="298" customFormat="1" ht="12" customHeight="1" thickBot="1">
      <c r="A57" s="18" t="s">
        <v>16</v>
      </c>
      <c r="B57" s="192" t="s">
        <v>256</v>
      </c>
      <c r="C57" s="197">
        <f>SUM(C58:C60)</f>
        <v>0</v>
      </c>
    </row>
    <row r="58" spans="1:3" s="298" customFormat="1" ht="12" customHeight="1">
      <c r="A58" s="13" t="s">
        <v>132</v>
      </c>
      <c r="B58" s="299" t="s">
        <v>258</v>
      </c>
      <c r="C58" s="202"/>
    </row>
    <row r="59" spans="1:3" s="298" customFormat="1" ht="12" customHeight="1">
      <c r="A59" s="12" t="s">
        <v>133</v>
      </c>
      <c r="B59" s="300" t="s">
        <v>368</v>
      </c>
      <c r="C59" s="202"/>
    </row>
    <row r="60" spans="1:3" s="298" customFormat="1" ht="12" customHeight="1">
      <c r="A60" s="12" t="s">
        <v>178</v>
      </c>
      <c r="B60" s="300" t="s">
        <v>259</v>
      </c>
      <c r="C60" s="202"/>
    </row>
    <row r="61" spans="1:3" s="298" customFormat="1" ht="12" customHeight="1" thickBot="1">
      <c r="A61" s="14" t="s">
        <v>257</v>
      </c>
      <c r="B61" s="194" t="s">
        <v>260</v>
      </c>
      <c r="C61" s="202"/>
    </row>
    <row r="62" spans="1:3" s="298" customFormat="1" ht="12" customHeight="1" thickBot="1">
      <c r="A62" s="358" t="s">
        <v>406</v>
      </c>
      <c r="B62" s="19" t="s">
        <v>261</v>
      </c>
      <c r="C62" s="203">
        <f>+C5+C12+C19+C26+C34+C46+C52+C57</f>
        <v>539712</v>
      </c>
    </row>
    <row r="63" spans="1:3" s="298" customFormat="1" ht="12" customHeight="1" thickBot="1">
      <c r="A63" s="338" t="s">
        <v>262</v>
      </c>
      <c r="B63" s="192" t="s">
        <v>263</v>
      </c>
      <c r="C63" s="197">
        <f>SUM(C64:C66)</f>
        <v>3700</v>
      </c>
    </row>
    <row r="64" spans="1:3" s="298" customFormat="1" ht="12" customHeight="1">
      <c r="A64" s="13" t="s">
        <v>286</v>
      </c>
      <c r="B64" s="299" t="s">
        <v>264</v>
      </c>
      <c r="C64" s="202">
        <v>3700</v>
      </c>
    </row>
    <row r="65" spans="1:3" s="298" customFormat="1" ht="12" customHeight="1">
      <c r="A65" s="12" t="s">
        <v>295</v>
      </c>
      <c r="B65" s="300" t="s">
        <v>265</v>
      </c>
      <c r="C65" s="202"/>
    </row>
    <row r="66" spans="1:3" s="298" customFormat="1" ht="12" customHeight="1" thickBot="1">
      <c r="A66" s="14" t="s">
        <v>296</v>
      </c>
      <c r="B66" s="352" t="s">
        <v>397</v>
      </c>
      <c r="C66" s="202"/>
    </row>
    <row r="67" spans="1:3" s="298" customFormat="1" ht="12" customHeight="1" thickBot="1">
      <c r="A67" s="338" t="s">
        <v>267</v>
      </c>
      <c r="B67" s="192" t="s">
        <v>466</v>
      </c>
      <c r="C67" s="197"/>
    </row>
    <row r="68" spans="1:3" s="298" customFormat="1" ht="12" customHeight="1" thickBot="1">
      <c r="A68" s="338" t="s">
        <v>273</v>
      </c>
      <c r="B68" s="192" t="s">
        <v>274</v>
      </c>
      <c r="C68" s="197">
        <f>SUM(C69:C70)</f>
        <v>14203</v>
      </c>
    </row>
    <row r="69" spans="1:3" s="298" customFormat="1" ht="12" customHeight="1">
      <c r="A69" s="13" t="s">
        <v>289</v>
      </c>
      <c r="B69" s="299" t="s">
        <v>275</v>
      </c>
      <c r="C69" s="202">
        <v>14203</v>
      </c>
    </row>
    <row r="70" spans="1:3" s="298" customFormat="1" ht="12" customHeight="1" thickBot="1">
      <c r="A70" s="14" t="s">
        <v>290</v>
      </c>
      <c r="B70" s="194" t="s">
        <v>276</v>
      </c>
      <c r="C70" s="202"/>
    </row>
    <row r="71" spans="1:3" s="298" customFormat="1" ht="12" customHeight="1" thickBot="1">
      <c r="A71" s="338" t="s">
        <v>277</v>
      </c>
      <c r="B71" s="192" t="s">
        <v>472</v>
      </c>
      <c r="C71" s="197"/>
    </row>
    <row r="72" spans="1:3" s="298" customFormat="1" ht="12" customHeight="1" thickBot="1">
      <c r="A72" s="338" t="s">
        <v>282</v>
      </c>
      <c r="B72" s="192" t="s">
        <v>473</v>
      </c>
      <c r="C72" s="197"/>
    </row>
    <row r="73" spans="1:3" s="298" customFormat="1" ht="12" customHeight="1" thickBot="1">
      <c r="A73" s="338" t="s">
        <v>283</v>
      </c>
      <c r="B73" s="192" t="s">
        <v>405</v>
      </c>
      <c r="C73" s="337"/>
    </row>
    <row r="74" spans="1:3" s="298" customFormat="1" ht="13.5" customHeight="1" thickBot="1">
      <c r="A74" s="338" t="s">
        <v>285</v>
      </c>
      <c r="B74" s="192" t="s">
        <v>284</v>
      </c>
      <c r="C74" s="337"/>
    </row>
    <row r="75" spans="1:3" s="298" customFormat="1" ht="15.75" customHeight="1" thickBot="1">
      <c r="A75" s="338" t="s">
        <v>297</v>
      </c>
      <c r="B75" s="303" t="s">
        <v>408</v>
      </c>
      <c r="C75" s="203">
        <f>+C63+C67+C68+C71+C72+C74+C73</f>
        <v>17903</v>
      </c>
    </row>
    <row r="76" spans="1:3" s="298" customFormat="1" ht="16.5" customHeight="1" thickBot="1">
      <c r="A76" s="339" t="s">
        <v>407</v>
      </c>
      <c r="B76" s="304" t="s">
        <v>409</v>
      </c>
      <c r="C76" s="203">
        <f>+C62+C75</f>
        <v>557615</v>
      </c>
    </row>
    <row r="77" spans="1:3" s="298" customFormat="1" ht="39.75" customHeight="1">
      <c r="A77" s="3"/>
      <c r="B77" s="4"/>
      <c r="C77" s="204"/>
    </row>
    <row r="78" spans="1:3" ht="16.5" customHeight="1">
      <c r="A78" s="400" t="s">
        <v>37</v>
      </c>
      <c r="B78" s="400"/>
      <c r="C78" s="400"/>
    </row>
    <row r="79" spans="1:3" s="305" customFormat="1" ht="16.5" customHeight="1" thickBot="1">
      <c r="A79" s="401" t="s">
        <v>113</v>
      </c>
      <c r="B79" s="401"/>
      <c r="C79" s="78" t="s">
        <v>177</v>
      </c>
    </row>
    <row r="80" spans="1:3" ht="38.1" customHeight="1" thickBot="1">
      <c r="A80" s="21" t="s">
        <v>60</v>
      </c>
      <c r="B80" s="22" t="s">
        <v>38</v>
      </c>
      <c r="C80" s="30" t="str">
        <f>+C3</f>
        <v>2015. évi módosított előirányzat</v>
      </c>
    </row>
    <row r="81" spans="1:3" s="297" customFormat="1" ht="12" customHeight="1" thickBot="1">
      <c r="A81" s="27" t="s">
        <v>423</v>
      </c>
      <c r="B81" s="28" t="s">
        <v>424</v>
      </c>
      <c r="C81" s="29" t="s">
        <v>425</v>
      </c>
    </row>
    <row r="82" spans="1:3" ht="12" customHeight="1" thickBot="1">
      <c r="A82" s="20" t="s">
        <v>9</v>
      </c>
      <c r="B82" s="26" t="s">
        <v>381</v>
      </c>
      <c r="C82" s="196">
        <f>C83+C84+C85+C86+C87+C100</f>
        <v>433032</v>
      </c>
    </row>
    <row r="83" spans="1:3" ht="12" customHeight="1">
      <c r="A83" s="15" t="s">
        <v>72</v>
      </c>
      <c r="B83" s="8" t="s">
        <v>39</v>
      </c>
      <c r="C83" s="198">
        <v>213849</v>
      </c>
    </row>
    <row r="84" spans="1:3" ht="12" customHeight="1">
      <c r="A84" s="12" t="s">
        <v>73</v>
      </c>
      <c r="B84" s="6" t="s">
        <v>134</v>
      </c>
      <c r="C84" s="199">
        <v>41167</v>
      </c>
    </row>
    <row r="85" spans="1:3" ht="12" customHeight="1">
      <c r="A85" s="12" t="s">
        <v>74</v>
      </c>
      <c r="B85" s="6" t="s">
        <v>100</v>
      </c>
      <c r="C85" s="201">
        <v>111685</v>
      </c>
    </row>
    <row r="86" spans="1:3" ht="12" customHeight="1">
      <c r="A86" s="12" t="s">
        <v>75</v>
      </c>
      <c r="B86" s="9" t="s">
        <v>135</v>
      </c>
      <c r="C86" s="201">
        <v>28325</v>
      </c>
    </row>
    <row r="87" spans="1:3" ht="12" customHeight="1">
      <c r="A87" s="12" t="s">
        <v>83</v>
      </c>
      <c r="B87" s="17" t="s">
        <v>136</v>
      </c>
      <c r="C87" s="201">
        <v>35499</v>
      </c>
    </row>
    <row r="88" spans="1:3" ht="12" customHeight="1">
      <c r="A88" s="12" t="s">
        <v>76</v>
      </c>
      <c r="B88" s="6" t="s">
        <v>386</v>
      </c>
      <c r="C88" s="201"/>
    </row>
    <row r="89" spans="1:3" ht="12" customHeight="1">
      <c r="A89" s="12" t="s">
        <v>77</v>
      </c>
      <c r="B89" s="82" t="s">
        <v>385</v>
      </c>
      <c r="C89" s="201"/>
    </row>
    <row r="90" spans="1:3" ht="12" customHeight="1">
      <c r="A90" s="12" t="s">
        <v>84</v>
      </c>
      <c r="B90" s="82" t="s">
        <v>384</v>
      </c>
      <c r="C90" s="201">
        <v>1052</v>
      </c>
    </row>
    <row r="91" spans="1:3" ht="12" customHeight="1">
      <c r="A91" s="12" t="s">
        <v>85</v>
      </c>
      <c r="B91" s="80" t="s">
        <v>300</v>
      </c>
      <c r="C91" s="201"/>
    </row>
    <row r="92" spans="1:3" ht="12" customHeight="1">
      <c r="A92" s="12" t="s">
        <v>86</v>
      </c>
      <c r="B92" s="81" t="s">
        <v>301</v>
      </c>
      <c r="C92" s="201"/>
    </row>
    <row r="93" spans="1:3" ht="12" customHeight="1">
      <c r="A93" s="12" t="s">
        <v>87</v>
      </c>
      <c r="B93" s="81" t="s">
        <v>302</v>
      </c>
      <c r="C93" s="201"/>
    </row>
    <row r="94" spans="1:3" ht="12" customHeight="1">
      <c r="A94" s="12" t="s">
        <v>89</v>
      </c>
      <c r="B94" s="80" t="s">
        <v>303</v>
      </c>
      <c r="C94" s="201">
        <v>33447</v>
      </c>
    </row>
    <row r="95" spans="1:3" ht="12" customHeight="1">
      <c r="A95" s="12" t="s">
        <v>137</v>
      </c>
      <c r="B95" s="80" t="s">
        <v>304</v>
      </c>
      <c r="C95" s="201"/>
    </row>
    <row r="96" spans="1:3" ht="12" customHeight="1">
      <c r="A96" s="12" t="s">
        <v>298</v>
      </c>
      <c r="B96" s="81" t="s">
        <v>305</v>
      </c>
      <c r="C96" s="201"/>
    </row>
    <row r="97" spans="1:3" ht="12" customHeight="1">
      <c r="A97" s="11" t="s">
        <v>299</v>
      </c>
      <c r="B97" s="82" t="s">
        <v>306</v>
      </c>
      <c r="C97" s="201"/>
    </row>
    <row r="98" spans="1:3" ht="12" customHeight="1">
      <c r="A98" s="12" t="s">
        <v>382</v>
      </c>
      <c r="B98" s="82" t="s">
        <v>307</v>
      </c>
      <c r="C98" s="201"/>
    </row>
    <row r="99" spans="1:3" ht="12" customHeight="1">
      <c r="A99" s="14" t="s">
        <v>383</v>
      </c>
      <c r="B99" s="82" t="s">
        <v>308</v>
      </c>
      <c r="C99" s="201">
        <v>1000</v>
      </c>
    </row>
    <row r="100" spans="1:3" ht="12" customHeight="1">
      <c r="A100" s="12" t="s">
        <v>387</v>
      </c>
      <c r="B100" s="9" t="s">
        <v>40</v>
      </c>
      <c r="C100" s="199">
        <v>2507</v>
      </c>
    </row>
    <row r="101" spans="1:3" ht="12" customHeight="1">
      <c r="A101" s="12" t="s">
        <v>388</v>
      </c>
      <c r="B101" s="6" t="s">
        <v>390</v>
      </c>
      <c r="C101" s="199">
        <v>507</v>
      </c>
    </row>
    <row r="102" spans="1:3" ht="12" customHeight="1" thickBot="1">
      <c r="A102" s="16" t="s">
        <v>389</v>
      </c>
      <c r="B102" s="356" t="s">
        <v>391</v>
      </c>
      <c r="C102" s="205">
        <v>2000</v>
      </c>
    </row>
    <row r="103" spans="1:3" ht="12" customHeight="1" thickBot="1">
      <c r="A103" s="353" t="s">
        <v>10</v>
      </c>
      <c r="B103" s="354" t="s">
        <v>309</v>
      </c>
      <c r="C103" s="355">
        <f>+C104+C106+C108</f>
        <v>115363</v>
      </c>
    </row>
    <row r="104" spans="1:3" ht="12" customHeight="1">
      <c r="A104" s="13" t="s">
        <v>78</v>
      </c>
      <c r="B104" s="6" t="s">
        <v>176</v>
      </c>
      <c r="C104" s="200">
        <v>16331</v>
      </c>
    </row>
    <row r="105" spans="1:3" ht="12" customHeight="1">
      <c r="A105" s="13" t="s">
        <v>79</v>
      </c>
      <c r="B105" s="10" t="s">
        <v>310</v>
      </c>
      <c r="C105" s="200"/>
    </row>
    <row r="106" spans="1:3" ht="12" customHeight="1">
      <c r="A106" s="13" t="s">
        <v>80</v>
      </c>
      <c r="B106" s="10" t="s">
        <v>138</v>
      </c>
      <c r="C106" s="199">
        <v>99032</v>
      </c>
    </row>
    <row r="107" spans="1:3" ht="12" customHeight="1">
      <c r="A107" s="13" t="s">
        <v>81</v>
      </c>
      <c r="B107" s="10" t="s">
        <v>311</v>
      </c>
      <c r="C107" s="191">
        <v>99032</v>
      </c>
    </row>
    <row r="108" spans="1:3" ht="12" customHeight="1" thickBot="1">
      <c r="A108" s="13" t="s">
        <v>82</v>
      </c>
      <c r="B108" s="194" t="s">
        <v>179</v>
      </c>
      <c r="C108" s="191"/>
    </row>
    <row r="109" spans="1:3" ht="12" customHeight="1" thickBot="1">
      <c r="A109" s="18" t="s">
        <v>11</v>
      </c>
      <c r="B109" s="67" t="s">
        <v>392</v>
      </c>
      <c r="C109" s="197">
        <f>+C82+C103</f>
        <v>548395</v>
      </c>
    </row>
    <row r="110" spans="1:3" ht="12" customHeight="1" thickBot="1">
      <c r="A110" s="18" t="s">
        <v>12</v>
      </c>
      <c r="B110" s="67" t="s">
        <v>393</v>
      </c>
      <c r="C110" s="197">
        <f>SUM(C111:C113)</f>
        <v>2364</v>
      </c>
    </row>
    <row r="111" spans="1:3" ht="12" customHeight="1">
      <c r="A111" s="13" t="s">
        <v>218</v>
      </c>
      <c r="B111" s="10" t="s">
        <v>394</v>
      </c>
      <c r="C111" s="191">
        <v>2364</v>
      </c>
    </row>
    <row r="112" spans="1:3" ht="12" customHeight="1">
      <c r="A112" s="13" t="s">
        <v>221</v>
      </c>
      <c r="B112" s="10" t="s">
        <v>395</v>
      </c>
      <c r="C112" s="191" t="s">
        <v>470</v>
      </c>
    </row>
    <row r="113" spans="1:9" ht="12" customHeight="1" thickBot="1">
      <c r="A113" s="11" t="s">
        <v>222</v>
      </c>
      <c r="B113" s="10" t="s">
        <v>396</v>
      </c>
      <c r="C113" s="191"/>
    </row>
    <row r="114" spans="1:9" ht="12" customHeight="1" thickBot="1">
      <c r="A114" s="18" t="s">
        <v>13</v>
      </c>
      <c r="B114" s="67" t="s">
        <v>468</v>
      </c>
      <c r="C114" s="197"/>
    </row>
    <row r="115" spans="1:9" ht="12" customHeight="1" thickBot="1">
      <c r="A115" s="18" t="s">
        <v>14</v>
      </c>
      <c r="B115" s="67" t="s">
        <v>486</v>
      </c>
      <c r="C115" s="203">
        <f>SUM(C116:C119)</f>
        <v>6856</v>
      </c>
    </row>
    <row r="116" spans="1:9" s="2" customFormat="1" ht="12.75">
      <c r="A116" s="315" t="s">
        <v>68</v>
      </c>
      <c r="B116" s="7" t="s">
        <v>312</v>
      </c>
      <c r="C116" s="191"/>
    </row>
    <row r="117" spans="1:9" s="2" customFormat="1" ht="12" customHeight="1">
      <c r="A117" s="315" t="s">
        <v>69</v>
      </c>
      <c r="B117" s="7" t="s">
        <v>313</v>
      </c>
      <c r="C117" s="191">
        <v>6856</v>
      </c>
    </row>
    <row r="118" spans="1:9" s="63" customFormat="1" ht="12" customHeight="1">
      <c r="A118" s="315" t="s">
        <v>242</v>
      </c>
      <c r="B118" s="7" t="s">
        <v>399</v>
      </c>
      <c r="C118" s="191"/>
    </row>
    <row r="119" spans="1:9" s="63" customFormat="1" ht="12" customHeight="1" thickBot="1">
      <c r="A119" s="321" t="s">
        <v>243</v>
      </c>
      <c r="B119" s="5" t="s">
        <v>332</v>
      </c>
      <c r="C119" s="191"/>
    </row>
    <row r="120" spans="1:9" ht="12" customHeight="1" thickBot="1">
      <c r="A120" s="18" t="s">
        <v>15</v>
      </c>
      <c r="B120" s="67" t="s">
        <v>471</v>
      </c>
      <c r="C120" s="206"/>
    </row>
    <row r="121" spans="1:9" ht="12" customHeight="1" thickBot="1">
      <c r="A121" s="18" t="s">
        <v>16</v>
      </c>
      <c r="B121" s="67" t="s">
        <v>400</v>
      </c>
      <c r="C121" s="357"/>
    </row>
    <row r="122" spans="1:9" ht="12" customHeight="1" thickBot="1">
      <c r="A122" s="18" t="s">
        <v>17</v>
      </c>
      <c r="B122" s="67" t="s">
        <v>401</v>
      </c>
      <c r="C122" s="357"/>
    </row>
    <row r="123" spans="1:9" ht="15" customHeight="1" thickBot="1">
      <c r="A123" s="18" t="s">
        <v>18</v>
      </c>
      <c r="B123" s="67" t="s">
        <v>403</v>
      </c>
      <c r="C123" s="306">
        <f>+C110+C114+C115+C120+C121+C122</f>
        <v>9220</v>
      </c>
      <c r="F123" s="307"/>
      <c r="G123" s="308"/>
      <c r="H123" s="308"/>
      <c r="I123" s="308"/>
    </row>
    <row r="124" spans="1:9" s="298" customFormat="1" ht="12.95" customHeight="1" thickBot="1">
      <c r="A124" s="195" t="s">
        <v>19</v>
      </c>
      <c r="B124" s="274" t="s">
        <v>402</v>
      </c>
      <c r="C124" s="306">
        <f>+C109+C123</f>
        <v>557615</v>
      </c>
    </row>
    <row r="125" spans="1:9" ht="7.5" customHeight="1"/>
    <row r="126" spans="1:9">
      <c r="A126" s="402" t="s">
        <v>314</v>
      </c>
      <c r="B126" s="402"/>
      <c r="C126" s="402"/>
    </row>
    <row r="127" spans="1:9" ht="15" customHeight="1" thickBot="1">
      <c r="A127" s="399" t="s">
        <v>114</v>
      </c>
      <c r="B127" s="399"/>
      <c r="C127" s="207" t="s">
        <v>177</v>
      </c>
    </row>
    <row r="128" spans="1:9" ht="13.5" customHeight="1" thickBot="1">
      <c r="A128" s="18">
        <v>1</v>
      </c>
      <c r="B128" s="25" t="s">
        <v>404</v>
      </c>
      <c r="C128" s="197">
        <f>+C62-C109</f>
        <v>-8683</v>
      </c>
      <c r="D128" s="309"/>
    </row>
    <row r="129" spans="1:3" ht="27.75" customHeight="1" thickBot="1">
      <c r="A129" s="18" t="s">
        <v>10</v>
      </c>
      <c r="B129" s="25" t="s">
        <v>410</v>
      </c>
      <c r="C129" s="197">
        <f>+C75-C123</f>
        <v>8683</v>
      </c>
    </row>
  </sheetData>
  <mergeCells count="6">
    <mergeCell ref="A127:B127"/>
    <mergeCell ref="A78:C78"/>
    <mergeCell ref="A1:C1"/>
    <mergeCell ref="A2:B2"/>
    <mergeCell ref="A79:B79"/>
    <mergeCell ref="A126:C12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Buj Község Önkormányzat
2015. ÉVI KÖLTSÉGVETÉSÉNEK ÖSSZEVONT MÉRLEGE&amp;10
&amp;R&amp;"Times New Roman CE,Félkövér dőlt"&amp;11 1.1. melléklet a 1/2015. (II.13.) önkormányzati rendelethez</oddHeader>
  </headerFooter>
  <rowBreaks count="1" manualBreakCount="1">
    <brk id="76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49" zoomScale="130" zoomScaleNormal="130" workbookViewId="0">
      <selection activeCell="C42" sqref="C42"/>
    </sheetView>
  </sheetViews>
  <sheetFormatPr defaultRowHeight="12.75"/>
  <cols>
    <col min="1" max="1" width="13.83203125" style="169" customWidth="1"/>
    <col min="2" max="2" width="79.1640625" style="170" customWidth="1"/>
    <col min="3" max="3" width="25" style="170" customWidth="1"/>
    <col min="4" max="16384" width="9.33203125" style="170"/>
  </cols>
  <sheetData>
    <row r="1" spans="1:3" s="149" customFormat="1" ht="21" customHeight="1" thickBot="1">
      <c r="A1" s="148"/>
      <c r="B1" s="150"/>
      <c r="C1" s="330" t="str">
        <f>+CONCATENATE("9.2.1. melléklet a ……/",LEFT(ÖSSZEFÜGGÉSEK!A5,4),". (….) önkormányzati rendelethez")</f>
        <v>9.2.1. melléklet a ……/2015. (….) önkormányzati rendelethez</v>
      </c>
    </row>
    <row r="2" spans="1:3" s="331" customFormat="1" ht="25.5" customHeight="1">
      <c r="A2" s="290" t="s">
        <v>150</v>
      </c>
      <c r="B2" s="257" t="s">
        <v>341</v>
      </c>
      <c r="C2" s="271" t="s">
        <v>50</v>
      </c>
    </row>
    <row r="3" spans="1:3" s="331" customFormat="1" ht="24.75" thickBot="1">
      <c r="A3" s="324" t="s">
        <v>149</v>
      </c>
      <c r="B3" s="258" t="s">
        <v>360</v>
      </c>
      <c r="C3" s="272" t="s">
        <v>50</v>
      </c>
    </row>
    <row r="4" spans="1:3" s="332" customFormat="1" ht="15.95" customHeight="1" thickBot="1">
      <c r="A4" s="152"/>
      <c r="B4" s="152"/>
      <c r="C4" s="153" t="s">
        <v>44</v>
      </c>
    </row>
    <row r="5" spans="1:3" ht="13.5" thickBot="1">
      <c r="A5" s="291" t="s">
        <v>151</v>
      </c>
      <c r="B5" s="154" t="s">
        <v>45</v>
      </c>
      <c r="C5" s="155" t="s">
        <v>46</v>
      </c>
    </row>
    <row r="6" spans="1:3" s="333" customFormat="1" ht="12.95" customHeight="1" thickBot="1">
      <c r="A6" s="136" t="s">
        <v>423</v>
      </c>
      <c r="B6" s="137" t="s">
        <v>424</v>
      </c>
      <c r="C6" s="138" t="s">
        <v>425</v>
      </c>
    </row>
    <row r="7" spans="1:3" s="333" customFormat="1" ht="15.95" customHeight="1" thickBot="1">
      <c r="A7" s="156"/>
      <c r="B7" s="157" t="s">
        <v>47</v>
      </c>
      <c r="C7" s="158"/>
    </row>
    <row r="8" spans="1:3" s="273" customFormat="1" ht="12" customHeight="1" thickBot="1">
      <c r="A8" s="136" t="s">
        <v>9</v>
      </c>
      <c r="B8" s="159" t="s">
        <v>447</v>
      </c>
      <c r="C8" s="217">
        <f>SUM(C9:C19)</f>
        <v>0</v>
      </c>
    </row>
    <row r="9" spans="1:3" s="273" customFormat="1" ht="12" customHeight="1">
      <c r="A9" s="325" t="s">
        <v>72</v>
      </c>
      <c r="B9" s="8" t="s">
        <v>231</v>
      </c>
      <c r="C9" s="262"/>
    </row>
    <row r="10" spans="1:3" s="273" customFormat="1" ht="12" customHeight="1">
      <c r="A10" s="326" t="s">
        <v>73</v>
      </c>
      <c r="B10" s="6" t="s">
        <v>232</v>
      </c>
      <c r="C10" s="215"/>
    </row>
    <row r="11" spans="1:3" s="273" customFormat="1" ht="12" customHeight="1">
      <c r="A11" s="326" t="s">
        <v>74</v>
      </c>
      <c r="B11" s="6" t="s">
        <v>233</v>
      </c>
      <c r="C11" s="215"/>
    </row>
    <row r="12" spans="1:3" s="273" customFormat="1" ht="12" customHeight="1">
      <c r="A12" s="326" t="s">
        <v>75</v>
      </c>
      <c r="B12" s="6" t="s">
        <v>234</v>
      </c>
      <c r="C12" s="215"/>
    </row>
    <row r="13" spans="1:3" s="273" customFormat="1" ht="12" customHeight="1">
      <c r="A13" s="326" t="s">
        <v>108</v>
      </c>
      <c r="B13" s="6" t="s">
        <v>235</v>
      </c>
      <c r="C13" s="215"/>
    </row>
    <row r="14" spans="1:3" s="273" customFormat="1" ht="12" customHeight="1">
      <c r="A14" s="326" t="s">
        <v>76</v>
      </c>
      <c r="B14" s="6" t="s">
        <v>342</v>
      </c>
      <c r="C14" s="215"/>
    </row>
    <row r="15" spans="1:3" s="273" customFormat="1" ht="12" customHeight="1">
      <c r="A15" s="326" t="s">
        <v>77</v>
      </c>
      <c r="B15" s="5" t="s">
        <v>343</v>
      </c>
      <c r="C15" s="215"/>
    </row>
    <row r="16" spans="1:3" s="273" customFormat="1" ht="12" customHeight="1">
      <c r="A16" s="326" t="s">
        <v>84</v>
      </c>
      <c r="B16" s="6" t="s">
        <v>238</v>
      </c>
      <c r="C16" s="263"/>
    </row>
    <row r="17" spans="1:3" s="334" customFormat="1" ht="12" customHeight="1">
      <c r="A17" s="326" t="s">
        <v>85</v>
      </c>
      <c r="B17" s="6" t="s">
        <v>239</v>
      </c>
      <c r="C17" s="215"/>
    </row>
    <row r="18" spans="1:3" s="334" customFormat="1" ht="12" customHeight="1">
      <c r="A18" s="326" t="s">
        <v>86</v>
      </c>
      <c r="B18" s="6" t="s">
        <v>377</v>
      </c>
      <c r="C18" s="216"/>
    </row>
    <row r="19" spans="1:3" s="334" customFormat="1" ht="12" customHeight="1" thickBot="1">
      <c r="A19" s="326" t="s">
        <v>87</v>
      </c>
      <c r="B19" s="5" t="s">
        <v>240</v>
      </c>
      <c r="C19" s="216"/>
    </row>
    <row r="20" spans="1:3" s="273" customFormat="1" ht="12" customHeight="1" thickBot="1">
      <c r="A20" s="136" t="s">
        <v>10</v>
      </c>
      <c r="B20" s="159" t="s">
        <v>344</v>
      </c>
      <c r="C20" s="217">
        <f>SUM(C21:C23)</f>
        <v>0</v>
      </c>
    </row>
    <row r="21" spans="1:3" s="334" customFormat="1" ht="12" customHeight="1">
      <c r="A21" s="326" t="s">
        <v>78</v>
      </c>
      <c r="B21" s="7" t="s">
        <v>208</v>
      </c>
      <c r="C21" s="215"/>
    </row>
    <row r="22" spans="1:3" s="334" customFormat="1" ht="12" customHeight="1">
      <c r="A22" s="326" t="s">
        <v>79</v>
      </c>
      <c r="B22" s="6" t="s">
        <v>345</v>
      </c>
      <c r="C22" s="215"/>
    </row>
    <row r="23" spans="1:3" s="334" customFormat="1" ht="12" customHeight="1">
      <c r="A23" s="326" t="s">
        <v>80</v>
      </c>
      <c r="B23" s="6" t="s">
        <v>346</v>
      </c>
      <c r="C23" s="215"/>
    </row>
    <row r="24" spans="1:3" s="334" customFormat="1" ht="12" customHeight="1" thickBot="1">
      <c r="A24" s="326" t="s">
        <v>81</v>
      </c>
      <c r="B24" s="6" t="s">
        <v>448</v>
      </c>
      <c r="C24" s="215"/>
    </row>
    <row r="25" spans="1:3" s="334" customFormat="1" ht="12" customHeight="1" thickBot="1">
      <c r="A25" s="141" t="s">
        <v>11</v>
      </c>
      <c r="B25" s="67" t="s">
        <v>125</v>
      </c>
      <c r="C25" s="244"/>
    </row>
    <row r="26" spans="1:3" s="334" customFormat="1" ht="12" customHeight="1" thickBot="1">
      <c r="A26" s="141" t="s">
        <v>12</v>
      </c>
      <c r="B26" s="67" t="s">
        <v>449</v>
      </c>
      <c r="C26" s="217">
        <f>+C27+C28+C29</f>
        <v>0</v>
      </c>
    </row>
    <row r="27" spans="1:3" s="334" customFormat="1" ht="12" customHeight="1">
      <c r="A27" s="327" t="s">
        <v>218</v>
      </c>
      <c r="B27" s="328" t="s">
        <v>213</v>
      </c>
      <c r="C27" s="54"/>
    </row>
    <row r="28" spans="1:3" s="334" customFormat="1" ht="12" customHeight="1">
      <c r="A28" s="327" t="s">
        <v>221</v>
      </c>
      <c r="B28" s="328" t="s">
        <v>345</v>
      </c>
      <c r="C28" s="215"/>
    </row>
    <row r="29" spans="1:3" s="334" customFormat="1" ht="12" customHeight="1">
      <c r="A29" s="327" t="s">
        <v>222</v>
      </c>
      <c r="B29" s="329" t="s">
        <v>348</v>
      </c>
      <c r="C29" s="215"/>
    </row>
    <row r="30" spans="1:3" s="334" customFormat="1" ht="12" customHeight="1" thickBot="1">
      <c r="A30" s="326" t="s">
        <v>223</v>
      </c>
      <c r="B30" s="79" t="s">
        <v>450</v>
      </c>
      <c r="C30" s="57"/>
    </row>
    <row r="31" spans="1:3" s="334" customFormat="1" ht="12" customHeight="1" thickBot="1">
      <c r="A31" s="141" t="s">
        <v>13</v>
      </c>
      <c r="B31" s="67" t="s">
        <v>349</v>
      </c>
      <c r="C31" s="217">
        <f>+C32+C33+C34</f>
        <v>0</v>
      </c>
    </row>
    <row r="32" spans="1:3" s="334" customFormat="1" ht="12" customHeight="1">
      <c r="A32" s="327" t="s">
        <v>65</v>
      </c>
      <c r="B32" s="328" t="s">
        <v>245</v>
      </c>
      <c r="C32" s="54"/>
    </row>
    <row r="33" spans="1:3" s="334" customFormat="1" ht="12" customHeight="1">
      <c r="A33" s="327" t="s">
        <v>66</v>
      </c>
      <c r="B33" s="329" t="s">
        <v>246</v>
      </c>
      <c r="C33" s="218"/>
    </row>
    <row r="34" spans="1:3" s="334" customFormat="1" ht="12" customHeight="1" thickBot="1">
      <c r="A34" s="326" t="s">
        <v>67</v>
      </c>
      <c r="B34" s="79" t="s">
        <v>247</v>
      </c>
      <c r="C34" s="57"/>
    </row>
    <row r="35" spans="1:3" s="273" customFormat="1" ht="12" customHeight="1" thickBot="1">
      <c r="A35" s="141" t="s">
        <v>14</v>
      </c>
      <c r="B35" s="67" t="s">
        <v>317</v>
      </c>
      <c r="C35" s="244"/>
    </row>
    <row r="36" spans="1:3" s="273" customFormat="1" ht="12" customHeight="1" thickBot="1">
      <c r="A36" s="141" t="s">
        <v>15</v>
      </c>
      <c r="B36" s="67" t="s">
        <v>350</v>
      </c>
      <c r="C36" s="264"/>
    </row>
    <row r="37" spans="1:3" s="273" customFormat="1" ht="12" customHeight="1" thickBot="1">
      <c r="A37" s="136" t="s">
        <v>16</v>
      </c>
      <c r="B37" s="67" t="s">
        <v>351</v>
      </c>
      <c r="C37" s="265">
        <f>+C8+C20+C25+C26+C31+C35+C36</f>
        <v>0</v>
      </c>
    </row>
    <row r="38" spans="1:3" s="273" customFormat="1" ht="12" customHeight="1" thickBot="1">
      <c r="A38" s="160" t="s">
        <v>17</v>
      </c>
      <c r="B38" s="67" t="s">
        <v>352</v>
      </c>
      <c r="C38" s="265">
        <f>+C39+C40+C41</f>
        <v>53729</v>
      </c>
    </row>
    <row r="39" spans="1:3" s="273" customFormat="1" ht="12" customHeight="1">
      <c r="A39" s="327" t="s">
        <v>353</v>
      </c>
      <c r="B39" s="328" t="s">
        <v>186</v>
      </c>
      <c r="C39" s="54"/>
    </row>
    <row r="40" spans="1:3" s="273" customFormat="1" ht="12" customHeight="1">
      <c r="A40" s="327" t="s">
        <v>354</v>
      </c>
      <c r="B40" s="329" t="s">
        <v>2</v>
      </c>
      <c r="C40" s="218"/>
    </row>
    <row r="41" spans="1:3" s="334" customFormat="1" ht="12" customHeight="1" thickBot="1">
      <c r="A41" s="326" t="s">
        <v>355</v>
      </c>
      <c r="B41" s="79" t="s">
        <v>356</v>
      </c>
      <c r="C41" s="57">
        <v>53729</v>
      </c>
    </row>
    <row r="42" spans="1:3" s="334" customFormat="1" ht="15" customHeight="1" thickBot="1">
      <c r="A42" s="160" t="s">
        <v>18</v>
      </c>
      <c r="B42" s="161" t="s">
        <v>357</v>
      </c>
      <c r="C42" s="268">
        <f>+C37+C38</f>
        <v>53729</v>
      </c>
    </row>
    <row r="43" spans="1:3" s="334" customFormat="1" ht="15" customHeight="1">
      <c r="A43" s="162"/>
      <c r="B43" s="163"/>
      <c r="C43" s="266"/>
    </row>
    <row r="44" spans="1:3" ht="13.5" thickBot="1">
      <c r="A44" s="164"/>
      <c r="B44" s="165"/>
      <c r="C44" s="267"/>
    </row>
    <row r="45" spans="1:3" s="333" customFormat="1" ht="16.5" customHeight="1" thickBot="1">
      <c r="A45" s="166"/>
      <c r="B45" s="167" t="s">
        <v>48</v>
      </c>
      <c r="C45" s="268"/>
    </row>
    <row r="46" spans="1:3" s="335" customFormat="1" ht="12" customHeight="1" thickBot="1">
      <c r="A46" s="141" t="s">
        <v>9</v>
      </c>
      <c r="B46" s="67" t="s">
        <v>358</v>
      </c>
      <c r="C46" s="217">
        <f>SUM(C47:C51)</f>
        <v>53285</v>
      </c>
    </row>
    <row r="47" spans="1:3" ht="12" customHeight="1">
      <c r="A47" s="326" t="s">
        <v>72</v>
      </c>
      <c r="B47" s="7" t="s">
        <v>39</v>
      </c>
      <c r="C47" s="54">
        <v>21081</v>
      </c>
    </row>
    <row r="48" spans="1:3" ht="12" customHeight="1">
      <c r="A48" s="326" t="s">
        <v>73</v>
      </c>
      <c r="B48" s="6" t="s">
        <v>134</v>
      </c>
      <c r="C48" s="56">
        <v>5756</v>
      </c>
    </row>
    <row r="49" spans="1:3" ht="12" customHeight="1">
      <c r="A49" s="326" t="s">
        <v>74</v>
      </c>
      <c r="B49" s="6" t="s">
        <v>100</v>
      </c>
      <c r="C49" s="56">
        <v>6623</v>
      </c>
    </row>
    <row r="50" spans="1:3" ht="12" customHeight="1">
      <c r="A50" s="326" t="s">
        <v>75</v>
      </c>
      <c r="B50" s="6" t="s">
        <v>135</v>
      </c>
      <c r="C50" s="56">
        <v>19825</v>
      </c>
    </row>
    <row r="51" spans="1:3" ht="12" customHeight="1" thickBot="1">
      <c r="A51" s="326" t="s">
        <v>108</v>
      </c>
      <c r="B51" s="6" t="s">
        <v>136</v>
      </c>
      <c r="C51" s="56"/>
    </row>
    <row r="52" spans="1:3" ht="12" customHeight="1" thickBot="1">
      <c r="A52" s="141" t="s">
        <v>10</v>
      </c>
      <c r="B52" s="67" t="s">
        <v>359</v>
      </c>
      <c r="C52" s="217">
        <f>SUM(C53:C55)</f>
        <v>444</v>
      </c>
    </row>
    <row r="53" spans="1:3" s="335" customFormat="1" ht="12" customHeight="1">
      <c r="A53" s="326" t="s">
        <v>78</v>
      </c>
      <c r="B53" s="7" t="s">
        <v>176</v>
      </c>
      <c r="C53" s="54">
        <v>444</v>
      </c>
    </row>
    <row r="54" spans="1:3" ht="12" customHeight="1">
      <c r="A54" s="326" t="s">
        <v>79</v>
      </c>
      <c r="B54" s="6" t="s">
        <v>138</v>
      </c>
      <c r="C54" s="56"/>
    </row>
    <row r="55" spans="1:3" ht="12" customHeight="1">
      <c r="A55" s="326" t="s">
        <v>80</v>
      </c>
      <c r="B55" s="6" t="s">
        <v>49</v>
      </c>
      <c r="C55" s="56"/>
    </row>
    <row r="56" spans="1:3" ht="12" customHeight="1" thickBot="1">
      <c r="A56" s="326" t="s">
        <v>81</v>
      </c>
      <c r="B56" s="6" t="s">
        <v>451</v>
      </c>
      <c r="C56" s="56"/>
    </row>
    <row r="57" spans="1:3" ht="15" customHeight="1" thickBot="1">
      <c r="A57" s="141" t="s">
        <v>11</v>
      </c>
      <c r="B57" s="67" t="s">
        <v>5</v>
      </c>
      <c r="C57" s="244"/>
    </row>
    <row r="58" spans="1:3" ht="13.5" thickBot="1">
      <c r="A58" s="141" t="s">
        <v>12</v>
      </c>
      <c r="B58" s="168" t="s">
        <v>456</v>
      </c>
      <c r="C58" s="269">
        <f>+C46+C52+C57</f>
        <v>53729</v>
      </c>
    </row>
    <row r="59" spans="1:3" ht="15" customHeight="1" thickBot="1">
      <c r="C59" s="270"/>
    </row>
    <row r="60" spans="1:3" ht="14.25" customHeight="1" thickBot="1">
      <c r="A60" s="171" t="s">
        <v>446</v>
      </c>
      <c r="B60" s="172"/>
      <c r="C60" s="65">
        <v>7</v>
      </c>
    </row>
    <row r="61" spans="1:3" ht="13.5" thickBot="1">
      <c r="A61" s="171" t="s">
        <v>152</v>
      </c>
      <c r="B61" s="172"/>
      <c r="C61" s="65"/>
    </row>
  </sheetData>
  <sheetProtection sheet="1" objects="1" scenarios="1"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40" zoomScale="130" zoomScaleNormal="130" workbookViewId="0">
      <selection activeCell="B3" sqref="B3"/>
    </sheetView>
  </sheetViews>
  <sheetFormatPr defaultRowHeight="12.75"/>
  <cols>
    <col min="1" max="1" width="13.83203125" style="169" customWidth="1"/>
    <col min="2" max="2" width="79.1640625" style="170" customWidth="1"/>
    <col min="3" max="3" width="25" style="170" customWidth="1"/>
    <col min="4" max="16384" width="9.33203125" style="170"/>
  </cols>
  <sheetData>
    <row r="1" spans="1:3" s="149" customFormat="1" ht="21" customHeight="1" thickBot="1">
      <c r="A1" s="148"/>
      <c r="B1" s="150"/>
      <c r="C1" s="330" t="str">
        <f>+CONCATENATE("9.2.2. melléklet a ……/",LEFT(ÖSSZEFÜGGÉSEK!A5,4),". (….) önkormányzati rendelethez")</f>
        <v>9.2.2. melléklet a ……/2015. (….) önkormányzati rendelethez</v>
      </c>
    </row>
    <row r="2" spans="1:3" s="331" customFormat="1" ht="36">
      <c r="A2" s="290" t="s">
        <v>150</v>
      </c>
      <c r="B2" s="257" t="s">
        <v>341</v>
      </c>
      <c r="C2" s="271" t="s">
        <v>50</v>
      </c>
    </row>
    <row r="3" spans="1:3" s="331" customFormat="1" ht="24.75" thickBot="1">
      <c r="A3" s="324" t="s">
        <v>149</v>
      </c>
      <c r="B3" s="258" t="s">
        <v>361</v>
      </c>
      <c r="C3" s="272" t="s">
        <v>51</v>
      </c>
    </row>
    <row r="4" spans="1:3" s="332" customFormat="1" ht="15.95" customHeight="1" thickBot="1">
      <c r="A4" s="152"/>
      <c r="B4" s="152"/>
      <c r="C4" s="153" t="s">
        <v>44</v>
      </c>
    </row>
    <row r="5" spans="1:3" ht="13.5" thickBot="1">
      <c r="A5" s="291" t="s">
        <v>151</v>
      </c>
      <c r="B5" s="154" t="s">
        <v>45</v>
      </c>
      <c r="C5" s="155" t="s">
        <v>46</v>
      </c>
    </row>
    <row r="6" spans="1:3" s="333" customFormat="1" ht="12.95" customHeight="1" thickBot="1">
      <c r="A6" s="136" t="s">
        <v>423</v>
      </c>
      <c r="B6" s="137" t="s">
        <v>424</v>
      </c>
      <c r="C6" s="138" t="s">
        <v>425</v>
      </c>
    </row>
    <row r="7" spans="1:3" s="333" customFormat="1" ht="15.95" customHeight="1" thickBot="1">
      <c r="A7" s="156"/>
      <c r="B7" s="157" t="s">
        <v>47</v>
      </c>
      <c r="C7" s="158"/>
    </row>
    <row r="8" spans="1:3" s="273" customFormat="1" ht="12" customHeight="1" thickBot="1">
      <c r="A8" s="136" t="s">
        <v>9</v>
      </c>
      <c r="B8" s="159" t="s">
        <v>447</v>
      </c>
      <c r="C8" s="217">
        <f>SUM(C9:C19)</f>
        <v>800</v>
      </c>
    </row>
    <row r="9" spans="1:3" s="273" customFormat="1" ht="12" customHeight="1">
      <c r="A9" s="325" t="s">
        <v>72</v>
      </c>
      <c r="B9" s="8" t="s">
        <v>231</v>
      </c>
      <c r="C9" s="262"/>
    </row>
    <row r="10" spans="1:3" s="273" customFormat="1" ht="12" customHeight="1">
      <c r="A10" s="326" t="s">
        <v>73</v>
      </c>
      <c r="B10" s="6" t="s">
        <v>232</v>
      </c>
      <c r="C10" s="215">
        <v>800</v>
      </c>
    </row>
    <row r="11" spans="1:3" s="273" customFormat="1" ht="12" customHeight="1">
      <c r="A11" s="326" t="s">
        <v>74</v>
      </c>
      <c r="B11" s="6" t="s">
        <v>233</v>
      </c>
      <c r="C11" s="215"/>
    </row>
    <row r="12" spans="1:3" s="273" customFormat="1" ht="12" customHeight="1">
      <c r="A12" s="326" t="s">
        <v>75</v>
      </c>
      <c r="B12" s="6" t="s">
        <v>234</v>
      </c>
      <c r="C12" s="215"/>
    </row>
    <row r="13" spans="1:3" s="273" customFormat="1" ht="12" customHeight="1">
      <c r="A13" s="326" t="s">
        <v>108</v>
      </c>
      <c r="B13" s="6" t="s">
        <v>235</v>
      </c>
      <c r="C13" s="215"/>
    </row>
    <row r="14" spans="1:3" s="273" customFormat="1" ht="12" customHeight="1">
      <c r="A14" s="326" t="s">
        <v>76</v>
      </c>
      <c r="B14" s="6" t="s">
        <v>342</v>
      </c>
      <c r="C14" s="215"/>
    </row>
    <row r="15" spans="1:3" s="273" customFormat="1" ht="12" customHeight="1">
      <c r="A15" s="326" t="s">
        <v>77</v>
      </c>
      <c r="B15" s="5" t="s">
        <v>343</v>
      </c>
      <c r="C15" s="215"/>
    </row>
    <row r="16" spans="1:3" s="273" customFormat="1" ht="12" customHeight="1">
      <c r="A16" s="326" t="s">
        <v>84</v>
      </c>
      <c r="B16" s="6" t="s">
        <v>238</v>
      </c>
      <c r="C16" s="263"/>
    </row>
    <row r="17" spans="1:3" s="334" customFormat="1" ht="12" customHeight="1">
      <c r="A17" s="326" t="s">
        <v>85</v>
      </c>
      <c r="B17" s="6" t="s">
        <v>239</v>
      </c>
      <c r="C17" s="215"/>
    </row>
    <row r="18" spans="1:3" s="334" customFormat="1" ht="12" customHeight="1">
      <c r="A18" s="326" t="s">
        <v>86</v>
      </c>
      <c r="B18" s="6" t="s">
        <v>377</v>
      </c>
      <c r="C18" s="216"/>
    </row>
    <row r="19" spans="1:3" s="334" customFormat="1" ht="12" customHeight="1" thickBot="1">
      <c r="A19" s="326" t="s">
        <v>87</v>
      </c>
      <c r="B19" s="5" t="s">
        <v>240</v>
      </c>
      <c r="C19" s="216"/>
    </row>
    <row r="20" spans="1:3" s="273" customFormat="1" ht="12" customHeight="1" thickBot="1">
      <c r="A20" s="136" t="s">
        <v>10</v>
      </c>
      <c r="B20" s="159" t="s">
        <v>344</v>
      </c>
      <c r="C20" s="217">
        <f>SUM(C21:C23)</f>
        <v>1080</v>
      </c>
    </row>
    <row r="21" spans="1:3" s="334" customFormat="1" ht="12" customHeight="1">
      <c r="A21" s="326" t="s">
        <v>78</v>
      </c>
      <c r="B21" s="7" t="s">
        <v>208</v>
      </c>
      <c r="C21" s="215"/>
    </row>
    <row r="22" spans="1:3" s="334" customFormat="1" ht="12" customHeight="1">
      <c r="A22" s="326" t="s">
        <v>79</v>
      </c>
      <c r="B22" s="6" t="s">
        <v>345</v>
      </c>
      <c r="C22" s="215"/>
    </row>
    <row r="23" spans="1:3" s="334" customFormat="1" ht="12" customHeight="1">
      <c r="A23" s="326" t="s">
        <v>80</v>
      </c>
      <c r="B23" s="6" t="s">
        <v>346</v>
      </c>
      <c r="C23" s="215">
        <v>1080</v>
      </c>
    </row>
    <row r="24" spans="1:3" s="334" customFormat="1" ht="12" customHeight="1" thickBot="1">
      <c r="A24" s="326" t="s">
        <v>81</v>
      </c>
      <c r="B24" s="6" t="s">
        <v>448</v>
      </c>
      <c r="C24" s="215"/>
    </row>
    <row r="25" spans="1:3" s="334" customFormat="1" ht="12" customHeight="1" thickBot="1">
      <c r="A25" s="141" t="s">
        <v>11</v>
      </c>
      <c r="B25" s="67" t="s">
        <v>125</v>
      </c>
      <c r="C25" s="244"/>
    </row>
    <row r="26" spans="1:3" s="334" customFormat="1" ht="12" customHeight="1" thickBot="1">
      <c r="A26" s="141" t="s">
        <v>12</v>
      </c>
      <c r="B26" s="67" t="s">
        <v>449</v>
      </c>
      <c r="C26" s="217">
        <f>+C27+C28+C29</f>
        <v>0</v>
      </c>
    </row>
    <row r="27" spans="1:3" s="334" customFormat="1" ht="12" customHeight="1">
      <c r="A27" s="327" t="s">
        <v>218</v>
      </c>
      <c r="B27" s="328" t="s">
        <v>213</v>
      </c>
      <c r="C27" s="54"/>
    </row>
    <row r="28" spans="1:3" s="334" customFormat="1" ht="12" customHeight="1">
      <c r="A28" s="327" t="s">
        <v>221</v>
      </c>
      <c r="B28" s="328" t="s">
        <v>345</v>
      </c>
      <c r="C28" s="215"/>
    </row>
    <row r="29" spans="1:3" s="334" customFormat="1" ht="12" customHeight="1">
      <c r="A29" s="327" t="s">
        <v>222</v>
      </c>
      <c r="B29" s="329" t="s">
        <v>348</v>
      </c>
      <c r="C29" s="215"/>
    </row>
    <row r="30" spans="1:3" s="334" customFormat="1" ht="12" customHeight="1" thickBot="1">
      <c r="A30" s="326" t="s">
        <v>223</v>
      </c>
      <c r="B30" s="79" t="s">
        <v>450</v>
      </c>
      <c r="C30" s="57"/>
    </row>
    <row r="31" spans="1:3" s="334" customFormat="1" ht="12" customHeight="1" thickBot="1">
      <c r="A31" s="141" t="s">
        <v>13</v>
      </c>
      <c r="B31" s="67" t="s">
        <v>349</v>
      </c>
      <c r="C31" s="217">
        <f>+C32+C33+C34</f>
        <v>0</v>
      </c>
    </row>
    <row r="32" spans="1:3" s="334" customFormat="1" ht="12" customHeight="1">
      <c r="A32" s="327" t="s">
        <v>65</v>
      </c>
      <c r="B32" s="328" t="s">
        <v>245</v>
      </c>
      <c r="C32" s="54"/>
    </row>
    <row r="33" spans="1:3" s="334" customFormat="1" ht="12" customHeight="1">
      <c r="A33" s="327" t="s">
        <v>66</v>
      </c>
      <c r="B33" s="329" t="s">
        <v>246</v>
      </c>
      <c r="C33" s="218"/>
    </row>
    <row r="34" spans="1:3" s="334" customFormat="1" ht="12" customHeight="1" thickBot="1">
      <c r="A34" s="326" t="s">
        <v>67</v>
      </c>
      <c r="B34" s="79" t="s">
        <v>247</v>
      </c>
      <c r="C34" s="57"/>
    </row>
    <row r="35" spans="1:3" s="273" customFormat="1" ht="12" customHeight="1" thickBot="1">
      <c r="A35" s="141" t="s">
        <v>14</v>
      </c>
      <c r="B35" s="67" t="s">
        <v>317</v>
      </c>
      <c r="C35" s="244"/>
    </row>
    <row r="36" spans="1:3" s="273" customFormat="1" ht="12" customHeight="1" thickBot="1">
      <c r="A36" s="141" t="s">
        <v>15</v>
      </c>
      <c r="B36" s="67" t="s">
        <v>350</v>
      </c>
      <c r="C36" s="264"/>
    </row>
    <row r="37" spans="1:3" s="273" customFormat="1" ht="12" customHeight="1" thickBot="1">
      <c r="A37" s="136" t="s">
        <v>16</v>
      </c>
      <c r="B37" s="67" t="s">
        <v>351</v>
      </c>
      <c r="C37" s="265">
        <f>+C8+C20+C25+C26+C31+C35+C36</f>
        <v>1880</v>
      </c>
    </row>
    <row r="38" spans="1:3" s="273" customFormat="1" ht="12" customHeight="1" thickBot="1">
      <c r="A38" s="160" t="s">
        <v>17</v>
      </c>
      <c r="B38" s="67" t="s">
        <v>352</v>
      </c>
      <c r="C38" s="265">
        <f>+C39+C40+C41</f>
        <v>533</v>
      </c>
    </row>
    <row r="39" spans="1:3" s="273" customFormat="1" ht="12" customHeight="1">
      <c r="A39" s="327" t="s">
        <v>353</v>
      </c>
      <c r="B39" s="328" t="s">
        <v>186</v>
      </c>
      <c r="C39" s="54"/>
    </row>
    <row r="40" spans="1:3" s="273" customFormat="1" ht="12" customHeight="1">
      <c r="A40" s="327" t="s">
        <v>354</v>
      </c>
      <c r="B40" s="329" t="s">
        <v>2</v>
      </c>
      <c r="C40" s="218"/>
    </row>
    <row r="41" spans="1:3" s="334" customFormat="1" ht="12" customHeight="1" thickBot="1">
      <c r="A41" s="326" t="s">
        <v>355</v>
      </c>
      <c r="B41" s="79" t="s">
        <v>356</v>
      </c>
      <c r="C41" s="57">
        <v>533</v>
      </c>
    </row>
    <row r="42" spans="1:3" s="334" customFormat="1" ht="15" customHeight="1" thickBot="1">
      <c r="A42" s="160" t="s">
        <v>18</v>
      </c>
      <c r="B42" s="161" t="s">
        <v>357</v>
      </c>
      <c r="C42" s="268">
        <f>+C37+C38</f>
        <v>2413</v>
      </c>
    </row>
    <row r="43" spans="1:3" s="334" customFormat="1" ht="15" customHeight="1">
      <c r="A43" s="162"/>
      <c r="B43" s="163"/>
      <c r="C43" s="266"/>
    </row>
    <row r="44" spans="1:3" ht="13.5" thickBot="1">
      <c r="A44" s="164"/>
      <c r="B44" s="165"/>
      <c r="C44" s="267"/>
    </row>
    <row r="45" spans="1:3" s="333" customFormat="1" ht="16.5" customHeight="1" thickBot="1">
      <c r="A45" s="166"/>
      <c r="B45" s="167" t="s">
        <v>48</v>
      </c>
      <c r="C45" s="268"/>
    </row>
    <row r="46" spans="1:3" s="335" customFormat="1" ht="12" customHeight="1" thickBot="1">
      <c r="A46" s="141" t="s">
        <v>9</v>
      </c>
      <c r="B46" s="67" t="s">
        <v>358</v>
      </c>
      <c r="C46" s="217">
        <f>SUM(C47:C51)</f>
        <v>2413</v>
      </c>
    </row>
    <row r="47" spans="1:3" ht="12" customHeight="1">
      <c r="A47" s="326" t="s">
        <v>72</v>
      </c>
      <c r="B47" s="7" t="s">
        <v>39</v>
      </c>
      <c r="C47" s="54">
        <v>1644</v>
      </c>
    </row>
    <row r="48" spans="1:3" ht="12" customHeight="1">
      <c r="A48" s="326" t="s">
        <v>73</v>
      </c>
      <c r="B48" s="6" t="s">
        <v>134</v>
      </c>
      <c r="C48" s="56">
        <v>444</v>
      </c>
    </row>
    <row r="49" spans="1:3" ht="12" customHeight="1">
      <c r="A49" s="326" t="s">
        <v>74</v>
      </c>
      <c r="B49" s="6" t="s">
        <v>100</v>
      </c>
      <c r="C49" s="56">
        <v>325</v>
      </c>
    </row>
    <row r="50" spans="1:3" ht="12" customHeight="1">
      <c r="A50" s="326" t="s">
        <v>75</v>
      </c>
      <c r="B50" s="6" t="s">
        <v>135</v>
      </c>
      <c r="C50" s="56"/>
    </row>
    <row r="51" spans="1:3" ht="12" customHeight="1" thickBot="1">
      <c r="A51" s="326" t="s">
        <v>108</v>
      </c>
      <c r="B51" s="6" t="s">
        <v>136</v>
      </c>
      <c r="C51" s="56"/>
    </row>
    <row r="52" spans="1:3" ht="12" customHeight="1" thickBot="1">
      <c r="A52" s="141" t="s">
        <v>10</v>
      </c>
      <c r="B52" s="67" t="s">
        <v>359</v>
      </c>
      <c r="C52" s="217">
        <f>SUM(C53:C55)</f>
        <v>0</v>
      </c>
    </row>
    <row r="53" spans="1:3" s="335" customFormat="1" ht="12" customHeight="1">
      <c r="A53" s="326" t="s">
        <v>78</v>
      </c>
      <c r="B53" s="7" t="s">
        <v>176</v>
      </c>
      <c r="C53" s="54"/>
    </row>
    <row r="54" spans="1:3" ht="12" customHeight="1">
      <c r="A54" s="326" t="s">
        <v>79</v>
      </c>
      <c r="B54" s="6" t="s">
        <v>138</v>
      </c>
      <c r="C54" s="56"/>
    </row>
    <row r="55" spans="1:3" ht="12" customHeight="1">
      <c r="A55" s="326" t="s">
        <v>80</v>
      </c>
      <c r="B55" s="6" t="s">
        <v>49</v>
      </c>
      <c r="C55" s="56"/>
    </row>
    <row r="56" spans="1:3" ht="12" customHeight="1" thickBot="1">
      <c r="A56" s="326" t="s">
        <v>81</v>
      </c>
      <c r="B56" s="6" t="s">
        <v>451</v>
      </c>
      <c r="C56" s="56"/>
    </row>
    <row r="57" spans="1:3" ht="15" customHeight="1" thickBot="1">
      <c r="A57" s="141" t="s">
        <v>11</v>
      </c>
      <c r="B57" s="67" t="s">
        <v>5</v>
      </c>
      <c r="C57" s="244"/>
    </row>
    <row r="58" spans="1:3" ht="13.5" thickBot="1">
      <c r="A58" s="141" t="s">
        <v>12</v>
      </c>
      <c r="B58" s="168" t="s">
        <v>456</v>
      </c>
      <c r="C58" s="269">
        <f>+C46+C52+C57</f>
        <v>2413</v>
      </c>
    </row>
    <row r="59" spans="1:3" ht="15" customHeight="1" thickBot="1">
      <c r="C59" s="270"/>
    </row>
    <row r="60" spans="1:3" ht="14.25" customHeight="1" thickBot="1">
      <c r="A60" s="171" t="s">
        <v>446</v>
      </c>
      <c r="B60" s="172"/>
      <c r="C60" s="65">
        <v>1</v>
      </c>
    </row>
    <row r="61" spans="1:3" ht="13.5" thickBot="1">
      <c r="A61" s="171" t="s">
        <v>152</v>
      </c>
      <c r="B61" s="172"/>
      <c r="C61" s="65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46" zoomScale="130" zoomScaleNormal="130" workbookViewId="0">
      <selection activeCell="E47" sqref="E47"/>
    </sheetView>
  </sheetViews>
  <sheetFormatPr defaultRowHeight="12.75"/>
  <cols>
    <col min="1" max="1" width="13.83203125" style="169" customWidth="1"/>
    <col min="2" max="2" width="79.1640625" style="170" customWidth="1"/>
    <col min="3" max="3" width="25" style="170" customWidth="1"/>
    <col min="4" max="16384" width="9.33203125" style="170"/>
  </cols>
  <sheetData>
    <row r="1" spans="1:3" s="149" customFormat="1" ht="21" customHeight="1" thickBot="1">
      <c r="A1" s="148"/>
      <c r="B1" s="150"/>
      <c r="C1" s="330" t="str">
        <f>+CONCATENATE("9.2.3. melléklet a ……/",LEFT(ÖSSZEFÜGGÉSEK!A5,4),". (….) önkormányzati rendelethez")</f>
        <v>9.2.3. melléklet a ……/2015. (….) önkormányzati rendelethez</v>
      </c>
    </row>
    <row r="2" spans="1:3" s="331" customFormat="1" ht="36">
      <c r="A2" s="290" t="s">
        <v>150</v>
      </c>
      <c r="B2" s="257" t="s">
        <v>341</v>
      </c>
      <c r="C2" s="271" t="s">
        <v>50</v>
      </c>
    </row>
    <row r="3" spans="1:3" s="331" customFormat="1" ht="24.75" thickBot="1">
      <c r="A3" s="324" t="s">
        <v>149</v>
      </c>
      <c r="B3" s="258" t="s">
        <v>457</v>
      </c>
      <c r="C3" s="272" t="s">
        <v>371</v>
      </c>
    </row>
    <row r="4" spans="1:3" s="332" customFormat="1" ht="15.95" customHeight="1" thickBot="1">
      <c r="A4" s="152"/>
      <c r="B4" s="152"/>
      <c r="C4" s="153" t="s">
        <v>44</v>
      </c>
    </row>
    <row r="5" spans="1:3" ht="13.5" thickBot="1">
      <c r="A5" s="291" t="s">
        <v>151</v>
      </c>
      <c r="B5" s="154" t="s">
        <v>45</v>
      </c>
      <c r="C5" s="155" t="s">
        <v>46</v>
      </c>
    </row>
    <row r="6" spans="1:3" s="333" customFormat="1" ht="12.95" customHeight="1" thickBot="1">
      <c r="A6" s="136" t="s">
        <v>423</v>
      </c>
      <c r="B6" s="137" t="s">
        <v>424</v>
      </c>
      <c r="C6" s="138" t="s">
        <v>425</v>
      </c>
    </row>
    <row r="7" spans="1:3" s="333" customFormat="1" ht="15.95" customHeight="1" thickBot="1">
      <c r="A7" s="156"/>
      <c r="B7" s="157" t="s">
        <v>47</v>
      </c>
      <c r="C7" s="158"/>
    </row>
    <row r="8" spans="1:3" s="273" customFormat="1" ht="12" customHeight="1" thickBot="1">
      <c r="A8" s="136" t="s">
        <v>9</v>
      </c>
      <c r="B8" s="159" t="s">
        <v>447</v>
      </c>
      <c r="C8" s="217">
        <f>SUM(C9:C19)</f>
        <v>0</v>
      </c>
    </row>
    <row r="9" spans="1:3" s="273" customFormat="1" ht="12" customHeight="1">
      <c r="A9" s="325" t="s">
        <v>72</v>
      </c>
      <c r="B9" s="8" t="s">
        <v>231</v>
      </c>
      <c r="C9" s="262"/>
    </row>
    <row r="10" spans="1:3" s="273" customFormat="1" ht="12" customHeight="1">
      <c r="A10" s="326" t="s">
        <v>73</v>
      </c>
      <c r="B10" s="6" t="s">
        <v>232</v>
      </c>
      <c r="C10" s="215"/>
    </row>
    <row r="11" spans="1:3" s="273" customFormat="1" ht="12" customHeight="1">
      <c r="A11" s="326" t="s">
        <v>74</v>
      </c>
      <c r="B11" s="6" t="s">
        <v>233</v>
      </c>
      <c r="C11" s="215"/>
    </row>
    <row r="12" spans="1:3" s="273" customFormat="1" ht="12" customHeight="1">
      <c r="A12" s="326" t="s">
        <v>75</v>
      </c>
      <c r="B12" s="6" t="s">
        <v>234</v>
      </c>
      <c r="C12" s="215"/>
    </row>
    <row r="13" spans="1:3" s="273" customFormat="1" ht="12" customHeight="1">
      <c r="A13" s="326" t="s">
        <v>108</v>
      </c>
      <c r="B13" s="6" t="s">
        <v>235</v>
      </c>
      <c r="C13" s="215"/>
    </row>
    <row r="14" spans="1:3" s="273" customFormat="1" ht="12" customHeight="1">
      <c r="A14" s="326" t="s">
        <v>76</v>
      </c>
      <c r="B14" s="6" t="s">
        <v>342</v>
      </c>
      <c r="C14" s="215"/>
    </row>
    <row r="15" spans="1:3" s="273" customFormat="1" ht="12" customHeight="1">
      <c r="A15" s="326" t="s">
        <v>77</v>
      </c>
      <c r="B15" s="5" t="s">
        <v>343</v>
      </c>
      <c r="C15" s="215"/>
    </row>
    <row r="16" spans="1:3" s="273" customFormat="1" ht="12" customHeight="1">
      <c r="A16" s="326" t="s">
        <v>84</v>
      </c>
      <c r="B16" s="6" t="s">
        <v>238</v>
      </c>
      <c r="C16" s="263"/>
    </row>
    <row r="17" spans="1:3" s="334" customFormat="1" ht="12" customHeight="1">
      <c r="A17" s="326" t="s">
        <v>85</v>
      </c>
      <c r="B17" s="6" t="s">
        <v>239</v>
      </c>
      <c r="C17" s="215"/>
    </row>
    <row r="18" spans="1:3" s="334" customFormat="1" ht="12" customHeight="1">
      <c r="A18" s="326" t="s">
        <v>86</v>
      </c>
      <c r="B18" s="6" t="s">
        <v>377</v>
      </c>
      <c r="C18" s="216"/>
    </row>
    <row r="19" spans="1:3" s="334" customFormat="1" ht="12" customHeight="1" thickBot="1">
      <c r="A19" s="326" t="s">
        <v>87</v>
      </c>
      <c r="B19" s="5" t="s">
        <v>240</v>
      </c>
      <c r="C19" s="216"/>
    </row>
    <row r="20" spans="1:3" s="273" customFormat="1" ht="12" customHeight="1" thickBot="1">
      <c r="A20" s="136" t="s">
        <v>10</v>
      </c>
      <c r="B20" s="159" t="s">
        <v>344</v>
      </c>
      <c r="C20" s="217">
        <f>SUM(C21:C23)</f>
        <v>0</v>
      </c>
    </row>
    <row r="21" spans="1:3" s="334" customFormat="1" ht="12" customHeight="1">
      <c r="A21" s="326" t="s">
        <v>78</v>
      </c>
      <c r="B21" s="7" t="s">
        <v>208</v>
      </c>
      <c r="C21" s="215"/>
    </row>
    <row r="22" spans="1:3" s="334" customFormat="1" ht="12" customHeight="1">
      <c r="A22" s="326" t="s">
        <v>79</v>
      </c>
      <c r="B22" s="6" t="s">
        <v>345</v>
      </c>
      <c r="C22" s="215"/>
    </row>
    <row r="23" spans="1:3" s="334" customFormat="1" ht="12" customHeight="1">
      <c r="A23" s="326" t="s">
        <v>80</v>
      </c>
      <c r="B23" s="6" t="s">
        <v>346</v>
      </c>
      <c r="C23" s="215"/>
    </row>
    <row r="24" spans="1:3" s="334" customFormat="1" ht="12" customHeight="1" thickBot="1">
      <c r="A24" s="326" t="s">
        <v>81</v>
      </c>
      <c r="B24" s="6" t="s">
        <v>448</v>
      </c>
      <c r="C24" s="215"/>
    </row>
    <row r="25" spans="1:3" s="334" customFormat="1" ht="12" customHeight="1" thickBot="1">
      <c r="A25" s="141" t="s">
        <v>11</v>
      </c>
      <c r="B25" s="67" t="s">
        <v>125</v>
      </c>
      <c r="C25" s="244"/>
    </row>
    <row r="26" spans="1:3" s="334" customFormat="1" ht="12" customHeight="1" thickBot="1">
      <c r="A26" s="141" t="s">
        <v>12</v>
      </c>
      <c r="B26" s="67" t="s">
        <v>449</v>
      </c>
      <c r="C26" s="217">
        <f>+C27+C28+C29</f>
        <v>0</v>
      </c>
    </row>
    <row r="27" spans="1:3" s="334" customFormat="1" ht="12" customHeight="1">
      <c r="A27" s="327" t="s">
        <v>218</v>
      </c>
      <c r="B27" s="328" t="s">
        <v>213</v>
      </c>
      <c r="C27" s="54"/>
    </row>
    <row r="28" spans="1:3" s="334" customFormat="1" ht="12" customHeight="1">
      <c r="A28" s="327" t="s">
        <v>221</v>
      </c>
      <c r="B28" s="328" t="s">
        <v>345</v>
      </c>
      <c r="C28" s="215"/>
    </row>
    <row r="29" spans="1:3" s="334" customFormat="1" ht="12" customHeight="1">
      <c r="A29" s="327" t="s">
        <v>222</v>
      </c>
      <c r="B29" s="329" t="s">
        <v>348</v>
      </c>
      <c r="C29" s="215"/>
    </row>
    <row r="30" spans="1:3" s="334" customFormat="1" ht="12" customHeight="1" thickBot="1">
      <c r="A30" s="326" t="s">
        <v>223</v>
      </c>
      <c r="B30" s="79" t="s">
        <v>450</v>
      </c>
      <c r="C30" s="57"/>
    </row>
    <row r="31" spans="1:3" s="334" customFormat="1" ht="12" customHeight="1" thickBot="1">
      <c r="A31" s="141" t="s">
        <v>13</v>
      </c>
      <c r="B31" s="67" t="s">
        <v>349</v>
      </c>
      <c r="C31" s="217">
        <f>+C32+C33+C34</f>
        <v>0</v>
      </c>
    </row>
    <row r="32" spans="1:3" s="334" customFormat="1" ht="12" customHeight="1">
      <c r="A32" s="327" t="s">
        <v>65</v>
      </c>
      <c r="B32" s="328" t="s">
        <v>245</v>
      </c>
      <c r="C32" s="54"/>
    </row>
    <row r="33" spans="1:3" s="334" customFormat="1" ht="12" customHeight="1">
      <c r="A33" s="327" t="s">
        <v>66</v>
      </c>
      <c r="B33" s="329" t="s">
        <v>246</v>
      </c>
      <c r="C33" s="218"/>
    </row>
    <row r="34" spans="1:3" s="334" customFormat="1" ht="12" customHeight="1" thickBot="1">
      <c r="A34" s="326" t="s">
        <v>67</v>
      </c>
      <c r="B34" s="79" t="s">
        <v>247</v>
      </c>
      <c r="C34" s="57"/>
    </row>
    <row r="35" spans="1:3" s="273" customFormat="1" ht="12" customHeight="1" thickBot="1">
      <c r="A35" s="141" t="s">
        <v>14</v>
      </c>
      <c r="B35" s="67" t="s">
        <v>317</v>
      </c>
      <c r="C35" s="244"/>
    </row>
    <row r="36" spans="1:3" s="273" customFormat="1" ht="12" customHeight="1" thickBot="1">
      <c r="A36" s="141" t="s">
        <v>15</v>
      </c>
      <c r="B36" s="67" t="s">
        <v>350</v>
      </c>
      <c r="C36" s="264"/>
    </row>
    <row r="37" spans="1:3" s="273" customFormat="1" ht="12" customHeight="1" thickBot="1">
      <c r="A37" s="136" t="s">
        <v>16</v>
      </c>
      <c r="B37" s="67" t="s">
        <v>351</v>
      </c>
      <c r="C37" s="265">
        <f>+C8+C20+C25+C26+C31+C35+C36</f>
        <v>0</v>
      </c>
    </row>
    <row r="38" spans="1:3" s="273" customFormat="1" ht="12" customHeight="1" thickBot="1">
      <c r="A38" s="160" t="s">
        <v>17</v>
      </c>
      <c r="B38" s="67" t="s">
        <v>352</v>
      </c>
      <c r="C38" s="265">
        <f>+C39+C40+C41</f>
        <v>4000</v>
      </c>
    </row>
    <row r="39" spans="1:3" s="273" customFormat="1" ht="12" customHeight="1">
      <c r="A39" s="327" t="s">
        <v>353</v>
      </c>
      <c r="B39" s="328" t="s">
        <v>186</v>
      </c>
      <c r="C39" s="54"/>
    </row>
    <row r="40" spans="1:3" s="273" customFormat="1" ht="12" customHeight="1">
      <c r="A40" s="327" t="s">
        <v>354</v>
      </c>
      <c r="B40" s="329" t="s">
        <v>2</v>
      </c>
      <c r="C40" s="218"/>
    </row>
    <row r="41" spans="1:3" s="334" customFormat="1" ht="12" customHeight="1" thickBot="1">
      <c r="A41" s="326" t="s">
        <v>355</v>
      </c>
      <c r="B41" s="79" t="s">
        <v>356</v>
      </c>
      <c r="C41" s="57">
        <v>4000</v>
      </c>
    </row>
    <row r="42" spans="1:3" s="334" customFormat="1" ht="15" customHeight="1" thickBot="1">
      <c r="A42" s="160" t="s">
        <v>18</v>
      </c>
      <c r="B42" s="161" t="s">
        <v>357</v>
      </c>
      <c r="C42" s="268">
        <f>+C37+C38</f>
        <v>4000</v>
      </c>
    </row>
    <row r="43" spans="1:3" s="334" customFormat="1" ht="15" customHeight="1">
      <c r="A43" s="162"/>
      <c r="B43" s="163"/>
      <c r="C43" s="266"/>
    </row>
    <row r="44" spans="1:3" ht="13.5" thickBot="1">
      <c r="A44" s="164"/>
      <c r="B44" s="165"/>
      <c r="C44" s="267"/>
    </row>
    <row r="45" spans="1:3" s="333" customFormat="1" ht="16.5" customHeight="1" thickBot="1">
      <c r="A45" s="166"/>
      <c r="B45" s="167" t="s">
        <v>48</v>
      </c>
      <c r="C45" s="268"/>
    </row>
    <row r="46" spans="1:3" s="335" customFormat="1" ht="12" customHeight="1" thickBot="1">
      <c r="A46" s="141" t="s">
        <v>9</v>
      </c>
      <c r="B46" s="67" t="s">
        <v>358</v>
      </c>
      <c r="C46" s="217">
        <f>SUM(C47:C51)</f>
        <v>4000</v>
      </c>
    </row>
    <row r="47" spans="1:3" ht="12" customHeight="1">
      <c r="A47" s="326" t="s">
        <v>72</v>
      </c>
      <c r="B47" s="7" t="s">
        <v>39</v>
      </c>
      <c r="C47" s="54">
        <v>2959</v>
      </c>
    </row>
    <row r="48" spans="1:3" ht="12" customHeight="1">
      <c r="A48" s="326" t="s">
        <v>73</v>
      </c>
      <c r="B48" s="6" t="s">
        <v>134</v>
      </c>
      <c r="C48" s="56">
        <v>799</v>
      </c>
    </row>
    <row r="49" spans="1:3" ht="12" customHeight="1">
      <c r="A49" s="326" t="s">
        <v>74</v>
      </c>
      <c r="B49" s="6" t="s">
        <v>100</v>
      </c>
      <c r="C49" s="56">
        <v>242</v>
      </c>
    </row>
    <row r="50" spans="1:3" ht="12" customHeight="1">
      <c r="A50" s="326" t="s">
        <v>75</v>
      </c>
      <c r="B50" s="6" t="s">
        <v>135</v>
      </c>
      <c r="C50" s="56"/>
    </row>
    <row r="51" spans="1:3" ht="12" customHeight="1" thickBot="1">
      <c r="A51" s="326" t="s">
        <v>108</v>
      </c>
      <c r="B51" s="6" t="s">
        <v>136</v>
      </c>
      <c r="C51" s="56"/>
    </row>
    <row r="52" spans="1:3" ht="12" customHeight="1" thickBot="1">
      <c r="A52" s="141" t="s">
        <v>10</v>
      </c>
      <c r="B52" s="67" t="s">
        <v>359</v>
      </c>
      <c r="C52" s="217">
        <f>SUM(C53:C55)</f>
        <v>0</v>
      </c>
    </row>
    <row r="53" spans="1:3" s="335" customFormat="1" ht="12" customHeight="1">
      <c r="A53" s="326" t="s">
        <v>78</v>
      </c>
      <c r="B53" s="7" t="s">
        <v>176</v>
      </c>
      <c r="C53" s="54"/>
    </row>
    <row r="54" spans="1:3" ht="12" customHeight="1">
      <c r="A54" s="326" t="s">
        <v>79</v>
      </c>
      <c r="B54" s="6" t="s">
        <v>138</v>
      </c>
      <c r="C54" s="56"/>
    </row>
    <row r="55" spans="1:3" ht="12" customHeight="1">
      <c r="A55" s="326" t="s">
        <v>80</v>
      </c>
      <c r="B55" s="6" t="s">
        <v>49</v>
      </c>
      <c r="C55" s="56"/>
    </row>
    <row r="56" spans="1:3" ht="12" customHeight="1" thickBot="1">
      <c r="A56" s="326" t="s">
        <v>81</v>
      </c>
      <c r="B56" s="6" t="s">
        <v>451</v>
      </c>
      <c r="C56" s="56"/>
    </row>
    <row r="57" spans="1:3" ht="15" customHeight="1" thickBot="1">
      <c r="A57" s="141" t="s">
        <v>11</v>
      </c>
      <c r="B57" s="67" t="s">
        <v>5</v>
      </c>
      <c r="C57" s="244"/>
    </row>
    <row r="58" spans="1:3" ht="13.5" thickBot="1">
      <c r="A58" s="141" t="s">
        <v>12</v>
      </c>
      <c r="B58" s="168" t="s">
        <v>456</v>
      </c>
      <c r="C58" s="269">
        <f>+C46+C52+C57</f>
        <v>4000</v>
      </c>
    </row>
    <row r="59" spans="1:3" ht="15" customHeight="1" thickBot="1">
      <c r="C59" s="270"/>
    </row>
    <row r="60" spans="1:3" ht="14.25" customHeight="1" thickBot="1">
      <c r="A60" s="171" t="s">
        <v>446</v>
      </c>
      <c r="B60" s="172"/>
      <c r="C60" s="65">
        <v>1</v>
      </c>
    </row>
    <row r="61" spans="1:3" ht="13.5" thickBot="1">
      <c r="A61" s="171" t="s">
        <v>152</v>
      </c>
      <c r="B61" s="172"/>
      <c r="C61" s="65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43" zoomScale="145" zoomScaleNormal="145" workbookViewId="0">
      <selection activeCell="C61" sqref="C61"/>
    </sheetView>
  </sheetViews>
  <sheetFormatPr defaultRowHeight="12.75"/>
  <cols>
    <col min="1" max="1" width="13.83203125" style="169" customWidth="1"/>
    <col min="2" max="2" width="79.1640625" style="170" customWidth="1"/>
    <col min="3" max="3" width="25" style="170" customWidth="1"/>
    <col min="4" max="16384" width="9.33203125" style="170"/>
  </cols>
  <sheetData>
    <row r="1" spans="1:3" s="149" customFormat="1" ht="21" customHeight="1" thickBot="1">
      <c r="A1" s="148"/>
      <c r="B1" s="150"/>
      <c r="C1" s="330" t="str">
        <f>+CONCATENATE("9.3. melléklet a ……/",LEFT(ÖSSZEFÜGGÉSEK!A5,4),". (….) önkormányzati rendelethez")</f>
        <v>9.3. melléklet a ……/2015. (….) önkormányzati rendelethez</v>
      </c>
    </row>
    <row r="2" spans="1:3" s="331" customFormat="1" ht="36">
      <c r="A2" s="290" t="s">
        <v>150</v>
      </c>
      <c r="B2" s="257" t="s">
        <v>469</v>
      </c>
      <c r="C2" s="271" t="s">
        <v>51</v>
      </c>
    </row>
    <row r="3" spans="1:3" s="331" customFormat="1" ht="24.75" thickBot="1">
      <c r="A3" s="324" t="s">
        <v>149</v>
      </c>
      <c r="B3" s="258" t="s">
        <v>340</v>
      </c>
      <c r="C3" s="272" t="s">
        <v>43</v>
      </c>
    </row>
    <row r="4" spans="1:3" s="332" customFormat="1" ht="15.95" customHeight="1" thickBot="1">
      <c r="A4" s="152"/>
      <c r="B4" s="152"/>
      <c r="C4" s="153" t="s">
        <v>44</v>
      </c>
    </row>
    <row r="5" spans="1:3" ht="13.5" thickBot="1">
      <c r="A5" s="291" t="s">
        <v>151</v>
      </c>
      <c r="B5" s="154" t="s">
        <v>45</v>
      </c>
      <c r="C5" s="155" t="s">
        <v>46</v>
      </c>
    </row>
    <row r="6" spans="1:3" s="333" customFormat="1" ht="12.95" customHeight="1" thickBot="1">
      <c r="A6" s="136" t="s">
        <v>423</v>
      </c>
      <c r="B6" s="137" t="s">
        <v>424</v>
      </c>
      <c r="C6" s="138" t="s">
        <v>425</v>
      </c>
    </row>
    <row r="7" spans="1:3" s="333" customFormat="1" ht="15.95" customHeight="1" thickBot="1">
      <c r="A7" s="156"/>
      <c r="B7" s="157" t="s">
        <v>47</v>
      </c>
      <c r="C7" s="158"/>
    </row>
    <row r="8" spans="1:3" s="273" customFormat="1" ht="12" customHeight="1" thickBot="1">
      <c r="A8" s="136" t="s">
        <v>9</v>
      </c>
      <c r="B8" s="159" t="s">
        <v>447</v>
      </c>
      <c r="C8" s="217">
        <f>SUM(C9:C19)</f>
        <v>14525</v>
      </c>
    </row>
    <row r="9" spans="1:3" s="273" customFormat="1" ht="12" customHeight="1">
      <c r="A9" s="325" t="s">
        <v>72</v>
      </c>
      <c r="B9" s="8" t="s">
        <v>231</v>
      </c>
      <c r="C9" s="262"/>
    </row>
    <row r="10" spans="1:3" s="273" customFormat="1" ht="12" customHeight="1">
      <c r="A10" s="326" t="s">
        <v>73</v>
      </c>
      <c r="B10" s="6" t="s">
        <v>232</v>
      </c>
      <c r="C10" s="215"/>
    </row>
    <row r="11" spans="1:3" s="273" customFormat="1" ht="12" customHeight="1">
      <c r="A11" s="326" t="s">
        <v>74</v>
      </c>
      <c r="B11" s="6" t="s">
        <v>233</v>
      </c>
      <c r="C11" s="215"/>
    </row>
    <row r="12" spans="1:3" s="273" customFormat="1" ht="12" customHeight="1">
      <c r="A12" s="326" t="s">
        <v>75</v>
      </c>
      <c r="B12" s="6" t="s">
        <v>234</v>
      </c>
      <c r="C12" s="215"/>
    </row>
    <row r="13" spans="1:3" s="273" customFormat="1" ht="12" customHeight="1">
      <c r="A13" s="326" t="s">
        <v>108</v>
      </c>
      <c r="B13" s="6" t="s">
        <v>235</v>
      </c>
      <c r="C13" s="215">
        <v>11437</v>
      </c>
    </row>
    <row r="14" spans="1:3" s="273" customFormat="1" ht="12" customHeight="1">
      <c r="A14" s="326" t="s">
        <v>76</v>
      </c>
      <c r="B14" s="6" t="s">
        <v>342</v>
      </c>
      <c r="C14" s="215">
        <v>3088</v>
      </c>
    </row>
    <row r="15" spans="1:3" s="273" customFormat="1" ht="12" customHeight="1">
      <c r="A15" s="326" t="s">
        <v>77</v>
      </c>
      <c r="B15" s="5" t="s">
        <v>343</v>
      </c>
      <c r="C15" s="215"/>
    </row>
    <row r="16" spans="1:3" s="273" customFormat="1" ht="12" customHeight="1">
      <c r="A16" s="326" t="s">
        <v>84</v>
      </c>
      <c r="B16" s="6" t="s">
        <v>238</v>
      </c>
      <c r="C16" s="263"/>
    </row>
    <row r="17" spans="1:3" s="334" customFormat="1" ht="12" customHeight="1">
      <c r="A17" s="326" t="s">
        <v>85</v>
      </c>
      <c r="B17" s="6" t="s">
        <v>239</v>
      </c>
      <c r="C17" s="215"/>
    </row>
    <row r="18" spans="1:3" s="334" customFormat="1" ht="12" customHeight="1">
      <c r="A18" s="326" t="s">
        <v>86</v>
      </c>
      <c r="B18" s="6" t="s">
        <v>377</v>
      </c>
      <c r="C18" s="216"/>
    </row>
    <row r="19" spans="1:3" s="334" customFormat="1" ht="12" customHeight="1" thickBot="1">
      <c r="A19" s="326" t="s">
        <v>87</v>
      </c>
      <c r="B19" s="5" t="s">
        <v>240</v>
      </c>
      <c r="C19" s="216"/>
    </row>
    <row r="20" spans="1:3" s="273" customFormat="1" ht="12" customHeight="1" thickBot="1">
      <c r="A20" s="136" t="s">
        <v>10</v>
      </c>
      <c r="B20" s="159" t="s">
        <v>344</v>
      </c>
      <c r="C20" s="217">
        <f>SUM(C21:C23)</f>
        <v>0</v>
      </c>
    </row>
    <row r="21" spans="1:3" s="334" customFormat="1" ht="12" customHeight="1">
      <c r="A21" s="326" t="s">
        <v>78</v>
      </c>
      <c r="B21" s="7" t="s">
        <v>208</v>
      </c>
      <c r="C21" s="215"/>
    </row>
    <row r="22" spans="1:3" s="334" customFormat="1" ht="12" customHeight="1">
      <c r="A22" s="326" t="s">
        <v>79</v>
      </c>
      <c r="B22" s="6" t="s">
        <v>345</v>
      </c>
      <c r="C22" s="215"/>
    </row>
    <row r="23" spans="1:3" s="334" customFormat="1" ht="12" customHeight="1">
      <c r="A23" s="326" t="s">
        <v>80</v>
      </c>
      <c r="B23" s="6" t="s">
        <v>346</v>
      </c>
      <c r="C23" s="215"/>
    </row>
    <row r="24" spans="1:3" s="334" customFormat="1" ht="12" customHeight="1" thickBot="1">
      <c r="A24" s="326" t="s">
        <v>81</v>
      </c>
      <c r="B24" s="6" t="s">
        <v>452</v>
      </c>
      <c r="C24" s="215"/>
    </row>
    <row r="25" spans="1:3" s="334" customFormat="1" ht="12" customHeight="1" thickBot="1">
      <c r="A25" s="141" t="s">
        <v>11</v>
      </c>
      <c r="B25" s="67" t="s">
        <v>125</v>
      </c>
      <c r="C25" s="244"/>
    </row>
    <row r="26" spans="1:3" s="334" customFormat="1" ht="12" customHeight="1" thickBot="1">
      <c r="A26" s="141" t="s">
        <v>12</v>
      </c>
      <c r="B26" s="67" t="s">
        <v>347</v>
      </c>
      <c r="C26" s="217">
        <f>+C27+C28</f>
        <v>0</v>
      </c>
    </row>
    <row r="27" spans="1:3" s="334" customFormat="1" ht="12" customHeight="1">
      <c r="A27" s="327" t="s">
        <v>218</v>
      </c>
      <c r="B27" s="328" t="s">
        <v>345</v>
      </c>
      <c r="C27" s="54"/>
    </row>
    <row r="28" spans="1:3" s="334" customFormat="1" ht="12" customHeight="1">
      <c r="A28" s="327" t="s">
        <v>221</v>
      </c>
      <c r="B28" s="329" t="s">
        <v>348</v>
      </c>
      <c r="C28" s="218"/>
    </row>
    <row r="29" spans="1:3" s="334" customFormat="1" ht="12" customHeight="1" thickBot="1">
      <c r="A29" s="326" t="s">
        <v>222</v>
      </c>
      <c r="B29" s="79" t="s">
        <v>453</v>
      </c>
      <c r="C29" s="57"/>
    </row>
    <row r="30" spans="1:3" s="334" customFormat="1" ht="12" customHeight="1" thickBot="1">
      <c r="A30" s="141" t="s">
        <v>13</v>
      </c>
      <c r="B30" s="67" t="s">
        <v>349</v>
      </c>
      <c r="C30" s="217">
        <f>+C31+C32+C33</f>
        <v>0</v>
      </c>
    </row>
    <row r="31" spans="1:3" s="334" customFormat="1" ht="12" customHeight="1">
      <c r="A31" s="327" t="s">
        <v>65</v>
      </c>
      <c r="B31" s="328" t="s">
        <v>245</v>
      </c>
      <c r="C31" s="54"/>
    </row>
    <row r="32" spans="1:3" s="334" customFormat="1" ht="12" customHeight="1">
      <c r="A32" s="327" t="s">
        <v>66</v>
      </c>
      <c r="B32" s="329" t="s">
        <v>246</v>
      </c>
      <c r="C32" s="218"/>
    </row>
    <row r="33" spans="1:3" s="334" customFormat="1" ht="12" customHeight="1" thickBot="1">
      <c r="A33" s="326" t="s">
        <v>67</v>
      </c>
      <c r="B33" s="79" t="s">
        <v>247</v>
      </c>
      <c r="C33" s="57"/>
    </row>
    <row r="34" spans="1:3" s="273" customFormat="1" ht="12" customHeight="1" thickBot="1">
      <c r="A34" s="141" t="s">
        <v>14</v>
      </c>
      <c r="B34" s="67" t="s">
        <v>317</v>
      </c>
      <c r="C34" s="244"/>
    </row>
    <row r="35" spans="1:3" s="273" customFormat="1" ht="12" customHeight="1" thickBot="1">
      <c r="A35" s="141" t="s">
        <v>15</v>
      </c>
      <c r="B35" s="67" t="s">
        <v>350</v>
      </c>
      <c r="C35" s="264"/>
    </row>
    <row r="36" spans="1:3" s="273" customFormat="1" ht="12" customHeight="1" thickBot="1">
      <c r="A36" s="136" t="s">
        <v>16</v>
      </c>
      <c r="B36" s="67" t="s">
        <v>454</v>
      </c>
      <c r="C36" s="265">
        <f>+C8+C20+C25+C26+C30+C34+C35</f>
        <v>14525</v>
      </c>
    </row>
    <row r="37" spans="1:3" s="273" customFormat="1" ht="12" customHeight="1" thickBot="1">
      <c r="A37" s="160" t="s">
        <v>17</v>
      </c>
      <c r="B37" s="67" t="s">
        <v>352</v>
      </c>
      <c r="C37" s="265">
        <f>+C38+C39+C40</f>
        <v>77604</v>
      </c>
    </row>
    <row r="38" spans="1:3" s="273" customFormat="1" ht="12" customHeight="1">
      <c r="A38" s="327" t="s">
        <v>353</v>
      </c>
      <c r="B38" s="328" t="s">
        <v>186</v>
      </c>
      <c r="C38" s="54"/>
    </row>
    <row r="39" spans="1:3" s="273" customFormat="1" ht="12" customHeight="1">
      <c r="A39" s="327" t="s">
        <v>354</v>
      </c>
      <c r="B39" s="329" t="s">
        <v>2</v>
      </c>
      <c r="C39" s="218"/>
    </row>
    <row r="40" spans="1:3" s="334" customFormat="1" ht="12" customHeight="1" thickBot="1">
      <c r="A40" s="326" t="s">
        <v>355</v>
      </c>
      <c r="B40" s="79" t="s">
        <v>356</v>
      </c>
      <c r="C40" s="57">
        <v>77604</v>
      </c>
    </row>
    <row r="41" spans="1:3" s="334" customFormat="1" ht="15" customHeight="1" thickBot="1">
      <c r="A41" s="160" t="s">
        <v>18</v>
      </c>
      <c r="B41" s="161" t="s">
        <v>357</v>
      </c>
      <c r="C41" s="268">
        <f>+C36+C37</f>
        <v>92129</v>
      </c>
    </row>
    <row r="42" spans="1:3" s="334" customFormat="1" ht="15" customHeight="1">
      <c r="A42" s="162"/>
      <c r="B42" s="163"/>
      <c r="C42" s="266"/>
    </row>
    <row r="43" spans="1:3" ht="13.5" thickBot="1">
      <c r="A43" s="164"/>
      <c r="B43" s="165"/>
      <c r="C43" s="267"/>
    </row>
    <row r="44" spans="1:3" s="333" customFormat="1" ht="16.5" customHeight="1" thickBot="1">
      <c r="A44" s="166"/>
      <c r="B44" s="167" t="s">
        <v>48</v>
      </c>
      <c r="C44" s="268"/>
    </row>
    <row r="45" spans="1:3" s="335" customFormat="1" ht="12" customHeight="1" thickBot="1">
      <c r="A45" s="141" t="s">
        <v>9</v>
      </c>
      <c r="B45" s="67" t="s">
        <v>358</v>
      </c>
      <c r="C45" s="217">
        <f>SUM(C46:C50)</f>
        <v>92129</v>
      </c>
    </row>
    <row r="46" spans="1:3" ht="12" customHeight="1">
      <c r="A46" s="326" t="s">
        <v>72</v>
      </c>
      <c r="B46" s="7" t="s">
        <v>39</v>
      </c>
      <c r="C46" s="54">
        <v>43152</v>
      </c>
    </row>
    <row r="47" spans="1:3" ht="12" customHeight="1">
      <c r="A47" s="326" t="s">
        <v>73</v>
      </c>
      <c r="B47" s="6" t="s">
        <v>134</v>
      </c>
      <c r="C47" s="56">
        <v>11650</v>
      </c>
    </row>
    <row r="48" spans="1:3" ht="12" customHeight="1">
      <c r="A48" s="326" t="s">
        <v>74</v>
      </c>
      <c r="B48" s="6" t="s">
        <v>100</v>
      </c>
      <c r="C48" s="56">
        <v>37327</v>
      </c>
    </row>
    <row r="49" spans="1:3" ht="12" customHeight="1">
      <c r="A49" s="326" t="s">
        <v>75</v>
      </c>
      <c r="B49" s="6" t="s">
        <v>135</v>
      </c>
      <c r="C49" s="56"/>
    </row>
    <row r="50" spans="1:3" ht="12" customHeight="1" thickBot="1">
      <c r="A50" s="326" t="s">
        <v>108</v>
      </c>
      <c r="B50" s="6" t="s">
        <v>136</v>
      </c>
      <c r="C50" s="56"/>
    </row>
    <row r="51" spans="1:3" ht="12" customHeight="1" thickBot="1">
      <c r="A51" s="141" t="s">
        <v>10</v>
      </c>
      <c r="B51" s="67" t="s">
        <v>359</v>
      </c>
      <c r="C51" s="217">
        <f>SUM(C52:C54)</f>
        <v>0</v>
      </c>
    </row>
    <row r="52" spans="1:3" s="335" customFormat="1" ht="12" customHeight="1">
      <c r="A52" s="326" t="s">
        <v>78</v>
      </c>
      <c r="B52" s="7" t="s">
        <v>176</v>
      </c>
      <c r="C52" s="54"/>
    </row>
    <row r="53" spans="1:3" ht="12" customHeight="1">
      <c r="A53" s="326" t="s">
        <v>79</v>
      </c>
      <c r="B53" s="6" t="s">
        <v>138</v>
      </c>
      <c r="C53" s="56"/>
    </row>
    <row r="54" spans="1:3" ht="12" customHeight="1">
      <c r="A54" s="326" t="s">
        <v>80</v>
      </c>
      <c r="B54" s="6" t="s">
        <v>49</v>
      </c>
      <c r="C54" s="56"/>
    </row>
    <row r="55" spans="1:3" ht="12" customHeight="1" thickBot="1">
      <c r="A55" s="326" t="s">
        <v>81</v>
      </c>
      <c r="B55" s="6" t="s">
        <v>451</v>
      </c>
      <c r="C55" s="56"/>
    </row>
    <row r="56" spans="1:3" ht="15" customHeight="1" thickBot="1">
      <c r="A56" s="141" t="s">
        <v>11</v>
      </c>
      <c r="B56" s="67" t="s">
        <v>5</v>
      </c>
      <c r="C56" s="244"/>
    </row>
    <row r="57" spans="1:3" ht="13.5" thickBot="1">
      <c r="A57" s="141" t="s">
        <v>12</v>
      </c>
      <c r="B57" s="168" t="s">
        <v>456</v>
      </c>
      <c r="C57" s="269">
        <f>+C45+C51+C56</f>
        <v>92129</v>
      </c>
    </row>
    <row r="58" spans="1:3" ht="15" customHeight="1" thickBot="1">
      <c r="C58" s="270"/>
    </row>
    <row r="59" spans="1:3" ht="14.25" customHeight="1" thickBot="1">
      <c r="A59" s="171" t="s">
        <v>446</v>
      </c>
      <c r="B59" s="172"/>
      <c r="C59" s="65">
        <v>21</v>
      </c>
    </row>
    <row r="60" spans="1:3" ht="13.5" thickBot="1">
      <c r="A60" s="171" t="s">
        <v>152</v>
      </c>
      <c r="B60" s="172"/>
      <c r="C60" s="65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46" zoomScale="145" zoomScaleNormal="145" workbookViewId="0">
      <selection activeCell="E66" sqref="E66"/>
    </sheetView>
  </sheetViews>
  <sheetFormatPr defaultRowHeight="12.75"/>
  <cols>
    <col min="1" max="1" width="13.83203125" style="169" customWidth="1"/>
    <col min="2" max="2" width="79.1640625" style="170" customWidth="1"/>
    <col min="3" max="3" width="25" style="170" customWidth="1"/>
    <col min="4" max="16384" width="9.33203125" style="170"/>
  </cols>
  <sheetData>
    <row r="1" spans="1:3" s="149" customFormat="1" ht="21" customHeight="1" thickBot="1">
      <c r="A1" s="148"/>
      <c r="B1" s="150"/>
      <c r="C1" s="330" t="str">
        <f>+CONCATENATE("9.3.1. melléklet a ……/",LEFT(ÖSSZEFÜGGÉSEK!A5,4),". (….) önkormányzati rendelethez")</f>
        <v>9.3.1. melléklet a ……/2015. (….) önkormányzati rendelethez</v>
      </c>
    </row>
    <row r="2" spans="1:3" s="331" customFormat="1" ht="36">
      <c r="A2" s="290" t="s">
        <v>150</v>
      </c>
      <c r="B2" s="257" t="s">
        <v>153</v>
      </c>
      <c r="C2" s="271" t="s">
        <v>51</v>
      </c>
    </row>
    <row r="3" spans="1:3" s="331" customFormat="1" ht="24.75" thickBot="1">
      <c r="A3" s="324" t="s">
        <v>149</v>
      </c>
      <c r="B3" s="258" t="s">
        <v>360</v>
      </c>
      <c r="C3" s="272" t="s">
        <v>50</v>
      </c>
    </row>
    <row r="4" spans="1:3" s="332" customFormat="1" ht="15.95" customHeight="1" thickBot="1">
      <c r="A4" s="152"/>
      <c r="B4" s="152"/>
      <c r="C4" s="153" t="s">
        <v>44</v>
      </c>
    </row>
    <row r="5" spans="1:3" ht="13.5" thickBot="1">
      <c r="A5" s="291" t="s">
        <v>151</v>
      </c>
      <c r="B5" s="154" t="s">
        <v>45</v>
      </c>
      <c r="C5" s="155" t="s">
        <v>46</v>
      </c>
    </row>
    <row r="6" spans="1:3" s="333" customFormat="1" ht="12.95" customHeight="1" thickBot="1">
      <c r="A6" s="136" t="s">
        <v>423</v>
      </c>
      <c r="B6" s="137" t="s">
        <v>424</v>
      </c>
      <c r="C6" s="138" t="s">
        <v>425</v>
      </c>
    </row>
    <row r="7" spans="1:3" s="333" customFormat="1" ht="15.95" customHeight="1" thickBot="1">
      <c r="A7" s="156"/>
      <c r="B7" s="157" t="s">
        <v>47</v>
      </c>
      <c r="C7" s="158"/>
    </row>
    <row r="8" spans="1:3" s="273" customFormat="1" ht="12" customHeight="1" thickBot="1">
      <c r="A8" s="136" t="s">
        <v>9</v>
      </c>
      <c r="B8" s="159" t="s">
        <v>447</v>
      </c>
      <c r="C8" s="217">
        <f>SUM(C9:C19)</f>
        <v>4296</v>
      </c>
    </row>
    <row r="9" spans="1:3" s="273" customFormat="1" ht="12" customHeight="1">
      <c r="A9" s="325" t="s">
        <v>72</v>
      </c>
      <c r="B9" s="8" t="s">
        <v>231</v>
      </c>
      <c r="C9" s="262"/>
    </row>
    <row r="10" spans="1:3" s="273" customFormat="1" ht="12" customHeight="1">
      <c r="A10" s="326" t="s">
        <v>73</v>
      </c>
      <c r="B10" s="6" t="s">
        <v>232</v>
      </c>
      <c r="C10" s="215"/>
    </row>
    <row r="11" spans="1:3" s="273" customFormat="1" ht="12" customHeight="1">
      <c r="A11" s="326" t="s">
        <v>74</v>
      </c>
      <c r="B11" s="6" t="s">
        <v>233</v>
      </c>
      <c r="C11" s="215"/>
    </row>
    <row r="12" spans="1:3" s="273" customFormat="1" ht="12" customHeight="1">
      <c r="A12" s="326" t="s">
        <v>75</v>
      </c>
      <c r="B12" s="6" t="s">
        <v>234</v>
      </c>
      <c r="C12" s="215"/>
    </row>
    <row r="13" spans="1:3" s="273" customFormat="1" ht="12" customHeight="1">
      <c r="A13" s="326" t="s">
        <v>108</v>
      </c>
      <c r="B13" s="6" t="s">
        <v>235</v>
      </c>
      <c r="C13" s="215">
        <v>3383</v>
      </c>
    </row>
    <row r="14" spans="1:3" s="273" customFormat="1" ht="12" customHeight="1">
      <c r="A14" s="326" t="s">
        <v>76</v>
      </c>
      <c r="B14" s="6" t="s">
        <v>342</v>
      </c>
      <c r="C14" s="215">
        <v>913</v>
      </c>
    </row>
    <row r="15" spans="1:3" s="273" customFormat="1" ht="12" customHeight="1">
      <c r="A15" s="326" t="s">
        <v>77</v>
      </c>
      <c r="B15" s="5" t="s">
        <v>343</v>
      </c>
      <c r="C15" s="215"/>
    </row>
    <row r="16" spans="1:3" s="273" customFormat="1" ht="12" customHeight="1">
      <c r="A16" s="326" t="s">
        <v>84</v>
      </c>
      <c r="B16" s="6" t="s">
        <v>238</v>
      </c>
      <c r="C16" s="263"/>
    </row>
    <row r="17" spans="1:3" s="334" customFormat="1" ht="12" customHeight="1">
      <c r="A17" s="326" t="s">
        <v>85</v>
      </c>
      <c r="B17" s="6" t="s">
        <v>239</v>
      </c>
      <c r="C17" s="215"/>
    </row>
    <row r="18" spans="1:3" s="334" customFormat="1" ht="12" customHeight="1">
      <c r="A18" s="326" t="s">
        <v>86</v>
      </c>
      <c r="B18" s="6" t="s">
        <v>377</v>
      </c>
      <c r="C18" s="216"/>
    </row>
    <row r="19" spans="1:3" s="334" customFormat="1" ht="12" customHeight="1" thickBot="1">
      <c r="A19" s="326" t="s">
        <v>87</v>
      </c>
      <c r="B19" s="5" t="s">
        <v>240</v>
      </c>
      <c r="C19" s="216"/>
    </row>
    <row r="20" spans="1:3" s="273" customFormat="1" ht="12" customHeight="1" thickBot="1">
      <c r="A20" s="136" t="s">
        <v>10</v>
      </c>
      <c r="B20" s="159" t="s">
        <v>344</v>
      </c>
      <c r="C20" s="217">
        <f>SUM(C21:C23)</f>
        <v>0</v>
      </c>
    </row>
    <row r="21" spans="1:3" s="334" customFormat="1" ht="12" customHeight="1">
      <c r="A21" s="326" t="s">
        <v>78</v>
      </c>
      <c r="B21" s="7" t="s">
        <v>208</v>
      </c>
      <c r="C21" s="215"/>
    </row>
    <row r="22" spans="1:3" s="334" customFormat="1" ht="12" customHeight="1">
      <c r="A22" s="326" t="s">
        <v>79</v>
      </c>
      <c r="B22" s="6" t="s">
        <v>345</v>
      </c>
      <c r="C22" s="215"/>
    </row>
    <row r="23" spans="1:3" s="334" customFormat="1" ht="12" customHeight="1">
      <c r="A23" s="326" t="s">
        <v>80</v>
      </c>
      <c r="B23" s="6" t="s">
        <v>346</v>
      </c>
      <c r="C23" s="215"/>
    </row>
    <row r="24" spans="1:3" s="334" customFormat="1" ht="12" customHeight="1" thickBot="1">
      <c r="A24" s="326" t="s">
        <v>81</v>
      </c>
      <c r="B24" s="6" t="s">
        <v>452</v>
      </c>
      <c r="C24" s="215"/>
    </row>
    <row r="25" spans="1:3" s="334" customFormat="1" ht="12" customHeight="1" thickBot="1">
      <c r="A25" s="141" t="s">
        <v>11</v>
      </c>
      <c r="B25" s="67" t="s">
        <v>125</v>
      </c>
      <c r="C25" s="244"/>
    </row>
    <row r="26" spans="1:3" s="334" customFormat="1" ht="12" customHeight="1" thickBot="1">
      <c r="A26" s="141" t="s">
        <v>12</v>
      </c>
      <c r="B26" s="67" t="s">
        <v>347</v>
      </c>
      <c r="C26" s="217">
        <f>+C27+C28</f>
        <v>0</v>
      </c>
    </row>
    <row r="27" spans="1:3" s="334" customFormat="1" ht="12" customHeight="1">
      <c r="A27" s="327" t="s">
        <v>218</v>
      </c>
      <c r="B27" s="328" t="s">
        <v>345</v>
      </c>
      <c r="C27" s="54"/>
    </row>
    <row r="28" spans="1:3" s="334" customFormat="1" ht="12" customHeight="1">
      <c r="A28" s="327" t="s">
        <v>221</v>
      </c>
      <c r="B28" s="329" t="s">
        <v>348</v>
      </c>
      <c r="C28" s="218"/>
    </row>
    <row r="29" spans="1:3" s="334" customFormat="1" ht="12" customHeight="1" thickBot="1">
      <c r="A29" s="326" t="s">
        <v>222</v>
      </c>
      <c r="B29" s="79" t="s">
        <v>453</v>
      </c>
      <c r="C29" s="57"/>
    </row>
    <row r="30" spans="1:3" s="334" customFormat="1" ht="12" customHeight="1" thickBot="1">
      <c r="A30" s="141" t="s">
        <v>13</v>
      </c>
      <c r="B30" s="67" t="s">
        <v>349</v>
      </c>
      <c r="C30" s="217">
        <f>+C31+C32+C33</f>
        <v>0</v>
      </c>
    </row>
    <row r="31" spans="1:3" s="334" customFormat="1" ht="12" customHeight="1">
      <c r="A31" s="327" t="s">
        <v>65</v>
      </c>
      <c r="B31" s="328" t="s">
        <v>245</v>
      </c>
      <c r="C31" s="54"/>
    </row>
    <row r="32" spans="1:3" s="334" customFormat="1" ht="12" customHeight="1">
      <c r="A32" s="327" t="s">
        <v>66</v>
      </c>
      <c r="B32" s="329" t="s">
        <v>246</v>
      </c>
      <c r="C32" s="218"/>
    </row>
    <row r="33" spans="1:3" s="334" customFormat="1" ht="12" customHeight="1" thickBot="1">
      <c r="A33" s="326" t="s">
        <v>67</v>
      </c>
      <c r="B33" s="79" t="s">
        <v>247</v>
      </c>
      <c r="C33" s="57"/>
    </row>
    <row r="34" spans="1:3" s="273" customFormat="1" ht="12" customHeight="1" thickBot="1">
      <c r="A34" s="141" t="s">
        <v>14</v>
      </c>
      <c r="B34" s="67" t="s">
        <v>317</v>
      </c>
      <c r="C34" s="244"/>
    </row>
    <row r="35" spans="1:3" s="273" customFormat="1" ht="12" customHeight="1" thickBot="1">
      <c r="A35" s="141" t="s">
        <v>15</v>
      </c>
      <c r="B35" s="67" t="s">
        <v>350</v>
      </c>
      <c r="C35" s="264"/>
    </row>
    <row r="36" spans="1:3" s="273" customFormat="1" ht="12" customHeight="1" thickBot="1">
      <c r="A36" s="136" t="s">
        <v>16</v>
      </c>
      <c r="B36" s="67" t="s">
        <v>454</v>
      </c>
      <c r="C36" s="265">
        <f>+C8+C20+C25+C26+C30+C34+C35</f>
        <v>4296</v>
      </c>
    </row>
    <row r="37" spans="1:3" s="273" customFormat="1" ht="12" customHeight="1" thickBot="1">
      <c r="A37" s="160" t="s">
        <v>17</v>
      </c>
      <c r="B37" s="67" t="s">
        <v>352</v>
      </c>
      <c r="C37" s="265">
        <f>+C38+C39+C40</f>
        <v>77604</v>
      </c>
    </row>
    <row r="38" spans="1:3" s="273" customFormat="1" ht="12" customHeight="1">
      <c r="A38" s="327" t="s">
        <v>353</v>
      </c>
      <c r="B38" s="328" t="s">
        <v>186</v>
      </c>
      <c r="C38" s="54"/>
    </row>
    <row r="39" spans="1:3" s="273" customFormat="1" ht="12" customHeight="1">
      <c r="A39" s="327" t="s">
        <v>354</v>
      </c>
      <c r="B39" s="329" t="s">
        <v>2</v>
      </c>
      <c r="C39" s="218"/>
    </row>
    <row r="40" spans="1:3" s="334" customFormat="1" ht="12" customHeight="1" thickBot="1">
      <c r="A40" s="326" t="s">
        <v>355</v>
      </c>
      <c r="B40" s="79" t="s">
        <v>356</v>
      </c>
      <c r="C40" s="57">
        <v>77604</v>
      </c>
    </row>
    <row r="41" spans="1:3" s="334" customFormat="1" ht="15" customHeight="1" thickBot="1">
      <c r="A41" s="160" t="s">
        <v>18</v>
      </c>
      <c r="B41" s="161" t="s">
        <v>357</v>
      </c>
      <c r="C41" s="268">
        <f>+C36+C37</f>
        <v>81900</v>
      </c>
    </row>
    <row r="42" spans="1:3" s="334" customFormat="1" ht="15" customHeight="1">
      <c r="A42" s="162"/>
      <c r="B42" s="163"/>
      <c r="C42" s="266"/>
    </row>
    <row r="43" spans="1:3" ht="13.5" thickBot="1">
      <c r="A43" s="164"/>
      <c r="B43" s="165"/>
      <c r="C43" s="267"/>
    </row>
    <row r="44" spans="1:3" s="333" customFormat="1" ht="16.5" customHeight="1" thickBot="1">
      <c r="A44" s="166"/>
      <c r="B44" s="167" t="s">
        <v>48</v>
      </c>
      <c r="C44" s="268"/>
    </row>
    <row r="45" spans="1:3" s="335" customFormat="1" ht="12" customHeight="1" thickBot="1">
      <c r="A45" s="141" t="s">
        <v>9</v>
      </c>
      <c r="B45" s="67" t="s">
        <v>358</v>
      </c>
      <c r="C45" s="217">
        <f>SUM(C46:C50)</f>
        <v>83953</v>
      </c>
    </row>
    <row r="46" spans="1:3" ht="12" customHeight="1">
      <c r="A46" s="326" t="s">
        <v>72</v>
      </c>
      <c r="B46" s="7" t="s">
        <v>39</v>
      </c>
      <c r="C46" s="54">
        <v>43152</v>
      </c>
    </row>
    <row r="47" spans="1:3" ht="12" customHeight="1">
      <c r="A47" s="326" t="s">
        <v>73</v>
      </c>
      <c r="B47" s="6" t="s">
        <v>134</v>
      </c>
      <c r="C47" s="56">
        <v>11650</v>
      </c>
    </row>
    <row r="48" spans="1:3" ht="12" customHeight="1">
      <c r="A48" s="326" t="s">
        <v>74</v>
      </c>
      <c r="B48" s="6" t="s">
        <v>100</v>
      </c>
      <c r="C48" s="56">
        <v>29151</v>
      </c>
    </row>
    <row r="49" spans="1:3" ht="12" customHeight="1">
      <c r="A49" s="326" t="s">
        <v>75</v>
      </c>
      <c r="B49" s="6" t="s">
        <v>135</v>
      </c>
      <c r="C49" s="56"/>
    </row>
    <row r="50" spans="1:3" ht="12" customHeight="1" thickBot="1">
      <c r="A50" s="326" t="s">
        <v>108</v>
      </c>
      <c r="B50" s="6" t="s">
        <v>136</v>
      </c>
      <c r="C50" s="56"/>
    </row>
    <row r="51" spans="1:3" ht="12" customHeight="1" thickBot="1">
      <c r="A51" s="141" t="s">
        <v>10</v>
      </c>
      <c r="B51" s="67" t="s">
        <v>359</v>
      </c>
      <c r="C51" s="217">
        <f>SUM(C52:C54)</f>
        <v>0</v>
      </c>
    </row>
    <row r="52" spans="1:3" s="335" customFormat="1" ht="12" customHeight="1">
      <c r="A52" s="326" t="s">
        <v>78</v>
      </c>
      <c r="B52" s="7" t="s">
        <v>176</v>
      </c>
      <c r="C52" s="54"/>
    </row>
    <row r="53" spans="1:3" ht="12" customHeight="1">
      <c r="A53" s="326" t="s">
        <v>79</v>
      </c>
      <c r="B53" s="6" t="s">
        <v>138</v>
      </c>
      <c r="C53" s="56"/>
    </row>
    <row r="54" spans="1:3" ht="12" customHeight="1">
      <c r="A54" s="326" t="s">
        <v>80</v>
      </c>
      <c r="B54" s="6" t="s">
        <v>49</v>
      </c>
      <c r="C54" s="56"/>
    </row>
    <row r="55" spans="1:3" ht="12" customHeight="1" thickBot="1">
      <c r="A55" s="326" t="s">
        <v>81</v>
      </c>
      <c r="B55" s="6" t="s">
        <v>451</v>
      </c>
      <c r="C55" s="56"/>
    </row>
    <row r="56" spans="1:3" ht="15" customHeight="1" thickBot="1">
      <c r="A56" s="141" t="s">
        <v>11</v>
      </c>
      <c r="B56" s="67" t="s">
        <v>5</v>
      </c>
      <c r="C56" s="244"/>
    </row>
    <row r="57" spans="1:3" ht="13.5" thickBot="1">
      <c r="A57" s="141" t="s">
        <v>12</v>
      </c>
      <c r="B57" s="168" t="s">
        <v>456</v>
      </c>
      <c r="C57" s="269">
        <f>+C45+C51+C56</f>
        <v>83953</v>
      </c>
    </row>
    <row r="58" spans="1:3" ht="15" customHeight="1" thickBot="1">
      <c r="C58" s="270"/>
    </row>
    <row r="59" spans="1:3" ht="14.25" customHeight="1" thickBot="1">
      <c r="A59" s="171" t="s">
        <v>446</v>
      </c>
      <c r="B59" s="172"/>
      <c r="C59" s="65">
        <v>21</v>
      </c>
    </row>
    <row r="60" spans="1:3" ht="13.5" thickBot="1">
      <c r="A60" s="171" t="s">
        <v>152</v>
      </c>
      <c r="B60" s="172"/>
      <c r="C60" s="65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7" zoomScale="145" zoomScaleNormal="145" workbookViewId="0">
      <selection activeCell="C49" sqref="C49"/>
    </sheetView>
  </sheetViews>
  <sheetFormatPr defaultRowHeight="12.75"/>
  <cols>
    <col min="1" max="1" width="13.83203125" style="169" customWidth="1"/>
    <col min="2" max="2" width="79.1640625" style="170" customWidth="1"/>
    <col min="3" max="3" width="25" style="170" customWidth="1"/>
    <col min="4" max="16384" width="9.33203125" style="170"/>
  </cols>
  <sheetData>
    <row r="1" spans="1:3" s="149" customFormat="1" ht="21" customHeight="1" thickBot="1">
      <c r="A1" s="148"/>
      <c r="B1" s="150"/>
      <c r="C1" s="330" t="str">
        <f>+CONCATENATE("9.3.2. melléklet a ……/",LEFT(ÖSSZEFÜGGÉSEK!A5,4),". (….) önkormányzati rendelethez")</f>
        <v>9.3.2. melléklet a ……/2015. (….) önkormányzati rendelethez</v>
      </c>
    </row>
    <row r="2" spans="1:3" s="331" customFormat="1" ht="25.5" customHeight="1">
      <c r="A2" s="290" t="s">
        <v>150</v>
      </c>
      <c r="B2" s="257" t="s">
        <v>153</v>
      </c>
      <c r="C2" s="271" t="s">
        <v>51</v>
      </c>
    </row>
    <row r="3" spans="1:3" s="331" customFormat="1" ht="24.75" thickBot="1">
      <c r="A3" s="324" t="s">
        <v>149</v>
      </c>
      <c r="B3" s="258" t="s">
        <v>361</v>
      </c>
      <c r="C3" s="272" t="s">
        <v>51</v>
      </c>
    </row>
    <row r="4" spans="1:3" s="332" customFormat="1" ht="15.95" customHeight="1" thickBot="1">
      <c r="A4" s="152"/>
      <c r="B4" s="152"/>
      <c r="C4" s="153" t="s">
        <v>44</v>
      </c>
    </row>
    <row r="5" spans="1:3" ht="13.5" thickBot="1">
      <c r="A5" s="291" t="s">
        <v>151</v>
      </c>
      <c r="B5" s="154" t="s">
        <v>45</v>
      </c>
      <c r="C5" s="155" t="s">
        <v>46</v>
      </c>
    </row>
    <row r="6" spans="1:3" s="333" customFormat="1" ht="12.95" customHeight="1" thickBot="1">
      <c r="A6" s="136" t="s">
        <v>423</v>
      </c>
      <c r="B6" s="137" t="s">
        <v>424</v>
      </c>
      <c r="C6" s="138" t="s">
        <v>425</v>
      </c>
    </row>
    <row r="7" spans="1:3" s="333" customFormat="1" ht="15.95" customHeight="1" thickBot="1">
      <c r="A7" s="156"/>
      <c r="B7" s="157" t="s">
        <v>47</v>
      </c>
      <c r="C7" s="158"/>
    </row>
    <row r="8" spans="1:3" s="273" customFormat="1" ht="12" customHeight="1" thickBot="1">
      <c r="A8" s="136" t="s">
        <v>9</v>
      </c>
      <c r="B8" s="159" t="s">
        <v>447</v>
      </c>
      <c r="C8" s="217">
        <f>SUM(C9:C19)</f>
        <v>10229</v>
      </c>
    </row>
    <row r="9" spans="1:3" s="273" customFormat="1" ht="12" customHeight="1">
      <c r="A9" s="325" t="s">
        <v>72</v>
      </c>
      <c r="B9" s="8" t="s">
        <v>231</v>
      </c>
      <c r="C9" s="262"/>
    </row>
    <row r="10" spans="1:3" s="273" customFormat="1" ht="12" customHeight="1">
      <c r="A10" s="326" t="s">
        <v>73</v>
      </c>
      <c r="B10" s="6" t="s">
        <v>232</v>
      </c>
      <c r="C10" s="215"/>
    </row>
    <row r="11" spans="1:3" s="273" customFormat="1" ht="12" customHeight="1">
      <c r="A11" s="326" t="s">
        <v>74</v>
      </c>
      <c r="B11" s="6" t="s">
        <v>233</v>
      </c>
      <c r="C11" s="215"/>
    </row>
    <row r="12" spans="1:3" s="273" customFormat="1" ht="12" customHeight="1">
      <c r="A12" s="326" t="s">
        <v>75</v>
      </c>
      <c r="B12" s="6" t="s">
        <v>234</v>
      </c>
      <c r="C12" s="215"/>
    </row>
    <row r="13" spans="1:3" s="273" customFormat="1" ht="12" customHeight="1">
      <c r="A13" s="326" t="s">
        <v>108</v>
      </c>
      <c r="B13" s="6" t="s">
        <v>235</v>
      </c>
      <c r="C13" s="215">
        <v>8054</v>
      </c>
    </row>
    <row r="14" spans="1:3" s="273" customFormat="1" ht="12" customHeight="1">
      <c r="A14" s="326" t="s">
        <v>76</v>
      </c>
      <c r="B14" s="6" t="s">
        <v>342</v>
      </c>
      <c r="C14" s="215">
        <v>2175</v>
      </c>
    </row>
    <row r="15" spans="1:3" s="273" customFormat="1" ht="12" customHeight="1">
      <c r="A15" s="326" t="s">
        <v>77</v>
      </c>
      <c r="B15" s="5" t="s">
        <v>343</v>
      </c>
      <c r="C15" s="215"/>
    </row>
    <row r="16" spans="1:3" s="273" customFormat="1" ht="12" customHeight="1">
      <c r="A16" s="326" t="s">
        <v>84</v>
      </c>
      <c r="B16" s="6" t="s">
        <v>238</v>
      </c>
      <c r="C16" s="263"/>
    </row>
    <row r="17" spans="1:3" s="334" customFormat="1" ht="12" customHeight="1">
      <c r="A17" s="326" t="s">
        <v>85</v>
      </c>
      <c r="B17" s="6" t="s">
        <v>239</v>
      </c>
      <c r="C17" s="215"/>
    </row>
    <row r="18" spans="1:3" s="334" customFormat="1" ht="12" customHeight="1">
      <c r="A18" s="326" t="s">
        <v>86</v>
      </c>
      <c r="B18" s="6" t="s">
        <v>377</v>
      </c>
      <c r="C18" s="216"/>
    </row>
    <row r="19" spans="1:3" s="334" customFormat="1" ht="12" customHeight="1" thickBot="1">
      <c r="A19" s="326" t="s">
        <v>87</v>
      </c>
      <c r="B19" s="5" t="s">
        <v>240</v>
      </c>
      <c r="C19" s="216"/>
    </row>
    <row r="20" spans="1:3" s="273" customFormat="1" ht="12" customHeight="1" thickBot="1">
      <c r="A20" s="136" t="s">
        <v>10</v>
      </c>
      <c r="B20" s="159" t="s">
        <v>344</v>
      </c>
      <c r="C20" s="217">
        <f>SUM(C21:C23)</f>
        <v>0</v>
      </c>
    </row>
    <row r="21" spans="1:3" s="334" customFormat="1" ht="12" customHeight="1">
      <c r="A21" s="326" t="s">
        <v>78</v>
      </c>
      <c r="B21" s="7" t="s">
        <v>208</v>
      </c>
      <c r="C21" s="215"/>
    </row>
    <row r="22" spans="1:3" s="334" customFormat="1" ht="12" customHeight="1">
      <c r="A22" s="326" t="s">
        <v>79</v>
      </c>
      <c r="B22" s="6" t="s">
        <v>345</v>
      </c>
      <c r="C22" s="215"/>
    </row>
    <row r="23" spans="1:3" s="334" customFormat="1" ht="12" customHeight="1">
      <c r="A23" s="326" t="s">
        <v>80</v>
      </c>
      <c r="B23" s="6" t="s">
        <v>346</v>
      </c>
      <c r="C23" s="215"/>
    </row>
    <row r="24" spans="1:3" s="334" customFormat="1" ht="12" customHeight="1" thickBot="1">
      <c r="A24" s="326" t="s">
        <v>81</v>
      </c>
      <c r="B24" s="6" t="s">
        <v>452</v>
      </c>
      <c r="C24" s="215"/>
    </row>
    <row r="25" spans="1:3" s="334" customFormat="1" ht="12" customHeight="1" thickBot="1">
      <c r="A25" s="141" t="s">
        <v>11</v>
      </c>
      <c r="B25" s="67" t="s">
        <v>125</v>
      </c>
      <c r="C25" s="244"/>
    </row>
    <row r="26" spans="1:3" s="334" customFormat="1" ht="12" customHeight="1" thickBot="1">
      <c r="A26" s="141" t="s">
        <v>12</v>
      </c>
      <c r="B26" s="67" t="s">
        <v>347</v>
      </c>
      <c r="C26" s="217">
        <f>+C27+C28</f>
        <v>0</v>
      </c>
    </row>
    <row r="27" spans="1:3" s="334" customFormat="1" ht="12" customHeight="1">
      <c r="A27" s="327" t="s">
        <v>218</v>
      </c>
      <c r="B27" s="328" t="s">
        <v>345</v>
      </c>
      <c r="C27" s="54"/>
    </row>
    <row r="28" spans="1:3" s="334" customFormat="1" ht="12" customHeight="1">
      <c r="A28" s="327" t="s">
        <v>221</v>
      </c>
      <c r="B28" s="329" t="s">
        <v>348</v>
      </c>
      <c r="C28" s="218"/>
    </row>
    <row r="29" spans="1:3" s="334" customFormat="1" ht="12" customHeight="1" thickBot="1">
      <c r="A29" s="326" t="s">
        <v>222</v>
      </c>
      <c r="B29" s="79" t="s">
        <v>453</v>
      </c>
      <c r="C29" s="57"/>
    </row>
    <row r="30" spans="1:3" s="334" customFormat="1" ht="12" customHeight="1" thickBot="1">
      <c r="A30" s="141" t="s">
        <v>13</v>
      </c>
      <c r="B30" s="67" t="s">
        <v>349</v>
      </c>
      <c r="C30" s="217">
        <f>+C31+C32+C33</f>
        <v>0</v>
      </c>
    </row>
    <row r="31" spans="1:3" s="334" customFormat="1" ht="12" customHeight="1">
      <c r="A31" s="327" t="s">
        <v>65</v>
      </c>
      <c r="B31" s="328" t="s">
        <v>245</v>
      </c>
      <c r="C31" s="54"/>
    </row>
    <row r="32" spans="1:3" s="334" customFormat="1" ht="12" customHeight="1">
      <c r="A32" s="327" t="s">
        <v>66</v>
      </c>
      <c r="B32" s="329" t="s">
        <v>246</v>
      </c>
      <c r="C32" s="218"/>
    </row>
    <row r="33" spans="1:3" s="334" customFormat="1" ht="12" customHeight="1" thickBot="1">
      <c r="A33" s="326" t="s">
        <v>67</v>
      </c>
      <c r="B33" s="79" t="s">
        <v>247</v>
      </c>
      <c r="C33" s="57"/>
    </row>
    <row r="34" spans="1:3" s="273" customFormat="1" ht="12" customHeight="1" thickBot="1">
      <c r="A34" s="141" t="s">
        <v>14</v>
      </c>
      <c r="B34" s="67" t="s">
        <v>317</v>
      </c>
      <c r="C34" s="244"/>
    </row>
    <row r="35" spans="1:3" s="273" customFormat="1" ht="12" customHeight="1" thickBot="1">
      <c r="A35" s="141" t="s">
        <v>15</v>
      </c>
      <c r="B35" s="67" t="s">
        <v>350</v>
      </c>
      <c r="C35" s="264"/>
    </row>
    <row r="36" spans="1:3" s="273" customFormat="1" ht="12" customHeight="1" thickBot="1">
      <c r="A36" s="136" t="s">
        <v>16</v>
      </c>
      <c r="B36" s="67" t="s">
        <v>454</v>
      </c>
      <c r="C36" s="265">
        <f>+C8+C20+C25+C26+C30+C34+C35</f>
        <v>10229</v>
      </c>
    </row>
    <row r="37" spans="1:3" s="273" customFormat="1" ht="12" customHeight="1" thickBot="1">
      <c r="A37" s="160" t="s">
        <v>17</v>
      </c>
      <c r="B37" s="67" t="s">
        <v>352</v>
      </c>
      <c r="C37" s="265">
        <f>+C38+C39+C40</f>
        <v>0</v>
      </c>
    </row>
    <row r="38" spans="1:3" s="273" customFormat="1" ht="12" customHeight="1">
      <c r="A38" s="327" t="s">
        <v>353</v>
      </c>
      <c r="B38" s="328" t="s">
        <v>186</v>
      </c>
      <c r="C38" s="54"/>
    </row>
    <row r="39" spans="1:3" s="273" customFormat="1" ht="12" customHeight="1">
      <c r="A39" s="327" t="s">
        <v>354</v>
      </c>
      <c r="B39" s="329" t="s">
        <v>2</v>
      </c>
      <c r="C39" s="218"/>
    </row>
    <row r="40" spans="1:3" s="334" customFormat="1" ht="12" customHeight="1" thickBot="1">
      <c r="A40" s="326" t="s">
        <v>355</v>
      </c>
      <c r="B40" s="79" t="s">
        <v>356</v>
      </c>
      <c r="C40" s="57"/>
    </row>
    <row r="41" spans="1:3" s="334" customFormat="1" ht="15" customHeight="1" thickBot="1">
      <c r="A41" s="160" t="s">
        <v>18</v>
      </c>
      <c r="B41" s="161" t="s">
        <v>357</v>
      </c>
      <c r="C41" s="268">
        <f>+C36+C37</f>
        <v>10229</v>
      </c>
    </row>
    <row r="42" spans="1:3" s="334" customFormat="1" ht="15" customHeight="1">
      <c r="A42" s="162"/>
      <c r="B42" s="163"/>
      <c r="C42" s="266"/>
    </row>
    <row r="43" spans="1:3" ht="13.5" thickBot="1">
      <c r="A43" s="164"/>
      <c r="B43" s="165"/>
      <c r="C43" s="267"/>
    </row>
    <row r="44" spans="1:3" s="333" customFormat="1" ht="16.5" customHeight="1" thickBot="1">
      <c r="A44" s="166"/>
      <c r="B44" s="167" t="s">
        <v>48</v>
      </c>
      <c r="C44" s="268"/>
    </row>
    <row r="45" spans="1:3" s="335" customFormat="1" ht="12" customHeight="1" thickBot="1">
      <c r="A45" s="141" t="s">
        <v>9</v>
      </c>
      <c r="B45" s="67" t="s">
        <v>358</v>
      </c>
      <c r="C45" s="217">
        <f>SUM(C46:C50)</f>
        <v>8176</v>
      </c>
    </row>
    <row r="46" spans="1:3" ht="12" customHeight="1">
      <c r="A46" s="326" t="s">
        <v>72</v>
      </c>
      <c r="B46" s="7" t="s">
        <v>39</v>
      </c>
      <c r="C46" s="54"/>
    </row>
    <row r="47" spans="1:3" ht="12" customHeight="1">
      <c r="A47" s="326" t="s">
        <v>73</v>
      </c>
      <c r="B47" s="6" t="s">
        <v>134</v>
      </c>
      <c r="C47" s="56"/>
    </row>
    <row r="48" spans="1:3" ht="12" customHeight="1">
      <c r="A48" s="326" t="s">
        <v>74</v>
      </c>
      <c r="B48" s="6" t="s">
        <v>100</v>
      </c>
      <c r="C48" s="56">
        <v>8176</v>
      </c>
    </row>
    <row r="49" spans="1:3" ht="12" customHeight="1">
      <c r="A49" s="326" t="s">
        <v>75</v>
      </c>
      <c r="B49" s="6" t="s">
        <v>135</v>
      </c>
      <c r="C49" s="56"/>
    </row>
    <row r="50" spans="1:3" ht="12" customHeight="1" thickBot="1">
      <c r="A50" s="326" t="s">
        <v>108</v>
      </c>
      <c r="B50" s="6" t="s">
        <v>136</v>
      </c>
      <c r="C50" s="56"/>
    </row>
    <row r="51" spans="1:3" ht="12" customHeight="1" thickBot="1">
      <c r="A51" s="141" t="s">
        <v>10</v>
      </c>
      <c r="B51" s="67" t="s">
        <v>359</v>
      </c>
      <c r="C51" s="217">
        <f>SUM(C52:C54)</f>
        <v>0</v>
      </c>
    </row>
    <row r="52" spans="1:3" s="335" customFormat="1" ht="12" customHeight="1">
      <c r="A52" s="326" t="s">
        <v>78</v>
      </c>
      <c r="B52" s="7" t="s">
        <v>176</v>
      </c>
      <c r="C52" s="54"/>
    </row>
    <row r="53" spans="1:3" ht="12" customHeight="1">
      <c r="A53" s="326" t="s">
        <v>79</v>
      </c>
      <c r="B53" s="6" t="s">
        <v>138</v>
      </c>
      <c r="C53" s="56"/>
    </row>
    <row r="54" spans="1:3" ht="12" customHeight="1">
      <c r="A54" s="326" t="s">
        <v>80</v>
      </c>
      <c r="B54" s="6" t="s">
        <v>49</v>
      </c>
      <c r="C54" s="56"/>
    </row>
    <row r="55" spans="1:3" ht="12" customHeight="1" thickBot="1">
      <c r="A55" s="326" t="s">
        <v>81</v>
      </c>
      <c r="B55" s="6" t="s">
        <v>451</v>
      </c>
      <c r="C55" s="56"/>
    </row>
    <row r="56" spans="1:3" ht="15" customHeight="1" thickBot="1">
      <c r="A56" s="141" t="s">
        <v>11</v>
      </c>
      <c r="B56" s="67" t="s">
        <v>5</v>
      </c>
      <c r="C56" s="244"/>
    </row>
    <row r="57" spans="1:3" ht="13.5" thickBot="1">
      <c r="A57" s="141" t="s">
        <v>12</v>
      </c>
      <c r="B57" s="168" t="s">
        <v>456</v>
      </c>
      <c r="C57" s="269">
        <f>+C45+C51+C56</f>
        <v>8176</v>
      </c>
    </row>
    <row r="58" spans="1:3" ht="15" customHeight="1" thickBot="1">
      <c r="C58" s="270"/>
    </row>
    <row r="59" spans="1:3" ht="14.25" customHeight="1" thickBot="1">
      <c r="A59" s="171" t="s">
        <v>446</v>
      </c>
      <c r="B59" s="172"/>
      <c r="C59" s="65"/>
    </row>
    <row r="60" spans="1:3" ht="13.5" thickBot="1">
      <c r="A60" s="171" t="s">
        <v>152</v>
      </c>
      <c r="B60" s="172"/>
      <c r="C60" s="65"/>
    </row>
  </sheetData>
  <sheetProtection sheet="1"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169" customWidth="1"/>
    <col min="2" max="2" width="79.1640625" style="170" customWidth="1"/>
    <col min="3" max="3" width="25" style="170" customWidth="1"/>
    <col min="4" max="16384" width="9.33203125" style="170"/>
  </cols>
  <sheetData>
    <row r="1" spans="1:3" s="149" customFormat="1" ht="21" customHeight="1" thickBot="1">
      <c r="A1" s="148"/>
      <c r="B1" s="150"/>
      <c r="C1" s="330" t="str">
        <f>+CONCATENATE("9.3.3. melléklet a ……/",LEFT(ÖSSZEFÜGGÉSEK!A5,4),". (….) önkormányzati rendelethez")</f>
        <v>9.3.3. melléklet a ……/2015. (….) önkormányzati rendelethez</v>
      </c>
    </row>
    <row r="2" spans="1:3" s="331" customFormat="1" ht="36">
      <c r="A2" s="290" t="s">
        <v>150</v>
      </c>
      <c r="B2" s="257" t="s">
        <v>153</v>
      </c>
      <c r="C2" s="271" t="s">
        <v>51</v>
      </c>
    </row>
    <row r="3" spans="1:3" s="331" customFormat="1" ht="24.75" thickBot="1">
      <c r="A3" s="324" t="s">
        <v>149</v>
      </c>
      <c r="B3" s="258" t="s">
        <v>457</v>
      </c>
      <c r="C3" s="272" t="s">
        <v>371</v>
      </c>
    </row>
    <row r="4" spans="1:3" s="332" customFormat="1" ht="15.95" customHeight="1" thickBot="1">
      <c r="A4" s="152"/>
      <c r="B4" s="152"/>
      <c r="C4" s="153" t="s">
        <v>44</v>
      </c>
    </row>
    <row r="5" spans="1:3" ht="13.5" thickBot="1">
      <c r="A5" s="291" t="s">
        <v>151</v>
      </c>
      <c r="B5" s="154" t="s">
        <v>45</v>
      </c>
      <c r="C5" s="155" t="s">
        <v>46</v>
      </c>
    </row>
    <row r="6" spans="1:3" s="333" customFormat="1" ht="12.95" customHeight="1" thickBot="1">
      <c r="A6" s="136" t="s">
        <v>423</v>
      </c>
      <c r="B6" s="137" t="s">
        <v>424</v>
      </c>
      <c r="C6" s="138" t="s">
        <v>425</v>
      </c>
    </row>
    <row r="7" spans="1:3" s="333" customFormat="1" ht="15.95" customHeight="1" thickBot="1">
      <c r="A7" s="156"/>
      <c r="B7" s="157" t="s">
        <v>47</v>
      </c>
      <c r="C7" s="158"/>
    </row>
    <row r="8" spans="1:3" s="273" customFormat="1" ht="12" customHeight="1" thickBot="1">
      <c r="A8" s="136" t="s">
        <v>9</v>
      </c>
      <c r="B8" s="159" t="s">
        <v>447</v>
      </c>
      <c r="C8" s="217">
        <f>SUM(C9:C19)</f>
        <v>0</v>
      </c>
    </row>
    <row r="9" spans="1:3" s="273" customFormat="1" ht="12" customHeight="1">
      <c r="A9" s="325" t="s">
        <v>72</v>
      </c>
      <c r="B9" s="8" t="s">
        <v>231</v>
      </c>
      <c r="C9" s="262"/>
    </row>
    <row r="10" spans="1:3" s="273" customFormat="1" ht="12" customHeight="1">
      <c r="A10" s="326" t="s">
        <v>73</v>
      </c>
      <c r="B10" s="6" t="s">
        <v>232</v>
      </c>
      <c r="C10" s="215"/>
    </row>
    <row r="11" spans="1:3" s="273" customFormat="1" ht="12" customHeight="1">
      <c r="A11" s="326" t="s">
        <v>74</v>
      </c>
      <c r="B11" s="6" t="s">
        <v>233</v>
      </c>
      <c r="C11" s="215"/>
    </row>
    <row r="12" spans="1:3" s="273" customFormat="1" ht="12" customHeight="1">
      <c r="A12" s="326" t="s">
        <v>75</v>
      </c>
      <c r="B12" s="6" t="s">
        <v>234</v>
      </c>
      <c r="C12" s="215"/>
    </row>
    <row r="13" spans="1:3" s="273" customFormat="1" ht="12" customHeight="1">
      <c r="A13" s="326" t="s">
        <v>108</v>
      </c>
      <c r="B13" s="6" t="s">
        <v>235</v>
      </c>
      <c r="C13" s="215"/>
    </row>
    <row r="14" spans="1:3" s="273" customFormat="1" ht="12" customHeight="1">
      <c r="A14" s="326" t="s">
        <v>76</v>
      </c>
      <c r="B14" s="6" t="s">
        <v>342</v>
      </c>
      <c r="C14" s="215"/>
    </row>
    <row r="15" spans="1:3" s="273" customFormat="1" ht="12" customHeight="1">
      <c r="A15" s="326" t="s">
        <v>77</v>
      </c>
      <c r="B15" s="5" t="s">
        <v>343</v>
      </c>
      <c r="C15" s="215"/>
    </row>
    <row r="16" spans="1:3" s="273" customFormat="1" ht="12" customHeight="1">
      <c r="A16" s="326" t="s">
        <v>84</v>
      </c>
      <c r="B16" s="6" t="s">
        <v>238</v>
      </c>
      <c r="C16" s="263"/>
    </row>
    <row r="17" spans="1:3" s="334" customFormat="1" ht="12" customHeight="1">
      <c r="A17" s="326" t="s">
        <v>85</v>
      </c>
      <c r="B17" s="6" t="s">
        <v>239</v>
      </c>
      <c r="C17" s="215"/>
    </row>
    <row r="18" spans="1:3" s="334" customFormat="1" ht="12" customHeight="1">
      <c r="A18" s="326" t="s">
        <v>86</v>
      </c>
      <c r="B18" s="6" t="s">
        <v>377</v>
      </c>
      <c r="C18" s="216"/>
    </row>
    <row r="19" spans="1:3" s="334" customFormat="1" ht="12" customHeight="1" thickBot="1">
      <c r="A19" s="326" t="s">
        <v>87</v>
      </c>
      <c r="B19" s="5" t="s">
        <v>240</v>
      </c>
      <c r="C19" s="216"/>
    </row>
    <row r="20" spans="1:3" s="273" customFormat="1" ht="12" customHeight="1" thickBot="1">
      <c r="A20" s="136" t="s">
        <v>10</v>
      </c>
      <c r="B20" s="159" t="s">
        <v>344</v>
      </c>
      <c r="C20" s="217">
        <f>SUM(C21:C23)</f>
        <v>0</v>
      </c>
    </row>
    <row r="21" spans="1:3" s="334" customFormat="1" ht="12" customHeight="1">
      <c r="A21" s="326" t="s">
        <v>78</v>
      </c>
      <c r="B21" s="7" t="s">
        <v>208</v>
      </c>
      <c r="C21" s="215"/>
    </row>
    <row r="22" spans="1:3" s="334" customFormat="1" ht="12" customHeight="1">
      <c r="A22" s="326" t="s">
        <v>79</v>
      </c>
      <c r="B22" s="6" t="s">
        <v>345</v>
      </c>
      <c r="C22" s="215"/>
    </row>
    <row r="23" spans="1:3" s="334" customFormat="1" ht="12" customHeight="1">
      <c r="A23" s="326" t="s">
        <v>80</v>
      </c>
      <c r="B23" s="6" t="s">
        <v>346</v>
      </c>
      <c r="C23" s="215"/>
    </row>
    <row r="24" spans="1:3" s="334" customFormat="1" ht="12" customHeight="1" thickBot="1">
      <c r="A24" s="326" t="s">
        <v>81</v>
      </c>
      <c r="B24" s="6" t="s">
        <v>452</v>
      </c>
      <c r="C24" s="215"/>
    </row>
    <row r="25" spans="1:3" s="334" customFormat="1" ht="12" customHeight="1" thickBot="1">
      <c r="A25" s="141" t="s">
        <v>11</v>
      </c>
      <c r="B25" s="67" t="s">
        <v>125</v>
      </c>
      <c r="C25" s="244"/>
    </row>
    <row r="26" spans="1:3" s="334" customFormat="1" ht="12" customHeight="1" thickBot="1">
      <c r="A26" s="141" t="s">
        <v>12</v>
      </c>
      <c r="B26" s="67" t="s">
        <v>347</v>
      </c>
      <c r="C26" s="217">
        <f>+C27+C28</f>
        <v>0</v>
      </c>
    </row>
    <row r="27" spans="1:3" s="334" customFormat="1" ht="12" customHeight="1">
      <c r="A27" s="327" t="s">
        <v>218</v>
      </c>
      <c r="B27" s="328" t="s">
        <v>345</v>
      </c>
      <c r="C27" s="54"/>
    </row>
    <row r="28" spans="1:3" s="334" customFormat="1" ht="12" customHeight="1">
      <c r="A28" s="327" t="s">
        <v>221</v>
      </c>
      <c r="B28" s="329" t="s">
        <v>348</v>
      </c>
      <c r="C28" s="218"/>
    </row>
    <row r="29" spans="1:3" s="334" customFormat="1" ht="12" customHeight="1" thickBot="1">
      <c r="A29" s="326" t="s">
        <v>222</v>
      </c>
      <c r="B29" s="79" t="s">
        <v>453</v>
      </c>
      <c r="C29" s="57"/>
    </row>
    <row r="30" spans="1:3" s="334" customFormat="1" ht="12" customHeight="1" thickBot="1">
      <c r="A30" s="141" t="s">
        <v>13</v>
      </c>
      <c r="B30" s="67" t="s">
        <v>349</v>
      </c>
      <c r="C30" s="217">
        <f>+C31+C32+C33</f>
        <v>0</v>
      </c>
    </row>
    <row r="31" spans="1:3" s="334" customFormat="1" ht="12" customHeight="1">
      <c r="A31" s="327" t="s">
        <v>65</v>
      </c>
      <c r="B31" s="328" t="s">
        <v>245</v>
      </c>
      <c r="C31" s="54"/>
    </row>
    <row r="32" spans="1:3" s="334" customFormat="1" ht="12" customHeight="1">
      <c r="A32" s="327" t="s">
        <v>66</v>
      </c>
      <c r="B32" s="329" t="s">
        <v>246</v>
      </c>
      <c r="C32" s="218"/>
    </row>
    <row r="33" spans="1:3" s="334" customFormat="1" ht="12" customHeight="1" thickBot="1">
      <c r="A33" s="326" t="s">
        <v>67</v>
      </c>
      <c r="B33" s="79" t="s">
        <v>247</v>
      </c>
      <c r="C33" s="57"/>
    </row>
    <row r="34" spans="1:3" s="273" customFormat="1" ht="12" customHeight="1" thickBot="1">
      <c r="A34" s="141" t="s">
        <v>14</v>
      </c>
      <c r="B34" s="67" t="s">
        <v>317</v>
      </c>
      <c r="C34" s="244"/>
    </row>
    <row r="35" spans="1:3" s="273" customFormat="1" ht="12" customHeight="1" thickBot="1">
      <c r="A35" s="141" t="s">
        <v>15</v>
      </c>
      <c r="B35" s="67" t="s">
        <v>350</v>
      </c>
      <c r="C35" s="264"/>
    </row>
    <row r="36" spans="1:3" s="273" customFormat="1" ht="12" customHeight="1" thickBot="1">
      <c r="A36" s="136" t="s">
        <v>16</v>
      </c>
      <c r="B36" s="67" t="s">
        <v>454</v>
      </c>
      <c r="C36" s="265">
        <f>+C8+C20+C25+C26+C30+C34+C35</f>
        <v>0</v>
      </c>
    </row>
    <row r="37" spans="1:3" s="273" customFormat="1" ht="12" customHeight="1" thickBot="1">
      <c r="A37" s="160" t="s">
        <v>17</v>
      </c>
      <c r="B37" s="67" t="s">
        <v>352</v>
      </c>
      <c r="C37" s="265">
        <f>+C38+C39+C40</f>
        <v>0</v>
      </c>
    </row>
    <row r="38" spans="1:3" s="273" customFormat="1" ht="12" customHeight="1">
      <c r="A38" s="327" t="s">
        <v>353</v>
      </c>
      <c r="B38" s="328" t="s">
        <v>186</v>
      </c>
      <c r="C38" s="54"/>
    </row>
    <row r="39" spans="1:3" s="273" customFormat="1" ht="12" customHeight="1">
      <c r="A39" s="327" t="s">
        <v>354</v>
      </c>
      <c r="B39" s="329" t="s">
        <v>2</v>
      </c>
      <c r="C39" s="218"/>
    </row>
    <row r="40" spans="1:3" s="334" customFormat="1" ht="12" customHeight="1" thickBot="1">
      <c r="A40" s="326" t="s">
        <v>355</v>
      </c>
      <c r="B40" s="79" t="s">
        <v>356</v>
      </c>
      <c r="C40" s="57"/>
    </row>
    <row r="41" spans="1:3" s="334" customFormat="1" ht="15" customHeight="1" thickBot="1">
      <c r="A41" s="160" t="s">
        <v>18</v>
      </c>
      <c r="B41" s="161" t="s">
        <v>357</v>
      </c>
      <c r="C41" s="268">
        <f>+C36+C37</f>
        <v>0</v>
      </c>
    </row>
    <row r="42" spans="1:3" s="334" customFormat="1" ht="15" customHeight="1">
      <c r="A42" s="162"/>
      <c r="B42" s="163"/>
      <c r="C42" s="266"/>
    </row>
    <row r="43" spans="1:3" ht="13.5" thickBot="1">
      <c r="A43" s="164"/>
      <c r="B43" s="165"/>
      <c r="C43" s="267"/>
    </row>
    <row r="44" spans="1:3" s="333" customFormat="1" ht="16.5" customHeight="1" thickBot="1">
      <c r="A44" s="166"/>
      <c r="B44" s="167" t="s">
        <v>48</v>
      </c>
      <c r="C44" s="268"/>
    </row>
    <row r="45" spans="1:3" s="335" customFormat="1" ht="12" customHeight="1" thickBot="1">
      <c r="A45" s="141" t="s">
        <v>9</v>
      </c>
      <c r="B45" s="67" t="s">
        <v>358</v>
      </c>
      <c r="C45" s="217">
        <f>SUM(C46:C50)</f>
        <v>0</v>
      </c>
    </row>
    <row r="46" spans="1:3" ht="12" customHeight="1">
      <c r="A46" s="326" t="s">
        <v>72</v>
      </c>
      <c r="B46" s="7" t="s">
        <v>39</v>
      </c>
      <c r="C46" s="54"/>
    </row>
    <row r="47" spans="1:3" ht="12" customHeight="1">
      <c r="A47" s="326" t="s">
        <v>73</v>
      </c>
      <c r="B47" s="6" t="s">
        <v>134</v>
      </c>
      <c r="C47" s="56"/>
    </row>
    <row r="48" spans="1:3" ht="12" customHeight="1">
      <c r="A48" s="326" t="s">
        <v>74</v>
      </c>
      <c r="B48" s="6" t="s">
        <v>100</v>
      </c>
      <c r="C48" s="56"/>
    </row>
    <row r="49" spans="1:3" ht="12" customHeight="1">
      <c r="A49" s="326" t="s">
        <v>75</v>
      </c>
      <c r="B49" s="6" t="s">
        <v>135</v>
      </c>
      <c r="C49" s="56"/>
    </row>
    <row r="50" spans="1:3" ht="12" customHeight="1" thickBot="1">
      <c r="A50" s="326" t="s">
        <v>108</v>
      </c>
      <c r="B50" s="6" t="s">
        <v>136</v>
      </c>
      <c r="C50" s="56"/>
    </row>
    <row r="51" spans="1:3" ht="12" customHeight="1" thickBot="1">
      <c r="A51" s="141" t="s">
        <v>10</v>
      </c>
      <c r="B51" s="67" t="s">
        <v>359</v>
      </c>
      <c r="C51" s="217">
        <f>SUM(C52:C54)</f>
        <v>0</v>
      </c>
    </row>
    <row r="52" spans="1:3" s="335" customFormat="1" ht="12" customHeight="1">
      <c r="A52" s="326" t="s">
        <v>78</v>
      </c>
      <c r="B52" s="7" t="s">
        <v>176</v>
      </c>
      <c r="C52" s="54"/>
    </row>
    <row r="53" spans="1:3" ht="12" customHeight="1">
      <c r="A53" s="326" t="s">
        <v>79</v>
      </c>
      <c r="B53" s="6" t="s">
        <v>138</v>
      </c>
      <c r="C53" s="56"/>
    </row>
    <row r="54" spans="1:3" ht="12" customHeight="1">
      <c r="A54" s="326" t="s">
        <v>80</v>
      </c>
      <c r="B54" s="6" t="s">
        <v>49</v>
      </c>
      <c r="C54" s="56"/>
    </row>
    <row r="55" spans="1:3" ht="12" customHeight="1" thickBot="1">
      <c r="A55" s="326" t="s">
        <v>81</v>
      </c>
      <c r="B55" s="6" t="s">
        <v>451</v>
      </c>
      <c r="C55" s="56"/>
    </row>
    <row r="56" spans="1:3" ht="15" customHeight="1" thickBot="1">
      <c r="A56" s="141" t="s">
        <v>11</v>
      </c>
      <c r="B56" s="67" t="s">
        <v>5</v>
      </c>
      <c r="C56" s="244"/>
    </row>
    <row r="57" spans="1:3" ht="13.5" thickBot="1">
      <c r="A57" s="141" t="s">
        <v>12</v>
      </c>
      <c r="B57" s="168" t="s">
        <v>456</v>
      </c>
      <c r="C57" s="269">
        <f>+C45+C51+C56</f>
        <v>0</v>
      </c>
    </row>
    <row r="58" spans="1:3" ht="15" customHeight="1" thickBot="1">
      <c r="C58" s="270"/>
    </row>
    <row r="59" spans="1:3" ht="14.25" customHeight="1" thickBot="1">
      <c r="A59" s="171" t="s">
        <v>446</v>
      </c>
      <c r="B59" s="172"/>
      <c r="C59" s="65"/>
    </row>
    <row r="60" spans="1:3" ht="13.5" thickBot="1">
      <c r="A60" s="171" t="s">
        <v>152</v>
      </c>
      <c r="B60" s="172"/>
      <c r="C60" s="65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J19" sqref="J19"/>
    </sheetView>
  </sheetViews>
  <sheetFormatPr defaultRowHeight="12.75"/>
  <cols>
    <col min="1" max="1" width="5.5" style="35" customWidth="1"/>
    <col min="2" max="2" width="33.1640625" style="35" customWidth="1"/>
    <col min="3" max="3" width="12.33203125" style="35" customWidth="1"/>
    <col min="4" max="4" width="11.5" style="35" customWidth="1"/>
    <col min="5" max="5" width="11.33203125" style="35" customWidth="1"/>
    <col min="6" max="6" width="11" style="35" customWidth="1"/>
    <col min="7" max="7" width="14.33203125" style="35" customWidth="1"/>
    <col min="8" max="16384" width="9.33203125" style="35"/>
  </cols>
  <sheetData>
    <row r="1" spans="1:7" ht="43.5" customHeight="1">
      <c r="A1" s="446" t="s">
        <v>3</v>
      </c>
      <c r="B1" s="446"/>
      <c r="C1" s="446"/>
      <c r="D1" s="446"/>
      <c r="E1" s="446"/>
      <c r="F1" s="446"/>
      <c r="G1" s="446"/>
    </row>
    <row r="3" spans="1:7" s="101" customFormat="1" ht="27" customHeight="1">
      <c r="A3" s="99" t="s">
        <v>154</v>
      </c>
      <c r="B3" s="100"/>
      <c r="C3" s="445" t="s">
        <v>155</v>
      </c>
      <c r="D3" s="445"/>
      <c r="E3" s="445"/>
      <c r="F3" s="445"/>
      <c r="G3" s="445"/>
    </row>
    <row r="4" spans="1:7" s="101" customFormat="1" ht="15.75">
      <c r="A4" s="100"/>
      <c r="B4" s="100"/>
      <c r="C4" s="100"/>
      <c r="D4" s="100"/>
      <c r="E4" s="100"/>
      <c r="F4" s="100"/>
      <c r="G4" s="100"/>
    </row>
    <row r="5" spans="1:7" s="101" customFormat="1" ht="24.75" customHeight="1">
      <c r="A5" s="99" t="s">
        <v>156</v>
      </c>
      <c r="B5" s="100"/>
      <c r="C5" s="445" t="s">
        <v>155</v>
      </c>
      <c r="D5" s="445"/>
      <c r="E5" s="445"/>
      <c r="F5" s="445"/>
      <c r="G5" s="100"/>
    </row>
    <row r="6" spans="1:7" s="102" customFormat="1">
      <c r="A6" s="142"/>
      <c r="B6" s="142"/>
      <c r="C6" s="142"/>
      <c r="D6" s="142"/>
      <c r="E6" s="142"/>
      <c r="F6" s="142"/>
      <c r="G6" s="142"/>
    </row>
    <row r="7" spans="1:7" s="103" customFormat="1" ht="15" customHeight="1">
      <c r="A7" s="190" t="s">
        <v>157</v>
      </c>
      <c r="B7" s="189"/>
      <c r="C7" s="189"/>
      <c r="D7" s="175"/>
      <c r="E7" s="175"/>
      <c r="F7" s="175"/>
      <c r="G7" s="175"/>
    </row>
    <row r="8" spans="1:7" s="103" customFormat="1" ht="15" customHeight="1" thickBot="1">
      <c r="A8" s="190" t="s">
        <v>158</v>
      </c>
      <c r="B8" s="175"/>
      <c r="C8" s="175"/>
      <c r="D8" s="175"/>
      <c r="E8" s="175"/>
      <c r="F8" s="175"/>
      <c r="G8" s="175"/>
    </row>
    <row r="9" spans="1:7" s="53" customFormat="1" ht="42" customHeight="1" thickBot="1">
      <c r="A9" s="133" t="s">
        <v>7</v>
      </c>
      <c r="B9" s="134" t="s">
        <v>159</v>
      </c>
      <c r="C9" s="134" t="s">
        <v>160</v>
      </c>
      <c r="D9" s="134" t="s">
        <v>161</v>
      </c>
      <c r="E9" s="134" t="s">
        <v>162</v>
      </c>
      <c r="F9" s="134" t="s">
        <v>163</v>
      </c>
      <c r="G9" s="135" t="s">
        <v>42</v>
      </c>
    </row>
    <row r="10" spans="1:7" ht="24" customHeight="1">
      <c r="A10" s="176" t="s">
        <v>9</v>
      </c>
      <c r="B10" s="139" t="s">
        <v>164</v>
      </c>
      <c r="C10" s="104"/>
      <c r="D10" s="104"/>
      <c r="E10" s="104"/>
      <c r="F10" s="104"/>
      <c r="G10" s="177">
        <f>SUM(C10:F10)</f>
        <v>0</v>
      </c>
    </row>
    <row r="11" spans="1:7" ht="24" customHeight="1">
      <c r="A11" s="178" t="s">
        <v>10</v>
      </c>
      <c r="B11" s="140" t="s">
        <v>165</v>
      </c>
      <c r="C11" s="105"/>
      <c r="D11" s="105"/>
      <c r="E11" s="105"/>
      <c r="F11" s="105"/>
      <c r="G11" s="179">
        <f t="shared" ref="G11:G16" si="0">SUM(C11:F11)</f>
        <v>0</v>
      </c>
    </row>
    <row r="12" spans="1:7" ht="24" customHeight="1">
      <c r="A12" s="178" t="s">
        <v>11</v>
      </c>
      <c r="B12" s="140" t="s">
        <v>166</v>
      </c>
      <c r="C12" s="105"/>
      <c r="D12" s="105"/>
      <c r="E12" s="105"/>
      <c r="F12" s="105"/>
      <c r="G12" s="179">
        <f t="shared" si="0"/>
        <v>0</v>
      </c>
    </row>
    <row r="13" spans="1:7" ht="24" customHeight="1">
      <c r="A13" s="178" t="s">
        <v>12</v>
      </c>
      <c r="B13" s="140" t="s">
        <v>167</v>
      </c>
      <c r="C13" s="105"/>
      <c r="D13" s="105"/>
      <c r="E13" s="105"/>
      <c r="F13" s="105"/>
      <c r="G13" s="179">
        <f t="shared" si="0"/>
        <v>0</v>
      </c>
    </row>
    <row r="14" spans="1:7" ht="24" customHeight="1">
      <c r="A14" s="178" t="s">
        <v>13</v>
      </c>
      <c r="B14" s="140" t="s">
        <v>168</v>
      </c>
      <c r="C14" s="105"/>
      <c r="D14" s="105"/>
      <c r="E14" s="105"/>
      <c r="F14" s="105"/>
      <c r="G14" s="179">
        <f t="shared" si="0"/>
        <v>0</v>
      </c>
    </row>
    <row r="15" spans="1:7" ht="24" customHeight="1" thickBot="1">
      <c r="A15" s="180" t="s">
        <v>14</v>
      </c>
      <c r="B15" s="181" t="s">
        <v>169</v>
      </c>
      <c r="C15" s="106"/>
      <c r="D15" s="106"/>
      <c r="E15" s="106"/>
      <c r="F15" s="106"/>
      <c r="G15" s="182">
        <f t="shared" si="0"/>
        <v>0</v>
      </c>
    </row>
    <row r="16" spans="1:7" s="107" customFormat="1" ht="24" customHeight="1" thickBot="1">
      <c r="A16" s="183" t="s">
        <v>15</v>
      </c>
      <c r="B16" s="184" t="s">
        <v>42</v>
      </c>
      <c r="C16" s="185">
        <f>SUM(C10:C15)</f>
        <v>0</v>
      </c>
      <c r="D16" s="185">
        <f>SUM(D10:D15)</f>
        <v>0</v>
      </c>
      <c r="E16" s="185">
        <f>SUM(E10:E15)</f>
        <v>0</v>
      </c>
      <c r="F16" s="185">
        <f>SUM(F10:F15)</f>
        <v>0</v>
      </c>
      <c r="G16" s="186">
        <f t="shared" si="0"/>
        <v>0</v>
      </c>
    </row>
    <row r="17" spans="1:7" s="102" customFormat="1">
      <c r="A17" s="142"/>
      <c r="B17" s="142"/>
      <c r="C17" s="142"/>
      <c r="D17" s="142"/>
      <c r="E17" s="142"/>
      <c r="F17" s="142"/>
      <c r="G17" s="142"/>
    </row>
    <row r="18" spans="1:7" s="102" customFormat="1">
      <c r="A18" s="142"/>
      <c r="B18" s="142"/>
      <c r="C18" s="142"/>
      <c r="D18" s="142"/>
      <c r="E18" s="142"/>
      <c r="F18" s="142"/>
      <c r="G18" s="142"/>
    </row>
    <row r="19" spans="1:7" s="102" customFormat="1">
      <c r="A19" s="142"/>
      <c r="B19" s="142"/>
      <c r="C19" s="142"/>
      <c r="D19" s="142"/>
      <c r="E19" s="142"/>
      <c r="F19" s="142"/>
      <c r="G19" s="142"/>
    </row>
    <row r="20" spans="1:7" s="102" customFormat="1" ht="15.75">
      <c r="A20" s="101" t="str">
        <f>+CONCATENATE("......................, ",LEFT(ÖSSZEFÜGGÉSEK!A5,4),". .......................... hó ..... nap")</f>
        <v>......................, 2015. .......................... hó ..... nap</v>
      </c>
      <c r="B20" s="142"/>
      <c r="C20" s="142"/>
      <c r="D20" s="142"/>
      <c r="E20" s="142"/>
      <c r="F20" s="142"/>
      <c r="G20" s="142"/>
    </row>
    <row r="21" spans="1:7" s="102" customFormat="1">
      <c r="A21" s="142"/>
      <c r="B21" s="142"/>
      <c r="C21" s="142"/>
      <c r="D21" s="142"/>
      <c r="E21" s="142"/>
      <c r="F21" s="142"/>
      <c r="G21" s="142"/>
    </row>
    <row r="22" spans="1:7">
      <c r="A22" s="142"/>
      <c r="B22" s="142"/>
      <c r="C22" s="142"/>
      <c r="D22" s="142"/>
      <c r="E22" s="142"/>
      <c r="F22" s="142"/>
      <c r="G22" s="142"/>
    </row>
    <row r="23" spans="1:7">
      <c r="A23" s="142"/>
      <c r="B23" s="142"/>
      <c r="C23" s="102"/>
      <c r="D23" s="102"/>
      <c r="E23" s="102"/>
      <c r="F23" s="102"/>
      <c r="G23" s="142"/>
    </row>
    <row r="24" spans="1:7" ht="13.5">
      <c r="A24" s="142"/>
      <c r="B24" s="142"/>
      <c r="C24" s="187"/>
      <c r="D24" s="188" t="s">
        <v>170</v>
      </c>
      <c r="E24" s="188"/>
      <c r="F24" s="187"/>
      <c r="G24" s="142"/>
    </row>
    <row r="25" spans="1:7" ht="13.5">
      <c r="C25" s="108"/>
      <c r="D25" s="109"/>
      <c r="E25" s="109"/>
      <c r="F25" s="108"/>
    </row>
    <row r="26" spans="1:7" ht="13.5">
      <c r="C26" s="108"/>
      <c r="D26" s="109"/>
      <c r="E26" s="109"/>
      <c r="F26" s="108"/>
    </row>
  </sheetData>
  <sheetProtection sheet="1"/>
  <mergeCells count="3">
    <mergeCell ref="C3:G3"/>
    <mergeCell ref="C5:F5"/>
    <mergeCell ref="A1:G1"/>
  </mergeCells>
  <phoneticPr fontId="29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……/2015.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T23" sqref="T23"/>
    </sheetView>
  </sheetViews>
  <sheetFormatPr defaultRowHeight="12.75"/>
  <sheetData/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32"/>
  <sheetViews>
    <sheetView topLeftCell="A112" zoomScale="130" zoomScaleNormal="130" zoomScaleSheetLayoutView="100" workbookViewId="0">
      <selection activeCell="C115" sqref="C115"/>
    </sheetView>
  </sheetViews>
  <sheetFormatPr defaultRowHeight="15.75"/>
  <cols>
    <col min="1" max="1" width="9.5" style="275" customWidth="1"/>
    <col min="2" max="2" width="91.6640625" style="275" customWidth="1"/>
    <col min="3" max="3" width="21.6640625" style="276" customWidth="1"/>
    <col min="4" max="4" width="9" style="296" customWidth="1"/>
    <col min="5" max="16384" width="9.33203125" style="296"/>
  </cols>
  <sheetData>
    <row r="1" spans="1:3" ht="15.95" customHeight="1">
      <c r="A1" s="400" t="s">
        <v>6</v>
      </c>
      <c r="B1" s="400"/>
      <c r="C1" s="400"/>
    </row>
    <row r="2" spans="1:3" ht="15.95" customHeight="1" thickBot="1">
      <c r="A2" s="399" t="s">
        <v>112</v>
      </c>
      <c r="B2" s="399"/>
      <c r="C2" s="207" t="s">
        <v>177</v>
      </c>
    </row>
    <row r="3" spans="1:3" ht="38.1" customHeight="1" thickBot="1">
      <c r="A3" s="21" t="s">
        <v>60</v>
      </c>
      <c r="B3" s="22" t="s">
        <v>8</v>
      </c>
      <c r="C3" s="30" t="str">
        <f>+CONCATENATE(LEFT(ÖSSZEFÜGGÉSEK!A5,4),". évi módosított előirányzat")</f>
        <v>2015. évi módosított előirányzat</v>
      </c>
    </row>
    <row r="4" spans="1:3" s="297" customFormat="1" ht="12" customHeight="1" thickBot="1">
      <c r="A4" s="292" t="s">
        <v>423</v>
      </c>
      <c r="B4" s="293" t="s">
        <v>424</v>
      </c>
      <c r="C4" s="294" t="s">
        <v>425</v>
      </c>
    </row>
    <row r="5" spans="1:3" s="298" customFormat="1" ht="12" customHeight="1" thickBot="1">
      <c r="A5" s="18" t="s">
        <v>9</v>
      </c>
      <c r="B5" s="19" t="s">
        <v>202</v>
      </c>
      <c r="C5" s="197">
        <f>+C6+C7+C8+C9+C10+C11</f>
        <v>195810</v>
      </c>
    </row>
    <row r="6" spans="1:3" s="298" customFormat="1" ht="12" customHeight="1">
      <c r="A6" s="13" t="s">
        <v>72</v>
      </c>
      <c r="B6" s="299" t="s">
        <v>203</v>
      </c>
      <c r="C6" s="200">
        <v>66490</v>
      </c>
    </row>
    <row r="7" spans="1:3" s="298" customFormat="1" ht="12" customHeight="1">
      <c r="A7" s="12" t="s">
        <v>73</v>
      </c>
      <c r="B7" s="300" t="s">
        <v>204</v>
      </c>
      <c r="C7" s="199">
        <v>46475</v>
      </c>
    </row>
    <row r="8" spans="1:3" s="298" customFormat="1" ht="12" customHeight="1">
      <c r="A8" s="12" t="s">
        <v>74</v>
      </c>
      <c r="B8" s="300" t="s">
        <v>205</v>
      </c>
      <c r="C8" s="199">
        <v>80215</v>
      </c>
    </row>
    <row r="9" spans="1:3" s="298" customFormat="1" ht="12" customHeight="1">
      <c r="A9" s="12" t="s">
        <v>75</v>
      </c>
      <c r="B9" s="300" t="s">
        <v>206</v>
      </c>
      <c r="C9" s="199">
        <v>2630</v>
      </c>
    </row>
    <row r="10" spans="1:3" s="298" customFormat="1" ht="12" customHeight="1">
      <c r="A10" s="12" t="s">
        <v>108</v>
      </c>
      <c r="B10" s="193" t="s">
        <v>373</v>
      </c>
      <c r="C10" s="199"/>
    </row>
    <row r="11" spans="1:3" s="298" customFormat="1" ht="12" customHeight="1" thickBot="1">
      <c r="A11" s="14" t="s">
        <v>76</v>
      </c>
      <c r="B11" s="194" t="s">
        <v>374</v>
      </c>
      <c r="C11" s="199"/>
    </row>
    <row r="12" spans="1:3" s="298" customFormat="1" ht="12" customHeight="1" thickBot="1">
      <c r="A12" s="18" t="s">
        <v>10</v>
      </c>
      <c r="B12" s="192" t="s">
        <v>207</v>
      </c>
      <c r="C12" s="197">
        <f>+C13+C14+C15+C16+C17</f>
        <v>192440</v>
      </c>
    </row>
    <row r="13" spans="1:3" s="298" customFormat="1" ht="12" customHeight="1">
      <c r="A13" s="13" t="s">
        <v>78</v>
      </c>
      <c r="B13" s="299" t="s">
        <v>208</v>
      </c>
      <c r="C13" s="200"/>
    </row>
    <row r="14" spans="1:3" s="298" customFormat="1" ht="12" customHeight="1">
      <c r="A14" s="12" t="s">
        <v>79</v>
      </c>
      <c r="B14" s="300" t="s">
        <v>209</v>
      </c>
      <c r="C14" s="199"/>
    </row>
    <row r="15" spans="1:3" s="298" customFormat="1" ht="12" customHeight="1">
      <c r="A15" s="12" t="s">
        <v>80</v>
      </c>
      <c r="B15" s="300" t="s">
        <v>363</v>
      </c>
      <c r="C15" s="199"/>
    </row>
    <row r="16" spans="1:3" s="298" customFormat="1" ht="12" customHeight="1">
      <c r="A16" s="12" t="s">
        <v>81</v>
      </c>
      <c r="B16" s="300" t="s">
        <v>364</v>
      </c>
      <c r="C16" s="199"/>
    </row>
    <row r="17" spans="1:3" s="298" customFormat="1" ht="12" customHeight="1">
      <c r="A17" s="12" t="s">
        <v>82</v>
      </c>
      <c r="B17" s="300" t="s">
        <v>210</v>
      </c>
      <c r="C17" s="199">
        <v>192440</v>
      </c>
    </row>
    <row r="18" spans="1:3" s="298" customFormat="1" ht="12" customHeight="1" thickBot="1">
      <c r="A18" s="14" t="s">
        <v>88</v>
      </c>
      <c r="B18" s="194" t="s">
        <v>211</v>
      </c>
      <c r="C18" s="201"/>
    </row>
    <row r="19" spans="1:3" s="298" customFormat="1" ht="12" customHeight="1" thickBot="1">
      <c r="A19" s="18" t="s">
        <v>11</v>
      </c>
      <c r="B19" s="19" t="s">
        <v>212</v>
      </c>
      <c r="C19" s="197">
        <f>+C20+C21+C22+C23+C24</f>
        <v>99032</v>
      </c>
    </row>
    <row r="20" spans="1:3" s="298" customFormat="1" ht="12" customHeight="1">
      <c r="A20" s="13" t="s">
        <v>61</v>
      </c>
      <c r="B20" s="299" t="s">
        <v>213</v>
      </c>
      <c r="C20" s="200"/>
    </row>
    <row r="21" spans="1:3" s="298" customFormat="1" ht="12" customHeight="1">
      <c r="A21" s="12" t="s">
        <v>62</v>
      </c>
      <c r="B21" s="300" t="s">
        <v>214</v>
      </c>
      <c r="C21" s="199"/>
    </row>
    <row r="22" spans="1:3" s="298" customFormat="1" ht="12" customHeight="1">
      <c r="A22" s="12" t="s">
        <v>63</v>
      </c>
      <c r="B22" s="300" t="s">
        <v>365</v>
      </c>
      <c r="C22" s="199"/>
    </row>
    <row r="23" spans="1:3" s="298" customFormat="1" ht="12" customHeight="1">
      <c r="A23" s="12" t="s">
        <v>64</v>
      </c>
      <c r="B23" s="300" t="s">
        <v>366</v>
      </c>
      <c r="C23" s="199"/>
    </row>
    <row r="24" spans="1:3" s="298" customFormat="1" ht="12" customHeight="1">
      <c r="A24" s="12" t="s">
        <v>122</v>
      </c>
      <c r="B24" s="300" t="s">
        <v>215</v>
      </c>
      <c r="C24" s="199">
        <v>99032</v>
      </c>
    </row>
    <row r="25" spans="1:3" s="298" customFormat="1" ht="12" customHeight="1" thickBot="1">
      <c r="A25" s="14" t="s">
        <v>123</v>
      </c>
      <c r="B25" s="301" t="s">
        <v>216</v>
      </c>
      <c r="C25" s="201">
        <v>99032</v>
      </c>
    </row>
    <row r="26" spans="1:3" s="298" customFormat="1" ht="12" customHeight="1" thickBot="1">
      <c r="A26" s="18" t="s">
        <v>124</v>
      </c>
      <c r="B26" s="19" t="s">
        <v>217</v>
      </c>
      <c r="C26" s="203">
        <f>+C27+C31+C32+C33</f>
        <v>17660</v>
      </c>
    </row>
    <row r="27" spans="1:3" s="298" customFormat="1" ht="12" customHeight="1">
      <c r="A27" s="13" t="s">
        <v>218</v>
      </c>
      <c r="B27" s="299" t="s">
        <v>380</v>
      </c>
      <c r="C27" s="295">
        <f>+C28+C29+C30</f>
        <v>13900</v>
      </c>
    </row>
    <row r="28" spans="1:3" s="298" customFormat="1" ht="12" customHeight="1">
      <c r="A28" s="12" t="s">
        <v>219</v>
      </c>
      <c r="B28" s="300" t="s">
        <v>224</v>
      </c>
      <c r="C28" s="199">
        <v>6300</v>
      </c>
    </row>
    <row r="29" spans="1:3" s="298" customFormat="1" ht="12" customHeight="1">
      <c r="A29" s="12" t="s">
        <v>220</v>
      </c>
      <c r="B29" s="300" t="s">
        <v>225</v>
      </c>
      <c r="C29" s="199"/>
    </row>
    <row r="30" spans="1:3" s="298" customFormat="1" ht="12" customHeight="1">
      <c r="A30" s="12" t="s">
        <v>378</v>
      </c>
      <c r="B30" s="351" t="s">
        <v>379</v>
      </c>
      <c r="C30" s="199">
        <v>7600</v>
      </c>
    </row>
    <row r="31" spans="1:3" s="298" customFormat="1" ht="12" customHeight="1">
      <c r="A31" s="12" t="s">
        <v>221</v>
      </c>
      <c r="B31" s="300" t="s">
        <v>226</v>
      </c>
      <c r="C31" s="199">
        <v>2900</v>
      </c>
    </row>
    <row r="32" spans="1:3" s="298" customFormat="1" ht="12" customHeight="1">
      <c r="A32" s="12" t="s">
        <v>222</v>
      </c>
      <c r="B32" s="300" t="s">
        <v>227</v>
      </c>
      <c r="C32" s="199"/>
    </row>
    <row r="33" spans="1:3" s="298" customFormat="1" ht="12" customHeight="1" thickBot="1">
      <c r="A33" s="14" t="s">
        <v>223</v>
      </c>
      <c r="B33" s="301" t="s">
        <v>228</v>
      </c>
      <c r="C33" s="201">
        <v>860</v>
      </c>
    </row>
    <row r="34" spans="1:3" s="298" customFormat="1" ht="12" customHeight="1" thickBot="1">
      <c r="A34" s="18" t="s">
        <v>13</v>
      </c>
      <c r="B34" s="19" t="s">
        <v>375</v>
      </c>
      <c r="C34" s="197">
        <f>SUM(C35:C45)</f>
        <v>16851</v>
      </c>
    </row>
    <row r="35" spans="1:3" s="298" customFormat="1" ht="12" customHeight="1">
      <c r="A35" s="13" t="s">
        <v>65</v>
      </c>
      <c r="B35" s="299" t="s">
        <v>231</v>
      </c>
      <c r="C35" s="200">
        <v>600</v>
      </c>
    </row>
    <row r="36" spans="1:3" s="298" customFormat="1" ht="12" customHeight="1">
      <c r="A36" s="12" t="s">
        <v>66</v>
      </c>
      <c r="B36" s="300" t="s">
        <v>232</v>
      </c>
      <c r="C36" s="199">
        <v>6735</v>
      </c>
    </row>
    <row r="37" spans="1:3" s="298" customFormat="1" ht="12" customHeight="1">
      <c r="A37" s="12" t="s">
        <v>67</v>
      </c>
      <c r="B37" s="300" t="s">
        <v>233</v>
      </c>
      <c r="C37" s="199">
        <v>3500</v>
      </c>
    </row>
    <row r="38" spans="1:3" s="298" customFormat="1" ht="12" customHeight="1">
      <c r="A38" s="12" t="s">
        <v>126</v>
      </c>
      <c r="B38" s="300" t="s">
        <v>234</v>
      </c>
      <c r="C38" s="199">
        <v>430</v>
      </c>
    </row>
    <row r="39" spans="1:3" s="298" customFormat="1" ht="12" customHeight="1">
      <c r="A39" s="12" t="s">
        <v>127</v>
      </c>
      <c r="B39" s="300" t="s">
        <v>235</v>
      </c>
      <c r="C39" s="199">
        <v>3383</v>
      </c>
    </row>
    <row r="40" spans="1:3" s="298" customFormat="1" ht="12" customHeight="1">
      <c r="A40" s="12" t="s">
        <v>128</v>
      </c>
      <c r="B40" s="300" t="s">
        <v>236</v>
      </c>
      <c r="C40" s="199">
        <v>2203</v>
      </c>
    </row>
    <row r="41" spans="1:3" s="298" customFormat="1" ht="12" customHeight="1">
      <c r="A41" s="12" t="s">
        <v>129</v>
      </c>
      <c r="B41" s="300" t="s">
        <v>237</v>
      </c>
      <c r="C41" s="199"/>
    </row>
    <row r="42" spans="1:3" s="298" customFormat="1" ht="12" customHeight="1">
      <c r="A42" s="12" t="s">
        <v>130</v>
      </c>
      <c r="B42" s="300" t="s">
        <v>238</v>
      </c>
      <c r="C42" s="199"/>
    </row>
    <row r="43" spans="1:3" s="298" customFormat="1" ht="12" customHeight="1">
      <c r="A43" s="12" t="s">
        <v>229</v>
      </c>
      <c r="B43" s="300" t="s">
        <v>239</v>
      </c>
      <c r="C43" s="202"/>
    </row>
    <row r="44" spans="1:3" s="298" customFormat="1" ht="12" customHeight="1">
      <c r="A44" s="14" t="s">
        <v>230</v>
      </c>
      <c r="B44" s="301" t="s">
        <v>377</v>
      </c>
      <c r="C44" s="289"/>
    </row>
    <row r="45" spans="1:3" s="298" customFormat="1" ht="12" customHeight="1" thickBot="1">
      <c r="A45" s="14" t="s">
        <v>376</v>
      </c>
      <c r="B45" s="194" t="s">
        <v>240</v>
      </c>
      <c r="C45" s="289"/>
    </row>
    <row r="46" spans="1:3" s="298" customFormat="1" ht="12" customHeight="1" thickBot="1">
      <c r="A46" s="18" t="s">
        <v>14</v>
      </c>
      <c r="B46" s="19" t="s">
        <v>241</v>
      </c>
      <c r="C46" s="197">
        <f>SUM(C47:C51)</f>
        <v>0</v>
      </c>
    </row>
    <row r="47" spans="1:3" s="298" customFormat="1" ht="12" customHeight="1">
      <c r="A47" s="13" t="s">
        <v>68</v>
      </c>
      <c r="B47" s="299" t="s">
        <v>245</v>
      </c>
      <c r="C47" s="336"/>
    </row>
    <row r="48" spans="1:3" s="298" customFormat="1" ht="12" customHeight="1">
      <c r="A48" s="12" t="s">
        <v>69</v>
      </c>
      <c r="B48" s="300" t="s">
        <v>246</v>
      </c>
      <c r="C48" s="202"/>
    </row>
    <row r="49" spans="1:3" s="298" customFormat="1" ht="12" customHeight="1">
      <c r="A49" s="12" t="s">
        <v>242</v>
      </c>
      <c r="B49" s="300" t="s">
        <v>247</v>
      </c>
      <c r="C49" s="202"/>
    </row>
    <row r="50" spans="1:3" s="298" customFormat="1" ht="12" customHeight="1">
      <c r="A50" s="12" t="s">
        <v>243</v>
      </c>
      <c r="B50" s="300" t="s">
        <v>248</v>
      </c>
      <c r="C50" s="202"/>
    </row>
    <row r="51" spans="1:3" s="298" customFormat="1" ht="12" customHeight="1" thickBot="1">
      <c r="A51" s="14" t="s">
        <v>244</v>
      </c>
      <c r="B51" s="194" t="s">
        <v>249</v>
      </c>
      <c r="C51" s="289"/>
    </row>
    <row r="52" spans="1:3" s="298" customFormat="1" ht="12" customHeight="1" thickBot="1">
      <c r="A52" s="18" t="s">
        <v>131</v>
      </c>
      <c r="B52" s="19" t="s">
        <v>250</v>
      </c>
      <c r="C52" s="197">
        <f>SUM(C53:C55)</f>
        <v>810</v>
      </c>
    </row>
    <row r="53" spans="1:3" s="298" customFormat="1" ht="12" customHeight="1">
      <c r="A53" s="13" t="s">
        <v>70</v>
      </c>
      <c r="B53" s="299" t="s">
        <v>251</v>
      </c>
      <c r="C53" s="200"/>
    </row>
    <row r="54" spans="1:3" s="298" customFormat="1" ht="12" customHeight="1">
      <c r="A54" s="12" t="s">
        <v>71</v>
      </c>
      <c r="B54" s="300" t="s">
        <v>367</v>
      </c>
      <c r="C54" s="199"/>
    </row>
    <row r="55" spans="1:3" s="298" customFormat="1" ht="12" customHeight="1">
      <c r="A55" s="12" t="s">
        <v>254</v>
      </c>
      <c r="B55" s="300" t="s">
        <v>252</v>
      </c>
      <c r="C55" s="199">
        <v>810</v>
      </c>
    </row>
    <row r="56" spans="1:3" s="298" customFormat="1" ht="12" customHeight="1" thickBot="1">
      <c r="A56" s="14" t="s">
        <v>255</v>
      </c>
      <c r="B56" s="194" t="s">
        <v>253</v>
      </c>
      <c r="C56" s="201"/>
    </row>
    <row r="57" spans="1:3" s="298" customFormat="1" ht="12" customHeight="1" thickBot="1">
      <c r="A57" s="18" t="s">
        <v>16</v>
      </c>
      <c r="B57" s="192" t="s">
        <v>256</v>
      </c>
      <c r="C57" s="197">
        <f>SUM(C58:C60)</f>
        <v>0</v>
      </c>
    </row>
    <row r="58" spans="1:3" s="298" customFormat="1" ht="12" customHeight="1">
      <c r="A58" s="13" t="s">
        <v>132</v>
      </c>
      <c r="B58" s="299" t="s">
        <v>258</v>
      </c>
      <c r="C58" s="202"/>
    </row>
    <row r="59" spans="1:3" s="298" customFormat="1" ht="12" customHeight="1">
      <c r="A59" s="12" t="s">
        <v>133</v>
      </c>
      <c r="B59" s="300" t="s">
        <v>368</v>
      </c>
      <c r="C59" s="202"/>
    </row>
    <row r="60" spans="1:3" s="298" customFormat="1" ht="12" customHeight="1">
      <c r="A60" s="12" t="s">
        <v>178</v>
      </c>
      <c r="B60" s="300" t="s">
        <v>259</v>
      </c>
      <c r="C60" s="202"/>
    </row>
    <row r="61" spans="1:3" s="298" customFormat="1" ht="12" customHeight="1" thickBot="1">
      <c r="A61" s="14" t="s">
        <v>257</v>
      </c>
      <c r="B61" s="194" t="s">
        <v>260</v>
      </c>
      <c r="C61" s="202"/>
    </row>
    <row r="62" spans="1:3" s="298" customFormat="1" ht="12" customHeight="1" thickBot="1">
      <c r="A62" s="358" t="s">
        <v>406</v>
      </c>
      <c r="B62" s="19" t="s">
        <v>261</v>
      </c>
      <c r="C62" s="203">
        <f>+C5+C12+C19+C26+C34+C46+C52+C57</f>
        <v>522603</v>
      </c>
    </row>
    <row r="63" spans="1:3" s="298" customFormat="1" ht="12" customHeight="1" thickBot="1">
      <c r="A63" s="338" t="s">
        <v>262</v>
      </c>
      <c r="B63" s="192" t="s">
        <v>263</v>
      </c>
      <c r="C63" s="197">
        <f>SUM(C64:C66)</f>
        <v>3700</v>
      </c>
    </row>
    <row r="64" spans="1:3" s="298" customFormat="1" ht="12" customHeight="1">
      <c r="A64" s="13" t="s">
        <v>286</v>
      </c>
      <c r="B64" s="299" t="s">
        <v>264</v>
      </c>
      <c r="C64" s="202">
        <v>3700</v>
      </c>
    </row>
    <row r="65" spans="1:3" s="298" customFormat="1" ht="12" customHeight="1">
      <c r="A65" s="12" t="s">
        <v>295</v>
      </c>
      <c r="B65" s="300" t="s">
        <v>265</v>
      </c>
      <c r="C65" s="202"/>
    </row>
    <row r="66" spans="1:3" s="298" customFormat="1" ht="12" customHeight="1" thickBot="1">
      <c r="A66" s="14" t="s">
        <v>296</v>
      </c>
      <c r="B66" s="352" t="s">
        <v>397</v>
      </c>
      <c r="C66" s="202"/>
    </row>
    <row r="67" spans="1:3" s="298" customFormat="1" ht="12" customHeight="1" thickBot="1">
      <c r="A67" s="338" t="s">
        <v>267</v>
      </c>
      <c r="B67" s="192" t="s">
        <v>466</v>
      </c>
      <c r="C67" s="197"/>
    </row>
    <row r="68" spans="1:3" s="298" customFormat="1" ht="12" customHeight="1" thickBot="1">
      <c r="A68" s="338" t="s">
        <v>273</v>
      </c>
      <c r="B68" s="192" t="s">
        <v>274</v>
      </c>
      <c r="C68" s="197">
        <f>SUM(C69:C70)</f>
        <v>14203</v>
      </c>
    </row>
    <row r="69" spans="1:3" s="298" customFormat="1" ht="12" customHeight="1">
      <c r="A69" s="13" t="s">
        <v>289</v>
      </c>
      <c r="B69" s="299" t="s">
        <v>275</v>
      </c>
      <c r="C69" s="202">
        <v>14203</v>
      </c>
    </row>
    <row r="70" spans="1:3" s="298" customFormat="1" ht="12" customHeight="1" thickBot="1">
      <c r="A70" s="14" t="s">
        <v>290</v>
      </c>
      <c r="B70" s="194" t="s">
        <v>276</v>
      </c>
      <c r="C70" s="202"/>
    </row>
    <row r="71" spans="1:3" s="298" customFormat="1" ht="12" customHeight="1" thickBot="1">
      <c r="A71" s="338" t="s">
        <v>277</v>
      </c>
      <c r="B71" s="192" t="s">
        <v>278</v>
      </c>
      <c r="C71" s="197">
        <f>SUM(C72:C74)</f>
        <v>0</v>
      </c>
    </row>
    <row r="72" spans="1:3" s="298" customFormat="1" ht="12" customHeight="1">
      <c r="A72" s="13" t="s">
        <v>291</v>
      </c>
      <c r="B72" s="299" t="s">
        <v>279</v>
      </c>
      <c r="C72" s="202"/>
    </row>
    <row r="73" spans="1:3" s="298" customFormat="1" ht="12" customHeight="1">
      <c r="A73" s="12" t="s">
        <v>292</v>
      </c>
      <c r="B73" s="300" t="s">
        <v>280</v>
      </c>
      <c r="C73" s="202"/>
    </row>
    <row r="74" spans="1:3" s="298" customFormat="1" ht="12" customHeight="1" thickBot="1">
      <c r="A74" s="14" t="s">
        <v>293</v>
      </c>
      <c r="B74" s="194" t="s">
        <v>281</v>
      </c>
      <c r="C74" s="202"/>
    </row>
    <row r="75" spans="1:3" s="298" customFormat="1" ht="12" customHeight="1" thickBot="1">
      <c r="A75" s="338" t="s">
        <v>282</v>
      </c>
      <c r="B75" s="192" t="s">
        <v>473</v>
      </c>
      <c r="C75" s="197"/>
    </row>
    <row r="76" spans="1:3" s="298" customFormat="1" ht="12" customHeight="1" thickBot="1">
      <c r="A76" s="338" t="s">
        <v>283</v>
      </c>
      <c r="B76" s="192" t="s">
        <v>405</v>
      </c>
      <c r="C76" s="337"/>
    </row>
    <row r="77" spans="1:3" s="298" customFormat="1" ht="13.5" customHeight="1" thickBot="1">
      <c r="A77" s="338" t="s">
        <v>285</v>
      </c>
      <c r="B77" s="192" t="s">
        <v>284</v>
      </c>
      <c r="C77" s="337"/>
    </row>
    <row r="78" spans="1:3" s="298" customFormat="1" ht="15.75" customHeight="1" thickBot="1">
      <c r="A78" s="338" t="s">
        <v>297</v>
      </c>
      <c r="B78" s="303" t="s">
        <v>408</v>
      </c>
      <c r="C78" s="203">
        <f>+C63+C67+C68+C71+C75+C77+C76</f>
        <v>17903</v>
      </c>
    </row>
    <row r="79" spans="1:3" s="298" customFormat="1" ht="16.5" customHeight="1" thickBot="1">
      <c r="A79" s="339" t="s">
        <v>407</v>
      </c>
      <c r="B79" s="304" t="s">
        <v>409</v>
      </c>
      <c r="C79" s="203">
        <f>+C62+C78</f>
        <v>540506</v>
      </c>
    </row>
    <row r="80" spans="1:3" s="298" customFormat="1" ht="83.25" customHeight="1">
      <c r="A80" s="3"/>
      <c r="B80" s="4"/>
      <c r="C80" s="204"/>
    </row>
    <row r="81" spans="1:3" ht="16.5" customHeight="1">
      <c r="A81" s="400" t="s">
        <v>37</v>
      </c>
      <c r="B81" s="400"/>
      <c r="C81" s="400"/>
    </row>
    <row r="82" spans="1:3" s="305" customFormat="1" ht="16.5" customHeight="1" thickBot="1">
      <c r="A82" s="401" t="s">
        <v>113</v>
      </c>
      <c r="B82" s="401"/>
      <c r="C82" s="78" t="s">
        <v>177</v>
      </c>
    </row>
    <row r="83" spans="1:3" ht="38.1" customHeight="1" thickBot="1">
      <c r="A83" s="21" t="s">
        <v>60</v>
      </c>
      <c r="B83" s="22" t="s">
        <v>38</v>
      </c>
      <c r="C83" s="30" t="str">
        <f>+C3</f>
        <v>2015. évi módosított előirányzat</v>
      </c>
    </row>
    <row r="84" spans="1:3" s="297" customFormat="1" ht="12" customHeight="1" thickBot="1">
      <c r="A84" s="27" t="s">
        <v>423</v>
      </c>
      <c r="B84" s="28" t="s">
        <v>424</v>
      </c>
      <c r="C84" s="29" t="s">
        <v>425</v>
      </c>
    </row>
    <row r="85" spans="1:3" ht="12" customHeight="1" thickBot="1">
      <c r="A85" s="20" t="s">
        <v>9</v>
      </c>
      <c r="B85" s="26" t="s">
        <v>381</v>
      </c>
      <c r="C85" s="196">
        <f>C86+C87+C88+C89+C90+C103</f>
        <v>417443</v>
      </c>
    </row>
    <row r="86" spans="1:3" ht="12" customHeight="1">
      <c r="A86" s="15" t="s">
        <v>72</v>
      </c>
      <c r="B86" s="8" t="s">
        <v>39</v>
      </c>
      <c r="C86" s="198">
        <v>209246</v>
      </c>
    </row>
    <row r="87" spans="1:3" ht="12" customHeight="1">
      <c r="A87" s="12" t="s">
        <v>73</v>
      </c>
      <c r="B87" s="6" t="s">
        <v>134</v>
      </c>
      <c r="C87" s="199">
        <v>39924</v>
      </c>
    </row>
    <row r="88" spans="1:3" ht="12" customHeight="1">
      <c r="A88" s="12" t="s">
        <v>74</v>
      </c>
      <c r="B88" s="6" t="s">
        <v>100</v>
      </c>
      <c r="C88" s="201">
        <v>102942</v>
      </c>
    </row>
    <row r="89" spans="1:3" ht="12" customHeight="1">
      <c r="A89" s="12" t="s">
        <v>75</v>
      </c>
      <c r="B89" s="9" t="s">
        <v>135</v>
      </c>
      <c r="C89" s="201">
        <v>28325</v>
      </c>
    </row>
    <row r="90" spans="1:3" ht="12" customHeight="1">
      <c r="A90" s="12" t="s">
        <v>83</v>
      </c>
      <c r="B90" s="17" t="s">
        <v>136</v>
      </c>
      <c r="C90" s="201">
        <v>34499</v>
      </c>
    </row>
    <row r="91" spans="1:3" ht="12" customHeight="1">
      <c r="A91" s="12" t="s">
        <v>76</v>
      </c>
      <c r="B91" s="6" t="s">
        <v>386</v>
      </c>
      <c r="C91" s="201"/>
    </row>
    <row r="92" spans="1:3" ht="12" customHeight="1">
      <c r="A92" s="12" t="s">
        <v>77</v>
      </c>
      <c r="B92" s="82" t="s">
        <v>385</v>
      </c>
      <c r="C92" s="201"/>
    </row>
    <row r="93" spans="1:3" ht="12" customHeight="1">
      <c r="A93" s="12" t="s">
        <v>84</v>
      </c>
      <c r="B93" s="82" t="s">
        <v>384</v>
      </c>
      <c r="C93" s="201">
        <v>1052</v>
      </c>
    </row>
    <row r="94" spans="1:3" ht="12" customHeight="1">
      <c r="A94" s="12" t="s">
        <v>85</v>
      </c>
      <c r="B94" s="80" t="s">
        <v>300</v>
      </c>
      <c r="C94" s="201"/>
    </row>
    <row r="95" spans="1:3" ht="12" customHeight="1">
      <c r="A95" s="12" t="s">
        <v>86</v>
      </c>
      <c r="B95" s="81" t="s">
        <v>301</v>
      </c>
      <c r="C95" s="201"/>
    </row>
    <row r="96" spans="1:3" ht="12" customHeight="1">
      <c r="A96" s="12" t="s">
        <v>87</v>
      </c>
      <c r="B96" s="81" t="s">
        <v>302</v>
      </c>
      <c r="C96" s="201"/>
    </row>
    <row r="97" spans="1:3" ht="12" customHeight="1">
      <c r="A97" s="12" t="s">
        <v>89</v>
      </c>
      <c r="B97" s="80" t="s">
        <v>303</v>
      </c>
      <c r="C97" s="201">
        <v>33447</v>
      </c>
    </row>
    <row r="98" spans="1:3" ht="12" customHeight="1">
      <c r="A98" s="12" t="s">
        <v>137</v>
      </c>
      <c r="B98" s="80" t="s">
        <v>304</v>
      </c>
      <c r="C98" s="201"/>
    </row>
    <row r="99" spans="1:3" ht="12" customHeight="1">
      <c r="A99" s="12" t="s">
        <v>298</v>
      </c>
      <c r="B99" s="81" t="s">
        <v>305</v>
      </c>
      <c r="C99" s="201"/>
    </row>
    <row r="100" spans="1:3" ht="12" customHeight="1">
      <c r="A100" s="11" t="s">
        <v>299</v>
      </c>
      <c r="B100" s="82" t="s">
        <v>306</v>
      </c>
      <c r="C100" s="201"/>
    </row>
    <row r="101" spans="1:3" ht="12" customHeight="1">
      <c r="A101" s="12" t="s">
        <v>382</v>
      </c>
      <c r="B101" s="82" t="s">
        <v>307</v>
      </c>
      <c r="C101" s="201"/>
    </row>
    <row r="102" spans="1:3" ht="12" customHeight="1">
      <c r="A102" s="14" t="s">
        <v>383</v>
      </c>
      <c r="B102" s="82" t="s">
        <v>308</v>
      </c>
      <c r="C102" s="201"/>
    </row>
    <row r="103" spans="1:3" ht="12" customHeight="1">
      <c r="A103" s="12" t="s">
        <v>387</v>
      </c>
      <c r="B103" s="9" t="s">
        <v>40</v>
      </c>
      <c r="C103" s="199">
        <v>2507</v>
      </c>
    </row>
    <row r="104" spans="1:3" ht="12" customHeight="1">
      <c r="A104" s="12" t="s">
        <v>388</v>
      </c>
      <c r="B104" s="6" t="s">
        <v>390</v>
      </c>
      <c r="C104" s="199">
        <v>507</v>
      </c>
    </row>
    <row r="105" spans="1:3" ht="12" customHeight="1" thickBot="1">
      <c r="A105" s="16" t="s">
        <v>389</v>
      </c>
      <c r="B105" s="356" t="s">
        <v>391</v>
      </c>
      <c r="C105" s="205">
        <v>2000</v>
      </c>
    </row>
    <row r="106" spans="1:3" ht="12" customHeight="1" thickBot="1">
      <c r="A106" s="353" t="s">
        <v>10</v>
      </c>
      <c r="B106" s="354" t="s">
        <v>309</v>
      </c>
      <c r="C106" s="355">
        <f>+C107+C109+C111</f>
        <v>115363</v>
      </c>
    </row>
    <row r="107" spans="1:3" ht="12" customHeight="1">
      <c r="A107" s="13" t="s">
        <v>78</v>
      </c>
      <c r="B107" s="6" t="s">
        <v>176</v>
      </c>
      <c r="C107" s="200">
        <v>16331</v>
      </c>
    </row>
    <row r="108" spans="1:3" ht="12" customHeight="1">
      <c r="A108" s="13" t="s">
        <v>79</v>
      </c>
      <c r="B108" s="10" t="s">
        <v>310</v>
      </c>
      <c r="C108" s="200"/>
    </row>
    <row r="109" spans="1:3" ht="12" customHeight="1">
      <c r="A109" s="13" t="s">
        <v>80</v>
      </c>
      <c r="B109" s="10" t="s">
        <v>138</v>
      </c>
      <c r="C109" s="199">
        <v>99032</v>
      </c>
    </row>
    <row r="110" spans="1:3" ht="12" customHeight="1">
      <c r="A110" s="13" t="s">
        <v>81</v>
      </c>
      <c r="B110" s="10" t="s">
        <v>311</v>
      </c>
      <c r="C110" s="191">
        <v>99032</v>
      </c>
    </row>
    <row r="111" spans="1:3" ht="12" customHeight="1" thickBot="1">
      <c r="A111" s="13" t="s">
        <v>82</v>
      </c>
      <c r="B111" s="194" t="s">
        <v>179</v>
      </c>
      <c r="C111" s="191"/>
    </row>
    <row r="112" spans="1:3" ht="12" customHeight="1" thickBot="1">
      <c r="A112" s="18" t="s">
        <v>11</v>
      </c>
      <c r="B112" s="67" t="s">
        <v>392</v>
      </c>
      <c r="C112" s="197">
        <f>+C85+C106</f>
        <v>532806</v>
      </c>
    </row>
    <row r="113" spans="1:9" ht="12" customHeight="1" thickBot="1">
      <c r="A113" s="18" t="s">
        <v>12</v>
      </c>
      <c r="B113" s="67" t="s">
        <v>393</v>
      </c>
      <c r="C113" s="197">
        <f>+C114+C115+C116</f>
        <v>2364</v>
      </c>
    </row>
    <row r="114" spans="1:9" ht="12" customHeight="1">
      <c r="A114" s="13" t="s">
        <v>218</v>
      </c>
      <c r="B114" s="10" t="s">
        <v>394</v>
      </c>
      <c r="C114" s="191">
        <v>2364</v>
      </c>
    </row>
    <row r="115" spans="1:9" ht="12" customHeight="1">
      <c r="A115" s="13" t="s">
        <v>221</v>
      </c>
      <c r="B115" s="10" t="s">
        <v>395</v>
      </c>
      <c r="C115" s="191"/>
    </row>
    <row r="116" spans="1:9" ht="12" customHeight="1" thickBot="1">
      <c r="A116" s="11" t="s">
        <v>222</v>
      </c>
      <c r="B116" s="10" t="s">
        <v>396</v>
      </c>
      <c r="C116" s="191"/>
    </row>
    <row r="117" spans="1:9" ht="12" customHeight="1" thickBot="1">
      <c r="A117" s="18" t="s">
        <v>13</v>
      </c>
      <c r="B117" s="67" t="s">
        <v>468</v>
      </c>
      <c r="C117" s="197"/>
    </row>
    <row r="118" spans="1:9" ht="12" customHeight="1" thickBot="1">
      <c r="A118" s="18" t="s">
        <v>14</v>
      </c>
      <c r="B118" s="67" t="s">
        <v>398</v>
      </c>
      <c r="C118" s="203">
        <f>+C119+C120+C121+C122</f>
        <v>6856</v>
      </c>
    </row>
    <row r="119" spans="1:9" ht="12" customHeight="1">
      <c r="A119" s="13" t="s">
        <v>68</v>
      </c>
      <c r="B119" s="7" t="s">
        <v>312</v>
      </c>
      <c r="C119" s="191"/>
    </row>
    <row r="120" spans="1:9" ht="12" customHeight="1">
      <c r="A120" s="13" t="s">
        <v>69</v>
      </c>
      <c r="B120" s="7" t="s">
        <v>313</v>
      </c>
      <c r="C120" s="191">
        <v>6856</v>
      </c>
    </row>
    <row r="121" spans="1:9" ht="12" customHeight="1">
      <c r="A121" s="13" t="s">
        <v>242</v>
      </c>
      <c r="B121" s="7" t="s">
        <v>399</v>
      </c>
      <c r="C121" s="191"/>
    </row>
    <row r="122" spans="1:9" ht="12" customHeight="1" thickBot="1">
      <c r="A122" s="11" t="s">
        <v>243</v>
      </c>
      <c r="B122" s="5" t="s">
        <v>332</v>
      </c>
      <c r="C122" s="191"/>
    </row>
    <row r="123" spans="1:9" ht="12" customHeight="1" thickBot="1">
      <c r="A123" s="18" t="s">
        <v>15</v>
      </c>
      <c r="B123" s="67" t="s">
        <v>487</v>
      </c>
      <c r="C123" s="206"/>
    </row>
    <row r="124" spans="1:9" ht="12" customHeight="1" thickBot="1">
      <c r="A124" s="18" t="s">
        <v>16</v>
      </c>
      <c r="B124" s="67" t="s">
        <v>400</v>
      </c>
      <c r="C124" s="357"/>
    </row>
    <row r="125" spans="1:9" ht="12" customHeight="1" thickBot="1">
      <c r="A125" s="18" t="s">
        <v>17</v>
      </c>
      <c r="B125" s="67" t="s">
        <v>401</v>
      </c>
      <c r="C125" s="357"/>
    </row>
    <row r="126" spans="1:9" ht="15" customHeight="1" thickBot="1">
      <c r="A126" s="18" t="s">
        <v>18</v>
      </c>
      <c r="B126" s="67" t="s">
        <v>403</v>
      </c>
      <c r="C126" s="306">
        <f>+C113+C117+C118+C123+C124+C125</f>
        <v>9220</v>
      </c>
      <c r="F126" s="307"/>
      <c r="G126" s="308"/>
      <c r="H126" s="308"/>
      <c r="I126" s="308"/>
    </row>
    <row r="127" spans="1:9" s="298" customFormat="1" ht="12.95" customHeight="1" thickBot="1">
      <c r="A127" s="195" t="s">
        <v>19</v>
      </c>
      <c r="B127" s="274" t="s">
        <v>402</v>
      </c>
      <c r="C127" s="306">
        <f>+C112+C126</f>
        <v>542026</v>
      </c>
    </row>
    <row r="128" spans="1:9" ht="7.5" customHeight="1"/>
    <row r="129" spans="1:4">
      <c r="A129" s="402" t="s">
        <v>314</v>
      </c>
      <c r="B129" s="402"/>
      <c r="C129" s="402"/>
    </row>
    <row r="130" spans="1:4" ht="15" customHeight="1" thickBot="1">
      <c r="A130" s="399" t="s">
        <v>114</v>
      </c>
      <c r="B130" s="399"/>
      <c r="C130" s="207" t="s">
        <v>177</v>
      </c>
    </row>
    <row r="131" spans="1:4" ht="13.5" customHeight="1" thickBot="1">
      <c r="A131" s="18">
        <v>1</v>
      </c>
      <c r="B131" s="25" t="s">
        <v>404</v>
      </c>
      <c r="C131" s="197">
        <f>+C62-C112</f>
        <v>-10203</v>
      </c>
      <c r="D131" s="309"/>
    </row>
    <row r="132" spans="1:4" ht="27.75" customHeight="1" thickBot="1">
      <c r="A132" s="18" t="s">
        <v>10</v>
      </c>
      <c r="B132" s="25" t="s">
        <v>410</v>
      </c>
      <c r="C132" s="197">
        <f>+C78-C126</f>
        <v>8683</v>
      </c>
    </row>
  </sheetData>
  <mergeCells count="6">
    <mergeCell ref="A129:C129"/>
    <mergeCell ref="A130:B130"/>
    <mergeCell ref="A1:C1"/>
    <mergeCell ref="A2:B2"/>
    <mergeCell ref="A81:C81"/>
    <mergeCell ref="A82:B82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Buj Község Önkormányzat
2015. ÉVI KÖLTSÉGVETÉS
KÖTELEZŐ FELADATAINAK MÉRLEGE &amp;R&amp;"Times New Roman CE,Félkövér dőlt"&amp;11 1.2. melléklet a 1/2015. (II.13.) önkormányzati rendelethez</oddHeader>
  </headerFooter>
  <rowBreaks count="1" manualBreakCount="1">
    <brk id="80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32"/>
  <sheetViews>
    <sheetView topLeftCell="A70" zoomScale="130" zoomScaleNormal="130" zoomScaleSheetLayoutView="100" workbookViewId="0">
      <selection activeCell="C3" sqref="C3"/>
    </sheetView>
  </sheetViews>
  <sheetFormatPr defaultRowHeight="15.75"/>
  <cols>
    <col min="1" max="1" width="9.5" style="275" customWidth="1"/>
    <col min="2" max="2" width="91.6640625" style="275" customWidth="1"/>
    <col min="3" max="3" width="21.6640625" style="276" customWidth="1"/>
    <col min="4" max="4" width="9" style="296" customWidth="1"/>
    <col min="5" max="16384" width="9.33203125" style="296"/>
  </cols>
  <sheetData>
    <row r="1" spans="1:3" ht="15.95" customHeight="1">
      <c r="A1" s="400" t="s">
        <v>6</v>
      </c>
      <c r="B1" s="400"/>
      <c r="C1" s="400"/>
    </row>
    <row r="2" spans="1:3" ht="15.95" customHeight="1" thickBot="1">
      <c r="A2" s="399" t="s">
        <v>112</v>
      </c>
      <c r="B2" s="399"/>
      <c r="C2" s="207" t="s">
        <v>177</v>
      </c>
    </row>
    <row r="3" spans="1:3" ht="38.1" customHeight="1" thickBot="1">
      <c r="A3" s="21" t="s">
        <v>60</v>
      </c>
      <c r="B3" s="22" t="s">
        <v>8</v>
      </c>
      <c r="C3" s="30" t="str">
        <f>+CONCATENATE(LEFT(ÖSSZEFÜGGÉSEK!A5,4),". évi módosított előirányzat")</f>
        <v>2015. évi módosított előirányzat</v>
      </c>
    </row>
    <row r="4" spans="1:3" s="297" customFormat="1" ht="12" customHeight="1" thickBot="1">
      <c r="A4" s="292" t="s">
        <v>423</v>
      </c>
      <c r="B4" s="293" t="s">
        <v>424</v>
      </c>
      <c r="C4" s="294" t="s">
        <v>425</v>
      </c>
    </row>
    <row r="5" spans="1:3" s="298" customFormat="1" ht="12" customHeight="1" thickBot="1">
      <c r="A5" s="18" t="s">
        <v>9</v>
      </c>
      <c r="B5" s="19" t="s">
        <v>202</v>
      </c>
      <c r="C5" s="197">
        <f>+C6+C7+C8+C9+C10+C11</f>
        <v>0</v>
      </c>
    </row>
    <row r="6" spans="1:3" s="298" customFormat="1" ht="12" customHeight="1">
      <c r="A6" s="13" t="s">
        <v>72</v>
      </c>
      <c r="B6" s="299" t="s">
        <v>203</v>
      </c>
      <c r="C6" s="200"/>
    </row>
    <row r="7" spans="1:3" s="298" customFormat="1" ht="12" customHeight="1">
      <c r="A7" s="12" t="s">
        <v>73</v>
      </c>
      <c r="B7" s="300" t="s">
        <v>204</v>
      </c>
      <c r="C7" s="199"/>
    </row>
    <row r="8" spans="1:3" s="298" customFormat="1" ht="12" customHeight="1">
      <c r="A8" s="12" t="s">
        <v>74</v>
      </c>
      <c r="B8" s="300" t="s">
        <v>205</v>
      </c>
      <c r="C8" s="199"/>
    </row>
    <row r="9" spans="1:3" s="298" customFormat="1" ht="12" customHeight="1">
      <c r="A9" s="12" t="s">
        <v>75</v>
      </c>
      <c r="B9" s="300" t="s">
        <v>206</v>
      </c>
      <c r="C9" s="199"/>
    </row>
    <row r="10" spans="1:3" s="298" customFormat="1" ht="12" customHeight="1">
      <c r="A10" s="12" t="s">
        <v>108</v>
      </c>
      <c r="B10" s="193" t="s">
        <v>373</v>
      </c>
      <c r="C10" s="199"/>
    </row>
    <row r="11" spans="1:3" s="298" customFormat="1" ht="12" customHeight="1" thickBot="1">
      <c r="A11" s="14" t="s">
        <v>76</v>
      </c>
      <c r="B11" s="194" t="s">
        <v>374</v>
      </c>
      <c r="C11" s="199"/>
    </row>
    <row r="12" spans="1:3" s="298" customFormat="1" ht="12" customHeight="1" thickBot="1">
      <c r="A12" s="18" t="s">
        <v>10</v>
      </c>
      <c r="B12" s="192" t="s">
        <v>207</v>
      </c>
      <c r="C12" s="197">
        <f>+C13+C14+C15+C16+C17</f>
        <v>1080</v>
      </c>
    </row>
    <row r="13" spans="1:3" s="298" customFormat="1" ht="12" customHeight="1">
      <c r="A13" s="13" t="s">
        <v>78</v>
      </c>
      <c r="B13" s="299" t="s">
        <v>208</v>
      </c>
      <c r="C13" s="200"/>
    </row>
    <row r="14" spans="1:3" s="298" customFormat="1" ht="12" customHeight="1">
      <c r="A14" s="12" t="s">
        <v>79</v>
      </c>
      <c r="B14" s="300" t="s">
        <v>209</v>
      </c>
      <c r="C14" s="199"/>
    </row>
    <row r="15" spans="1:3" s="298" customFormat="1" ht="12" customHeight="1">
      <c r="A15" s="12" t="s">
        <v>80</v>
      </c>
      <c r="B15" s="300" t="s">
        <v>363</v>
      </c>
      <c r="C15" s="199"/>
    </row>
    <row r="16" spans="1:3" s="298" customFormat="1" ht="12" customHeight="1">
      <c r="A16" s="12" t="s">
        <v>81</v>
      </c>
      <c r="B16" s="300" t="s">
        <v>364</v>
      </c>
      <c r="C16" s="199"/>
    </row>
    <row r="17" spans="1:3" s="298" customFormat="1" ht="12" customHeight="1">
      <c r="A17" s="12" t="s">
        <v>82</v>
      </c>
      <c r="B17" s="300" t="s">
        <v>210</v>
      </c>
      <c r="C17" s="199">
        <v>1080</v>
      </c>
    </row>
    <row r="18" spans="1:3" s="298" customFormat="1" ht="12" customHeight="1" thickBot="1">
      <c r="A18" s="14" t="s">
        <v>88</v>
      </c>
      <c r="B18" s="194" t="s">
        <v>211</v>
      </c>
      <c r="C18" s="201"/>
    </row>
    <row r="19" spans="1:3" s="298" customFormat="1" ht="12" customHeight="1" thickBot="1">
      <c r="A19" s="18" t="s">
        <v>11</v>
      </c>
      <c r="B19" s="19" t="s">
        <v>212</v>
      </c>
      <c r="C19" s="197">
        <f>+C20+C21+C22+C23+C24</f>
        <v>0</v>
      </c>
    </row>
    <row r="20" spans="1:3" s="298" customFormat="1" ht="12" customHeight="1">
      <c r="A20" s="13" t="s">
        <v>61</v>
      </c>
      <c r="B20" s="299" t="s">
        <v>213</v>
      </c>
      <c r="C20" s="200"/>
    </row>
    <row r="21" spans="1:3" s="298" customFormat="1" ht="12" customHeight="1">
      <c r="A21" s="12" t="s">
        <v>62</v>
      </c>
      <c r="B21" s="300" t="s">
        <v>214</v>
      </c>
      <c r="C21" s="199"/>
    </row>
    <row r="22" spans="1:3" s="298" customFormat="1" ht="12" customHeight="1">
      <c r="A22" s="12" t="s">
        <v>63</v>
      </c>
      <c r="B22" s="300" t="s">
        <v>365</v>
      </c>
      <c r="C22" s="199"/>
    </row>
    <row r="23" spans="1:3" s="298" customFormat="1" ht="12" customHeight="1">
      <c r="A23" s="12" t="s">
        <v>64</v>
      </c>
      <c r="B23" s="300" t="s">
        <v>366</v>
      </c>
      <c r="C23" s="199"/>
    </row>
    <row r="24" spans="1:3" s="298" customFormat="1" ht="12" customHeight="1">
      <c r="A24" s="12" t="s">
        <v>122</v>
      </c>
      <c r="B24" s="300" t="s">
        <v>215</v>
      </c>
      <c r="C24" s="199"/>
    </row>
    <row r="25" spans="1:3" s="298" customFormat="1" ht="12" customHeight="1" thickBot="1">
      <c r="A25" s="14" t="s">
        <v>123</v>
      </c>
      <c r="B25" s="301" t="s">
        <v>216</v>
      </c>
      <c r="C25" s="201"/>
    </row>
    <row r="26" spans="1:3" s="298" customFormat="1" ht="12" customHeight="1" thickBot="1">
      <c r="A26" s="18" t="s">
        <v>124</v>
      </c>
      <c r="B26" s="19" t="s">
        <v>217</v>
      </c>
      <c r="C26" s="203">
        <f>+C27+C31+C32+C33</f>
        <v>1000</v>
      </c>
    </row>
    <row r="27" spans="1:3" s="298" customFormat="1" ht="12" customHeight="1">
      <c r="A27" s="13" t="s">
        <v>218</v>
      </c>
      <c r="B27" s="299" t="s">
        <v>380</v>
      </c>
      <c r="C27" s="295">
        <f>+C28+C29+C30</f>
        <v>1000</v>
      </c>
    </row>
    <row r="28" spans="1:3" s="298" customFormat="1" ht="12" customHeight="1">
      <c r="A28" s="12" t="s">
        <v>219</v>
      </c>
      <c r="B28" s="300" t="s">
        <v>224</v>
      </c>
      <c r="C28" s="199">
        <v>1000</v>
      </c>
    </row>
    <row r="29" spans="1:3" s="298" customFormat="1" ht="12" customHeight="1">
      <c r="A29" s="12" t="s">
        <v>220</v>
      </c>
      <c r="B29" s="300" t="s">
        <v>225</v>
      </c>
      <c r="C29" s="199"/>
    </row>
    <row r="30" spans="1:3" s="298" customFormat="1" ht="12" customHeight="1">
      <c r="A30" s="12" t="s">
        <v>378</v>
      </c>
      <c r="B30" s="351" t="s">
        <v>379</v>
      </c>
      <c r="C30" s="199"/>
    </row>
    <row r="31" spans="1:3" s="298" customFormat="1" ht="12" customHeight="1">
      <c r="A31" s="12" t="s">
        <v>221</v>
      </c>
      <c r="B31" s="300" t="s">
        <v>226</v>
      </c>
      <c r="C31" s="199"/>
    </row>
    <row r="32" spans="1:3" s="298" customFormat="1" ht="12" customHeight="1">
      <c r="A32" s="12" t="s">
        <v>222</v>
      </c>
      <c r="B32" s="300" t="s">
        <v>227</v>
      </c>
      <c r="C32" s="199"/>
    </row>
    <row r="33" spans="1:3" s="298" customFormat="1" ht="12" customHeight="1" thickBot="1">
      <c r="A33" s="14" t="s">
        <v>223</v>
      </c>
      <c r="B33" s="301" t="s">
        <v>228</v>
      </c>
      <c r="C33" s="201"/>
    </row>
    <row r="34" spans="1:3" s="298" customFormat="1" ht="12" customHeight="1" thickBot="1">
      <c r="A34" s="18" t="s">
        <v>13</v>
      </c>
      <c r="B34" s="19" t="s">
        <v>375</v>
      </c>
      <c r="C34" s="197">
        <f>SUM(C35:C45)</f>
        <v>11029</v>
      </c>
    </row>
    <row r="35" spans="1:3" s="298" customFormat="1" ht="12" customHeight="1">
      <c r="A35" s="13" t="s">
        <v>65</v>
      </c>
      <c r="B35" s="299" t="s">
        <v>231</v>
      </c>
      <c r="C35" s="200"/>
    </row>
    <row r="36" spans="1:3" s="298" customFormat="1" ht="12" customHeight="1">
      <c r="A36" s="12" t="s">
        <v>66</v>
      </c>
      <c r="B36" s="300" t="s">
        <v>232</v>
      </c>
      <c r="C36" s="199">
        <v>800</v>
      </c>
    </row>
    <row r="37" spans="1:3" s="298" customFormat="1" ht="12" customHeight="1">
      <c r="A37" s="12" t="s">
        <v>67</v>
      </c>
      <c r="B37" s="300" t="s">
        <v>233</v>
      </c>
      <c r="C37" s="199"/>
    </row>
    <row r="38" spans="1:3" s="298" customFormat="1" ht="12" customHeight="1">
      <c r="A38" s="12" t="s">
        <v>126</v>
      </c>
      <c r="B38" s="300" t="s">
        <v>234</v>
      </c>
      <c r="C38" s="199"/>
    </row>
    <row r="39" spans="1:3" s="298" customFormat="1" ht="12" customHeight="1">
      <c r="A39" s="12" t="s">
        <v>127</v>
      </c>
      <c r="B39" s="300" t="s">
        <v>235</v>
      </c>
      <c r="C39" s="199">
        <v>8054</v>
      </c>
    </row>
    <row r="40" spans="1:3" s="298" customFormat="1" ht="12" customHeight="1">
      <c r="A40" s="12" t="s">
        <v>128</v>
      </c>
      <c r="B40" s="300" t="s">
        <v>236</v>
      </c>
      <c r="C40" s="199">
        <v>2175</v>
      </c>
    </row>
    <row r="41" spans="1:3" s="298" customFormat="1" ht="12" customHeight="1">
      <c r="A41" s="12" t="s">
        <v>129</v>
      </c>
      <c r="B41" s="300" t="s">
        <v>237</v>
      </c>
      <c r="C41" s="199"/>
    </row>
    <row r="42" spans="1:3" s="298" customFormat="1" ht="12" customHeight="1">
      <c r="A42" s="12" t="s">
        <v>130</v>
      </c>
      <c r="B42" s="300" t="s">
        <v>238</v>
      </c>
      <c r="C42" s="199"/>
    </row>
    <row r="43" spans="1:3" s="298" customFormat="1" ht="12" customHeight="1">
      <c r="A43" s="12" t="s">
        <v>229</v>
      </c>
      <c r="B43" s="300" t="s">
        <v>239</v>
      </c>
      <c r="C43" s="202"/>
    </row>
    <row r="44" spans="1:3" s="298" customFormat="1" ht="12" customHeight="1">
      <c r="A44" s="14" t="s">
        <v>230</v>
      </c>
      <c r="B44" s="301" t="s">
        <v>377</v>
      </c>
      <c r="C44" s="289"/>
    </row>
    <row r="45" spans="1:3" s="298" customFormat="1" ht="12" customHeight="1" thickBot="1">
      <c r="A45" s="14" t="s">
        <v>376</v>
      </c>
      <c r="B45" s="194" t="s">
        <v>240</v>
      </c>
      <c r="C45" s="289"/>
    </row>
    <row r="46" spans="1:3" s="298" customFormat="1" ht="12" customHeight="1" thickBot="1">
      <c r="A46" s="18" t="s">
        <v>14</v>
      </c>
      <c r="B46" s="19" t="s">
        <v>241</v>
      </c>
      <c r="C46" s="197">
        <f>SUM(C47:C51)</f>
        <v>0</v>
      </c>
    </row>
    <row r="47" spans="1:3" s="298" customFormat="1" ht="12" customHeight="1">
      <c r="A47" s="13" t="s">
        <v>68</v>
      </c>
      <c r="B47" s="299" t="s">
        <v>245</v>
      </c>
      <c r="C47" s="336"/>
    </row>
    <row r="48" spans="1:3" s="298" customFormat="1" ht="12" customHeight="1">
      <c r="A48" s="12" t="s">
        <v>69</v>
      </c>
      <c r="B48" s="300" t="s">
        <v>246</v>
      </c>
      <c r="C48" s="202"/>
    </row>
    <row r="49" spans="1:3" s="298" customFormat="1" ht="12" customHeight="1">
      <c r="A49" s="12" t="s">
        <v>242</v>
      </c>
      <c r="B49" s="300" t="s">
        <v>247</v>
      </c>
      <c r="C49" s="202"/>
    </row>
    <row r="50" spans="1:3" s="298" customFormat="1" ht="12" customHeight="1">
      <c r="A50" s="12" t="s">
        <v>243</v>
      </c>
      <c r="B50" s="300" t="s">
        <v>248</v>
      </c>
      <c r="C50" s="202"/>
    </row>
    <row r="51" spans="1:3" s="298" customFormat="1" ht="12" customHeight="1" thickBot="1">
      <c r="A51" s="14" t="s">
        <v>244</v>
      </c>
      <c r="B51" s="194" t="s">
        <v>249</v>
      </c>
      <c r="C51" s="289"/>
    </row>
    <row r="52" spans="1:3" s="298" customFormat="1" ht="12" customHeight="1" thickBot="1">
      <c r="A52" s="18" t="s">
        <v>131</v>
      </c>
      <c r="B52" s="19" t="s">
        <v>250</v>
      </c>
      <c r="C52" s="197">
        <f>SUM(C53:C55)</f>
        <v>0</v>
      </c>
    </row>
    <row r="53" spans="1:3" s="298" customFormat="1" ht="12" customHeight="1">
      <c r="A53" s="13" t="s">
        <v>70</v>
      </c>
      <c r="B53" s="299" t="s">
        <v>251</v>
      </c>
      <c r="C53" s="200"/>
    </row>
    <row r="54" spans="1:3" s="298" customFormat="1" ht="12" customHeight="1">
      <c r="A54" s="12" t="s">
        <v>71</v>
      </c>
      <c r="B54" s="300" t="s">
        <v>367</v>
      </c>
      <c r="C54" s="199"/>
    </row>
    <row r="55" spans="1:3" s="298" customFormat="1" ht="12" customHeight="1">
      <c r="A55" s="12" t="s">
        <v>254</v>
      </c>
      <c r="B55" s="300" t="s">
        <v>252</v>
      </c>
      <c r="C55" s="199"/>
    </row>
    <row r="56" spans="1:3" s="298" customFormat="1" ht="12" customHeight="1" thickBot="1">
      <c r="A56" s="14" t="s">
        <v>255</v>
      </c>
      <c r="B56" s="194" t="s">
        <v>253</v>
      </c>
      <c r="C56" s="201"/>
    </row>
    <row r="57" spans="1:3" s="298" customFormat="1" ht="12" customHeight="1" thickBot="1">
      <c r="A57" s="18" t="s">
        <v>16</v>
      </c>
      <c r="B57" s="192" t="s">
        <v>256</v>
      </c>
      <c r="C57" s="197">
        <f>SUM(C58:C60)</f>
        <v>0</v>
      </c>
    </row>
    <row r="58" spans="1:3" s="298" customFormat="1" ht="12" customHeight="1">
      <c r="A58" s="13" t="s">
        <v>132</v>
      </c>
      <c r="B58" s="299" t="s">
        <v>258</v>
      </c>
      <c r="C58" s="202"/>
    </row>
    <row r="59" spans="1:3" s="298" customFormat="1" ht="12" customHeight="1">
      <c r="A59" s="12" t="s">
        <v>133</v>
      </c>
      <c r="B59" s="300" t="s">
        <v>368</v>
      </c>
      <c r="C59" s="202"/>
    </row>
    <row r="60" spans="1:3" s="298" customFormat="1" ht="12" customHeight="1">
      <c r="A60" s="12" t="s">
        <v>178</v>
      </c>
      <c r="B60" s="300" t="s">
        <v>259</v>
      </c>
      <c r="C60" s="202"/>
    </row>
    <row r="61" spans="1:3" s="298" customFormat="1" ht="12" customHeight="1" thickBot="1">
      <c r="A61" s="14" t="s">
        <v>257</v>
      </c>
      <c r="B61" s="194" t="s">
        <v>260</v>
      </c>
      <c r="C61" s="202"/>
    </row>
    <row r="62" spans="1:3" s="298" customFormat="1" ht="12" customHeight="1" thickBot="1">
      <c r="A62" s="358" t="s">
        <v>406</v>
      </c>
      <c r="B62" s="19" t="s">
        <v>261</v>
      </c>
      <c r="C62" s="203">
        <f>+C5+C12+C19+C26+C34+C46+C52+C57</f>
        <v>13109</v>
      </c>
    </row>
    <row r="63" spans="1:3" s="298" customFormat="1" ht="12" customHeight="1" thickBot="1">
      <c r="A63" s="338" t="s">
        <v>262</v>
      </c>
      <c r="B63" s="192" t="s">
        <v>263</v>
      </c>
      <c r="C63" s="197">
        <f>SUM(C64:C66)</f>
        <v>0</v>
      </c>
    </row>
    <row r="64" spans="1:3" s="298" customFormat="1" ht="12" customHeight="1">
      <c r="A64" s="13" t="s">
        <v>286</v>
      </c>
      <c r="B64" s="299" t="s">
        <v>264</v>
      </c>
      <c r="C64" s="202"/>
    </row>
    <row r="65" spans="1:3" s="298" customFormat="1" ht="12" customHeight="1">
      <c r="A65" s="12" t="s">
        <v>295</v>
      </c>
      <c r="B65" s="300" t="s">
        <v>265</v>
      </c>
      <c r="C65" s="202"/>
    </row>
    <row r="66" spans="1:3" s="298" customFormat="1" ht="12" customHeight="1" thickBot="1">
      <c r="A66" s="14" t="s">
        <v>296</v>
      </c>
      <c r="B66" s="352" t="s">
        <v>397</v>
      </c>
      <c r="C66" s="202"/>
    </row>
    <row r="67" spans="1:3" s="298" customFormat="1" ht="12" customHeight="1" thickBot="1">
      <c r="A67" s="338" t="s">
        <v>267</v>
      </c>
      <c r="B67" s="192" t="s">
        <v>466</v>
      </c>
      <c r="C67" s="197"/>
    </row>
    <row r="68" spans="1:3" s="298" customFormat="1" ht="12" customHeight="1" thickBot="1">
      <c r="A68" s="338" t="s">
        <v>273</v>
      </c>
      <c r="B68" s="192" t="s">
        <v>274</v>
      </c>
      <c r="C68" s="197">
        <f>SUM(C69:C70)</f>
        <v>0</v>
      </c>
    </row>
    <row r="69" spans="1:3" s="298" customFormat="1" ht="12" customHeight="1">
      <c r="A69" s="13" t="s">
        <v>289</v>
      </c>
      <c r="B69" s="299" t="s">
        <v>275</v>
      </c>
      <c r="C69" s="202"/>
    </row>
    <row r="70" spans="1:3" s="298" customFormat="1" ht="12" customHeight="1" thickBot="1">
      <c r="A70" s="14" t="s">
        <v>290</v>
      </c>
      <c r="B70" s="194" t="s">
        <v>276</v>
      </c>
      <c r="C70" s="202"/>
    </row>
    <row r="71" spans="1:3" s="298" customFormat="1" ht="12" customHeight="1" thickBot="1">
      <c r="A71" s="338" t="s">
        <v>277</v>
      </c>
      <c r="B71" s="192" t="s">
        <v>278</v>
      </c>
      <c r="C71" s="197">
        <f>SUM(C72:C74)</f>
        <v>0</v>
      </c>
    </row>
    <row r="72" spans="1:3" s="298" customFormat="1" ht="12" customHeight="1">
      <c r="A72" s="13" t="s">
        <v>291</v>
      </c>
      <c r="B72" s="299" t="s">
        <v>279</v>
      </c>
      <c r="C72" s="202"/>
    </row>
    <row r="73" spans="1:3" s="298" customFormat="1" ht="12" customHeight="1">
      <c r="A73" s="12" t="s">
        <v>292</v>
      </c>
      <c r="B73" s="300" t="s">
        <v>280</v>
      </c>
      <c r="C73" s="202"/>
    </row>
    <row r="74" spans="1:3" s="298" customFormat="1" ht="12" customHeight="1" thickBot="1">
      <c r="A74" s="14" t="s">
        <v>293</v>
      </c>
      <c r="B74" s="194" t="s">
        <v>281</v>
      </c>
      <c r="C74" s="202"/>
    </row>
    <row r="75" spans="1:3" s="298" customFormat="1" ht="12" customHeight="1" thickBot="1">
      <c r="A75" s="338" t="s">
        <v>282</v>
      </c>
      <c r="B75" s="192" t="s">
        <v>473</v>
      </c>
      <c r="C75" s="197"/>
    </row>
    <row r="76" spans="1:3" s="298" customFormat="1" ht="12" customHeight="1" thickBot="1">
      <c r="A76" s="338" t="s">
        <v>283</v>
      </c>
      <c r="B76" s="192" t="s">
        <v>405</v>
      </c>
      <c r="C76" s="337"/>
    </row>
    <row r="77" spans="1:3" s="298" customFormat="1" ht="13.5" customHeight="1" thickBot="1">
      <c r="A77" s="338" t="s">
        <v>285</v>
      </c>
      <c r="B77" s="192" t="s">
        <v>284</v>
      </c>
      <c r="C77" s="337"/>
    </row>
    <row r="78" spans="1:3" s="298" customFormat="1" ht="15.75" customHeight="1" thickBot="1">
      <c r="A78" s="338" t="s">
        <v>297</v>
      </c>
      <c r="B78" s="303" t="s">
        <v>408</v>
      </c>
      <c r="C78" s="203">
        <f>+C63+C67+C68+C71+C75+C77+C76</f>
        <v>0</v>
      </c>
    </row>
    <row r="79" spans="1:3" s="298" customFormat="1" ht="16.5" customHeight="1" thickBot="1">
      <c r="A79" s="339" t="s">
        <v>407</v>
      </c>
      <c r="B79" s="304" t="s">
        <v>409</v>
      </c>
      <c r="C79" s="203">
        <f>+C62+C78</f>
        <v>13109</v>
      </c>
    </row>
    <row r="80" spans="1:3" s="298" customFormat="1" ht="83.25" customHeight="1">
      <c r="A80" s="3"/>
      <c r="B80" s="4"/>
      <c r="C80" s="204"/>
    </row>
    <row r="81" spans="1:3" ht="16.5" customHeight="1">
      <c r="A81" s="400" t="s">
        <v>37</v>
      </c>
      <c r="B81" s="400"/>
      <c r="C81" s="400"/>
    </row>
    <row r="82" spans="1:3" s="305" customFormat="1" ht="16.5" customHeight="1" thickBot="1">
      <c r="A82" s="401" t="s">
        <v>113</v>
      </c>
      <c r="B82" s="401"/>
      <c r="C82" s="78" t="s">
        <v>177</v>
      </c>
    </row>
    <row r="83" spans="1:3" ht="38.1" customHeight="1" thickBot="1">
      <c r="A83" s="21" t="s">
        <v>60</v>
      </c>
      <c r="B83" s="22" t="s">
        <v>38</v>
      </c>
      <c r="C83" s="30" t="str">
        <f>+C3</f>
        <v>2015. évi módosított előirányzat</v>
      </c>
    </row>
    <row r="84" spans="1:3" s="297" customFormat="1" ht="12" customHeight="1" thickBot="1">
      <c r="A84" s="27" t="s">
        <v>423</v>
      </c>
      <c r="B84" s="28" t="s">
        <v>424</v>
      </c>
      <c r="C84" s="29" t="s">
        <v>425</v>
      </c>
    </row>
    <row r="85" spans="1:3" ht="12" customHeight="1" thickBot="1">
      <c r="A85" s="20" t="s">
        <v>9</v>
      </c>
      <c r="B85" s="26" t="s">
        <v>381</v>
      </c>
      <c r="C85" s="196">
        <f>C86+C87+C88+C89+C90+C103</f>
        <v>11589</v>
      </c>
    </row>
    <row r="86" spans="1:3" ht="12" customHeight="1">
      <c r="A86" s="15" t="s">
        <v>72</v>
      </c>
      <c r="B86" s="8" t="s">
        <v>39</v>
      </c>
      <c r="C86" s="198">
        <v>1644</v>
      </c>
    </row>
    <row r="87" spans="1:3" ht="12" customHeight="1">
      <c r="A87" s="12" t="s">
        <v>73</v>
      </c>
      <c r="B87" s="6" t="s">
        <v>134</v>
      </c>
      <c r="C87" s="199">
        <v>444</v>
      </c>
    </row>
    <row r="88" spans="1:3" ht="12" customHeight="1">
      <c r="A88" s="12" t="s">
        <v>74</v>
      </c>
      <c r="B88" s="6" t="s">
        <v>100</v>
      </c>
      <c r="C88" s="201">
        <v>8501</v>
      </c>
    </row>
    <row r="89" spans="1:3" ht="12" customHeight="1">
      <c r="A89" s="12" t="s">
        <v>75</v>
      </c>
      <c r="B89" s="9" t="s">
        <v>135</v>
      </c>
      <c r="C89" s="201"/>
    </row>
    <row r="90" spans="1:3" ht="12" customHeight="1">
      <c r="A90" s="12" t="s">
        <v>83</v>
      </c>
      <c r="B90" s="17" t="s">
        <v>136</v>
      </c>
      <c r="C90" s="201">
        <v>1000</v>
      </c>
    </row>
    <row r="91" spans="1:3" ht="12" customHeight="1">
      <c r="A91" s="12" t="s">
        <v>76</v>
      </c>
      <c r="B91" s="6" t="s">
        <v>386</v>
      </c>
      <c r="C91" s="201"/>
    </row>
    <row r="92" spans="1:3" ht="12" customHeight="1">
      <c r="A92" s="12" t="s">
        <v>77</v>
      </c>
      <c r="B92" s="82" t="s">
        <v>385</v>
      </c>
      <c r="C92" s="201"/>
    </row>
    <row r="93" spans="1:3" ht="12" customHeight="1">
      <c r="A93" s="12" t="s">
        <v>84</v>
      </c>
      <c r="B93" s="82" t="s">
        <v>384</v>
      </c>
      <c r="C93" s="201"/>
    </row>
    <row r="94" spans="1:3" ht="12" customHeight="1">
      <c r="A94" s="12" t="s">
        <v>85</v>
      </c>
      <c r="B94" s="80" t="s">
        <v>300</v>
      </c>
      <c r="C94" s="201"/>
    </row>
    <row r="95" spans="1:3" ht="12" customHeight="1">
      <c r="A95" s="12" t="s">
        <v>86</v>
      </c>
      <c r="B95" s="81" t="s">
        <v>301</v>
      </c>
      <c r="C95" s="201"/>
    </row>
    <row r="96" spans="1:3" ht="12" customHeight="1">
      <c r="A96" s="12" t="s">
        <v>87</v>
      </c>
      <c r="B96" s="81" t="s">
        <v>302</v>
      </c>
      <c r="C96" s="201"/>
    </row>
    <row r="97" spans="1:3" ht="12" customHeight="1">
      <c r="A97" s="12" t="s">
        <v>89</v>
      </c>
      <c r="B97" s="80" t="s">
        <v>303</v>
      </c>
      <c r="C97" s="201"/>
    </row>
    <row r="98" spans="1:3" ht="12" customHeight="1">
      <c r="A98" s="12" t="s">
        <v>137</v>
      </c>
      <c r="B98" s="80" t="s">
        <v>304</v>
      </c>
      <c r="C98" s="201"/>
    </row>
    <row r="99" spans="1:3" ht="12" customHeight="1">
      <c r="A99" s="12" t="s">
        <v>298</v>
      </c>
      <c r="B99" s="81" t="s">
        <v>305</v>
      </c>
      <c r="C99" s="201"/>
    </row>
    <row r="100" spans="1:3" ht="12" customHeight="1">
      <c r="A100" s="11" t="s">
        <v>299</v>
      </c>
      <c r="B100" s="82" t="s">
        <v>306</v>
      </c>
      <c r="C100" s="201"/>
    </row>
    <row r="101" spans="1:3" ht="12" customHeight="1">
      <c r="A101" s="12" t="s">
        <v>382</v>
      </c>
      <c r="B101" s="82" t="s">
        <v>307</v>
      </c>
      <c r="C101" s="201"/>
    </row>
    <row r="102" spans="1:3" ht="12" customHeight="1">
      <c r="A102" s="14" t="s">
        <v>383</v>
      </c>
      <c r="B102" s="82" t="s">
        <v>308</v>
      </c>
      <c r="C102" s="201">
        <v>1000</v>
      </c>
    </row>
    <row r="103" spans="1:3" ht="12" customHeight="1">
      <c r="A103" s="12" t="s">
        <v>387</v>
      </c>
      <c r="B103" s="9" t="s">
        <v>40</v>
      </c>
      <c r="C103" s="199"/>
    </row>
    <row r="104" spans="1:3" ht="12" customHeight="1">
      <c r="A104" s="12" t="s">
        <v>388</v>
      </c>
      <c r="B104" s="6" t="s">
        <v>390</v>
      </c>
      <c r="C104" s="199"/>
    </row>
    <row r="105" spans="1:3" ht="12" customHeight="1" thickBot="1">
      <c r="A105" s="16" t="s">
        <v>389</v>
      </c>
      <c r="B105" s="356" t="s">
        <v>391</v>
      </c>
      <c r="C105" s="205"/>
    </row>
    <row r="106" spans="1:3" ht="12" customHeight="1" thickBot="1">
      <c r="A106" s="353" t="s">
        <v>10</v>
      </c>
      <c r="B106" s="354" t="s">
        <v>309</v>
      </c>
      <c r="C106" s="355">
        <f>+C107+C109+C111</f>
        <v>0</v>
      </c>
    </row>
    <row r="107" spans="1:3" ht="12" customHeight="1">
      <c r="A107" s="13" t="s">
        <v>78</v>
      </c>
      <c r="B107" s="6" t="s">
        <v>176</v>
      </c>
      <c r="C107" s="200"/>
    </row>
    <row r="108" spans="1:3" ht="12" customHeight="1">
      <c r="A108" s="13" t="s">
        <v>79</v>
      </c>
      <c r="B108" s="10" t="s">
        <v>310</v>
      </c>
      <c r="C108" s="200"/>
    </row>
    <row r="109" spans="1:3" ht="12" customHeight="1">
      <c r="A109" s="13" t="s">
        <v>80</v>
      </c>
      <c r="B109" s="10" t="s">
        <v>138</v>
      </c>
      <c r="C109" s="199"/>
    </row>
    <row r="110" spans="1:3" ht="12" customHeight="1">
      <c r="A110" s="13" t="s">
        <v>81</v>
      </c>
      <c r="B110" s="10" t="s">
        <v>311</v>
      </c>
      <c r="C110" s="191"/>
    </row>
    <row r="111" spans="1:3" ht="12" customHeight="1" thickBot="1">
      <c r="A111" s="13" t="s">
        <v>82</v>
      </c>
      <c r="B111" s="194" t="s">
        <v>179</v>
      </c>
      <c r="C111" s="191"/>
    </row>
    <row r="112" spans="1:3" ht="12" customHeight="1" thickBot="1">
      <c r="A112" s="18" t="s">
        <v>11</v>
      </c>
      <c r="B112" s="67" t="s">
        <v>392</v>
      </c>
      <c r="C112" s="197">
        <f>+C85+C106</f>
        <v>11589</v>
      </c>
    </row>
    <row r="113" spans="1:9" ht="12" customHeight="1" thickBot="1">
      <c r="A113" s="18" t="s">
        <v>12</v>
      </c>
      <c r="B113" s="67" t="s">
        <v>393</v>
      </c>
      <c r="C113" s="197">
        <f>+C114+C115+C116</f>
        <v>0</v>
      </c>
    </row>
    <row r="114" spans="1:9" ht="12" customHeight="1">
      <c r="A114" s="13" t="s">
        <v>218</v>
      </c>
      <c r="B114" s="10" t="s">
        <v>394</v>
      </c>
      <c r="C114" s="191"/>
    </row>
    <row r="115" spans="1:9" ht="12" customHeight="1">
      <c r="A115" s="13" t="s">
        <v>221</v>
      </c>
      <c r="B115" s="10" t="s">
        <v>395</v>
      </c>
      <c r="C115" s="191"/>
    </row>
    <row r="116" spans="1:9" ht="12" customHeight="1" thickBot="1">
      <c r="A116" s="11" t="s">
        <v>222</v>
      </c>
      <c r="B116" s="10" t="s">
        <v>396</v>
      </c>
      <c r="C116" s="191"/>
    </row>
    <row r="117" spans="1:9" ht="12" customHeight="1" thickBot="1">
      <c r="A117" s="18" t="s">
        <v>13</v>
      </c>
      <c r="B117" s="67" t="s">
        <v>468</v>
      </c>
      <c r="C117" s="197"/>
    </row>
    <row r="118" spans="1:9" ht="12" customHeight="1" thickBot="1">
      <c r="A118" s="18" t="s">
        <v>14</v>
      </c>
      <c r="B118" s="67" t="s">
        <v>398</v>
      </c>
      <c r="C118" s="203">
        <f>+C119+C120+C121+C122</f>
        <v>0</v>
      </c>
    </row>
    <row r="119" spans="1:9" ht="12" customHeight="1">
      <c r="A119" s="13" t="s">
        <v>68</v>
      </c>
      <c r="B119" s="7" t="s">
        <v>312</v>
      </c>
      <c r="C119" s="191"/>
    </row>
    <row r="120" spans="1:9" ht="12" customHeight="1">
      <c r="A120" s="13" t="s">
        <v>69</v>
      </c>
      <c r="B120" s="7" t="s">
        <v>313</v>
      </c>
      <c r="C120" s="191"/>
    </row>
    <row r="121" spans="1:9" ht="12" customHeight="1">
      <c r="A121" s="13" t="s">
        <v>242</v>
      </c>
      <c r="B121" s="7" t="s">
        <v>399</v>
      </c>
      <c r="C121" s="191"/>
    </row>
    <row r="122" spans="1:9" ht="12" customHeight="1" thickBot="1">
      <c r="A122" s="11" t="s">
        <v>243</v>
      </c>
      <c r="B122" s="5" t="s">
        <v>332</v>
      </c>
      <c r="C122" s="191"/>
    </row>
    <row r="123" spans="1:9" ht="12" customHeight="1" thickBot="1">
      <c r="A123" s="18" t="s">
        <v>15</v>
      </c>
      <c r="B123" s="67" t="s">
        <v>487</v>
      </c>
      <c r="C123" s="206"/>
    </row>
    <row r="124" spans="1:9" ht="12" customHeight="1" thickBot="1">
      <c r="A124" s="18" t="s">
        <v>16</v>
      </c>
      <c r="B124" s="67" t="s">
        <v>400</v>
      </c>
      <c r="C124" s="357"/>
    </row>
    <row r="125" spans="1:9" ht="12" customHeight="1" thickBot="1">
      <c r="A125" s="18" t="s">
        <v>17</v>
      </c>
      <c r="B125" s="67" t="s">
        <v>401</v>
      </c>
      <c r="C125" s="357"/>
    </row>
    <row r="126" spans="1:9" ht="15" customHeight="1" thickBot="1">
      <c r="A126" s="18" t="s">
        <v>18</v>
      </c>
      <c r="B126" s="67" t="s">
        <v>403</v>
      </c>
      <c r="C126" s="306">
        <f>+C113+C117+C118+C123+C124+C125</f>
        <v>0</v>
      </c>
      <c r="F126" s="307"/>
      <c r="G126" s="308"/>
      <c r="H126" s="308"/>
      <c r="I126" s="308"/>
    </row>
    <row r="127" spans="1:9" s="298" customFormat="1" ht="12.95" customHeight="1" thickBot="1">
      <c r="A127" s="195" t="s">
        <v>19</v>
      </c>
      <c r="B127" s="274" t="s">
        <v>402</v>
      </c>
      <c r="C127" s="306">
        <f>+C112+C126</f>
        <v>11589</v>
      </c>
    </row>
    <row r="128" spans="1:9" ht="7.5" customHeight="1"/>
    <row r="129" spans="1:4">
      <c r="A129" s="402" t="s">
        <v>314</v>
      </c>
      <c r="B129" s="402"/>
      <c r="C129" s="402"/>
    </row>
    <row r="130" spans="1:4" ht="15" customHeight="1" thickBot="1">
      <c r="A130" s="399" t="s">
        <v>114</v>
      </c>
      <c r="B130" s="399"/>
      <c r="C130" s="207" t="s">
        <v>177</v>
      </c>
    </row>
    <row r="131" spans="1:4" ht="13.5" customHeight="1" thickBot="1">
      <c r="A131" s="18">
        <v>1</v>
      </c>
      <c r="B131" s="25" t="s">
        <v>404</v>
      </c>
      <c r="C131" s="197">
        <f>+C62-C112</f>
        <v>1520</v>
      </c>
      <c r="D131" s="309"/>
    </row>
    <row r="132" spans="1:4" ht="27.75" customHeight="1" thickBot="1">
      <c r="A132" s="18" t="s">
        <v>10</v>
      </c>
      <c r="B132" s="25" t="s">
        <v>410</v>
      </c>
      <c r="C132" s="197">
        <f>+C78-C126</f>
        <v>0</v>
      </c>
    </row>
  </sheetData>
  <mergeCells count="6">
    <mergeCell ref="A129:C129"/>
    <mergeCell ref="A130:B130"/>
    <mergeCell ref="A1:C1"/>
    <mergeCell ref="A2:B2"/>
    <mergeCell ref="A81:C81"/>
    <mergeCell ref="A82:B82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Buj Község Önkormányzat
2015. ÉVI KÖLTSÉGVETÉS
ÖNKÉNT VÁLLALT FELADATAINAK MÉRLEGE
&amp;R&amp;"Times New Roman CE,Félkövér dőlt"&amp;11 1.3. melléklet a 1/2015. (II.13.) önkormányzati rendelethez</oddHeader>
  </headerFooter>
  <rowBreaks count="1" manualBreakCount="1">
    <brk id="80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29"/>
  <sheetViews>
    <sheetView topLeftCell="A58" zoomScale="130" zoomScaleNormal="130" zoomScaleSheetLayoutView="100" workbookViewId="0">
      <selection activeCell="B9" sqref="B9"/>
    </sheetView>
  </sheetViews>
  <sheetFormatPr defaultRowHeight="15.75"/>
  <cols>
    <col min="1" max="1" width="9.5" style="275" customWidth="1"/>
    <col min="2" max="2" width="91.6640625" style="275" customWidth="1"/>
    <col min="3" max="3" width="21.6640625" style="276" customWidth="1"/>
    <col min="4" max="4" width="9" style="296" customWidth="1"/>
    <col min="5" max="16384" width="9.33203125" style="296"/>
  </cols>
  <sheetData>
    <row r="1" spans="1:3" ht="15.95" customHeight="1">
      <c r="A1" s="400" t="s">
        <v>6</v>
      </c>
      <c r="B1" s="400"/>
      <c r="C1" s="400"/>
    </row>
    <row r="2" spans="1:3" ht="15.95" customHeight="1" thickBot="1">
      <c r="A2" s="399" t="s">
        <v>112</v>
      </c>
      <c r="B2" s="399"/>
      <c r="C2" s="207" t="s">
        <v>177</v>
      </c>
    </row>
    <row r="3" spans="1:3" ht="38.1" customHeight="1" thickBot="1">
      <c r="A3" s="21" t="s">
        <v>60</v>
      </c>
      <c r="B3" s="22" t="s">
        <v>8</v>
      </c>
      <c r="C3" s="30" t="str">
        <f>+CONCATENATE(LEFT(ÖSSZEFÜGGÉSEK!A5,4),". évi módosított előirányzat")</f>
        <v>2015. évi módosított előirányzat</v>
      </c>
    </row>
    <row r="4" spans="1:3" s="297" customFormat="1" ht="12" customHeight="1" thickBot="1">
      <c r="A4" s="292" t="s">
        <v>423</v>
      </c>
      <c r="B4" s="293" t="s">
        <v>424</v>
      </c>
      <c r="C4" s="294" t="s">
        <v>425</v>
      </c>
    </row>
    <row r="5" spans="1:3" s="298" customFormat="1" ht="12" customHeight="1" thickBot="1">
      <c r="A5" s="18" t="s">
        <v>9</v>
      </c>
      <c r="B5" s="19" t="s">
        <v>202</v>
      </c>
      <c r="C5" s="197">
        <f>+C6+C7+C8+C9+C10+C11</f>
        <v>4000</v>
      </c>
    </row>
    <row r="6" spans="1:3" s="298" customFormat="1" ht="12" customHeight="1">
      <c r="A6" s="13" t="s">
        <v>72</v>
      </c>
      <c r="B6" s="299" t="s">
        <v>203</v>
      </c>
      <c r="C6" s="200">
        <v>4000</v>
      </c>
    </row>
    <row r="7" spans="1:3" s="298" customFormat="1" ht="12" customHeight="1">
      <c r="A7" s="12" t="s">
        <v>73</v>
      </c>
      <c r="B7" s="300" t="s">
        <v>204</v>
      </c>
      <c r="C7" s="199"/>
    </row>
    <row r="8" spans="1:3" s="298" customFormat="1" ht="12" customHeight="1">
      <c r="A8" s="12" t="s">
        <v>74</v>
      </c>
      <c r="B8" s="300" t="s">
        <v>205</v>
      </c>
      <c r="C8" s="199"/>
    </row>
    <row r="9" spans="1:3" s="298" customFormat="1" ht="12" customHeight="1">
      <c r="A9" s="12" t="s">
        <v>75</v>
      </c>
      <c r="B9" s="300" t="s">
        <v>206</v>
      </c>
      <c r="C9" s="199"/>
    </row>
    <row r="10" spans="1:3" s="298" customFormat="1" ht="12" customHeight="1">
      <c r="A10" s="12" t="s">
        <v>108</v>
      </c>
      <c r="B10" s="193" t="s">
        <v>373</v>
      </c>
      <c r="C10" s="199"/>
    </row>
    <row r="11" spans="1:3" s="298" customFormat="1" ht="12" customHeight="1" thickBot="1">
      <c r="A11" s="14" t="s">
        <v>76</v>
      </c>
      <c r="B11" s="194" t="s">
        <v>374</v>
      </c>
      <c r="C11" s="199"/>
    </row>
    <row r="12" spans="1:3" s="298" customFormat="1" ht="12" customHeight="1" thickBot="1">
      <c r="A12" s="18" t="s">
        <v>10</v>
      </c>
      <c r="B12" s="192" t="s">
        <v>207</v>
      </c>
      <c r="C12" s="197">
        <f>+C13+C14+C15+C16+C17</f>
        <v>0</v>
      </c>
    </row>
    <row r="13" spans="1:3" s="298" customFormat="1" ht="12" customHeight="1">
      <c r="A13" s="13" t="s">
        <v>78</v>
      </c>
      <c r="B13" s="299" t="s">
        <v>208</v>
      </c>
      <c r="C13" s="200"/>
    </row>
    <row r="14" spans="1:3" s="298" customFormat="1" ht="12" customHeight="1">
      <c r="A14" s="12" t="s">
        <v>79</v>
      </c>
      <c r="B14" s="300" t="s">
        <v>209</v>
      </c>
      <c r="C14" s="199"/>
    </row>
    <row r="15" spans="1:3" s="298" customFormat="1" ht="12" customHeight="1">
      <c r="A15" s="12" t="s">
        <v>80</v>
      </c>
      <c r="B15" s="300" t="s">
        <v>363</v>
      </c>
      <c r="C15" s="199"/>
    </row>
    <row r="16" spans="1:3" s="298" customFormat="1" ht="12" customHeight="1">
      <c r="A16" s="12" t="s">
        <v>81</v>
      </c>
      <c r="B16" s="300" t="s">
        <v>364</v>
      </c>
      <c r="C16" s="199"/>
    </row>
    <row r="17" spans="1:3" s="298" customFormat="1" ht="12" customHeight="1">
      <c r="A17" s="12" t="s">
        <v>82</v>
      </c>
      <c r="B17" s="300" t="s">
        <v>210</v>
      </c>
      <c r="C17" s="199"/>
    </row>
    <row r="18" spans="1:3" s="298" customFormat="1" ht="12" customHeight="1" thickBot="1">
      <c r="A18" s="14" t="s">
        <v>88</v>
      </c>
      <c r="B18" s="194" t="s">
        <v>211</v>
      </c>
      <c r="C18" s="201"/>
    </row>
    <row r="19" spans="1:3" s="298" customFormat="1" ht="12" customHeight="1" thickBot="1">
      <c r="A19" s="18" t="s">
        <v>11</v>
      </c>
      <c r="B19" s="19" t="s">
        <v>212</v>
      </c>
      <c r="C19" s="197">
        <f>+C20+C21+C22+C23+C24</f>
        <v>0</v>
      </c>
    </row>
    <row r="20" spans="1:3" s="298" customFormat="1" ht="12" customHeight="1">
      <c r="A20" s="13" t="s">
        <v>61</v>
      </c>
      <c r="B20" s="299" t="s">
        <v>213</v>
      </c>
      <c r="C20" s="200"/>
    </row>
    <row r="21" spans="1:3" s="298" customFormat="1" ht="12" customHeight="1">
      <c r="A21" s="12" t="s">
        <v>62</v>
      </c>
      <c r="B21" s="300" t="s">
        <v>214</v>
      </c>
      <c r="C21" s="199"/>
    </row>
    <row r="22" spans="1:3" s="298" customFormat="1" ht="12" customHeight="1">
      <c r="A22" s="12" t="s">
        <v>63</v>
      </c>
      <c r="B22" s="300" t="s">
        <v>365</v>
      </c>
      <c r="C22" s="199"/>
    </row>
    <row r="23" spans="1:3" s="298" customFormat="1" ht="12" customHeight="1">
      <c r="A23" s="12" t="s">
        <v>64</v>
      </c>
      <c r="B23" s="300" t="s">
        <v>366</v>
      </c>
      <c r="C23" s="199"/>
    </row>
    <row r="24" spans="1:3" s="298" customFormat="1" ht="12" customHeight="1">
      <c r="A24" s="12" t="s">
        <v>122</v>
      </c>
      <c r="B24" s="300" t="s">
        <v>215</v>
      </c>
      <c r="C24" s="199"/>
    </row>
    <row r="25" spans="1:3" s="298" customFormat="1" ht="12" customHeight="1" thickBot="1">
      <c r="A25" s="14" t="s">
        <v>123</v>
      </c>
      <c r="B25" s="301" t="s">
        <v>216</v>
      </c>
      <c r="C25" s="201"/>
    </row>
    <row r="26" spans="1:3" s="298" customFormat="1" ht="12" customHeight="1" thickBot="1">
      <c r="A26" s="18" t="s">
        <v>124</v>
      </c>
      <c r="B26" s="19" t="s">
        <v>217</v>
      </c>
      <c r="C26" s="203">
        <f>+C27+C31+C32+C33</f>
        <v>0</v>
      </c>
    </row>
    <row r="27" spans="1:3" s="298" customFormat="1" ht="12" customHeight="1">
      <c r="A27" s="13" t="s">
        <v>218</v>
      </c>
      <c r="B27" s="299" t="s">
        <v>380</v>
      </c>
      <c r="C27" s="295">
        <f>+C28+C29+C30</f>
        <v>0</v>
      </c>
    </row>
    <row r="28" spans="1:3" s="298" customFormat="1" ht="12" customHeight="1">
      <c r="A28" s="12" t="s">
        <v>219</v>
      </c>
      <c r="B28" s="300" t="s">
        <v>224</v>
      </c>
      <c r="C28" s="199"/>
    </row>
    <row r="29" spans="1:3" s="298" customFormat="1" ht="12" customHeight="1">
      <c r="A29" s="12" t="s">
        <v>220</v>
      </c>
      <c r="B29" s="300" t="s">
        <v>225</v>
      </c>
      <c r="C29" s="199"/>
    </row>
    <row r="30" spans="1:3" s="298" customFormat="1" ht="12" customHeight="1">
      <c r="A30" s="12" t="s">
        <v>378</v>
      </c>
      <c r="B30" s="351" t="s">
        <v>379</v>
      </c>
      <c r="C30" s="199"/>
    </row>
    <row r="31" spans="1:3" s="298" customFormat="1" ht="12" customHeight="1">
      <c r="A31" s="12" t="s">
        <v>221</v>
      </c>
      <c r="B31" s="300" t="s">
        <v>226</v>
      </c>
      <c r="C31" s="199"/>
    </row>
    <row r="32" spans="1:3" s="298" customFormat="1" ht="12" customHeight="1">
      <c r="A32" s="12" t="s">
        <v>222</v>
      </c>
      <c r="B32" s="300" t="s">
        <v>227</v>
      </c>
      <c r="C32" s="199"/>
    </row>
    <row r="33" spans="1:3" s="298" customFormat="1" ht="12" customHeight="1" thickBot="1">
      <c r="A33" s="14" t="s">
        <v>223</v>
      </c>
      <c r="B33" s="301" t="s">
        <v>228</v>
      </c>
      <c r="C33" s="201"/>
    </row>
    <row r="34" spans="1:3" s="298" customFormat="1" ht="12" customHeight="1" thickBot="1">
      <c r="A34" s="18" t="s">
        <v>13</v>
      </c>
      <c r="B34" s="19" t="s">
        <v>375</v>
      </c>
      <c r="C34" s="197">
        <f>SUM(C35:C45)</f>
        <v>0</v>
      </c>
    </row>
    <row r="35" spans="1:3" s="298" customFormat="1" ht="12" customHeight="1">
      <c r="A35" s="13" t="s">
        <v>65</v>
      </c>
      <c r="B35" s="299" t="s">
        <v>231</v>
      </c>
      <c r="C35" s="200"/>
    </row>
    <row r="36" spans="1:3" s="298" customFormat="1" ht="12" customHeight="1">
      <c r="A36" s="12" t="s">
        <v>66</v>
      </c>
      <c r="B36" s="300" t="s">
        <v>232</v>
      </c>
      <c r="C36" s="199"/>
    </row>
    <row r="37" spans="1:3" s="298" customFormat="1" ht="12" customHeight="1">
      <c r="A37" s="12" t="s">
        <v>67</v>
      </c>
      <c r="B37" s="300" t="s">
        <v>233</v>
      </c>
      <c r="C37" s="199"/>
    </row>
    <row r="38" spans="1:3" s="298" customFormat="1" ht="12" customHeight="1">
      <c r="A38" s="12" t="s">
        <v>126</v>
      </c>
      <c r="B38" s="300" t="s">
        <v>234</v>
      </c>
      <c r="C38" s="199"/>
    </row>
    <row r="39" spans="1:3" s="298" customFormat="1" ht="12" customHeight="1">
      <c r="A39" s="12" t="s">
        <v>127</v>
      </c>
      <c r="B39" s="300" t="s">
        <v>235</v>
      </c>
      <c r="C39" s="199"/>
    </row>
    <row r="40" spans="1:3" s="298" customFormat="1" ht="12" customHeight="1">
      <c r="A40" s="12" t="s">
        <v>128</v>
      </c>
      <c r="B40" s="300" t="s">
        <v>236</v>
      </c>
      <c r="C40" s="199"/>
    </row>
    <row r="41" spans="1:3" s="298" customFormat="1" ht="12" customHeight="1">
      <c r="A41" s="12" t="s">
        <v>129</v>
      </c>
      <c r="B41" s="300" t="s">
        <v>237</v>
      </c>
      <c r="C41" s="199"/>
    </row>
    <row r="42" spans="1:3" s="298" customFormat="1" ht="12" customHeight="1">
      <c r="A42" s="12" t="s">
        <v>130</v>
      </c>
      <c r="B42" s="300" t="s">
        <v>238</v>
      </c>
      <c r="C42" s="199"/>
    </row>
    <row r="43" spans="1:3" s="298" customFormat="1" ht="12" customHeight="1">
      <c r="A43" s="12" t="s">
        <v>229</v>
      </c>
      <c r="B43" s="300" t="s">
        <v>239</v>
      </c>
      <c r="C43" s="202"/>
    </row>
    <row r="44" spans="1:3" s="298" customFormat="1" ht="12" customHeight="1">
      <c r="A44" s="14" t="s">
        <v>230</v>
      </c>
      <c r="B44" s="301" t="s">
        <v>377</v>
      </c>
      <c r="C44" s="289"/>
    </row>
    <row r="45" spans="1:3" s="298" customFormat="1" ht="12" customHeight="1" thickBot="1">
      <c r="A45" s="14" t="s">
        <v>376</v>
      </c>
      <c r="B45" s="194" t="s">
        <v>240</v>
      </c>
      <c r="C45" s="289"/>
    </row>
    <row r="46" spans="1:3" s="298" customFormat="1" ht="12" customHeight="1" thickBot="1">
      <c r="A46" s="18" t="s">
        <v>14</v>
      </c>
      <c r="B46" s="19" t="s">
        <v>241</v>
      </c>
      <c r="C46" s="197">
        <f>SUM(C47:C51)</f>
        <v>0</v>
      </c>
    </row>
    <row r="47" spans="1:3" s="298" customFormat="1" ht="12" customHeight="1">
      <c r="A47" s="13" t="s">
        <v>68</v>
      </c>
      <c r="B47" s="299" t="s">
        <v>245</v>
      </c>
      <c r="C47" s="336"/>
    </row>
    <row r="48" spans="1:3" s="298" customFormat="1" ht="12" customHeight="1">
      <c r="A48" s="12" t="s">
        <v>69</v>
      </c>
      <c r="B48" s="300" t="s">
        <v>246</v>
      </c>
      <c r="C48" s="202"/>
    </row>
    <row r="49" spans="1:3" s="298" customFormat="1" ht="12" customHeight="1">
      <c r="A49" s="12" t="s">
        <v>242</v>
      </c>
      <c r="B49" s="300" t="s">
        <v>247</v>
      </c>
      <c r="C49" s="202"/>
    </row>
    <row r="50" spans="1:3" s="298" customFormat="1" ht="12" customHeight="1">
      <c r="A50" s="12" t="s">
        <v>243</v>
      </c>
      <c r="B50" s="300" t="s">
        <v>248</v>
      </c>
      <c r="C50" s="202"/>
    </row>
    <row r="51" spans="1:3" s="298" customFormat="1" ht="12" customHeight="1" thickBot="1">
      <c r="A51" s="14" t="s">
        <v>244</v>
      </c>
      <c r="B51" s="194" t="s">
        <v>249</v>
      </c>
      <c r="C51" s="289"/>
    </row>
    <row r="52" spans="1:3" s="298" customFormat="1" ht="12" customHeight="1" thickBot="1">
      <c r="A52" s="18" t="s">
        <v>131</v>
      </c>
      <c r="B52" s="19" t="s">
        <v>250</v>
      </c>
      <c r="C52" s="197">
        <f>SUM(C53:C55)</f>
        <v>0</v>
      </c>
    </row>
    <row r="53" spans="1:3" s="298" customFormat="1" ht="12" customHeight="1">
      <c r="A53" s="13" t="s">
        <v>70</v>
      </c>
      <c r="B53" s="299" t="s">
        <v>251</v>
      </c>
      <c r="C53" s="200"/>
    </row>
    <row r="54" spans="1:3" s="298" customFormat="1" ht="12" customHeight="1">
      <c r="A54" s="12" t="s">
        <v>71</v>
      </c>
      <c r="B54" s="300" t="s">
        <v>367</v>
      </c>
      <c r="C54" s="199"/>
    </row>
    <row r="55" spans="1:3" s="298" customFormat="1" ht="12" customHeight="1">
      <c r="A55" s="12" t="s">
        <v>254</v>
      </c>
      <c r="B55" s="300" t="s">
        <v>252</v>
      </c>
      <c r="C55" s="199"/>
    </row>
    <row r="56" spans="1:3" s="298" customFormat="1" ht="12" customHeight="1" thickBot="1">
      <c r="A56" s="14" t="s">
        <v>255</v>
      </c>
      <c r="B56" s="194" t="s">
        <v>253</v>
      </c>
      <c r="C56" s="201"/>
    </row>
    <row r="57" spans="1:3" s="298" customFormat="1" ht="12" customHeight="1" thickBot="1">
      <c r="A57" s="18" t="s">
        <v>16</v>
      </c>
      <c r="B57" s="192" t="s">
        <v>256</v>
      </c>
      <c r="C57" s="197">
        <f>SUM(C58:C60)</f>
        <v>0</v>
      </c>
    </row>
    <row r="58" spans="1:3" s="298" customFormat="1" ht="12" customHeight="1">
      <c r="A58" s="13" t="s">
        <v>132</v>
      </c>
      <c r="B58" s="299" t="s">
        <v>258</v>
      </c>
      <c r="C58" s="202"/>
    </row>
    <row r="59" spans="1:3" s="298" customFormat="1" ht="12" customHeight="1">
      <c r="A59" s="12" t="s">
        <v>133</v>
      </c>
      <c r="B59" s="300" t="s">
        <v>368</v>
      </c>
      <c r="C59" s="202"/>
    </row>
    <row r="60" spans="1:3" s="298" customFormat="1" ht="12" customHeight="1">
      <c r="A60" s="12" t="s">
        <v>178</v>
      </c>
      <c r="B60" s="300" t="s">
        <v>259</v>
      </c>
      <c r="C60" s="202"/>
    </row>
    <row r="61" spans="1:3" s="298" customFormat="1" ht="12" customHeight="1" thickBot="1">
      <c r="A61" s="14" t="s">
        <v>257</v>
      </c>
      <c r="B61" s="194" t="s">
        <v>260</v>
      </c>
      <c r="C61" s="202"/>
    </row>
    <row r="62" spans="1:3" s="298" customFormat="1" ht="12" customHeight="1" thickBot="1">
      <c r="A62" s="358" t="s">
        <v>406</v>
      </c>
      <c r="B62" s="19" t="s">
        <v>261</v>
      </c>
      <c r="C62" s="203">
        <f>+C5+C12+C19+C26+C34+C46+C52+C57</f>
        <v>4000</v>
      </c>
    </row>
    <row r="63" spans="1:3" s="298" customFormat="1" ht="12" customHeight="1" thickBot="1">
      <c r="A63" s="338" t="s">
        <v>262</v>
      </c>
      <c r="B63" s="192" t="s">
        <v>263</v>
      </c>
      <c r="C63" s="197">
        <f>SUM(C64:C66)</f>
        <v>0</v>
      </c>
    </row>
    <row r="64" spans="1:3" s="298" customFormat="1" ht="12" customHeight="1">
      <c r="A64" s="13" t="s">
        <v>286</v>
      </c>
      <c r="B64" s="299" t="s">
        <v>264</v>
      </c>
      <c r="C64" s="202"/>
    </row>
    <row r="65" spans="1:3" s="298" customFormat="1" ht="12" customHeight="1">
      <c r="A65" s="12" t="s">
        <v>295</v>
      </c>
      <c r="B65" s="300" t="s">
        <v>265</v>
      </c>
      <c r="C65" s="202"/>
    </row>
    <row r="66" spans="1:3" s="298" customFormat="1" ht="12" customHeight="1" thickBot="1">
      <c r="A66" s="14" t="s">
        <v>296</v>
      </c>
      <c r="B66" s="352" t="s">
        <v>397</v>
      </c>
      <c r="C66" s="202"/>
    </row>
    <row r="67" spans="1:3" s="298" customFormat="1" ht="12" customHeight="1" thickBot="1">
      <c r="A67" s="338" t="s">
        <v>267</v>
      </c>
      <c r="B67" s="192" t="s">
        <v>466</v>
      </c>
      <c r="C67" s="197"/>
    </row>
    <row r="68" spans="1:3" s="298" customFormat="1" ht="12" customHeight="1" thickBot="1">
      <c r="A68" s="338" t="s">
        <v>273</v>
      </c>
      <c r="B68" s="192" t="s">
        <v>274</v>
      </c>
      <c r="C68" s="197">
        <f>SUM(C69:C70)</f>
        <v>0</v>
      </c>
    </row>
    <row r="69" spans="1:3" s="298" customFormat="1" ht="12" customHeight="1">
      <c r="A69" s="13" t="s">
        <v>289</v>
      </c>
      <c r="B69" s="299" t="s">
        <v>275</v>
      </c>
      <c r="C69" s="202"/>
    </row>
    <row r="70" spans="1:3" s="298" customFormat="1" ht="12" customHeight="1" thickBot="1">
      <c r="A70" s="14" t="s">
        <v>290</v>
      </c>
      <c r="B70" s="194" t="s">
        <v>276</v>
      </c>
      <c r="C70" s="202"/>
    </row>
    <row r="71" spans="1:3" s="298" customFormat="1" ht="12" customHeight="1" thickBot="1">
      <c r="A71" s="338" t="s">
        <v>277</v>
      </c>
      <c r="B71" s="192" t="s">
        <v>472</v>
      </c>
      <c r="C71" s="197"/>
    </row>
    <row r="72" spans="1:3" s="298" customFormat="1" ht="12" customHeight="1" thickBot="1">
      <c r="A72" s="338" t="s">
        <v>282</v>
      </c>
      <c r="B72" s="192" t="s">
        <v>294</v>
      </c>
      <c r="C72" s="197"/>
    </row>
    <row r="73" spans="1:3" s="298" customFormat="1" ht="12" customHeight="1" thickBot="1">
      <c r="A73" s="338" t="s">
        <v>283</v>
      </c>
      <c r="B73" s="192" t="s">
        <v>405</v>
      </c>
      <c r="C73" s="337"/>
    </row>
    <row r="74" spans="1:3" s="298" customFormat="1" ht="13.5" customHeight="1" thickBot="1">
      <c r="A74" s="338" t="s">
        <v>285</v>
      </c>
      <c r="B74" s="192" t="s">
        <v>284</v>
      </c>
      <c r="C74" s="337"/>
    </row>
    <row r="75" spans="1:3" s="298" customFormat="1" ht="15.75" customHeight="1" thickBot="1">
      <c r="A75" s="338" t="s">
        <v>297</v>
      </c>
      <c r="B75" s="303" t="s">
        <v>408</v>
      </c>
      <c r="C75" s="203">
        <f>+C63+C67+C68+C71+C72+C74+C73</f>
        <v>0</v>
      </c>
    </row>
    <row r="76" spans="1:3" s="298" customFormat="1" ht="16.5" customHeight="1" thickBot="1">
      <c r="A76" s="339" t="s">
        <v>407</v>
      </c>
      <c r="B76" s="304" t="s">
        <v>409</v>
      </c>
      <c r="C76" s="203">
        <f>+C62+C75</f>
        <v>4000</v>
      </c>
    </row>
    <row r="77" spans="1:3" s="298" customFormat="1" ht="83.25" customHeight="1">
      <c r="A77" s="3"/>
      <c r="B77" s="4"/>
      <c r="C77" s="204"/>
    </row>
    <row r="78" spans="1:3" ht="16.5" customHeight="1">
      <c r="A78" s="400" t="s">
        <v>37</v>
      </c>
      <c r="B78" s="400"/>
      <c r="C78" s="400"/>
    </row>
    <row r="79" spans="1:3" s="305" customFormat="1" ht="16.5" customHeight="1" thickBot="1">
      <c r="A79" s="401" t="s">
        <v>113</v>
      </c>
      <c r="B79" s="401"/>
      <c r="C79" s="78" t="s">
        <v>177</v>
      </c>
    </row>
    <row r="80" spans="1:3" ht="38.1" customHeight="1" thickBot="1">
      <c r="A80" s="21" t="s">
        <v>60</v>
      </c>
      <c r="B80" s="22" t="s">
        <v>38</v>
      </c>
      <c r="C80" s="30" t="str">
        <f>+C3</f>
        <v>2015. évi módosított előirányzat</v>
      </c>
    </row>
    <row r="81" spans="1:3" s="297" customFormat="1" ht="12" customHeight="1" thickBot="1">
      <c r="A81" s="27" t="s">
        <v>423</v>
      </c>
      <c r="B81" s="28" t="s">
        <v>424</v>
      </c>
      <c r="C81" s="29" t="s">
        <v>425</v>
      </c>
    </row>
    <row r="82" spans="1:3" ht="12" customHeight="1" thickBot="1">
      <c r="A82" s="20" t="s">
        <v>9</v>
      </c>
      <c r="B82" s="26" t="s">
        <v>381</v>
      </c>
      <c r="C82" s="196">
        <f>C83+C84+C85+C86+C87+C100</f>
        <v>4000</v>
      </c>
    </row>
    <row r="83" spans="1:3" ht="12" customHeight="1">
      <c r="A83" s="15" t="s">
        <v>72</v>
      </c>
      <c r="B83" s="8" t="s">
        <v>39</v>
      </c>
      <c r="C83" s="198">
        <v>2959</v>
      </c>
    </row>
    <row r="84" spans="1:3" ht="12" customHeight="1">
      <c r="A84" s="12" t="s">
        <v>73</v>
      </c>
      <c r="B84" s="6" t="s">
        <v>134</v>
      </c>
      <c r="C84" s="199">
        <v>799</v>
      </c>
    </row>
    <row r="85" spans="1:3" ht="12" customHeight="1">
      <c r="A85" s="12" t="s">
        <v>74</v>
      </c>
      <c r="B85" s="6" t="s">
        <v>100</v>
      </c>
      <c r="C85" s="201">
        <v>242</v>
      </c>
    </row>
    <row r="86" spans="1:3" ht="12" customHeight="1">
      <c r="A86" s="12" t="s">
        <v>75</v>
      </c>
      <c r="B86" s="9" t="s">
        <v>135</v>
      </c>
      <c r="C86" s="201"/>
    </row>
    <row r="87" spans="1:3" ht="12" customHeight="1">
      <c r="A87" s="12" t="s">
        <v>83</v>
      </c>
      <c r="B87" s="17" t="s">
        <v>136</v>
      </c>
      <c r="C87" s="201"/>
    </row>
    <row r="88" spans="1:3" ht="12" customHeight="1">
      <c r="A88" s="12" t="s">
        <v>76</v>
      </c>
      <c r="B88" s="6" t="s">
        <v>386</v>
      </c>
      <c r="C88" s="201"/>
    </row>
    <row r="89" spans="1:3" ht="12" customHeight="1">
      <c r="A89" s="12" t="s">
        <v>77</v>
      </c>
      <c r="B89" s="82" t="s">
        <v>385</v>
      </c>
      <c r="C89" s="201"/>
    </row>
    <row r="90" spans="1:3" ht="12" customHeight="1">
      <c r="A90" s="12" t="s">
        <v>84</v>
      </c>
      <c r="B90" s="82" t="s">
        <v>384</v>
      </c>
      <c r="C90" s="201"/>
    </row>
    <row r="91" spans="1:3" ht="12" customHeight="1">
      <c r="A91" s="12" t="s">
        <v>85</v>
      </c>
      <c r="B91" s="80" t="s">
        <v>300</v>
      </c>
      <c r="C91" s="201"/>
    </row>
    <row r="92" spans="1:3" ht="12" customHeight="1">
      <c r="A92" s="12" t="s">
        <v>86</v>
      </c>
      <c r="B92" s="81" t="s">
        <v>301</v>
      </c>
      <c r="C92" s="201"/>
    </row>
    <row r="93" spans="1:3" ht="12" customHeight="1">
      <c r="A93" s="12" t="s">
        <v>87</v>
      </c>
      <c r="B93" s="81" t="s">
        <v>302</v>
      </c>
      <c r="C93" s="201"/>
    </row>
    <row r="94" spans="1:3" ht="12" customHeight="1">
      <c r="A94" s="12" t="s">
        <v>89</v>
      </c>
      <c r="B94" s="80" t="s">
        <v>303</v>
      </c>
      <c r="C94" s="201"/>
    </row>
    <row r="95" spans="1:3" ht="12" customHeight="1">
      <c r="A95" s="12" t="s">
        <v>137</v>
      </c>
      <c r="B95" s="80" t="s">
        <v>304</v>
      </c>
      <c r="C95" s="201"/>
    </row>
    <row r="96" spans="1:3" ht="12" customHeight="1">
      <c r="A96" s="12" t="s">
        <v>298</v>
      </c>
      <c r="B96" s="81" t="s">
        <v>305</v>
      </c>
      <c r="C96" s="201"/>
    </row>
    <row r="97" spans="1:3" ht="12" customHeight="1">
      <c r="A97" s="11" t="s">
        <v>299</v>
      </c>
      <c r="B97" s="82" t="s">
        <v>306</v>
      </c>
      <c r="C97" s="201"/>
    </row>
    <row r="98" spans="1:3" ht="12" customHeight="1">
      <c r="A98" s="12" t="s">
        <v>382</v>
      </c>
      <c r="B98" s="82" t="s">
        <v>307</v>
      </c>
      <c r="C98" s="201"/>
    </row>
    <row r="99" spans="1:3" ht="12" customHeight="1">
      <c r="A99" s="14" t="s">
        <v>383</v>
      </c>
      <c r="B99" s="82" t="s">
        <v>308</v>
      </c>
      <c r="C99" s="201"/>
    </row>
    <row r="100" spans="1:3" ht="12" customHeight="1">
      <c r="A100" s="12" t="s">
        <v>387</v>
      </c>
      <c r="B100" s="9" t="s">
        <v>40</v>
      </c>
      <c r="C100" s="199"/>
    </row>
    <row r="101" spans="1:3" ht="12" customHeight="1">
      <c r="A101" s="12" t="s">
        <v>388</v>
      </c>
      <c r="B101" s="6" t="s">
        <v>390</v>
      </c>
      <c r="C101" s="199"/>
    </row>
    <row r="102" spans="1:3" ht="12" customHeight="1" thickBot="1">
      <c r="A102" s="16" t="s">
        <v>389</v>
      </c>
      <c r="B102" s="356" t="s">
        <v>391</v>
      </c>
      <c r="C102" s="205"/>
    </row>
    <row r="103" spans="1:3" ht="12" customHeight="1" thickBot="1">
      <c r="A103" s="353" t="s">
        <v>10</v>
      </c>
      <c r="B103" s="354" t="s">
        <v>309</v>
      </c>
      <c r="C103" s="355">
        <f>+C104+C106+C108</f>
        <v>0</v>
      </c>
    </row>
    <row r="104" spans="1:3" ht="12" customHeight="1">
      <c r="A104" s="13" t="s">
        <v>78</v>
      </c>
      <c r="B104" s="6" t="s">
        <v>176</v>
      </c>
      <c r="C104" s="200"/>
    </row>
    <row r="105" spans="1:3" ht="12" customHeight="1">
      <c r="A105" s="13" t="s">
        <v>79</v>
      </c>
      <c r="B105" s="10" t="s">
        <v>310</v>
      </c>
      <c r="C105" s="200"/>
    </row>
    <row r="106" spans="1:3" ht="12" customHeight="1">
      <c r="A106" s="13" t="s">
        <v>80</v>
      </c>
      <c r="B106" s="10" t="s">
        <v>138</v>
      </c>
      <c r="C106" s="199"/>
    </row>
    <row r="107" spans="1:3" ht="12" customHeight="1">
      <c r="A107" s="13" t="s">
        <v>81</v>
      </c>
      <c r="B107" s="10" t="s">
        <v>311</v>
      </c>
      <c r="C107" s="191"/>
    </row>
    <row r="108" spans="1:3" ht="12" customHeight="1" thickBot="1">
      <c r="A108" s="13" t="s">
        <v>82</v>
      </c>
      <c r="B108" s="194" t="s">
        <v>179</v>
      </c>
      <c r="C108" s="191"/>
    </row>
    <row r="109" spans="1:3" ht="12" customHeight="1" thickBot="1">
      <c r="A109" s="18" t="s">
        <v>11</v>
      </c>
      <c r="B109" s="67" t="s">
        <v>392</v>
      </c>
      <c r="C109" s="197">
        <f>+C82+C103</f>
        <v>4000</v>
      </c>
    </row>
    <row r="110" spans="1:3" ht="12" customHeight="1" thickBot="1">
      <c r="A110" s="18" t="s">
        <v>12</v>
      </c>
      <c r="B110" s="67" t="s">
        <v>393</v>
      </c>
      <c r="C110" s="197">
        <f>+C111+C112+C113</f>
        <v>0</v>
      </c>
    </row>
    <row r="111" spans="1:3" ht="12" customHeight="1">
      <c r="A111" s="13" t="s">
        <v>218</v>
      </c>
      <c r="B111" s="10" t="s">
        <v>394</v>
      </c>
      <c r="C111" s="191"/>
    </row>
    <row r="112" spans="1:3" ht="12" customHeight="1">
      <c r="A112" s="13" t="s">
        <v>221</v>
      </c>
      <c r="B112" s="10" t="s">
        <v>395</v>
      </c>
      <c r="C112" s="191"/>
    </row>
    <row r="113" spans="1:9" ht="12" customHeight="1" thickBot="1">
      <c r="A113" s="11" t="s">
        <v>222</v>
      </c>
      <c r="B113" s="10" t="s">
        <v>396</v>
      </c>
      <c r="C113" s="191"/>
    </row>
    <row r="114" spans="1:9" ht="12" customHeight="1" thickBot="1">
      <c r="A114" s="18" t="s">
        <v>13</v>
      </c>
      <c r="B114" s="67" t="s">
        <v>468</v>
      </c>
      <c r="C114" s="197"/>
    </row>
    <row r="115" spans="1:9" ht="12" customHeight="1" thickBot="1">
      <c r="A115" s="18" t="s">
        <v>14</v>
      </c>
      <c r="B115" s="67" t="s">
        <v>398</v>
      </c>
      <c r="C115" s="203">
        <f>+C116+C117+C118+C119</f>
        <v>0</v>
      </c>
    </row>
    <row r="116" spans="1:9" ht="12" customHeight="1">
      <c r="A116" s="13" t="s">
        <v>68</v>
      </c>
      <c r="B116" s="7" t="s">
        <v>312</v>
      </c>
      <c r="C116" s="191"/>
    </row>
    <row r="117" spans="1:9" ht="12" customHeight="1">
      <c r="A117" s="13" t="s">
        <v>69</v>
      </c>
      <c r="B117" s="7" t="s">
        <v>313</v>
      </c>
      <c r="C117" s="191"/>
    </row>
    <row r="118" spans="1:9" ht="12" customHeight="1">
      <c r="A118" s="13" t="s">
        <v>242</v>
      </c>
      <c r="B118" s="7" t="s">
        <v>399</v>
      </c>
      <c r="C118" s="191"/>
    </row>
    <row r="119" spans="1:9" ht="12" customHeight="1" thickBot="1">
      <c r="A119" s="11" t="s">
        <v>243</v>
      </c>
      <c r="B119" s="5" t="s">
        <v>332</v>
      </c>
      <c r="C119" s="191"/>
    </row>
    <row r="120" spans="1:9" ht="12" customHeight="1" thickBot="1">
      <c r="A120" s="18" t="s">
        <v>15</v>
      </c>
      <c r="B120" s="67" t="s">
        <v>487</v>
      </c>
      <c r="C120" s="206"/>
    </row>
    <row r="121" spans="1:9" ht="12" customHeight="1" thickBot="1">
      <c r="A121" s="18" t="s">
        <v>16</v>
      </c>
      <c r="B121" s="67" t="s">
        <v>400</v>
      </c>
      <c r="C121" s="357"/>
    </row>
    <row r="122" spans="1:9" ht="12" customHeight="1" thickBot="1">
      <c r="A122" s="18" t="s">
        <v>17</v>
      </c>
      <c r="B122" s="67" t="s">
        <v>401</v>
      </c>
      <c r="C122" s="357"/>
    </row>
    <row r="123" spans="1:9" ht="15" customHeight="1" thickBot="1">
      <c r="A123" s="18" t="s">
        <v>18</v>
      </c>
      <c r="B123" s="67" t="s">
        <v>403</v>
      </c>
      <c r="C123" s="306">
        <f>+C110+C114+C115+C120+C121+C122</f>
        <v>0</v>
      </c>
      <c r="F123" s="307"/>
      <c r="G123" s="308"/>
      <c r="H123" s="308"/>
      <c r="I123" s="308"/>
    </row>
    <row r="124" spans="1:9" s="298" customFormat="1" ht="12.95" customHeight="1" thickBot="1">
      <c r="A124" s="195" t="s">
        <v>19</v>
      </c>
      <c r="B124" s="274" t="s">
        <v>402</v>
      </c>
      <c r="C124" s="306">
        <f>+C109+C123</f>
        <v>4000</v>
      </c>
    </row>
    <row r="125" spans="1:9" ht="7.5" customHeight="1"/>
    <row r="126" spans="1:9">
      <c r="A126" s="402" t="s">
        <v>314</v>
      </c>
      <c r="B126" s="402"/>
      <c r="C126" s="402"/>
    </row>
    <row r="127" spans="1:9" ht="15" customHeight="1" thickBot="1">
      <c r="A127" s="399" t="s">
        <v>114</v>
      </c>
      <c r="B127" s="399"/>
      <c r="C127" s="207" t="s">
        <v>177</v>
      </c>
    </row>
    <row r="128" spans="1:9" ht="13.5" customHeight="1" thickBot="1">
      <c r="A128" s="18">
        <v>1</v>
      </c>
      <c r="B128" s="25" t="s">
        <v>404</v>
      </c>
      <c r="C128" s="197">
        <f>+C62-C109</f>
        <v>0</v>
      </c>
      <c r="D128" s="309"/>
    </row>
    <row r="129" spans="1:3" ht="27.75" customHeight="1" thickBot="1">
      <c r="A129" s="18" t="s">
        <v>10</v>
      </c>
      <c r="B129" s="25" t="s">
        <v>410</v>
      </c>
      <c r="C129" s="197">
        <f>+C75-C123</f>
        <v>0</v>
      </c>
    </row>
  </sheetData>
  <mergeCells count="6">
    <mergeCell ref="A126:C126"/>
    <mergeCell ref="A127:B127"/>
    <mergeCell ref="A1:C1"/>
    <mergeCell ref="A2:B2"/>
    <mergeCell ref="A78:C78"/>
    <mergeCell ref="A79:B79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Buj Község Önkormányzat
2015. ÉVI KÖLTSÉGVETÉS
ÁLLAMI (ÁLLAMIGAZGATÁSI) FELADATOK MÉRLEGE
&amp;R&amp;"Times New Roman CE,Félkövér dőlt"&amp;11 1.4. melléklet a 1/2015. (II.13.) önkormányzati rendelethez</oddHeader>
  </headerFooter>
  <rowBreaks count="1" manualBreakCount="1">
    <brk id="77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13" zoomScale="115" zoomScaleNormal="115" zoomScaleSheetLayoutView="100" workbookViewId="0">
      <selection activeCell="E12" sqref="E12"/>
    </sheetView>
  </sheetViews>
  <sheetFormatPr defaultRowHeight="12.75"/>
  <cols>
    <col min="1" max="1" width="6.83203125" style="43" customWidth="1"/>
    <col min="2" max="2" width="55.1640625" style="128" customWidth="1"/>
    <col min="3" max="3" width="16.33203125" style="43" customWidth="1"/>
    <col min="4" max="4" width="55.1640625" style="43" customWidth="1"/>
    <col min="5" max="5" width="16.33203125" style="43" customWidth="1"/>
    <col min="6" max="6" width="4.83203125" style="43" customWidth="1"/>
    <col min="7" max="16384" width="9.33203125" style="43"/>
  </cols>
  <sheetData>
    <row r="1" spans="1:6" ht="39.75" customHeight="1">
      <c r="B1" s="219" t="s">
        <v>118</v>
      </c>
      <c r="C1" s="220"/>
      <c r="D1" s="220"/>
      <c r="E1" s="220"/>
      <c r="F1" s="405" t="str">
        <f>+CONCATENATE("2.1. melléklet a 1/",LEFT(ÖSSZEFÜGGÉSEK!A5,4),". (II.13.) önkormányzati rendelethez")</f>
        <v>2.1. melléklet a 1/2015. (II.13.) önkormányzati rendelethez</v>
      </c>
    </row>
    <row r="2" spans="1:6" ht="14.25" thickBot="1">
      <c r="E2" s="221" t="s">
        <v>52</v>
      </c>
      <c r="F2" s="405"/>
    </row>
    <row r="3" spans="1:6" ht="18" customHeight="1" thickBot="1">
      <c r="A3" s="403" t="s">
        <v>60</v>
      </c>
      <c r="B3" s="222" t="s">
        <v>47</v>
      </c>
      <c r="C3" s="223"/>
      <c r="D3" s="222" t="s">
        <v>48</v>
      </c>
      <c r="E3" s="224"/>
      <c r="F3" s="405"/>
    </row>
    <row r="4" spans="1:6" s="225" customFormat="1" ht="35.25" customHeight="1" thickBot="1">
      <c r="A4" s="404"/>
      <c r="B4" s="129" t="s">
        <v>53</v>
      </c>
      <c r="C4" s="130" t="str">
        <f>+'1.1.sz.mell.'!C3</f>
        <v>2015. évi módosított előirányzat</v>
      </c>
      <c r="D4" s="129" t="s">
        <v>53</v>
      </c>
      <c r="E4" s="39" t="str">
        <f>+C4</f>
        <v>2015. évi módosított előirányzat</v>
      </c>
      <c r="F4" s="405"/>
    </row>
    <row r="5" spans="1:6" s="230" customFormat="1" ht="12" customHeight="1" thickBot="1">
      <c r="A5" s="226" t="s">
        <v>423</v>
      </c>
      <c r="B5" s="227" t="s">
        <v>424</v>
      </c>
      <c r="C5" s="228" t="s">
        <v>425</v>
      </c>
      <c r="D5" s="227" t="s">
        <v>427</v>
      </c>
      <c r="E5" s="229" t="s">
        <v>426</v>
      </c>
      <c r="F5" s="405"/>
    </row>
    <row r="6" spans="1:6" ht="12.95" customHeight="1">
      <c r="A6" s="231" t="s">
        <v>9</v>
      </c>
      <c r="B6" s="232" t="s">
        <v>315</v>
      </c>
      <c r="C6" s="208">
        <v>199810</v>
      </c>
      <c r="D6" s="232" t="s">
        <v>54</v>
      </c>
      <c r="E6" s="198">
        <v>213849</v>
      </c>
      <c r="F6" s="405"/>
    </row>
    <row r="7" spans="1:6" ht="12.95" customHeight="1">
      <c r="A7" s="233" t="s">
        <v>10</v>
      </c>
      <c r="B7" s="234" t="s">
        <v>316</v>
      </c>
      <c r="C7" s="209">
        <v>193520</v>
      </c>
      <c r="D7" s="234" t="s">
        <v>134</v>
      </c>
      <c r="E7" s="199">
        <v>41167</v>
      </c>
      <c r="F7" s="405"/>
    </row>
    <row r="8" spans="1:6" ht="12.95" customHeight="1">
      <c r="A8" s="233" t="s">
        <v>11</v>
      </c>
      <c r="B8" s="234" t="s">
        <v>337</v>
      </c>
      <c r="C8" s="209"/>
      <c r="D8" s="234" t="s">
        <v>182</v>
      </c>
      <c r="E8" s="201">
        <v>111685</v>
      </c>
      <c r="F8" s="405"/>
    </row>
    <row r="9" spans="1:6" ht="12.95" customHeight="1">
      <c r="A9" s="233" t="s">
        <v>12</v>
      </c>
      <c r="B9" s="234" t="s">
        <v>125</v>
      </c>
      <c r="C9" s="209">
        <v>18660</v>
      </c>
      <c r="D9" s="234" t="s">
        <v>135</v>
      </c>
      <c r="E9" s="201">
        <v>28325</v>
      </c>
      <c r="F9" s="405"/>
    </row>
    <row r="10" spans="1:6" ht="12.95" customHeight="1">
      <c r="A10" s="233" t="s">
        <v>13</v>
      </c>
      <c r="B10" s="235" t="s">
        <v>362</v>
      </c>
      <c r="C10" s="209">
        <v>27880</v>
      </c>
      <c r="D10" s="234" t="s">
        <v>136</v>
      </c>
      <c r="E10" s="201">
        <v>35499</v>
      </c>
      <c r="F10" s="405"/>
    </row>
    <row r="11" spans="1:6" ht="12.95" customHeight="1">
      <c r="A11" s="233" t="s">
        <v>14</v>
      </c>
      <c r="B11" s="234" t="s">
        <v>317</v>
      </c>
      <c r="C11" s="210">
        <v>810</v>
      </c>
      <c r="D11" s="234" t="s">
        <v>40</v>
      </c>
      <c r="E11" s="215">
        <v>2507</v>
      </c>
      <c r="F11" s="405"/>
    </row>
    <row r="12" spans="1:6" ht="12.95" customHeight="1">
      <c r="A12" s="233" t="s">
        <v>15</v>
      </c>
      <c r="B12" s="234" t="s">
        <v>411</v>
      </c>
      <c r="C12" s="209"/>
      <c r="D12" s="34"/>
      <c r="E12" s="215"/>
      <c r="F12" s="405"/>
    </row>
    <row r="13" spans="1:6" ht="12.95" customHeight="1">
      <c r="A13" s="233" t="s">
        <v>16</v>
      </c>
      <c r="B13" s="34"/>
      <c r="C13" s="209"/>
      <c r="D13" s="34"/>
      <c r="E13" s="215"/>
      <c r="F13" s="405"/>
    </row>
    <row r="14" spans="1:6" ht="12.95" customHeight="1">
      <c r="A14" s="233" t="s">
        <v>17</v>
      </c>
      <c r="B14" s="310"/>
      <c r="C14" s="210"/>
      <c r="D14" s="34"/>
      <c r="E14" s="215"/>
      <c r="F14" s="405"/>
    </row>
    <row r="15" spans="1:6" ht="12.95" customHeight="1">
      <c r="A15" s="233" t="s">
        <v>18</v>
      </c>
      <c r="B15" s="34"/>
      <c r="C15" s="209"/>
      <c r="D15" s="34"/>
      <c r="E15" s="215"/>
      <c r="F15" s="405"/>
    </row>
    <row r="16" spans="1:6" ht="12.95" customHeight="1">
      <c r="A16" s="233" t="s">
        <v>19</v>
      </c>
      <c r="B16" s="34"/>
      <c r="C16" s="209"/>
      <c r="D16" s="34"/>
      <c r="E16" s="215"/>
      <c r="F16" s="405"/>
    </row>
    <row r="17" spans="1:6" ht="12.95" customHeight="1" thickBot="1">
      <c r="A17" s="233" t="s">
        <v>20</v>
      </c>
      <c r="B17" s="45"/>
      <c r="C17" s="211"/>
      <c r="D17" s="34"/>
      <c r="E17" s="216"/>
      <c r="F17" s="405"/>
    </row>
    <row r="18" spans="1:6" ht="15.95" customHeight="1" thickBot="1">
      <c r="A18" s="236" t="s">
        <v>21</v>
      </c>
      <c r="B18" s="68" t="s">
        <v>412</v>
      </c>
      <c r="C18" s="212">
        <f>SUM(C6:C17)</f>
        <v>440680</v>
      </c>
      <c r="D18" s="68" t="s">
        <v>323</v>
      </c>
      <c r="E18" s="217">
        <f>SUM(E6:E17)</f>
        <v>433032</v>
      </c>
      <c r="F18" s="405"/>
    </row>
    <row r="19" spans="1:6" ht="12.95" customHeight="1">
      <c r="A19" s="237" t="s">
        <v>22</v>
      </c>
      <c r="B19" s="238" t="s">
        <v>320</v>
      </c>
      <c r="C19" s="359">
        <f>+C20+C21+C22+C23</f>
        <v>6856</v>
      </c>
      <c r="D19" s="239" t="s">
        <v>139</v>
      </c>
      <c r="E19" s="218"/>
      <c r="F19" s="405"/>
    </row>
    <row r="20" spans="1:6" ht="12.95" customHeight="1">
      <c r="A20" s="240" t="s">
        <v>23</v>
      </c>
      <c r="B20" s="239" t="s">
        <v>174</v>
      </c>
      <c r="C20" s="55">
        <v>6856</v>
      </c>
      <c r="D20" s="239" t="s">
        <v>322</v>
      </c>
      <c r="E20" s="56"/>
      <c r="F20" s="405"/>
    </row>
    <row r="21" spans="1:6" ht="12.95" customHeight="1">
      <c r="A21" s="240" t="s">
        <v>24</v>
      </c>
      <c r="B21" s="239" t="s">
        <v>175</v>
      </c>
      <c r="C21" s="55"/>
      <c r="D21" s="239" t="s">
        <v>116</v>
      </c>
      <c r="E21" s="56"/>
      <c r="F21" s="405"/>
    </row>
    <row r="22" spans="1:6" ht="12.95" customHeight="1">
      <c r="A22" s="240" t="s">
        <v>25</v>
      </c>
      <c r="B22" s="239" t="s">
        <v>180</v>
      </c>
      <c r="C22" s="55"/>
      <c r="D22" s="239" t="s">
        <v>117</v>
      </c>
      <c r="E22" s="56"/>
      <c r="F22" s="405"/>
    </row>
    <row r="23" spans="1:6" ht="12.95" customHeight="1">
      <c r="A23" s="240" t="s">
        <v>26</v>
      </c>
      <c r="B23" s="239" t="s">
        <v>181</v>
      </c>
      <c r="C23" s="55"/>
      <c r="D23" s="238" t="s">
        <v>183</v>
      </c>
      <c r="E23" s="56"/>
      <c r="F23" s="405"/>
    </row>
    <row r="24" spans="1:6" ht="12.95" customHeight="1">
      <c r="A24" s="240" t="s">
        <v>27</v>
      </c>
      <c r="B24" s="239" t="s">
        <v>321</v>
      </c>
      <c r="C24" s="241">
        <f>+C25+C26</f>
        <v>0</v>
      </c>
      <c r="D24" s="239" t="s">
        <v>488</v>
      </c>
      <c r="E24" s="56">
        <v>6856</v>
      </c>
      <c r="F24" s="405"/>
    </row>
    <row r="25" spans="1:6" ht="12.95" customHeight="1">
      <c r="A25" s="237" t="s">
        <v>28</v>
      </c>
      <c r="B25" s="238" t="s">
        <v>318</v>
      </c>
      <c r="C25" s="213"/>
      <c r="D25" s="232" t="s">
        <v>399</v>
      </c>
      <c r="E25" s="218"/>
      <c r="F25" s="405"/>
    </row>
    <row r="26" spans="1:6" ht="12.95" customHeight="1">
      <c r="A26" s="240" t="s">
        <v>29</v>
      </c>
      <c r="B26" s="239" t="s">
        <v>319</v>
      </c>
      <c r="C26" s="55"/>
      <c r="D26" s="234" t="s">
        <v>400</v>
      </c>
      <c r="E26" s="56"/>
      <c r="F26" s="405"/>
    </row>
    <row r="27" spans="1:6" ht="12.95" customHeight="1">
      <c r="A27" s="233" t="s">
        <v>30</v>
      </c>
      <c r="B27" s="239" t="s">
        <v>405</v>
      </c>
      <c r="C27" s="55"/>
      <c r="D27" s="234" t="s">
        <v>401</v>
      </c>
      <c r="E27" s="56"/>
      <c r="F27" s="405"/>
    </row>
    <row r="28" spans="1:6" ht="12.95" customHeight="1" thickBot="1">
      <c r="A28" s="286" t="s">
        <v>31</v>
      </c>
      <c r="B28" s="238" t="s">
        <v>284</v>
      </c>
      <c r="C28" s="213"/>
      <c r="D28" s="312"/>
      <c r="E28" s="218"/>
      <c r="F28" s="405"/>
    </row>
    <row r="29" spans="1:6" ht="15.95" customHeight="1" thickBot="1">
      <c r="A29" s="236" t="s">
        <v>32</v>
      </c>
      <c r="B29" s="68" t="s">
        <v>413</v>
      </c>
      <c r="C29" s="212">
        <f>+C19+C24+C27+C28</f>
        <v>6856</v>
      </c>
      <c r="D29" s="68" t="s">
        <v>415</v>
      </c>
      <c r="E29" s="217">
        <f>SUM(E19:E28)</f>
        <v>6856</v>
      </c>
      <c r="F29" s="405"/>
    </row>
    <row r="30" spans="1:6" ht="13.5" thickBot="1">
      <c r="A30" s="236" t="s">
        <v>33</v>
      </c>
      <c r="B30" s="242" t="s">
        <v>414</v>
      </c>
      <c r="C30" s="243">
        <f>+C18+C29</f>
        <v>447536</v>
      </c>
      <c r="D30" s="242" t="s">
        <v>416</v>
      </c>
      <c r="E30" s="243">
        <f>+E18+E29</f>
        <v>439888</v>
      </c>
      <c r="F30" s="405"/>
    </row>
    <row r="31" spans="1:6" ht="13.5" thickBot="1">
      <c r="A31" s="236" t="s">
        <v>34</v>
      </c>
      <c r="B31" s="242" t="s">
        <v>120</v>
      </c>
      <c r="C31" s="243" t="str">
        <f>IF(C18-E18&lt;0,E18-C18,"-")</f>
        <v>-</v>
      </c>
      <c r="D31" s="242" t="s">
        <v>121</v>
      </c>
      <c r="E31" s="243">
        <f>IF(C18-E18&gt;0,C18-E18,"-")</f>
        <v>7648</v>
      </c>
      <c r="F31" s="405"/>
    </row>
    <row r="32" spans="1:6" ht="13.5" thickBot="1">
      <c r="A32" s="236" t="s">
        <v>35</v>
      </c>
      <c r="B32" s="242" t="s">
        <v>184</v>
      </c>
      <c r="C32" s="243" t="str">
        <f>IF(C18+C29-E30&lt;0,E30-(C18+C29),"-")</f>
        <v>-</v>
      </c>
      <c r="D32" s="242" t="s">
        <v>185</v>
      </c>
      <c r="E32" s="243">
        <f>IF(C18+C29-E30&gt;0,C18+C29-E30,"-")</f>
        <v>7648</v>
      </c>
      <c r="F32" s="405"/>
    </row>
    <row r="33" spans="2:4" ht="18.75">
      <c r="B33" s="406"/>
      <c r="C33" s="406"/>
      <c r="D33" s="406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E22" sqref="E22"/>
    </sheetView>
  </sheetViews>
  <sheetFormatPr defaultRowHeight="12.75"/>
  <cols>
    <col min="1" max="1" width="6.83203125" style="43" customWidth="1"/>
    <col min="2" max="2" width="55.1640625" style="128" customWidth="1"/>
    <col min="3" max="3" width="16.33203125" style="43" customWidth="1"/>
    <col min="4" max="4" width="55.1640625" style="43" customWidth="1"/>
    <col min="5" max="5" width="16.33203125" style="43" customWidth="1"/>
    <col min="6" max="6" width="4.83203125" style="43" customWidth="1"/>
    <col min="7" max="16384" width="9.33203125" style="43"/>
  </cols>
  <sheetData>
    <row r="1" spans="1:6" ht="31.5">
      <c r="B1" s="219" t="s">
        <v>119</v>
      </c>
      <c r="C1" s="220"/>
      <c r="D1" s="220"/>
      <c r="E1" s="220"/>
      <c r="F1" s="405" t="str">
        <f>+CONCATENATE("2.2. melléklet a 1/",LEFT(ÖSSZEFÜGGÉSEK!A5,4),". (II.13.) önkormányzati rendelethez")</f>
        <v>2.2. melléklet a 1/2015. (II.13.) önkormányzati rendelethez</v>
      </c>
    </row>
    <row r="2" spans="1:6" ht="14.25" thickBot="1">
      <c r="E2" s="221" t="s">
        <v>52</v>
      </c>
      <c r="F2" s="405"/>
    </row>
    <row r="3" spans="1:6" ht="13.5" thickBot="1">
      <c r="A3" s="407" t="s">
        <v>60</v>
      </c>
      <c r="B3" s="222" t="s">
        <v>47</v>
      </c>
      <c r="C3" s="223"/>
      <c r="D3" s="222" t="s">
        <v>48</v>
      </c>
      <c r="E3" s="224"/>
      <c r="F3" s="405"/>
    </row>
    <row r="4" spans="1:6" s="225" customFormat="1" ht="36.75" customHeight="1" thickBot="1">
      <c r="A4" s="408"/>
      <c r="B4" s="129" t="s">
        <v>53</v>
      </c>
      <c r="C4" s="130" t="str">
        <f>+'2.1.sz.mell  '!C4</f>
        <v>2015. évi módosított előirányzat</v>
      </c>
      <c r="D4" s="129" t="s">
        <v>53</v>
      </c>
      <c r="E4" s="130" t="str">
        <f>+'2.1.sz.mell  '!C4</f>
        <v>2015. évi módosított előirányzat</v>
      </c>
      <c r="F4" s="405"/>
    </row>
    <row r="5" spans="1:6" s="225" customFormat="1" ht="13.5" thickBot="1">
      <c r="A5" s="226" t="s">
        <v>423</v>
      </c>
      <c r="B5" s="227" t="s">
        <v>424</v>
      </c>
      <c r="C5" s="228" t="s">
        <v>425</v>
      </c>
      <c r="D5" s="227" t="s">
        <v>427</v>
      </c>
      <c r="E5" s="229" t="s">
        <v>426</v>
      </c>
      <c r="F5" s="405"/>
    </row>
    <row r="6" spans="1:6" ht="12.95" customHeight="1">
      <c r="A6" s="231" t="s">
        <v>9</v>
      </c>
      <c r="B6" s="232" t="s">
        <v>324</v>
      </c>
      <c r="C6" s="208">
        <v>99032</v>
      </c>
      <c r="D6" s="232" t="s">
        <v>176</v>
      </c>
      <c r="E6" s="214">
        <v>16331</v>
      </c>
      <c r="F6" s="405"/>
    </row>
    <row r="7" spans="1:6">
      <c r="A7" s="233" t="s">
        <v>10</v>
      </c>
      <c r="B7" s="234" t="s">
        <v>325</v>
      </c>
      <c r="C7" s="209">
        <v>99032</v>
      </c>
      <c r="D7" s="234" t="s">
        <v>330</v>
      </c>
      <c r="E7" s="215"/>
      <c r="F7" s="405"/>
    </row>
    <row r="8" spans="1:6" ht="12.95" customHeight="1">
      <c r="A8" s="233" t="s">
        <v>11</v>
      </c>
      <c r="B8" s="234" t="s">
        <v>4</v>
      </c>
      <c r="C8" s="209"/>
      <c r="D8" s="234" t="s">
        <v>138</v>
      </c>
      <c r="E8" s="215">
        <v>99032</v>
      </c>
      <c r="F8" s="405"/>
    </row>
    <row r="9" spans="1:6" ht="12.95" customHeight="1">
      <c r="A9" s="233" t="s">
        <v>12</v>
      </c>
      <c r="B9" s="234" t="s">
        <v>326</v>
      </c>
      <c r="C9" s="209"/>
      <c r="D9" s="234" t="s">
        <v>331</v>
      </c>
      <c r="E9" s="215">
        <v>99032</v>
      </c>
      <c r="F9" s="405"/>
    </row>
    <row r="10" spans="1:6" ht="12.75" customHeight="1">
      <c r="A10" s="233" t="s">
        <v>13</v>
      </c>
      <c r="B10" s="234" t="s">
        <v>327</v>
      </c>
      <c r="C10" s="209"/>
      <c r="D10" s="234" t="s">
        <v>179</v>
      </c>
      <c r="E10" s="215"/>
      <c r="F10" s="405"/>
    </row>
    <row r="11" spans="1:6" ht="12.95" customHeight="1">
      <c r="A11" s="233" t="s">
        <v>14</v>
      </c>
      <c r="B11" s="234" t="s">
        <v>328</v>
      </c>
      <c r="C11" s="210"/>
      <c r="D11" s="313"/>
      <c r="E11" s="215"/>
      <c r="F11" s="405"/>
    </row>
    <row r="12" spans="1:6" ht="12.95" customHeight="1">
      <c r="A12" s="233" t="s">
        <v>15</v>
      </c>
      <c r="B12" s="34"/>
      <c r="C12" s="209"/>
      <c r="D12" s="313"/>
      <c r="E12" s="215"/>
      <c r="F12" s="405"/>
    </row>
    <row r="13" spans="1:6" ht="12.95" customHeight="1">
      <c r="A13" s="233" t="s">
        <v>16</v>
      </c>
      <c r="B13" s="34"/>
      <c r="C13" s="209"/>
      <c r="D13" s="314"/>
      <c r="E13" s="215"/>
      <c r="F13" s="405"/>
    </row>
    <row r="14" spans="1:6" ht="12.95" customHeight="1">
      <c r="A14" s="233" t="s">
        <v>17</v>
      </c>
      <c r="B14" s="311"/>
      <c r="C14" s="210"/>
      <c r="D14" s="313"/>
      <c r="E14" s="215"/>
      <c r="F14" s="405"/>
    </row>
    <row r="15" spans="1:6">
      <c r="A15" s="233" t="s">
        <v>18</v>
      </c>
      <c r="B15" s="34"/>
      <c r="C15" s="210"/>
      <c r="D15" s="313"/>
      <c r="E15" s="215"/>
      <c r="F15" s="405"/>
    </row>
    <row r="16" spans="1:6" ht="12.95" customHeight="1" thickBot="1">
      <c r="A16" s="286" t="s">
        <v>19</v>
      </c>
      <c r="B16" s="312"/>
      <c r="C16" s="288"/>
      <c r="D16" s="287" t="s">
        <v>40</v>
      </c>
      <c r="E16" s="263"/>
      <c r="F16" s="405"/>
    </row>
    <row r="17" spans="1:6" ht="15.95" customHeight="1" thickBot="1">
      <c r="A17" s="236" t="s">
        <v>20</v>
      </c>
      <c r="B17" s="68" t="s">
        <v>338</v>
      </c>
      <c r="C17" s="212">
        <f>+C6+C8+C9+C11+C12+C13+C14+C15+C16</f>
        <v>99032</v>
      </c>
      <c r="D17" s="68" t="s">
        <v>339</v>
      </c>
      <c r="E17" s="217">
        <f>+E6+E8+E10+E11+E12+E13+E14+E15+E16</f>
        <v>115363</v>
      </c>
      <c r="F17" s="405"/>
    </row>
    <row r="18" spans="1:6" ht="12.95" customHeight="1">
      <c r="A18" s="231" t="s">
        <v>21</v>
      </c>
      <c r="B18" s="246" t="s">
        <v>197</v>
      </c>
      <c r="C18" s="253">
        <f>+C19+C20+C21+C22+C23</f>
        <v>7347</v>
      </c>
      <c r="D18" s="239" t="s">
        <v>139</v>
      </c>
      <c r="E18" s="54"/>
      <c r="F18" s="405"/>
    </row>
    <row r="19" spans="1:6" ht="12.95" customHeight="1">
      <c r="A19" s="233" t="s">
        <v>22</v>
      </c>
      <c r="B19" s="247" t="s">
        <v>186</v>
      </c>
      <c r="C19" s="55">
        <v>7347</v>
      </c>
      <c r="D19" s="239" t="s">
        <v>141</v>
      </c>
      <c r="E19" s="56"/>
      <c r="F19" s="405"/>
    </row>
    <row r="20" spans="1:6" ht="12.95" customHeight="1">
      <c r="A20" s="231" t="s">
        <v>23</v>
      </c>
      <c r="B20" s="247" t="s">
        <v>187</v>
      </c>
      <c r="C20" s="55"/>
      <c r="D20" s="239" t="s">
        <v>116</v>
      </c>
      <c r="E20" s="56"/>
      <c r="F20" s="405"/>
    </row>
    <row r="21" spans="1:6" ht="12.95" customHeight="1">
      <c r="A21" s="233" t="s">
        <v>24</v>
      </c>
      <c r="B21" s="247" t="s">
        <v>188</v>
      </c>
      <c r="C21" s="55"/>
      <c r="D21" s="239" t="s">
        <v>117</v>
      </c>
      <c r="E21" s="56">
        <v>2364</v>
      </c>
      <c r="F21" s="405"/>
    </row>
    <row r="22" spans="1:6" ht="12.95" customHeight="1">
      <c r="A22" s="231" t="s">
        <v>25</v>
      </c>
      <c r="B22" s="247" t="s">
        <v>189</v>
      </c>
      <c r="C22" s="55"/>
      <c r="D22" s="238" t="s">
        <v>183</v>
      </c>
      <c r="E22" s="56"/>
      <c r="F22" s="405"/>
    </row>
    <row r="23" spans="1:6" ht="12.95" customHeight="1">
      <c r="A23" s="233" t="s">
        <v>26</v>
      </c>
      <c r="B23" s="248" t="s">
        <v>190</v>
      </c>
      <c r="C23" s="55"/>
      <c r="D23" s="239" t="s">
        <v>142</v>
      </c>
      <c r="E23" s="56"/>
      <c r="F23" s="405"/>
    </row>
    <row r="24" spans="1:6" ht="12.95" customHeight="1">
      <c r="A24" s="231" t="s">
        <v>27</v>
      </c>
      <c r="B24" s="249" t="s">
        <v>191</v>
      </c>
      <c r="C24" s="241">
        <f>+C25+C26+C27+C28+C29</f>
        <v>3700</v>
      </c>
      <c r="D24" s="250" t="s">
        <v>140</v>
      </c>
      <c r="E24" s="56"/>
      <c r="F24" s="405"/>
    </row>
    <row r="25" spans="1:6" ht="12.95" customHeight="1">
      <c r="A25" s="233" t="s">
        <v>28</v>
      </c>
      <c r="B25" s="248" t="s">
        <v>192</v>
      </c>
      <c r="C25" s="55">
        <v>3700</v>
      </c>
      <c r="D25" s="250" t="s">
        <v>332</v>
      </c>
      <c r="E25" s="56"/>
      <c r="F25" s="405"/>
    </row>
    <row r="26" spans="1:6" ht="12.95" customHeight="1">
      <c r="A26" s="231" t="s">
        <v>29</v>
      </c>
      <c r="B26" s="248" t="s">
        <v>193</v>
      </c>
      <c r="C26" s="55"/>
      <c r="D26" s="245"/>
      <c r="E26" s="56"/>
      <c r="F26" s="405"/>
    </row>
    <row r="27" spans="1:6" ht="12.95" customHeight="1">
      <c r="A27" s="233" t="s">
        <v>30</v>
      </c>
      <c r="B27" s="247" t="s">
        <v>194</v>
      </c>
      <c r="C27" s="55"/>
      <c r="D27" s="66"/>
      <c r="E27" s="56"/>
      <c r="F27" s="405"/>
    </row>
    <row r="28" spans="1:6" ht="12.95" customHeight="1">
      <c r="A28" s="231" t="s">
        <v>31</v>
      </c>
      <c r="B28" s="251" t="s">
        <v>195</v>
      </c>
      <c r="C28" s="55"/>
      <c r="D28" s="34"/>
      <c r="E28" s="56"/>
      <c r="F28" s="405"/>
    </row>
    <row r="29" spans="1:6" ht="12.95" customHeight="1" thickBot="1">
      <c r="A29" s="233" t="s">
        <v>32</v>
      </c>
      <c r="B29" s="252" t="s">
        <v>196</v>
      </c>
      <c r="C29" s="55"/>
      <c r="D29" s="66"/>
      <c r="E29" s="56"/>
      <c r="F29" s="405"/>
    </row>
    <row r="30" spans="1:6" ht="21.75" customHeight="1" thickBot="1">
      <c r="A30" s="236" t="s">
        <v>33</v>
      </c>
      <c r="B30" s="68" t="s">
        <v>329</v>
      </c>
      <c r="C30" s="212">
        <f>+C18+C24</f>
        <v>11047</v>
      </c>
      <c r="D30" s="68" t="s">
        <v>333</v>
      </c>
      <c r="E30" s="217">
        <f>SUM(E18:E29)</f>
        <v>2364</v>
      </c>
      <c r="F30" s="405"/>
    </row>
    <row r="31" spans="1:6" ht="13.5" thickBot="1">
      <c r="A31" s="236" t="s">
        <v>34</v>
      </c>
      <c r="B31" s="242" t="s">
        <v>334</v>
      </c>
      <c r="C31" s="243">
        <f>+C17+C30</f>
        <v>110079</v>
      </c>
      <c r="D31" s="242" t="s">
        <v>335</v>
      </c>
      <c r="E31" s="243">
        <f>+E17+E30</f>
        <v>117727</v>
      </c>
      <c r="F31" s="405"/>
    </row>
    <row r="32" spans="1:6" ht="13.5" thickBot="1">
      <c r="A32" s="236" t="s">
        <v>35</v>
      </c>
      <c r="B32" s="242" t="s">
        <v>120</v>
      </c>
      <c r="C32" s="243">
        <f>IF(C17-E17&lt;0,E17-C17,"-")</f>
        <v>16331</v>
      </c>
      <c r="D32" s="242" t="s">
        <v>121</v>
      </c>
      <c r="E32" s="243" t="str">
        <f>IF(C17-E17&gt;0,C17-E17,"-")</f>
        <v>-</v>
      </c>
      <c r="F32" s="405"/>
    </row>
    <row r="33" spans="1:6" ht="13.5" thickBot="1">
      <c r="A33" s="236" t="s">
        <v>36</v>
      </c>
      <c r="B33" s="242" t="s">
        <v>184</v>
      </c>
      <c r="C33" s="243">
        <f>IF(C17+C30-E31&lt;0,E31-(C17+C30),"-")</f>
        <v>7648</v>
      </c>
      <c r="D33" s="242" t="s">
        <v>185</v>
      </c>
      <c r="E33" s="243" t="str">
        <f>IF(C17+C30-E31&gt;0,C17+C30-E31,"-")</f>
        <v>-</v>
      </c>
      <c r="F33" s="405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69" t="s">
        <v>111</v>
      </c>
      <c r="E1" s="72" t="s">
        <v>115</v>
      </c>
    </row>
    <row r="3" spans="1:5">
      <c r="A3" s="74"/>
      <c r="B3" s="75"/>
      <c r="C3" s="74"/>
      <c r="D3" s="77"/>
      <c r="E3" s="75"/>
    </row>
    <row r="4" spans="1:5" ht="15.75">
      <c r="A4" s="58" t="str">
        <f>+ÖSSZEFÜGGÉSEK!A5</f>
        <v>2015. évi előirányzat BEVÉTELEK</v>
      </c>
      <c r="B4" s="76"/>
      <c r="C4" s="84"/>
      <c r="D4" s="77"/>
      <c r="E4" s="75"/>
    </row>
    <row r="5" spans="1:5">
      <c r="A5" s="74"/>
      <c r="B5" s="75"/>
      <c r="C5" s="74"/>
      <c r="D5" s="77"/>
      <c r="E5" s="75"/>
    </row>
    <row r="6" spans="1:5">
      <c r="A6" s="74" t="s">
        <v>460</v>
      </c>
      <c r="B6" s="75">
        <f>+'1.1.sz.mell.'!C62</f>
        <v>539712</v>
      </c>
      <c r="C6" s="74" t="s">
        <v>417</v>
      </c>
      <c r="D6" s="77">
        <f>+'2.1.sz.mell  '!C18+'2.2.sz.mell  '!C17</f>
        <v>539712</v>
      </c>
      <c r="E6" s="75">
        <f t="shared" ref="E6:E15" si="0">+B6-D6</f>
        <v>0</v>
      </c>
    </row>
    <row r="7" spans="1:5">
      <c r="A7" s="74" t="s">
        <v>461</v>
      </c>
      <c r="B7" s="75">
        <f>+'1.1.sz.mell.'!C75</f>
        <v>17903</v>
      </c>
      <c r="C7" s="74" t="s">
        <v>418</v>
      </c>
      <c r="D7" s="77">
        <f>+'2.1.sz.mell  '!C29+'2.2.sz.mell  '!C30</f>
        <v>17903</v>
      </c>
      <c r="E7" s="75">
        <f t="shared" si="0"/>
        <v>0</v>
      </c>
    </row>
    <row r="8" spans="1:5">
      <c r="A8" s="74" t="s">
        <v>462</v>
      </c>
      <c r="B8" s="75">
        <f>+'1.1.sz.mell.'!C76</f>
        <v>557615</v>
      </c>
      <c r="C8" s="74" t="s">
        <v>419</v>
      </c>
      <c r="D8" s="77">
        <f>+'2.1.sz.mell  '!C30+'2.2.sz.mell  '!C31</f>
        <v>557615</v>
      </c>
      <c r="E8" s="75">
        <f t="shared" si="0"/>
        <v>0</v>
      </c>
    </row>
    <row r="9" spans="1:5">
      <c r="A9" s="74"/>
      <c r="B9" s="75"/>
      <c r="C9" s="74"/>
      <c r="D9" s="77"/>
      <c r="E9" s="75"/>
    </row>
    <row r="10" spans="1:5">
      <c r="A10" s="74"/>
      <c r="B10" s="75"/>
      <c r="C10" s="74"/>
      <c r="D10" s="77"/>
      <c r="E10" s="75"/>
    </row>
    <row r="11" spans="1:5" ht="15.75">
      <c r="A11" s="58" t="str">
        <f>+ÖSSZEFÜGGÉSEK!A12</f>
        <v>2015. évi előirányzat KIADÁSOK</v>
      </c>
      <c r="B11" s="76"/>
      <c r="C11" s="84"/>
      <c r="D11" s="77"/>
      <c r="E11" s="75"/>
    </row>
    <row r="12" spans="1:5">
      <c r="A12" s="74"/>
      <c r="B12" s="75"/>
      <c r="C12" s="74"/>
      <c r="D12" s="77"/>
      <c r="E12" s="75"/>
    </row>
    <row r="13" spans="1:5">
      <c r="A13" s="74" t="s">
        <v>463</v>
      </c>
      <c r="B13" s="75">
        <f>+'1.1.sz.mell.'!C109</f>
        <v>548395</v>
      </c>
      <c r="C13" s="74" t="s">
        <v>420</v>
      </c>
      <c r="D13" s="77">
        <f>+'2.1.sz.mell  '!E18+'2.2.sz.mell  '!E17</f>
        <v>548395</v>
      </c>
      <c r="E13" s="75">
        <f t="shared" si="0"/>
        <v>0</v>
      </c>
    </row>
    <row r="14" spans="1:5">
      <c r="A14" s="74" t="s">
        <v>464</v>
      </c>
      <c r="B14" s="75">
        <f>+'1.1.sz.mell.'!C123</f>
        <v>9220</v>
      </c>
      <c r="C14" s="74" t="s">
        <v>421</v>
      </c>
      <c r="D14" s="77">
        <f>+'2.1.sz.mell  '!E29+'2.2.sz.mell  '!E30</f>
        <v>9220</v>
      </c>
      <c r="E14" s="75">
        <f t="shared" si="0"/>
        <v>0</v>
      </c>
    </row>
    <row r="15" spans="1:5">
      <c r="A15" s="74" t="s">
        <v>465</v>
      </c>
      <c r="B15" s="75">
        <f>+'1.1.sz.mell.'!C124</f>
        <v>557615</v>
      </c>
      <c r="C15" s="74" t="s">
        <v>422</v>
      </c>
      <c r="D15" s="77">
        <f>+'2.1.sz.mell  '!E30+'2.2.sz.mell  '!E31</f>
        <v>557615</v>
      </c>
      <c r="E15" s="75">
        <f t="shared" si="0"/>
        <v>0</v>
      </c>
    </row>
    <row r="16" spans="1:5">
      <c r="A16" s="70"/>
      <c r="B16" s="70"/>
      <c r="C16" s="74"/>
      <c r="D16" s="77"/>
      <c r="E16" s="71"/>
    </row>
    <row r="17" spans="1:5">
      <c r="A17" s="70"/>
      <c r="B17" s="70"/>
      <c r="C17" s="70"/>
      <c r="D17" s="70"/>
      <c r="E17" s="70"/>
    </row>
    <row r="18" spans="1:5">
      <c r="A18" s="70"/>
      <c r="B18" s="70"/>
      <c r="C18" s="70"/>
      <c r="D18" s="70"/>
      <c r="E18" s="70"/>
    </row>
    <row r="19" spans="1:5">
      <c r="A19" s="70"/>
      <c r="B19" s="70"/>
      <c r="C19" s="70"/>
      <c r="D19" s="70"/>
      <c r="E19" s="70"/>
    </row>
  </sheetData>
  <sheetProtection sheet="1"/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F8" sqref="F8"/>
    </sheetView>
  </sheetViews>
  <sheetFormatPr defaultRowHeight="15"/>
  <cols>
    <col min="1" max="1" width="5.6640625" style="86" customWidth="1"/>
    <col min="2" max="2" width="35.6640625" style="86" customWidth="1"/>
    <col min="3" max="6" width="14" style="86" customWidth="1"/>
    <col min="7" max="16384" width="9.33203125" style="86"/>
  </cols>
  <sheetData>
    <row r="1" spans="1:7" ht="33" customHeight="1">
      <c r="A1" s="409" t="s">
        <v>474</v>
      </c>
      <c r="B1" s="409"/>
      <c r="C1" s="409"/>
      <c r="D1" s="409"/>
      <c r="E1" s="409"/>
      <c r="F1" s="409"/>
    </row>
    <row r="2" spans="1:7" ht="15.95" customHeight="1" thickBot="1">
      <c r="A2" s="87"/>
      <c r="B2" s="87"/>
      <c r="C2" s="410"/>
      <c r="D2" s="410"/>
      <c r="E2" s="417" t="s">
        <v>44</v>
      </c>
      <c r="F2" s="417"/>
      <c r="G2" s="93"/>
    </row>
    <row r="3" spans="1:7" ht="63" customHeight="1">
      <c r="A3" s="413" t="s">
        <v>7</v>
      </c>
      <c r="B3" s="415" t="s">
        <v>144</v>
      </c>
      <c r="C3" s="415" t="s">
        <v>201</v>
      </c>
      <c r="D3" s="415"/>
      <c r="E3" s="415"/>
      <c r="F3" s="411" t="s">
        <v>430</v>
      </c>
    </row>
    <row r="4" spans="1:7" ht="15.75" thickBot="1">
      <c r="A4" s="414"/>
      <c r="B4" s="416"/>
      <c r="C4" s="350">
        <f>+LEFT(ÖSSZEFÜGGÉSEK!A5,4)+1</f>
        <v>2016</v>
      </c>
      <c r="D4" s="350">
        <f>+C4+1</f>
        <v>2017</v>
      </c>
      <c r="E4" s="350">
        <f>+D4+1</f>
        <v>2018</v>
      </c>
      <c r="F4" s="412"/>
    </row>
    <row r="5" spans="1:7" ht="15.75" thickBot="1">
      <c r="A5" s="90" t="s">
        <v>423</v>
      </c>
      <c r="B5" s="91" t="s">
        <v>424</v>
      </c>
      <c r="C5" s="91" t="s">
        <v>425</v>
      </c>
      <c r="D5" s="91" t="s">
        <v>427</v>
      </c>
      <c r="E5" s="91" t="s">
        <v>426</v>
      </c>
      <c r="F5" s="92" t="s">
        <v>428</v>
      </c>
    </row>
    <row r="6" spans="1:7">
      <c r="A6" s="89" t="s">
        <v>9</v>
      </c>
      <c r="B6" s="110" t="s">
        <v>490</v>
      </c>
      <c r="C6" s="111">
        <v>1671</v>
      </c>
      <c r="D6" s="111">
        <v>1671</v>
      </c>
      <c r="E6" s="111">
        <v>1671</v>
      </c>
      <c r="F6" s="96">
        <f>SUM(C6:E6)</f>
        <v>5013</v>
      </c>
    </row>
    <row r="7" spans="1:7">
      <c r="A7" s="88" t="s">
        <v>10</v>
      </c>
      <c r="B7" s="112" t="s">
        <v>489</v>
      </c>
      <c r="C7" s="113">
        <v>243</v>
      </c>
      <c r="D7" s="113">
        <v>324</v>
      </c>
      <c r="E7" s="113">
        <v>324</v>
      </c>
      <c r="F7" s="97">
        <f>SUM(C7:E7)</f>
        <v>891</v>
      </c>
    </row>
    <row r="8" spans="1:7">
      <c r="A8" s="88" t="s">
        <v>11</v>
      </c>
      <c r="B8" s="112" t="s">
        <v>492</v>
      </c>
      <c r="C8" s="113">
        <v>450</v>
      </c>
      <c r="D8" s="113">
        <v>900</v>
      </c>
      <c r="E8" s="113">
        <v>900</v>
      </c>
      <c r="F8" s="97">
        <f>SUM(C8:E8)</f>
        <v>2250</v>
      </c>
    </row>
    <row r="9" spans="1:7">
      <c r="A9" s="88" t="s">
        <v>12</v>
      </c>
      <c r="B9" s="112"/>
      <c r="C9" s="113"/>
      <c r="D9" s="113"/>
      <c r="E9" s="113"/>
      <c r="F9" s="97">
        <f>SUM(C9:E9)</f>
        <v>0</v>
      </c>
    </row>
    <row r="10" spans="1:7" ht="15.75" thickBot="1">
      <c r="A10" s="94" t="s">
        <v>13</v>
      </c>
      <c r="B10" s="114"/>
      <c r="C10" s="115"/>
      <c r="D10" s="115"/>
      <c r="E10" s="115"/>
      <c r="F10" s="97">
        <f>SUM(C10:E10)</f>
        <v>0</v>
      </c>
    </row>
    <row r="11" spans="1:7" s="343" customFormat="1" thickBot="1">
      <c r="A11" s="340" t="s">
        <v>14</v>
      </c>
      <c r="B11" s="95" t="s">
        <v>145</v>
      </c>
      <c r="C11" s="341">
        <f>SUM(C6:C10)</f>
        <v>2364</v>
      </c>
      <c r="D11" s="341">
        <f>SUM(D6:D10)</f>
        <v>2895</v>
      </c>
      <c r="E11" s="341">
        <f>SUM(E6:E10)</f>
        <v>2895</v>
      </c>
      <c r="F11" s="342">
        <f>SUM(F6:F10)</f>
        <v>8154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1/2015.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16</vt:i4>
      </vt:variant>
    </vt:vector>
  </HeadingPairs>
  <TitlesOfParts>
    <vt:vector size="4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Zoli</cp:lastModifiedBy>
  <cp:lastPrinted>2015-03-10T12:35:59Z</cp:lastPrinted>
  <dcterms:created xsi:type="dcterms:W3CDTF">1999-10-30T10:30:45Z</dcterms:created>
  <dcterms:modified xsi:type="dcterms:W3CDTF">2015-03-12T15:13:34Z</dcterms:modified>
</cp:coreProperties>
</file>