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Erika\2018\Feltöltésre vár NJT\"/>
    </mc:Choice>
  </mc:AlternateContent>
  <xr:revisionPtr revIDLastSave="0" documentId="10_ncr:8100000_{57B60FD2-1FDC-416A-8E2C-6D7BD75FBBB8}" xr6:coauthVersionLast="32" xr6:coauthVersionMax="32" xr10:uidLastSave="{00000000-0000-0000-0000-000000000000}"/>
  <bookViews>
    <workbookView xWindow="0" yWindow="60" windowWidth="15480" windowHeight="8130" tabRatio="864" activeTab="3" xr2:uid="{00000000-000D-0000-FFFF-FFFF00000000}"/>
  </bookViews>
  <sheets>
    <sheet name="1. mell.Önk.összesítő" sheetId="1" r:id="rId1"/>
    <sheet name="2.mell.Bev." sheetId="2" r:id="rId2"/>
    <sheet name="3. mell.Kiad" sheetId="3" r:id="rId3"/>
    <sheet name="4.mell.LÉTSZÁM" sheetId="4" r:id="rId4"/>
    <sheet name="Munka1" sheetId="5" state="hidden" r:id="rId5"/>
  </sheets>
  <definedNames>
    <definedName name="_xlnm.Print_Area" localSheetId="1">'2.mell.Bev.'!$A$1:$K$57</definedName>
  </definedNames>
  <calcPr calcId="162913"/>
</workbook>
</file>

<file path=xl/calcChain.xml><?xml version="1.0" encoding="utf-8"?>
<calcChain xmlns="http://schemas.openxmlformats.org/spreadsheetml/2006/main">
  <c r="H21" i="1" l="1"/>
  <c r="H12" i="1" l="1"/>
  <c r="H17" i="1"/>
  <c r="C49" i="1"/>
  <c r="K42" i="3"/>
  <c r="K47" i="3"/>
  <c r="K48" i="3"/>
  <c r="K49" i="3"/>
  <c r="J3" i="3"/>
  <c r="J23" i="3" s="1"/>
  <c r="I16" i="1"/>
  <c r="H39" i="1" l="1"/>
  <c r="J37" i="3"/>
  <c r="J46" i="3"/>
  <c r="K45" i="2"/>
  <c r="K43" i="2"/>
  <c r="J31" i="3"/>
  <c r="J50" i="3" s="1"/>
  <c r="K30" i="3"/>
  <c r="K29" i="3"/>
  <c r="K28" i="3"/>
  <c r="K27" i="3"/>
  <c r="K26" i="3"/>
  <c r="K25" i="3"/>
  <c r="K24" i="3"/>
  <c r="J9" i="2"/>
  <c r="J11" i="2" s="1"/>
  <c r="J3" i="2" s="1"/>
  <c r="J30" i="2" s="1"/>
  <c r="K50" i="2"/>
  <c r="J53" i="2"/>
  <c r="J46" i="2"/>
  <c r="K46" i="2" s="1"/>
  <c r="B9" i="2"/>
  <c r="J25" i="2"/>
  <c r="B25" i="2"/>
  <c r="K8" i="2"/>
  <c r="J19" i="2"/>
  <c r="C3" i="3"/>
  <c r="C23" i="3" s="1"/>
  <c r="D33" i="5"/>
  <c r="D11" i="5"/>
  <c r="C64" i="1"/>
  <c r="E25" i="1"/>
  <c r="E23" i="1"/>
  <c r="E22" i="1"/>
  <c r="G24" i="1"/>
  <c r="I24" i="1" s="1"/>
  <c r="G27" i="1"/>
  <c r="I27" i="1" s="1"/>
  <c r="G33" i="1"/>
  <c r="I33" i="1" s="1"/>
  <c r="G34" i="1"/>
  <c r="I34" i="1" s="1"/>
  <c r="G35" i="1"/>
  <c r="I35" i="1" s="1"/>
  <c r="G38" i="1"/>
  <c r="I38" i="1" s="1"/>
  <c r="G40" i="1"/>
  <c r="G41" i="1"/>
  <c r="I41" i="1" s="1"/>
  <c r="G42" i="1"/>
  <c r="I42" i="1" s="1"/>
  <c r="G44" i="1"/>
  <c r="I44" i="1" s="1"/>
  <c r="F24" i="1"/>
  <c r="F34" i="1"/>
  <c r="F35" i="1"/>
  <c r="F37" i="1"/>
  <c r="F38" i="1"/>
  <c r="F40" i="1"/>
  <c r="F41" i="1"/>
  <c r="F42" i="1"/>
  <c r="F44" i="1"/>
  <c r="F4" i="1"/>
  <c r="F5" i="1"/>
  <c r="F13" i="1"/>
  <c r="F14" i="1"/>
  <c r="F15" i="1"/>
  <c r="F16" i="1"/>
  <c r="G4" i="1"/>
  <c r="I4" i="1" s="1"/>
  <c r="G5" i="1"/>
  <c r="I5" i="1" s="1"/>
  <c r="G8" i="1"/>
  <c r="I8" i="1" s="1"/>
  <c r="G11" i="1"/>
  <c r="I11" i="1" s="1"/>
  <c r="G13" i="1"/>
  <c r="I13" i="1" s="1"/>
  <c r="G14" i="1"/>
  <c r="I14" i="1" s="1"/>
  <c r="G15" i="1"/>
  <c r="I15" i="1" s="1"/>
  <c r="G50" i="3"/>
  <c r="H18" i="3"/>
  <c r="H31" i="2"/>
  <c r="K33" i="2"/>
  <c r="K34" i="2"/>
  <c r="K54" i="2"/>
  <c r="K55" i="2"/>
  <c r="K56" i="2"/>
  <c r="H20" i="2"/>
  <c r="H21" i="2"/>
  <c r="H22" i="2"/>
  <c r="H23" i="2"/>
  <c r="H24" i="2"/>
  <c r="H26" i="2"/>
  <c r="H28" i="2"/>
  <c r="H29" i="2"/>
  <c r="H13" i="2"/>
  <c r="H14" i="2"/>
  <c r="H15" i="2"/>
  <c r="H16" i="2"/>
  <c r="H17" i="2"/>
  <c r="H18" i="2"/>
  <c r="H5" i="2"/>
  <c r="H6" i="2"/>
  <c r="H7" i="2"/>
  <c r="H10" i="2"/>
  <c r="H12" i="2"/>
  <c r="H4" i="2"/>
  <c r="H32" i="3"/>
  <c r="H33" i="3" s="1"/>
  <c r="H14" i="3"/>
  <c r="B30" i="1" s="1"/>
  <c r="F30" i="1" s="1"/>
  <c r="H15" i="3"/>
  <c r="B31" i="1" s="1"/>
  <c r="F31" i="1" s="1"/>
  <c r="I38" i="3"/>
  <c r="K38" i="3" s="1"/>
  <c r="I39" i="3"/>
  <c r="K39" i="3" s="1"/>
  <c r="I40" i="3"/>
  <c r="K40" i="3" s="1"/>
  <c r="I41" i="3"/>
  <c r="K41" i="3" s="1"/>
  <c r="I43" i="3"/>
  <c r="K43" i="3" s="1"/>
  <c r="I44" i="3"/>
  <c r="K44" i="3" s="1"/>
  <c r="I45" i="3"/>
  <c r="K45" i="3" s="1"/>
  <c r="H38" i="3"/>
  <c r="D22" i="1" s="1"/>
  <c r="H39" i="3"/>
  <c r="D23" i="1" s="1"/>
  <c r="H40" i="3"/>
  <c r="H41" i="3"/>
  <c r="H43" i="3"/>
  <c r="H44" i="3"/>
  <c r="H45" i="3"/>
  <c r="I7" i="3"/>
  <c r="K7" i="3" s="1"/>
  <c r="I5" i="3"/>
  <c r="K5" i="3" s="1"/>
  <c r="I6" i="3"/>
  <c r="I8" i="3"/>
  <c r="K8" i="3" s="1"/>
  <c r="I9" i="3"/>
  <c r="K9" i="3" s="1"/>
  <c r="I10" i="3"/>
  <c r="K10" i="3" s="1"/>
  <c r="I11" i="3"/>
  <c r="K11" i="3" s="1"/>
  <c r="I4" i="3"/>
  <c r="H5" i="3"/>
  <c r="B23" i="1" s="1"/>
  <c r="H4" i="3"/>
  <c r="B22" i="1" s="1"/>
  <c r="H8" i="3"/>
  <c r="H9" i="3"/>
  <c r="H10" i="3"/>
  <c r="B27" i="1" s="1"/>
  <c r="F27" i="1" s="1"/>
  <c r="H11" i="3"/>
  <c r="H6" i="3"/>
  <c r="B25" i="1" s="1"/>
  <c r="I18" i="3"/>
  <c r="K18" i="3" s="1"/>
  <c r="I19" i="3"/>
  <c r="K19" i="3" s="1"/>
  <c r="I20" i="3"/>
  <c r="K20" i="3" s="1"/>
  <c r="I21" i="3"/>
  <c r="K21" i="3" s="1"/>
  <c r="I22" i="3"/>
  <c r="K22" i="3" s="1"/>
  <c r="I17" i="3"/>
  <c r="K17" i="3" s="1"/>
  <c r="I14" i="3"/>
  <c r="K14" i="3" s="1"/>
  <c r="I15" i="3"/>
  <c r="I13" i="3"/>
  <c r="H13" i="3"/>
  <c r="I32" i="3"/>
  <c r="K32" i="3" s="1"/>
  <c r="I33" i="3"/>
  <c r="K33" i="3" s="1"/>
  <c r="C37" i="3"/>
  <c r="I37" i="3" s="1"/>
  <c r="E33" i="3"/>
  <c r="C33" i="3"/>
  <c r="C30" i="3"/>
  <c r="E16" i="3"/>
  <c r="E12" i="3"/>
  <c r="G3" i="3"/>
  <c r="E3" i="3"/>
  <c r="C46" i="2"/>
  <c r="C36" i="2" s="1"/>
  <c r="C32" i="2"/>
  <c r="I32" i="2" s="1"/>
  <c r="K32" i="2" s="1"/>
  <c r="C9" i="2"/>
  <c r="C11" i="2" s="1"/>
  <c r="G57" i="2"/>
  <c r="E57" i="2"/>
  <c r="I37" i="2"/>
  <c r="I38" i="2"/>
  <c r="I39" i="2"/>
  <c r="I40" i="2"/>
  <c r="K40" i="2" s="1"/>
  <c r="I41" i="2"/>
  <c r="I42" i="2"/>
  <c r="I43" i="2"/>
  <c r="I44" i="2"/>
  <c r="K44" i="2" s="1"/>
  <c r="I46" i="2"/>
  <c r="I47" i="2"/>
  <c r="I48" i="2"/>
  <c r="I49" i="2"/>
  <c r="I50" i="2"/>
  <c r="I51" i="2"/>
  <c r="I52" i="2"/>
  <c r="I4" i="2"/>
  <c r="K4" i="2" s="1"/>
  <c r="I5" i="2"/>
  <c r="K5" i="2" s="1"/>
  <c r="I6" i="2"/>
  <c r="K6" i="2" s="1"/>
  <c r="I7" i="2"/>
  <c r="K7" i="2" s="1"/>
  <c r="I9" i="2"/>
  <c r="I10" i="2"/>
  <c r="K10" i="2" s="1"/>
  <c r="I12" i="2"/>
  <c r="K12" i="2" s="1"/>
  <c r="I13" i="2"/>
  <c r="K13" i="2" s="1"/>
  <c r="I14" i="2"/>
  <c r="K14" i="2" s="1"/>
  <c r="I15" i="2"/>
  <c r="K15" i="2" s="1"/>
  <c r="I16" i="2"/>
  <c r="K16" i="2" s="1"/>
  <c r="I17" i="2"/>
  <c r="K17" i="2" s="1"/>
  <c r="I18" i="2"/>
  <c r="K18" i="2" s="1"/>
  <c r="I20" i="2"/>
  <c r="K20" i="2" s="1"/>
  <c r="I21" i="2"/>
  <c r="K21" i="2" s="1"/>
  <c r="I22" i="2"/>
  <c r="K22" i="2" s="1"/>
  <c r="I23" i="2"/>
  <c r="K23" i="2" s="1"/>
  <c r="I24" i="2"/>
  <c r="K24" i="2" s="1"/>
  <c r="I26" i="2"/>
  <c r="K26" i="2" s="1"/>
  <c r="I28" i="2"/>
  <c r="K28" i="2" s="1"/>
  <c r="I29" i="2"/>
  <c r="K29" i="2" s="1"/>
  <c r="I31" i="2"/>
  <c r="K31" i="2" s="1"/>
  <c r="C27" i="2"/>
  <c r="C25" i="2"/>
  <c r="I25" i="2"/>
  <c r="C7" i="1" s="1"/>
  <c r="C19" i="2"/>
  <c r="I19" i="2" s="1"/>
  <c r="C6" i="1" s="1"/>
  <c r="G6" i="1" s="1"/>
  <c r="I6" i="1" s="1"/>
  <c r="F11" i="1"/>
  <c r="D17" i="3"/>
  <c r="D3" i="3"/>
  <c r="B3" i="3"/>
  <c r="F7" i="3"/>
  <c r="H7" i="3" s="1"/>
  <c r="D19" i="2"/>
  <c r="F19" i="2"/>
  <c r="B19" i="2"/>
  <c r="D13" i="4"/>
  <c r="D17" i="4" s="1"/>
  <c r="E13" i="4"/>
  <c r="E17" i="4" s="1"/>
  <c r="D28" i="1"/>
  <c r="D32" i="1"/>
  <c r="B33" i="1"/>
  <c r="F33" i="1" s="1"/>
  <c r="D9" i="1"/>
  <c r="H48" i="3"/>
  <c r="B26" i="1"/>
  <c r="F26" i="1" s="1"/>
  <c r="B29" i="1"/>
  <c r="F29" i="1" s="1"/>
  <c r="F3" i="3"/>
  <c r="D12" i="3"/>
  <c r="F12" i="3"/>
  <c r="B30" i="3"/>
  <c r="H25" i="3"/>
  <c r="H26" i="3"/>
  <c r="B46" i="2"/>
  <c r="B11" i="2"/>
  <c r="B3" i="2" s="1"/>
  <c r="B30" i="2" s="1"/>
  <c r="B27" i="2"/>
  <c r="D9" i="2"/>
  <c r="H9" i="2" s="1"/>
  <c r="B3" i="1" s="1"/>
  <c r="F3" i="1" s="1"/>
  <c r="D25" i="2"/>
  <c r="D27" i="2"/>
  <c r="F9" i="2"/>
  <c r="F11" i="2" s="1"/>
  <c r="F25" i="2"/>
  <c r="F27" i="2"/>
  <c r="C13" i="4"/>
  <c r="C17" i="4" s="1"/>
  <c r="B18" i="4" s="1"/>
  <c r="B13" i="4"/>
  <c r="B17" i="4"/>
  <c r="B12" i="3"/>
  <c r="B37" i="3"/>
  <c r="D33" i="3"/>
  <c r="F33" i="3"/>
  <c r="B33" i="3"/>
  <c r="D32" i="2"/>
  <c r="D38" i="2"/>
  <c r="D42" i="2"/>
  <c r="D46" i="2"/>
  <c r="D48" i="2"/>
  <c r="D47" i="2"/>
  <c r="F32" i="2"/>
  <c r="F38" i="2"/>
  <c r="F42" i="2"/>
  <c r="F46" i="2"/>
  <c r="F48" i="2"/>
  <c r="F47" i="2"/>
  <c r="B32" i="2"/>
  <c r="H32" i="2"/>
  <c r="B38" i="2"/>
  <c r="B42" i="2"/>
  <c r="B48" i="2"/>
  <c r="B47" i="2"/>
  <c r="H47" i="2" s="1"/>
  <c r="K47" i="2" s="1"/>
  <c r="H37" i="2"/>
  <c r="H39" i="2"/>
  <c r="H40" i="2"/>
  <c r="H41" i="2"/>
  <c r="H49" i="2"/>
  <c r="K49" i="2" s="1"/>
  <c r="H51" i="2"/>
  <c r="K51" i="2" s="1"/>
  <c r="H21" i="3"/>
  <c r="H22" i="3"/>
  <c r="H24" i="3"/>
  <c r="H27" i="3"/>
  <c r="H28" i="3"/>
  <c r="H29" i="3"/>
  <c r="D25" i="1"/>
  <c r="D42" i="3"/>
  <c r="F42" i="3"/>
  <c r="B42" i="3"/>
  <c r="F17" i="3"/>
  <c r="F16" i="3" s="1"/>
  <c r="D20" i="3"/>
  <c r="F20" i="3"/>
  <c r="B20" i="3"/>
  <c r="B17" i="3"/>
  <c r="B16" i="3" s="1"/>
  <c r="D33" i="1"/>
  <c r="D36" i="1"/>
  <c r="F37" i="3"/>
  <c r="F46" i="3" s="1"/>
  <c r="D37" i="3"/>
  <c r="D46" i="3" s="1"/>
  <c r="F30" i="3"/>
  <c r="H30" i="3" s="1"/>
  <c r="D30" i="3"/>
  <c r="B64" i="1"/>
  <c r="B8" i="1"/>
  <c r="F8" i="1" s="1"/>
  <c r="D36" i="2"/>
  <c r="D53" i="2" s="1"/>
  <c r="H48" i="2"/>
  <c r="K48" i="2" s="1"/>
  <c r="B36" i="2"/>
  <c r="B53" i="2" s="1"/>
  <c r="B36" i="1"/>
  <c r="B32" i="1"/>
  <c r="B46" i="3"/>
  <c r="I27" i="2"/>
  <c r="K27" i="2" s="1"/>
  <c r="C37" i="1"/>
  <c r="C36" i="1" s="1"/>
  <c r="G36" i="1" s="1"/>
  <c r="I36" i="1" s="1"/>
  <c r="I16" i="3"/>
  <c r="K16" i="3" s="1"/>
  <c r="I11" i="2" l="1"/>
  <c r="C3" i="1" s="1"/>
  <c r="G3" i="1" s="1"/>
  <c r="I3" i="1" s="1"/>
  <c r="C3" i="2"/>
  <c r="C30" i="2" s="1"/>
  <c r="I30" i="2" s="1"/>
  <c r="J57" i="2"/>
  <c r="H38" i="2"/>
  <c r="C31" i="1"/>
  <c r="G31" i="1" s="1"/>
  <c r="I31" i="1" s="1"/>
  <c r="K15" i="3"/>
  <c r="C25" i="1"/>
  <c r="K6" i="3"/>
  <c r="H46" i="3"/>
  <c r="F36" i="1"/>
  <c r="H20" i="3"/>
  <c r="H42" i="3"/>
  <c r="H42" i="2"/>
  <c r="K42" i="2" s="1"/>
  <c r="H37" i="3"/>
  <c r="F3" i="2"/>
  <c r="F30" i="2" s="1"/>
  <c r="D11" i="2"/>
  <c r="D3" i="2" s="1"/>
  <c r="D30" i="2" s="1"/>
  <c r="D57" i="2" s="1"/>
  <c r="H27" i="2"/>
  <c r="H46" i="2"/>
  <c r="H19" i="2"/>
  <c r="B6" i="1" s="1"/>
  <c r="F6" i="1" s="1"/>
  <c r="D16" i="3"/>
  <c r="H17" i="3" s="1"/>
  <c r="K41" i="2"/>
  <c r="K39" i="2"/>
  <c r="K37" i="2"/>
  <c r="C29" i="1"/>
  <c r="G29" i="1" s="1"/>
  <c r="I29" i="1" s="1"/>
  <c r="K13" i="3"/>
  <c r="C22" i="1"/>
  <c r="K4" i="3"/>
  <c r="K25" i="2"/>
  <c r="K37" i="3"/>
  <c r="G22" i="1"/>
  <c r="I22" i="1" s="1"/>
  <c r="F32" i="1"/>
  <c r="H40" i="1"/>
  <c r="I40" i="1" s="1"/>
  <c r="D21" i="1"/>
  <c r="D39" i="1" s="1"/>
  <c r="D43" i="1" s="1"/>
  <c r="D45" i="1" s="1"/>
  <c r="F57" i="2"/>
  <c r="D12" i="1"/>
  <c r="D17" i="1" s="1"/>
  <c r="C53" i="2"/>
  <c r="I53" i="2" s="1"/>
  <c r="K53" i="2" s="1"/>
  <c r="I36" i="2"/>
  <c r="K36" i="2" s="1"/>
  <c r="K38" i="2"/>
  <c r="H16" i="3"/>
  <c r="C57" i="2"/>
  <c r="H11" i="2"/>
  <c r="C26" i="1"/>
  <c r="G26" i="1" s="1"/>
  <c r="I26" i="1" s="1"/>
  <c r="D18" i="4"/>
  <c r="C10" i="1"/>
  <c r="G10" i="1" s="1"/>
  <c r="I10" i="1" s="1"/>
  <c r="I3" i="2"/>
  <c r="F36" i="2"/>
  <c r="F53" i="2" s="1"/>
  <c r="H53" i="2" s="1"/>
  <c r="C32" i="1"/>
  <c r="G32" i="1" s="1"/>
  <c r="I32" i="1" s="1"/>
  <c r="B10" i="1"/>
  <c r="B9" i="1" s="1"/>
  <c r="F23" i="3"/>
  <c r="F31" i="3" s="1"/>
  <c r="F50" i="3" s="1"/>
  <c r="C30" i="1"/>
  <c r="G30" i="1" s="1"/>
  <c r="I30" i="1" s="1"/>
  <c r="C31" i="3"/>
  <c r="K19" i="2"/>
  <c r="H25" i="2"/>
  <c r="C46" i="3"/>
  <c r="I46" i="3" s="1"/>
  <c r="K46" i="3" s="1"/>
  <c r="E23" i="3"/>
  <c r="E31" i="3" s="1"/>
  <c r="E50" i="3" s="1"/>
  <c r="H12" i="3"/>
  <c r="D23" i="3"/>
  <c r="D31" i="3" s="1"/>
  <c r="D50" i="3" s="1"/>
  <c r="I12" i="3"/>
  <c r="K12" i="3" s="1"/>
  <c r="B23" i="3"/>
  <c r="B31" i="3" s="1"/>
  <c r="B50" i="3" s="1"/>
  <c r="C23" i="1"/>
  <c r="I3" i="3"/>
  <c r="H3" i="3"/>
  <c r="H23" i="3" s="1"/>
  <c r="K11" i="2"/>
  <c r="K9" i="2"/>
  <c r="G25" i="1"/>
  <c r="I25" i="1" s="1"/>
  <c r="F23" i="1"/>
  <c r="F22" i="1"/>
  <c r="B57" i="2"/>
  <c r="H30" i="2"/>
  <c r="B7" i="1"/>
  <c r="E21" i="1"/>
  <c r="E39" i="1" s="1"/>
  <c r="E43" i="1" s="1"/>
  <c r="E45" i="1" s="1"/>
  <c r="B21" i="1"/>
  <c r="F21" i="1" s="1"/>
  <c r="B28" i="1"/>
  <c r="F28" i="1" s="1"/>
  <c r="B53" i="1" s="1"/>
  <c r="B54" i="1" s="1"/>
  <c r="F25" i="1"/>
  <c r="G37" i="1"/>
  <c r="I37" i="1" s="1"/>
  <c r="I31" i="3" l="1"/>
  <c r="H3" i="2"/>
  <c r="C21" i="1"/>
  <c r="C9" i="1"/>
  <c r="G9" i="1" s="1"/>
  <c r="I9" i="1" s="1"/>
  <c r="C28" i="1"/>
  <c r="G28" i="1" s="1"/>
  <c r="I28" i="1" s="1"/>
  <c r="G23" i="1"/>
  <c r="I23" i="1" s="1"/>
  <c r="F7" i="1"/>
  <c r="C50" i="3"/>
  <c r="H36" i="2"/>
  <c r="F10" i="1"/>
  <c r="I57" i="2"/>
  <c r="K57" i="2" s="1"/>
  <c r="K30" i="2"/>
  <c r="G21" i="1"/>
  <c r="I21" i="1" s="1"/>
  <c r="H31" i="3"/>
  <c r="H50" i="3" s="1"/>
  <c r="K3" i="3"/>
  <c r="I23" i="3"/>
  <c r="K23" i="3" s="1"/>
  <c r="K31" i="3"/>
  <c r="I50" i="3"/>
  <c r="K50" i="3" s="1"/>
  <c r="C54" i="1"/>
  <c r="H57" i="2"/>
  <c r="B12" i="1"/>
  <c r="B17" i="1" s="1"/>
  <c r="F17" i="1" s="1"/>
  <c r="B39" i="1"/>
  <c r="F39" i="1" s="1"/>
  <c r="C12" i="1" l="1"/>
  <c r="C17" i="1" s="1"/>
  <c r="C39" i="1"/>
  <c r="C43" i="1" s="1"/>
  <c r="G43" i="1" s="1"/>
  <c r="I43" i="1" s="1"/>
  <c r="F12" i="1"/>
  <c r="B49" i="1"/>
  <c r="E12" i="1"/>
  <c r="G7" i="1"/>
  <c r="I7" i="1" s="1"/>
  <c r="B43" i="1"/>
  <c r="F43" i="1" s="1"/>
  <c r="C45" i="1"/>
  <c r="G45" i="1" s="1"/>
  <c r="I45" i="1" s="1"/>
  <c r="G39" i="1" l="1"/>
  <c r="I39" i="1" s="1"/>
  <c r="E17" i="1"/>
  <c r="G17" i="1" s="1"/>
  <c r="I17" i="1" s="1"/>
  <c r="I12" i="1"/>
  <c r="B45" i="1"/>
  <c r="F45" i="1" s="1"/>
</calcChain>
</file>

<file path=xl/sharedStrings.xml><?xml version="1.0" encoding="utf-8"?>
<sst xmlns="http://schemas.openxmlformats.org/spreadsheetml/2006/main" count="280" uniqueCount="209">
  <si>
    <t>Bevételi jogcímek</t>
  </si>
  <si>
    <t>Önkormányzat</t>
  </si>
  <si>
    <t>Bevételek összesen</t>
  </si>
  <si>
    <t>Felhalmozási célú bevételek</t>
  </si>
  <si>
    <t>Átvett pénzeszközök összesen</t>
  </si>
  <si>
    <t xml:space="preserve">     ebből működési célú átvett pénzeszköz</t>
  </si>
  <si>
    <t xml:space="preserve">      ebből felhalmozási célú átvett pénzeszköz</t>
  </si>
  <si>
    <t>KÖLTSÉGVETÉSI BEVÉTELEK ÖSSZESEN:</t>
  </si>
  <si>
    <t>Előző évek előirányzatmaradványának, pénzmaradványának és vállalkozási maradványának igénybevétele</t>
  </si>
  <si>
    <t>Finanszírozási célú pénzügyi műveletek bevételei</t>
  </si>
  <si>
    <t>Nyújtott támogatás miatti Korrekció</t>
  </si>
  <si>
    <t>BEVÉTELEK MINDÖSSZESEN:</t>
  </si>
  <si>
    <t>Kiadási jogcímek</t>
  </si>
  <si>
    <t>Kiadások összesen</t>
  </si>
  <si>
    <t>Működési Kiadások</t>
  </si>
  <si>
    <t>Személyi juttatások</t>
  </si>
  <si>
    <t xml:space="preserve">Szociális hozzájárulási adó </t>
  </si>
  <si>
    <t>Dologi kiadások</t>
  </si>
  <si>
    <t>Felhalmozási kiadások összesen</t>
  </si>
  <si>
    <t>Pénzforgalom nélküli kiadások összesen</t>
  </si>
  <si>
    <t>KIADÁSOK ÖSSZESEN:</t>
  </si>
  <si>
    <t>Finanszírozási célú pénzügyi műveletek kiadásai</t>
  </si>
  <si>
    <t xml:space="preserve">       Működési célú </t>
  </si>
  <si>
    <t xml:space="preserve">       Felhalmozási célú </t>
  </si>
  <si>
    <t>KIADÁSOK MINDÖSSZESEN:</t>
  </si>
  <si>
    <t>Nyújtott támogatás miatti korrekció:</t>
  </si>
  <si>
    <t>ÖNKORMÁNYZAT KIADÁSAI MINDÖSSZESEN:</t>
  </si>
  <si>
    <t>Költségvetési többlet</t>
  </si>
  <si>
    <t>e Ft</t>
  </si>
  <si>
    <t>Működési többlet</t>
  </si>
  <si>
    <t>Felhalmozási többlet</t>
  </si>
  <si>
    <t>Költségvetési hiány</t>
  </si>
  <si>
    <t>Működési hiány</t>
  </si>
  <si>
    <t>Felhalmozási hiány</t>
  </si>
  <si>
    <t>Hiány összesen:</t>
  </si>
  <si>
    <t>KÖLTSÉGVETÉSI HIÁNY BELSŐ FINANSZÍROZÁSÁRA SZOLGÁLÓ PÉNZFORGALOM NÉLKÜLI BEVÉTELEK</t>
  </si>
  <si>
    <t>Előző évek előirányzat maradványának, pénzmaradványának és vállalkozási maradványának igénybevétele</t>
  </si>
  <si>
    <t>KÖLTSÉGVETÉSI HIÁNY BELSŐ FINANSZÍROZÁSÁT MEGHALADÓ ÖSSZEGÉNEK KÜLSŐ FINANSZÍROZÁSÁRA SZOLGÁLÓ BEVÉTELEK</t>
  </si>
  <si>
    <t>Értékpapírok értékesítésének bevétele</t>
  </si>
  <si>
    <t>Hitelek felvétele és kötvénykibocsátás bevételei</t>
  </si>
  <si>
    <t xml:space="preserve">  1. Működési célú hitel felvétele és kötvénykibocsátás működési célra</t>
  </si>
  <si>
    <t xml:space="preserve">      Likviditási célú hitel (folyószámlahitel) </t>
  </si>
  <si>
    <t xml:space="preserve">  2. Felhalmozási célú hitel felvétele és kötvénykibocsátás felhalmozási célra</t>
  </si>
  <si>
    <t xml:space="preserve">Finanszírozási bevételek összesen: </t>
  </si>
  <si>
    <t>Megnevezés</t>
  </si>
  <si>
    <t>Kötelező feladatok</t>
  </si>
  <si>
    <t>Önként vállalt feladatok</t>
  </si>
  <si>
    <t>Összesen</t>
  </si>
  <si>
    <t>I. Működési bevételek előirányzat-csoport</t>
  </si>
  <si>
    <t>II. Felhalmozási bevételek előirányzat-csoport</t>
  </si>
  <si>
    <t>Egyéb működési bevételek</t>
  </si>
  <si>
    <t>Önkormányzati költségvetési bevételek összesen</t>
  </si>
  <si>
    <t>Intézményeknek nyújtott támogatás miatti korrekció:</t>
  </si>
  <si>
    <t>Korrekciók összesen:</t>
  </si>
  <si>
    <t>Önkormányzat tárgyévi bevételei egységesen összesen:</t>
  </si>
  <si>
    <t>I. Működési kiadások előirányzat-csoport</t>
  </si>
  <si>
    <t>1. Személyi juttatások</t>
  </si>
  <si>
    <t>2. Munkaadókat terhelő járulékok és szociális hozzájárulási adó</t>
  </si>
  <si>
    <t>3. Dologi kiadások</t>
  </si>
  <si>
    <t>II. Felhalmozási kiadások előirányzat-csoport</t>
  </si>
  <si>
    <t>1. Beruházási kiadások (ÁFÁ-val)</t>
  </si>
  <si>
    <t>2. Felújítási kiadások (ÁFÁ-val)</t>
  </si>
  <si>
    <t>Intézményi költségvetési kiadások összesen:</t>
  </si>
  <si>
    <t>4. Egyéb működési célú kiadások</t>
  </si>
  <si>
    <t xml:space="preserve"> Irányító szerv alá tartozó költségvetési szervnek folyósított működési támogatás</t>
  </si>
  <si>
    <t>Támogatásértékű működési kiadások</t>
  </si>
  <si>
    <t>Működési célú pénzeszközátadás ÁH-n kívülre</t>
  </si>
  <si>
    <t>3. Egyéb felhalmozási kiadások</t>
  </si>
  <si>
    <t>III. Pénzforgalom nélküli kiadások</t>
  </si>
  <si>
    <t>Önkormányzat költségvetési kiadásai összesen:</t>
  </si>
  <si>
    <t>Finanszírozási kiadások:</t>
  </si>
  <si>
    <t>Működési célú finanszírozási kiadás:</t>
  </si>
  <si>
    <t xml:space="preserve">      Likviditási célú hitel (folyószámlahitel) törlesztése</t>
  </si>
  <si>
    <t>Felhalmozási célú finanszírozási kiadás:</t>
  </si>
  <si>
    <t xml:space="preserve">      Hosszú lejáratú hitelek visszafizetése (törlesztése) pénzügyi   vállalkozásnak </t>
  </si>
  <si>
    <t>Finanszírozási kiadás összesen:</t>
  </si>
  <si>
    <t>Önkormányzati kiadás összesen:</t>
  </si>
  <si>
    <t>Önkormányzat tárgyévi kiadásai egységesen összesen:</t>
  </si>
  <si>
    <t>Szociális étkeztetés</t>
  </si>
  <si>
    <t>Házi segítségnyújtás</t>
  </si>
  <si>
    <t xml:space="preserve"> Önkormányzat összesen</t>
  </si>
  <si>
    <t xml:space="preserve">Állami (államigazgatási) feladatok </t>
  </si>
  <si>
    <t>Munkaadót terhelő járulékok</t>
  </si>
  <si>
    <t>Ellátottak pénzbeni juttatásai</t>
  </si>
  <si>
    <t>Egyéb működési célú kiadások</t>
  </si>
  <si>
    <t xml:space="preserve">      ebből beruházás</t>
  </si>
  <si>
    <t xml:space="preserve">      ebből felújítás</t>
  </si>
  <si>
    <t>ebből elmaradt bevételek pótlására szolgáló</t>
  </si>
  <si>
    <t>általános tartalék</t>
  </si>
  <si>
    <t>ebből évközi többletigények pótlására szolgáló</t>
  </si>
  <si>
    <t>céltartalék</t>
  </si>
  <si>
    <t>Engedélyezett létszám</t>
  </si>
  <si>
    <t>Közfoglalkoztatottak létszáma</t>
  </si>
  <si>
    <t>teljes munkaidőben foglalkoztatottak</t>
  </si>
  <si>
    <t>rész munkidőben foglalkoztatottak</t>
  </si>
  <si>
    <t>Önkormányzat  létszám  összesen:</t>
  </si>
  <si>
    <t>Önkormányzat  létszám egségesen összesen:</t>
  </si>
  <si>
    <t>Önkormányzatok működési támogatásai</t>
  </si>
  <si>
    <t>Működési célú támogatások államháztartáson belülről</t>
  </si>
  <si>
    <t>Felhalmozási célú támogatások államháztartáson belülről</t>
  </si>
  <si>
    <t>Közhatalmi bevételek</t>
  </si>
  <si>
    <t>Óvoda költségvetési bevételei összesen:</t>
  </si>
  <si>
    <t xml:space="preserve">     ebből egyéb felhalmozási kaidások</t>
  </si>
  <si>
    <t>Ellátási díjak</t>
  </si>
  <si>
    <t>Kiszámlázott általános forgalmi adó</t>
  </si>
  <si>
    <t>III. Átvett pénzeszközök</t>
  </si>
  <si>
    <t>Előző évi működési célú pénzmaradvány igénybevétele</t>
  </si>
  <si>
    <t>Dadi Nefelejcs Óvoda</t>
  </si>
  <si>
    <t>ÖNKORMÁNYZAT Dad</t>
  </si>
  <si>
    <t xml:space="preserve">Állami (államigaz-gatási) feladatok </t>
  </si>
  <si>
    <t xml:space="preserve">ÖNKORMÁNYZAT DAD </t>
  </si>
  <si>
    <t>IKSZT</t>
  </si>
  <si>
    <t>Háziorvosi szolgálat</t>
  </si>
  <si>
    <t>Zöldterület-kezelés</t>
  </si>
  <si>
    <t xml:space="preserve">Önkormányzatok működési támogatásai </t>
  </si>
  <si>
    <t xml:space="preserve">Működési célú támogatások államháztartáson belülről 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</si>
  <si>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</si>
  <si>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</si>
  <si>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</si>
  <si>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</si>
  <si>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>Tulajdonosi bevételek  bérbeadás</t>
  </si>
  <si>
    <t>Egyéb közhat. Bevétel</t>
  </si>
  <si>
    <t>Kamatbevétel</t>
  </si>
  <si>
    <t xml:space="preserve">Egyéb működési bevételek </t>
  </si>
  <si>
    <t>Irányító szervi támogatás</t>
  </si>
  <si>
    <t>Működési célú átvett pénzeszközök</t>
  </si>
  <si>
    <t>Felhalmozási célú átvett pénzeszközök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</si>
  <si>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</si>
  <si>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</si>
  <si>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</si>
  <si>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Irányító szervi támogatások folyósítása</t>
  </si>
  <si>
    <t>Bokodi Közös Önkormányzati Hivatal támogatása</t>
  </si>
  <si>
    <t>Irányító szervi támogatás folyósítása</t>
  </si>
  <si>
    <t xml:space="preserve">   Helyi önkormányzatok működésének általános támogatása</t>
  </si>
  <si>
    <t xml:space="preserve">   Települési önkormányzatok egyes köznevelési feladatainak támogatása (óvoda)</t>
  </si>
  <si>
    <t xml:space="preserve">   Települési önkormányzatok szociális és gyermekjóléti  feladatainak támogatása</t>
  </si>
  <si>
    <t xml:space="preserve">   Települési önkormányzatok kulturális feladatainak támogatása</t>
  </si>
  <si>
    <t xml:space="preserve">   Egyéb működési célú támogatások bevételei államháztartáson belülről </t>
  </si>
  <si>
    <t xml:space="preserve">  Önkormányzatok működési támogatásai </t>
  </si>
  <si>
    <t xml:space="preserve">  Működési célú támogatások államháztartáson belülről </t>
  </si>
  <si>
    <t xml:space="preserve">  Felhalmozási célú támogatások államháztartáson belülről </t>
  </si>
  <si>
    <t xml:space="preserve">   Értékesítési és forgalmi adók  (iparűzési adó)</t>
  </si>
  <si>
    <t xml:space="preserve">   Kommunális adó</t>
  </si>
  <si>
    <t xml:space="preserve">   Gépjárműadók</t>
  </si>
  <si>
    <t xml:space="preserve">   Talajterhelési díj</t>
  </si>
  <si>
    <t>Helyi adók</t>
  </si>
  <si>
    <t>Ellátottak pénzbeli juttatásai</t>
  </si>
  <si>
    <t xml:space="preserve"> </t>
  </si>
  <si>
    <t>Dadi Nefelejcs Egységes Óvoda Bölcsőde</t>
  </si>
  <si>
    <t>A helyi önkormányzat és az általa  irányított költségvetési szervek 2017. évi  létszáma</t>
  </si>
  <si>
    <t>Dadi Nefelejcs Egységes Óvoda Bölcsőda Óvoda Kiadásai</t>
  </si>
  <si>
    <t>Dadi Nefelejcs Egységes  Óvoda Bölcsőde Bevételei</t>
  </si>
  <si>
    <t>KÖLTÉSGVETÉSI EGYENLEG 2017.</t>
  </si>
  <si>
    <t>ÖNKORMÁNYZAT KIADÁS ÖSSZESÍTŐ 2017. ÉV</t>
  </si>
  <si>
    <t>HIÁNY FINANSZÍROZÁSA 2017.</t>
  </si>
  <si>
    <t>Kötelező feladatok mód EI</t>
  </si>
  <si>
    <t>Kötelező feladatok        mód EI</t>
  </si>
  <si>
    <t>Önként vállalt feladatok  mód. EI</t>
  </si>
  <si>
    <t>Állami (államigaz-gatási) feladatok mód. EI</t>
  </si>
  <si>
    <t>Önként vállalt feladatok mód EI</t>
  </si>
  <si>
    <t>Állami (államigaz-gatási) feladatok  mód EI</t>
  </si>
  <si>
    <t>Áfa vissza</t>
  </si>
  <si>
    <t>Kötelező feladatok  mód ei</t>
  </si>
  <si>
    <t>Önként vállalt feladatok mód ei</t>
  </si>
  <si>
    <t>Állami (államigazgatási) feladatok  mód ei</t>
  </si>
  <si>
    <t>Változás</t>
  </si>
  <si>
    <t xml:space="preserve">2017. évi bevételi előirányzat módosítása </t>
  </si>
  <si>
    <t>2017. évi kiadási előirányzat módosítása</t>
  </si>
  <si>
    <t>Önkormányzat módosított</t>
  </si>
  <si>
    <t>Dadi Nefelejcs Óvoda módosított</t>
  </si>
  <si>
    <t>Bevételek összesen módosított</t>
  </si>
  <si>
    <t>Kiadások összesen módosított</t>
  </si>
  <si>
    <t>-</t>
  </si>
  <si>
    <t>Bevételek</t>
  </si>
  <si>
    <t>Önkormányzati normatív támog</t>
  </si>
  <si>
    <t>Iparűzési adó</t>
  </si>
  <si>
    <t>Felhalmozási c. pénzeszk átvét</t>
  </si>
  <si>
    <t>TOP</t>
  </si>
  <si>
    <t>Bölcsi</t>
  </si>
  <si>
    <t>Működési pe átvét</t>
  </si>
  <si>
    <t>Munkaügyi kp + OEP</t>
  </si>
  <si>
    <t>Óvoda</t>
  </si>
  <si>
    <t>Műk bevétel</t>
  </si>
  <si>
    <t>Áfa visszatérülés</t>
  </si>
  <si>
    <t>Kiadások</t>
  </si>
  <si>
    <t>Közfoglalkoztatottak</t>
  </si>
  <si>
    <t>Járulékok</t>
  </si>
  <si>
    <t>Dologi</t>
  </si>
  <si>
    <t>Közfogl. Munkaruha, eszközök</t>
  </si>
  <si>
    <t>Szlovák pályázat írás, 2016 évi norm visszafiz</t>
  </si>
  <si>
    <t>(2032 eFt</t>
  </si>
  <si>
    <t>Ellátottak pénzbeniu jutt</t>
  </si>
  <si>
    <t>Köztemetés</t>
  </si>
  <si>
    <t>Beruházások</t>
  </si>
  <si>
    <t>Traktor</t>
  </si>
  <si>
    <t>Felújítások</t>
  </si>
  <si>
    <t>Bölcsőde kialakítása</t>
  </si>
  <si>
    <t>Személyi jutt</t>
  </si>
  <si>
    <t>+bölcsődei fogl</t>
  </si>
  <si>
    <t>Bölcsődei eszközök</t>
  </si>
  <si>
    <t>Tartalék -</t>
  </si>
  <si>
    <t>Óvoda finanszírozása</t>
  </si>
  <si>
    <t>Összesen módosított EI 2017.III.n.év</t>
  </si>
  <si>
    <t>Összesen módosított EI 2017.IV.n.év</t>
  </si>
  <si>
    <t>Önkormányzat Dad</t>
  </si>
  <si>
    <t>Földtulajdonosok hozzájárulása</t>
  </si>
  <si>
    <t>Működési célú költségvetési támogatások és kieg.támogatások (pótlék, polgármester tiszteletdíjának kieg.)</t>
  </si>
  <si>
    <t>Összesen   módosított ei 2017. III. név</t>
  </si>
  <si>
    <t>Összesen   módosított ei 2017. IV. név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</si>
</sst>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\-??\ _F_t_-;_-@_-"/>
    <numFmt numFmtId="165" formatCode="_-* #,##0\ _F_t_-;\-* #,##0\ _F_t_-;_-* \-??\ _F_t_-;_-@_-"/>
  </numFmts>
  <fonts count="36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i/>
      <u/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6"/>
      <name val="Arial"/>
      <family val="2"/>
      <charset val="238"/>
    </font>
    <font>
      <b/>
      <sz val="9"/>
      <name val="Arial"/>
      <family val="2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6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56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9"/>
        <bgColor indexed="64"/>
      </patternFill>
    </fill>
  </fills>
  <borders count="1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1" borderId="5" applyNumberFormat="0" applyAlignment="0" applyProtection="0"/>
    <xf numFmtId="164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21" fillId="4" borderId="7" applyNumberFormat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0" fillId="6" borderId="0" applyNumberFormat="0" applyBorder="0" applyAlignment="0" applyProtection="0"/>
    <xf numFmtId="0" fontId="11" fillId="16" borderId="8" applyNumberFormat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3" fillId="0" borderId="0"/>
    <xf numFmtId="0" fontId="14" fillId="0" borderId="0"/>
    <xf numFmtId="0" fontId="18" fillId="0" borderId="9" applyNumberFormat="0" applyFill="0" applyAlignment="0" applyProtection="0"/>
    <xf numFmtId="0" fontId="15" fillId="17" borderId="0" applyNumberFormat="0" applyBorder="0" applyAlignment="0" applyProtection="0"/>
    <xf numFmtId="0" fontId="16" fillId="7" borderId="0" applyNumberFormat="0" applyBorder="0" applyAlignment="0" applyProtection="0"/>
    <xf numFmtId="0" fontId="17" fillId="16" borderId="1" applyNumberFormat="0" applyAlignment="0" applyProtection="0"/>
    <xf numFmtId="9" fontId="21" fillId="0" borderId="0" applyFill="0" applyBorder="0" applyAlignment="0" applyProtection="0"/>
  </cellStyleXfs>
  <cellXfs count="344">
    <xf numFmtId="0" fontId="0" fillId="0" borderId="0" xfId="0"/>
    <xf numFmtId="0" fontId="0" fillId="0" borderId="0" xfId="42" applyFont="1"/>
    <xf numFmtId="0" fontId="0" fillId="0" borderId="0" xfId="42" applyFont="1" applyAlignment="1">
      <alignment vertical="center"/>
    </xf>
    <xf numFmtId="0" fontId="0" fillId="0" borderId="10" xfId="42" applyFont="1" applyBorder="1" applyAlignment="1">
      <alignment wrapText="1"/>
    </xf>
    <xf numFmtId="0" fontId="19" fillId="0" borderId="11" xfId="42" applyFont="1" applyBorder="1" applyAlignment="1">
      <alignment vertical="center"/>
    </xf>
    <xf numFmtId="0" fontId="19" fillId="0" borderId="12" xfId="42" applyFont="1" applyFill="1" applyBorder="1"/>
    <xf numFmtId="0" fontId="19" fillId="0" borderId="11" xfId="42" applyFont="1" applyBorder="1" applyAlignment="1">
      <alignment vertical="center" wrapText="1"/>
    </xf>
    <xf numFmtId="0" fontId="19" fillId="0" borderId="13" xfId="42" applyFont="1" applyBorder="1" applyAlignment="1">
      <alignment vertical="center" wrapText="1"/>
    </xf>
    <xf numFmtId="0" fontId="19" fillId="0" borderId="0" xfId="42" applyFont="1" applyBorder="1" applyAlignment="1">
      <alignment vertical="center" wrapText="1"/>
    </xf>
    <xf numFmtId="3" fontId="19" fillId="0" borderId="0" xfId="26" applyNumberFormat="1" applyFont="1" applyFill="1" applyBorder="1" applyAlignment="1" applyProtection="1">
      <alignment horizontal="right" vertical="center" wrapText="1"/>
    </xf>
    <xf numFmtId="3" fontId="19" fillId="0" borderId="0" xfId="42" applyNumberFormat="1" applyFont="1" applyBorder="1" applyAlignment="1">
      <alignment horizontal="right" vertical="center" wrapText="1"/>
    </xf>
    <xf numFmtId="0" fontId="19" fillId="0" borderId="11" xfId="42" applyFont="1" applyBorder="1" applyAlignment="1">
      <alignment horizontal="left"/>
    </xf>
    <xf numFmtId="165" fontId="19" fillId="0" borderId="14" xfId="26" applyNumberFormat="1" applyFont="1" applyFill="1" applyBorder="1" applyAlignment="1" applyProtection="1">
      <alignment horizontal="center"/>
    </xf>
    <xf numFmtId="3" fontId="19" fillId="0" borderId="0" xfId="42" applyNumberFormat="1" applyFont="1" applyBorder="1" applyAlignment="1">
      <alignment horizontal="center" vertical="center" wrapText="1"/>
    </xf>
    <xf numFmtId="0" fontId="0" fillId="0" borderId="15" xfId="42" applyFont="1" applyBorder="1"/>
    <xf numFmtId="0" fontId="19" fillId="0" borderId="0" xfId="42" applyFont="1" applyBorder="1" applyAlignment="1">
      <alignment horizontal="left"/>
    </xf>
    <xf numFmtId="0" fontId="0" fillId="0" borderId="16" xfId="42" applyFont="1" applyBorder="1"/>
    <xf numFmtId="0" fontId="19" fillId="0" borderId="17" xfId="42" applyFont="1" applyBorder="1" applyAlignment="1">
      <alignment horizontal="right"/>
    </xf>
    <xf numFmtId="0" fontId="19" fillId="0" borderId="11" xfId="42" applyFont="1" applyBorder="1"/>
    <xf numFmtId="165" fontId="0" fillId="0" borderId="18" xfId="26" applyNumberFormat="1" applyFont="1" applyFill="1" applyBorder="1" applyAlignment="1" applyProtection="1">
      <alignment horizontal="center"/>
    </xf>
    <xf numFmtId="4" fontId="0" fillId="0" borderId="0" xfId="42" applyNumberFormat="1" applyFont="1" applyBorder="1"/>
    <xf numFmtId="3" fontId="0" fillId="0" borderId="17" xfId="42" applyNumberFormat="1" applyFont="1" applyBorder="1" applyAlignment="1"/>
    <xf numFmtId="9" fontId="0" fillId="0" borderId="0" xfId="42" applyNumberFormat="1" applyFont="1" applyBorder="1" applyAlignment="1"/>
    <xf numFmtId="3" fontId="19" fillId="0" borderId="14" xfId="42" applyNumberFormat="1" applyFont="1" applyBorder="1"/>
    <xf numFmtId="9" fontId="19" fillId="0" borderId="0" xfId="42" applyNumberFormat="1" applyFont="1" applyBorder="1" applyAlignment="1"/>
    <xf numFmtId="0" fontId="19" fillId="0" borderId="19" xfId="42" applyFont="1" applyBorder="1" applyAlignment="1">
      <alignment wrapText="1"/>
    </xf>
    <xf numFmtId="165" fontId="19" fillId="0" borderId="20" xfId="26" applyNumberFormat="1" applyFont="1" applyFill="1" applyBorder="1" applyAlignment="1" applyProtection="1">
      <alignment horizontal="center" vertical="center"/>
    </xf>
    <xf numFmtId="165" fontId="0" fillId="0" borderId="21" xfId="26" applyNumberFormat="1" applyFont="1" applyFill="1" applyBorder="1" applyAlignment="1" applyProtection="1">
      <alignment horizontal="center"/>
    </xf>
    <xf numFmtId="165" fontId="0" fillId="0" borderId="20" xfId="26" applyNumberFormat="1" applyFont="1" applyFill="1" applyBorder="1" applyAlignment="1" applyProtection="1">
      <alignment horizontal="center"/>
    </xf>
    <xf numFmtId="0" fontId="0" fillId="0" borderId="22" xfId="42" applyFont="1" applyBorder="1"/>
    <xf numFmtId="3" fontId="0" fillId="0" borderId="23" xfId="42" applyNumberFormat="1" applyFont="1" applyBorder="1" applyAlignment="1"/>
    <xf numFmtId="9" fontId="0" fillId="0" borderId="0" xfId="47" applyFont="1" applyFill="1" applyBorder="1" applyAlignment="1" applyProtection="1"/>
    <xf numFmtId="0" fontId="0" fillId="0" borderId="22" xfId="39" applyFont="1" applyBorder="1" applyAlignment="1">
      <alignment vertical="center" wrapText="1"/>
    </xf>
    <xf numFmtId="165" fontId="0" fillId="0" borderId="23" xfId="26" applyNumberFormat="1" applyFont="1" applyFill="1" applyBorder="1" applyAlignment="1" applyProtection="1">
      <alignment horizontal="center"/>
    </xf>
    <xf numFmtId="0" fontId="19" fillId="0" borderId="24" xfId="42" applyFont="1" applyBorder="1"/>
    <xf numFmtId="3" fontId="19" fillId="0" borderId="25" xfId="42" applyNumberFormat="1" applyFont="1" applyBorder="1"/>
    <xf numFmtId="9" fontId="19" fillId="0" borderId="0" xfId="47" applyFont="1" applyFill="1" applyBorder="1" applyAlignment="1" applyProtection="1"/>
    <xf numFmtId="0" fontId="0" fillId="0" borderId="0" xfId="41" applyFont="1"/>
    <xf numFmtId="0" fontId="0" fillId="0" borderId="12" xfId="42" applyFont="1" applyFill="1" applyBorder="1"/>
    <xf numFmtId="0" fontId="21" fillId="0" borderId="26" xfId="42" applyFont="1" applyBorder="1" applyAlignment="1">
      <alignment vertical="center" wrapText="1"/>
    </xf>
    <xf numFmtId="0" fontId="21" fillId="0" borderId="12" xfId="42" applyFont="1" applyBorder="1" applyAlignment="1">
      <alignment vertical="center" wrapText="1"/>
    </xf>
    <xf numFmtId="0" fontId="0" fillId="0" borderId="12" xfId="42" applyFont="1" applyFill="1" applyBorder="1" applyAlignment="1">
      <alignment horizontal="right"/>
    </xf>
    <xf numFmtId="0" fontId="0" fillId="0" borderId="27" xfId="42" applyFont="1" applyFill="1" applyBorder="1" applyAlignment="1">
      <alignment horizontal="right"/>
    </xf>
    <xf numFmtId="0" fontId="0" fillId="0" borderId="0" xfId="41" applyFont="1" applyBorder="1"/>
    <xf numFmtId="3" fontId="19" fillId="18" borderId="28" xfId="40" applyNumberFormat="1" applyFont="1" applyFill="1" applyBorder="1" applyAlignment="1">
      <alignment horizontal="center" vertical="center" wrapText="1"/>
    </xf>
    <xf numFmtId="0" fontId="19" fillId="18" borderId="29" xfId="42" applyFont="1" applyFill="1" applyBorder="1" applyAlignment="1">
      <alignment vertical="center"/>
    </xf>
    <xf numFmtId="0" fontId="21" fillId="18" borderId="30" xfId="40" applyFont="1" applyFill="1" applyBorder="1"/>
    <xf numFmtId="0" fontId="19" fillId="18" borderId="29" xfId="41" applyFont="1" applyFill="1" applyBorder="1"/>
    <xf numFmtId="0" fontId="21" fillId="18" borderId="29" xfId="41" applyFont="1" applyFill="1" applyBorder="1"/>
    <xf numFmtId="0" fontId="0" fillId="0" borderId="29" xfId="41" applyFont="1" applyBorder="1"/>
    <xf numFmtId="0" fontId="19" fillId="18" borderId="30" xfId="40" applyFont="1" applyFill="1" applyBorder="1" applyAlignment="1">
      <alignment horizontal="right"/>
    </xf>
    <xf numFmtId="0" fontId="19" fillId="18" borderId="29" xfId="40" applyFont="1" applyFill="1" applyBorder="1" applyAlignment="1">
      <alignment horizontal="right"/>
    </xf>
    <xf numFmtId="0" fontId="19" fillId="18" borderId="31" xfId="42" applyFont="1" applyFill="1" applyBorder="1" applyAlignment="1">
      <alignment horizontal="right" vertical="center" wrapText="1"/>
    </xf>
    <xf numFmtId="0" fontId="21" fillId="0" borderId="0" xfId="41" applyFont="1" applyBorder="1"/>
    <xf numFmtId="0" fontId="21" fillId="0" borderId="0" xfId="41" applyFont="1"/>
    <xf numFmtId="0" fontId="21" fillId="0" borderId="0" xfId="42" applyFont="1"/>
    <xf numFmtId="0" fontId="21" fillId="0" borderId="12" xfId="42" applyFont="1" applyFill="1" applyBorder="1"/>
    <xf numFmtId="0" fontId="21" fillId="0" borderId="12" xfId="42" applyFont="1" applyFill="1" applyBorder="1" applyAlignment="1">
      <alignment horizontal="right"/>
    </xf>
    <xf numFmtId="0" fontId="21" fillId="0" borderId="27" xfId="42" applyFont="1" applyFill="1" applyBorder="1" applyAlignment="1">
      <alignment horizontal="right"/>
    </xf>
    <xf numFmtId="0" fontId="19" fillId="0" borderId="11" xfId="39" applyFont="1" applyFill="1" applyBorder="1" applyAlignment="1">
      <alignment vertical="center" wrapText="1"/>
    </xf>
    <xf numFmtId="165" fontId="19" fillId="0" borderId="31" xfId="26" applyNumberFormat="1" applyFont="1" applyFill="1" applyBorder="1" applyAlignment="1" applyProtection="1">
      <alignment horizontal="center" vertical="center" wrapText="1"/>
    </xf>
    <xf numFmtId="0" fontId="23" fillId="0" borderId="0" xfId="42" applyFont="1" applyAlignment="1">
      <alignment wrapText="1"/>
    </xf>
    <xf numFmtId="0" fontId="19" fillId="0" borderId="11" xfId="42" applyFont="1" applyBorder="1" applyAlignment="1">
      <alignment horizontal="right" vertical="center"/>
    </xf>
    <xf numFmtId="0" fontId="19" fillId="0" borderId="0" xfId="42" applyFont="1" applyFill="1" applyAlignment="1">
      <alignment vertical="center" wrapText="1"/>
    </xf>
    <xf numFmtId="0" fontId="21" fillId="0" borderId="0" xfId="42" applyFont="1" applyFill="1" applyAlignment="1">
      <alignment vertical="center" wrapText="1"/>
    </xf>
    <xf numFmtId="3" fontId="19" fillId="0" borderId="38" xfId="42" applyNumberFormat="1" applyFont="1" applyFill="1" applyBorder="1" applyAlignment="1"/>
    <xf numFmtId="3" fontId="19" fillId="0" borderId="0" xfId="42" applyNumberFormat="1" applyFont="1" applyFill="1" applyBorder="1" applyAlignment="1"/>
    <xf numFmtId="0" fontId="21" fillId="0" borderId="42" xfId="42" applyFont="1" applyBorder="1" applyAlignment="1">
      <alignment wrapText="1"/>
    </xf>
    <xf numFmtId="0" fontId="27" fillId="18" borderId="29" xfId="42" applyFont="1" applyFill="1" applyBorder="1" applyAlignment="1">
      <alignment horizontal="center" vertical="center"/>
    </xf>
    <xf numFmtId="0" fontId="28" fillId="0" borderId="29" xfId="41" applyFont="1" applyBorder="1" applyAlignment="1">
      <alignment horizontal="center"/>
    </xf>
    <xf numFmtId="3" fontId="20" fillId="0" borderId="44" xfId="42" applyNumberFormat="1" applyFont="1" applyBorder="1" applyAlignment="1"/>
    <xf numFmtId="3" fontId="20" fillId="0" borderId="45" xfId="42" applyNumberFormat="1" applyFont="1" applyBorder="1" applyAlignment="1"/>
    <xf numFmtId="0" fontId="31" fillId="18" borderId="30" xfId="40" applyFont="1" applyFill="1" applyBorder="1" applyAlignment="1">
      <alignment horizontal="center"/>
    </xf>
    <xf numFmtId="0" fontId="31" fillId="0" borderId="30" xfId="41" applyFont="1" applyBorder="1" applyAlignment="1">
      <alignment horizontal="center"/>
    </xf>
    <xf numFmtId="3" fontId="32" fillId="18" borderId="30" xfId="26" applyNumberFormat="1" applyFont="1" applyFill="1" applyBorder="1" applyAlignment="1" applyProtection="1">
      <alignment horizontal="center"/>
    </xf>
    <xf numFmtId="0" fontId="32" fillId="18" borderId="29" xfId="42" applyFont="1" applyFill="1" applyBorder="1" applyAlignment="1">
      <alignment horizontal="center" vertical="center"/>
    </xf>
    <xf numFmtId="0" fontId="31" fillId="0" borderId="29" xfId="41" applyFont="1" applyBorder="1" applyAlignment="1">
      <alignment horizontal="center"/>
    </xf>
    <xf numFmtId="0" fontId="32" fillId="18" borderId="30" xfId="41" applyFont="1" applyFill="1" applyBorder="1" applyAlignment="1">
      <alignment horizontal="center"/>
    </xf>
    <xf numFmtId="0" fontId="31" fillId="18" borderId="29" xfId="41" applyFont="1" applyFill="1" applyBorder="1" applyAlignment="1">
      <alignment horizontal="center"/>
    </xf>
    <xf numFmtId="3" fontId="32" fillId="18" borderId="31" xfId="40" applyNumberFormat="1" applyFont="1" applyFill="1" applyBorder="1" applyAlignment="1">
      <alignment horizontal="center"/>
    </xf>
    <xf numFmtId="3" fontId="20" fillId="0" borderId="26" xfId="42" applyNumberFormat="1" applyFont="1" applyFill="1" applyBorder="1" applyAlignment="1"/>
    <xf numFmtId="3" fontId="21" fillId="0" borderId="12" xfId="42" applyNumberFormat="1" applyFont="1" applyFill="1" applyBorder="1" applyAlignment="1"/>
    <xf numFmtId="3" fontId="20" fillId="0" borderId="12" xfId="42" applyNumberFormat="1" applyFont="1" applyFill="1" applyBorder="1" applyAlignment="1">
      <alignment vertical="center" wrapText="1"/>
    </xf>
    <xf numFmtId="0" fontId="19" fillId="0" borderId="51" xfId="42" applyFont="1" applyFill="1" applyBorder="1"/>
    <xf numFmtId="0" fontId="19" fillId="0" borderId="26" xfId="42" applyFont="1" applyFill="1" applyBorder="1"/>
    <xf numFmtId="3" fontId="20" fillId="0" borderId="53" xfId="42" applyNumberFormat="1" applyFont="1" applyBorder="1" applyAlignment="1"/>
    <xf numFmtId="3" fontId="20" fillId="0" borderId="56" xfId="42" applyNumberFormat="1" applyFont="1" applyBorder="1" applyAlignment="1"/>
    <xf numFmtId="3" fontId="19" fillId="0" borderId="45" xfId="42" applyNumberFormat="1" applyFont="1" applyBorder="1" applyAlignment="1"/>
    <xf numFmtId="3" fontId="0" fillId="0" borderId="36" xfId="42" applyNumberFormat="1" applyFont="1" applyFill="1" applyBorder="1" applyAlignment="1"/>
    <xf numFmtId="3" fontId="19" fillId="0" borderId="36" xfId="42" applyNumberFormat="1" applyFont="1" applyFill="1" applyBorder="1" applyAlignment="1"/>
    <xf numFmtId="3" fontId="19" fillId="0" borderId="36" xfId="42" applyNumberFormat="1" applyFont="1" applyBorder="1"/>
    <xf numFmtId="3" fontId="0" fillId="0" borderId="48" xfId="42" applyNumberFormat="1" applyFont="1" applyFill="1" applyBorder="1" applyAlignment="1"/>
    <xf numFmtId="3" fontId="0" fillId="0" borderId="49" xfId="42" applyNumberFormat="1" applyFont="1" applyFill="1" applyBorder="1" applyAlignment="1"/>
    <xf numFmtId="3" fontId="0" fillId="0" borderId="55" xfId="42" applyNumberFormat="1" applyFont="1" applyFill="1" applyBorder="1" applyAlignment="1"/>
    <xf numFmtId="3" fontId="19" fillId="0" borderId="55" xfId="42" applyNumberFormat="1" applyFont="1" applyFill="1" applyBorder="1" applyAlignment="1"/>
    <xf numFmtId="3" fontId="0" fillId="0" borderId="59" xfId="42" applyNumberFormat="1" applyFont="1" applyFill="1" applyBorder="1" applyAlignment="1"/>
    <xf numFmtId="3" fontId="0" fillId="0" borderId="60" xfId="42" applyNumberFormat="1" applyFont="1" applyFill="1" applyBorder="1" applyAlignment="1"/>
    <xf numFmtId="3" fontId="19" fillId="0" borderId="18" xfId="42" applyNumberFormat="1" applyFont="1" applyBorder="1" applyAlignment="1">
      <alignment horizontal="right"/>
    </xf>
    <xf numFmtId="0" fontId="19" fillId="0" borderId="0" xfId="42" applyFont="1" applyBorder="1" applyAlignment="1">
      <alignment horizontal="center"/>
    </xf>
    <xf numFmtId="165" fontId="35" fillId="0" borderId="31" xfId="26" applyNumberFormat="1" applyFont="1" applyFill="1" applyBorder="1" applyAlignment="1" applyProtection="1">
      <alignment horizontal="center" vertical="center" wrapText="1"/>
    </xf>
    <xf numFmtId="3" fontId="19" fillId="0" borderId="77" xfId="42" applyNumberFormat="1" applyFont="1" applyFill="1" applyBorder="1" applyAlignment="1"/>
    <xf numFmtId="3" fontId="19" fillId="0" borderId="78" xfId="42" applyNumberFormat="1" applyFont="1" applyFill="1" applyBorder="1" applyAlignment="1"/>
    <xf numFmtId="3" fontId="0" fillId="0" borderId="36" xfId="42" applyNumberFormat="1" applyFont="1" applyBorder="1"/>
    <xf numFmtId="0" fontId="26" fillId="0" borderId="12" xfId="42" applyFont="1" applyFill="1" applyBorder="1"/>
    <xf numFmtId="0" fontId="21" fillId="0" borderId="27" xfId="42" applyFont="1" applyFill="1" applyBorder="1"/>
    <xf numFmtId="0" fontId="19" fillId="0" borderId="11" xfId="42" applyFont="1" applyFill="1" applyBorder="1" applyAlignment="1">
      <alignment vertical="center"/>
    </xf>
    <xf numFmtId="0" fontId="21" fillId="0" borderId="82" xfId="42" applyFont="1" applyBorder="1"/>
    <xf numFmtId="3" fontId="0" fillId="0" borderId="36" xfId="42" applyNumberFormat="1" applyFont="1" applyFill="1" applyBorder="1"/>
    <xf numFmtId="3" fontId="26" fillId="0" borderId="36" xfId="42" applyNumberFormat="1" applyFont="1" applyFill="1" applyBorder="1"/>
    <xf numFmtId="0" fontId="0" fillId="0" borderId="36" xfId="42" applyFont="1" applyBorder="1"/>
    <xf numFmtId="3" fontId="0" fillId="0" borderId="79" xfId="42" applyNumberFormat="1" applyFont="1" applyFill="1" applyBorder="1"/>
    <xf numFmtId="3" fontId="19" fillId="0" borderId="79" xfId="42" applyNumberFormat="1" applyFont="1" applyBorder="1"/>
    <xf numFmtId="3" fontId="0" fillId="0" borderId="79" xfId="42" applyNumberFormat="1" applyFont="1" applyBorder="1"/>
    <xf numFmtId="3" fontId="0" fillId="0" borderId="70" xfId="42" applyNumberFormat="1" applyFont="1" applyBorder="1"/>
    <xf numFmtId="3" fontId="19" fillId="0" borderId="70" xfId="42" applyNumberFormat="1" applyFont="1" applyBorder="1"/>
    <xf numFmtId="3" fontId="19" fillId="0" borderId="39" xfId="42" applyNumberFormat="1" applyFont="1" applyBorder="1" applyAlignment="1">
      <alignment vertical="center"/>
    </xf>
    <xf numFmtId="3" fontId="19" fillId="0" borderId="40" xfId="42" applyNumberFormat="1" applyFont="1" applyBorder="1" applyAlignment="1">
      <alignment vertical="center"/>
    </xf>
    <xf numFmtId="3" fontId="19" fillId="0" borderId="40" xfId="42" applyNumberFormat="1" applyFont="1" applyBorder="1"/>
    <xf numFmtId="3" fontId="0" fillId="0" borderId="40" xfId="42" applyNumberFormat="1" applyFont="1" applyBorder="1"/>
    <xf numFmtId="0" fontId="19" fillId="0" borderId="11" xfId="42" applyFont="1" applyBorder="1" applyAlignment="1">
      <alignment horizontal="center" vertical="center" wrapText="1"/>
    </xf>
    <xf numFmtId="0" fontId="19" fillId="0" borderId="42" xfId="42" applyFont="1" applyBorder="1" applyAlignment="1">
      <alignment horizontal="left" vertical="center" wrapText="1"/>
    </xf>
    <xf numFmtId="0" fontId="19" fillId="0" borderId="12" xfId="42" applyFont="1" applyBorder="1" applyAlignment="1">
      <alignment vertical="center" wrapText="1"/>
    </xf>
    <xf numFmtId="0" fontId="21" fillId="0" borderId="12" xfId="42" applyFont="1" applyFill="1" applyBorder="1" applyAlignment="1">
      <alignment vertical="center" wrapText="1"/>
    </xf>
    <xf numFmtId="0" fontId="0" fillId="0" borderId="12" xfId="42" applyFont="1" applyFill="1" applyBorder="1" applyAlignment="1">
      <alignment wrapText="1"/>
    </xf>
    <xf numFmtId="0" fontId="21" fillId="0" borderId="51" xfId="42" applyFont="1" applyBorder="1"/>
    <xf numFmtId="3" fontId="19" fillId="0" borderId="36" xfId="26" applyNumberFormat="1" applyFont="1" applyFill="1" applyBorder="1" applyAlignment="1" applyProtection="1">
      <alignment horizontal="right" vertical="center" wrapText="1"/>
    </xf>
    <xf numFmtId="3" fontId="0" fillId="0" borderId="36" xfId="26" applyNumberFormat="1" applyFont="1" applyFill="1" applyBorder="1" applyAlignment="1" applyProtection="1">
      <alignment horizontal="right" vertical="center" wrapText="1"/>
    </xf>
    <xf numFmtId="3" fontId="19" fillId="0" borderId="36" xfId="26" applyNumberFormat="1" applyFont="1" applyFill="1" applyBorder="1" applyAlignment="1" applyProtection="1">
      <alignment horizontal="center" vertical="center" wrapText="1"/>
    </xf>
    <xf numFmtId="3" fontId="0" fillId="0" borderId="55" xfId="26" applyNumberFormat="1" applyFont="1" applyFill="1" applyBorder="1" applyAlignment="1" applyProtection="1">
      <alignment horizontal="right" vertical="center" wrapText="1"/>
    </xf>
    <xf numFmtId="3" fontId="19" fillId="0" borderId="55" xfId="26" applyNumberFormat="1" applyFont="1" applyFill="1" applyBorder="1" applyAlignment="1" applyProtection="1">
      <alignment horizontal="center" vertical="center" wrapText="1"/>
    </xf>
    <xf numFmtId="3" fontId="0" fillId="0" borderId="55" xfId="42" applyNumberFormat="1" applyFont="1" applyBorder="1"/>
    <xf numFmtId="3" fontId="19" fillId="0" borderId="83" xfId="42" applyNumberFormat="1" applyFont="1" applyBorder="1" applyAlignment="1">
      <alignment horizontal="center" vertical="center" wrapText="1"/>
    </xf>
    <xf numFmtId="3" fontId="19" fillId="0" borderId="70" xfId="42" applyNumberFormat="1" applyFont="1" applyBorder="1" applyAlignment="1">
      <alignment horizontal="center" vertical="center" wrapText="1"/>
    </xf>
    <xf numFmtId="3" fontId="19" fillId="0" borderId="70" xfId="26" applyNumberFormat="1" applyFont="1" applyFill="1" applyBorder="1" applyAlignment="1" applyProtection="1">
      <alignment horizontal="right" vertical="center" wrapText="1"/>
    </xf>
    <xf numFmtId="3" fontId="19" fillId="0" borderId="39" xfId="42" applyNumberFormat="1" applyFont="1" applyBorder="1" applyAlignment="1">
      <alignment horizontal="center" vertical="center" wrapText="1"/>
    </xf>
    <xf numFmtId="3" fontId="19" fillId="0" borderId="40" xfId="42" applyNumberFormat="1" applyFont="1" applyBorder="1" applyAlignment="1">
      <alignment horizontal="center" vertical="center" wrapText="1"/>
    </xf>
    <xf numFmtId="3" fontId="0" fillId="0" borderId="84" xfId="26" applyNumberFormat="1" applyFont="1" applyFill="1" applyBorder="1" applyAlignment="1" applyProtection="1">
      <alignment horizontal="right" vertical="center" wrapText="1"/>
    </xf>
    <xf numFmtId="3" fontId="0" fillId="0" borderId="79" xfId="26" applyNumberFormat="1" applyFont="1" applyFill="1" applyBorder="1" applyAlignment="1" applyProtection="1">
      <alignment horizontal="right" vertical="center" wrapText="1"/>
    </xf>
    <xf numFmtId="3" fontId="19" fillId="0" borderId="79" xfId="26" applyNumberFormat="1" applyFont="1" applyFill="1" applyBorder="1" applyAlignment="1" applyProtection="1">
      <alignment horizontal="right" vertical="center" wrapText="1"/>
    </xf>
    <xf numFmtId="3" fontId="0" fillId="0" borderId="83" xfId="42" applyNumberFormat="1" applyFont="1" applyBorder="1"/>
    <xf numFmtId="3" fontId="19" fillId="0" borderId="39" xfId="26" applyNumberFormat="1" applyFont="1" applyFill="1" applyBorder="1" applyAlignment="1" applyProtection="1">
      <alignment horizontal="left" vertical="center" wrapText="1"/>
    </xf>
    <xf numFmtId="3" fontId="19" fillId="0" borderId="40" xfId="26" applyNumberFormat="1" applyFont="1" applyFill="1" applyBorder="1" applyAlignment="1" applyProtection="1">
      <alignment horizontal="left" vertical="center" wrapText="1"/>
    </xf>
    <xf numFmtId="3" fontId="19" fillId="0" borderId="40" xfId="26" applyNumberFormat="1" applyFont="1" applyFill="1" applyBorder="1" applyAlignment="1" applyProtection="1">
      <alignment horizontal="right" vertical="center" wrapText="1"/>
    </xf>
    <xf numFmtId="3" fontId="0" fillId="0" borderId="84" xfId="42" applyNumberFormat="1" applyFont="1" applyBorder="1"/>
    <xf numFmtId="3" fontId="0" fillId="0" borderId="85" xfId="42" applyNumberFormat="1" applyFont="1" applyBorder="1"/>
    <xf numFmtId="3" fontId="0" fillId="0" borderId="86" xfId="42" applyNumberFormat="1" applyFont="1" applyBorder="1"/>
    <xf numFmtId="3" fontId="19" fillId="0" borderId="86" xfId="26" applyNumberFormat="1" applyFont="1" applyFill="1" applyBorder="1" applyAlignment="1" applyProtection="1">
      <alignment horizontal="right" vertical="center" wrapText="1"/>
    </xf>
    <xf numFmtId="3" fontId="19" fillId="0" borderId="39" xfId="26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0" fontId="0" fillId="0" borderId="0" xfId="0" quotePrefix="1"/>
    <xf numFmtId="3" fontId="0" fillId="0" borderId="12" xfId="42" applyNumberFormat="1" applyFont="1" applyFill="1" applyBorder="1" applyAlignment="1">
      <alignment horizontal="left"/>
    </xf>
    <xf numFmtId="0" fontId="22" fillId="0" borderId="0" xfId="42" applyFont="1" applyAlignment="1"/>
    <xf numFmtId="0" fontId="22" fillId="0" borderId="55" xfId="42" applyFont="1" applyBorder="1" applyAlignment="1"/>
    <xf numFmtId="3" fontId="22" fillId="0" borderId="36" xfId="42" applyNumberFormat="1" applyFont="1" applyFill="1" applyBorder="1" applyAlignment="1"/>
    <xf numFmtId="0" fontId="22" fillId="0" borderId="0" xfId="42" applyFont="1" applyBorder="1" applyAlignment="1"/>
    <xf numFmtId="0" fontId="19" fillId="0" borderId="46" xfId="42" applyFont="1" applyBorder="1" applyAlignment="1"/>
    <xf numFmtId="0" fontId="23" fillId="0" borderId="0" xfId="42" applyFont="1" applyAlignment="1"/>
    <xf numFmtId="0" fontId="21" fillId="0" borderId="47" xfId="42" applyFont="1" applyBorder="1" applyAlignment="1"/>
    <xf numFmtId="3" fontId="21" fillId="0" borderId="75" xfId="42" applyNumberFormat="1" applyFont="1" applyFill="1" applyBorder="1" applyAlignment="1"/>
    <xf numFmtId="0" fontId="19" fillId="0" borderId="33" xfId="42" applyFont="1" applyBorder="1" applyAlignment="1"/>
    <xf numFmtId="3" fontId="19" fillId="0" borderId="0" xfId="42" applyNumberFormat="1" applyFont="1" applyFill="1" applyAlignment="1"/>
    <xf numFmtId="0" fontId="0" fillId="0" borderId="0" xfId="42" applyFont="1" applyBorder="1" applyAlignment="1"/>
    <xf numFmtId="3" fontId="0" fillId="0" borderId="0" xfId="42" applyNumberFormat="1" applyFont="1" applyFill="1" applyBorder="1" applyAlignment="1"/>
    <xf numFmtId="3" fontId="25" fillId="0" borderId="49" xfId="42" applyNumberFormat="1" applyFont="1" applyFill="1" applyBorder="1" applyAlignment="1"/>
    <xf numFmtId="3" fontId="22" fillId="0" borderId="0" xfId="42" applyNumberFormat="1" applyFont="1" applyFill="1" applyBorder="1" applyAlignment="1"/>
    <xf numFmtId="165" fontId="19" fillId="0" borderId="52" xfId="26" applyNumberFormat="1" applyFont="1" applyFill="1" applyBorder="1" applyAlignment="1" applyProtection="1">
      <alignment wrapText="1"/>
    </xf>
    <xf numFmtId="165" fontId="19" fillId="0" borderId="69" xfId="26" applyNumberFormat="1" applyFont="1" applyFill="1" applyBorder="1" applyAlignment="1" applyProtection="1">
      <alignment wrapText="1"/>
    </xf>
    <xf numFmtId="3" fontId="19" fillId="0" borderId="54" xfId="42" applyNumberFormat="1" applyFont="1" applyFill="1" applyBorder="1" applyAlignment="1"/>
    <xf numFmtId="0" fontId="0" fillId="0" borderId="43" xfId="0" applyFill="1" applyBorder="1" applyAlignment="1">
      <alignment wrapText="1"/>
    </xf>
    <xf numFmtId="3" fontId="21" fillId="0" borderId="34" xfId="0" applyNumberFormat="1" applyFont="1" applyFill="1" applyBorder="1" applyAlignment="1"/>
    <xf numFmtId="0" fontId="22" fillId="0" borderId="0" xfId="42" applyFont="1" applyAlignment="1">
      <alignment wrapText="1"/>
    </xf>
    <xf numFmtId="0" fontId="19" fillId="0" borderId="43" xfId="0" applyFont="1" applyFill="1" applyBorder="1" applyAlignment="1">
      <alignment wrapText="1"/>
    </xf>
    <xf numFmtId="0" fontId="21" fillId="0" borderId="43" xfId="0" applyFont="1" applyFill="1" applyBorder="1" applyAlignment="1">
      <alignment wrapText="1"/>
    </xf>
    <xf numFmtId="3" fontId="19" fillId="0" borderId="34" xfId="0" applyNumberFormat="1" applyFont="1" applyFill="1" applyBorder="1" applyAlignment="1"/>
    <xf numFmtId="3" fontId="21" fillId="0" borderId="35" xfId="0" applyNumberFormat="1" applyFont="1" applyFill="1" applyBorder="1" applyAlignment="1"/>
    <xf numFmtId="3" fontId="19" fillId="0" borderId="35" xfId="0" applyNumberFormat="1" applyFont="1" applyFill="1" applyBorder="1" applyAlignment="1"/>
    <xf numFmtId="3" fontId="21" fillId="0" borderId="36" xfId="42" applyNumberFormat="1" applyFont="1" applyFill="1" applyBorder="1" applyAlignment="1"/>
    <xf numFmtId="3" fontId="21" fillId="0" borderId="37" xfId="42" applyNumberFormat="1" applyFont="1" applyFill="1" applyBorder="1" applyAlignment="1"/>
    <xf numFmtId="3" fontId="19" fillId="0" borderId="0" xfId="42" applyNumberFormat="1" applyFont="1" applyBorder="1" applyAlignment="1"/>
    <xf numFmtId="165" fontId="19" fillId="0" borderId="31" xfId="26" applyNumberFormat="1" applyFont="1" applyFill="1" applyBorder="1" applyAlignment="1" applyProtection="1">
      <alignment wrapText="1"/>
    </xf>
    <xf numFmtId="165" fontId="19" fillId="0" borderId="61" xfId="26" applyNumberFormat="1" applyFont="1" applyFill="1" applyBorder="1" applyAlignment="1" applyProtection="1">
      <alignment wrapText="1"/>
    </xf>
    <xf numFmtId="3" fontId="19" fillId="0" borderId="57" xfId="42" applyNumberFormat="1" applyFont="1" applyFill="1" applyBorder="1" applyAlignment="1"/>
    <xf numFmtId="3" fontId="19" fillId="0" borderId="58" xfId="42" applyNumberFormat="1" applyFont="1" applyFill="1" applyBorder="1" applyAlignment="1"/>
    <xf numFmtId="0" fontId="0" fillId="0" borderId="43" xfId="0" applyFont="1" applyFill="1" applyBorder="1" applyAlignment="1">
      <alignment wrapText="1"/>
    </xf>
    <xf numFmtId="3" fontId="19" fillId="0" borderId="33" xfId="42" applyNumberFormat="1" applyFont="1" applyBorder="1" applyAlignment="1"/>
    <xf numFmtId="0" fontId="24" fillId="0" borderId="48" xfId="42" applyFont="1" applyBorder="1" applyAlignment="1">
      <alignment wrapText="1"/>
    </xf>
    <xf numFmtId="0" fontId="23" fillId="0" borderId="0" xfId="42" applyFont="1" applyAlignment="1">
      <alignment horizontal="left" wrapText="1"/>
    </xf>
    <xf numFmtId="165" fontId="35" fillId="0" borderId="52" xfId="26" applyNumberFormat="1" applyFont="1" applyFill="1" applyBorder="1" applyAlignment="1" applyProtection="1">
      <alignment wrapText="1"/>
    </xf>
    <xf numFmtId="0" fontId="19" fillId="0" borderId="73" xfId="42" applyFont="1" applyFill="1" applyBorder="1" applyAlignment="1">
      <alignment horizontal="center" vertical="center"/>
    </xf>
    <xf numFmtId="3" fontId="19" fillId="0" borderId="62" xfId="42" applyNumberFormat="1" applyFont="1" applyFill="1" applyBorder="1" applyAlignment="1"/>
    <xf numFmtId="3" fontId="21" fillId="0" borderId="103" xfId="42" applyNumberFormat="1" applyFont="1" applyFill="1" applyBorder="1" applyAlignment="1"/>
    <xf numFmtId="3" fontId="21" fillId="0" borderId="74" xfId="42" applyNumberFormat="1" applyFont="1" applyFill="1" applyBorder="1" applyAlignment="1"/>
    <xf numFmtId="3" fontId="21" fillId="0" borderId="43" xfId="42" applyNumberFormat="1" applyFont="1" applyFill="1" applyBorder="1" applyAlignment="1"/>
    <xf numFmtId="3" fontId="19" fillId="0" borderId="74" xfId="42" applyNumberFormat="1" applyFont="1" applyFill="1" applyBorder="1" applyAlignment="1"/>
    <xf numFmtId="3" fontId="22" fillId="0" borderId="34" xfId="42" applyNumberFormat="1" applyFont="1" applyFill="1" applyBorder="1" applyAlignment="1"/>
    <xf numFmtId="3" fontId="19" fillId="0" borderId="34" xfId="42" applyNumberFormat="1" applyFont="1" applyFill="1" applyBorder="1" applyAlignment="1"/>
    <xf numFmtId="3" fontId="21" fillId="0" borderId="34" xfId="42" applyNumberFormat="1" applyFont="1" applyFill="1" applyBorder="1" applyAlignment="1"/>
    <xf numFmtId="3" fontId="21" fillId="0" borderId="67" xfId="42" applyNumberFormat="1" applyFont="1" applyFill="1" applyBorder="1" applyAlignment="1"/>
    <xf numFmtId="3" fontId="21" fillId="0" borderId="104" xfId="42" applyNumberFormat="1" applyFont="1" applyFill="1" applyBorder="1" applyAlignment="1"/>
    <xf numFmtId="3" fontId="21" fillId="0" borderId="79" xfId="42" applyNumberFormat="1" applyFont="1" applyFill="1" applyBorder="1" applyAlignment="1"/>
    <xf numFmtId="3" fontId="21" fillId="0" borderId="80" xfId="42" applyNumberFormat="1" applyFont="1" applyFill="1" applyBorder="1" applyAlignment="1"/>
    <xf numFmtId="3" fontId="19" fillId="0" borderId="68" xfId="42" applyNumberFormat="1" applyFont="1" applyFill="1" applyBorder="1" applyAlignment="1"/>
    <xf numFmtId="3" fontId="21" fillId="0" borderId="63" xfId="42" applyNumberFormat="1" applyFont="1" applyFill="1" applyBorder="1" applyAlignment="1"/>
    <xf numFmtId="3" fontId="21" fillId="0" borderId="61" xfId="42" applyNumberFormat="1" applyFont="1" applyFill="1" applyBorder="1" applyAlignment="1"/>
    <xf numFmtId="3" fontId="21" fillId="0" borderId="40" xfId="42" applyNumberFormat="1" applyFont="1" applyFill="1" applyBorder="1" applyAlignment="1"/>
    <xf numFmtId="3" fontId="21" fillId="0" borderId="41" xfId="42" applyNumberFormat="1" applyFont="1" applyFill="1" applyBorder="1" applyAlignment="1"/>
    <xf numFmtId="3" fontId="21" fillId="0" borderId="76" xfId="42" applyNumberFormat="1" applyFont="1" applyFill="1" applyBorder="1" applyAlignment="1"/>
    <xf numFmtId="3" fontId="19" fillId="0" borderId="66" xfId="42" applyNumberFormat="1" applyFont="1" applyFill="1" applyBorder="1" applyAlignment="1"/>
    <xf numFmtId="3" fontId="21" fillId="0" borderId="66" xfId="42" applyNumberFormat="1" applyFont="1" applyFill="1" applyBorder="1" applyAlignment="1"/>
    <xf numFmtId="0" fontId="19" fillId="0" borderId="0" xfId="42" applyFont="1" applyFill="1" applyAlignment="1"/>
    <xf numFmtId="3" fontId="21" fillId="0" borderId="0" xfId="42" applyNumberFormat="1" applyFont="1" applyFill="1" applyAlignment="1"/>
    <xf numFmtId="0" fontId="21" fillId="0" borderId="0" xfId="42" applyFont="1" applyFill="1" applyBorder="1" applyAlignment="1"/>
    <xf numFmtId="3" fontId="19" fillId="0" borderId="64" xfId="42" applyNumberFormat="1" applyFont="1" applyFill="1" applyBorder="1" applyAlignment="1"/>
    <xf numFmtId="3" fontId="0" fillId="0" borderId="34" xfId="42" applyNumberFormat="1" applyFont="1" applyFill="1" applyBorder="1" applyAlignment="1"/>
    <xf numFmtId="3" fontId="21" fillId="0" borderId="55" xfId="42" applyNumberFormat="1" applyFont="1" applyFill="1" applyBorder="1" applyAlignment="1"/>
    <xf numFmtId="3" fontId="21" fillId="0" borderId="87" xfId="42" applyNumberFormat="1" applyFont="1" applyFill="1" applyBorder="1" applyAlignment="1"/>
    <xf numFmtId="3" fontId="21" fillId="0" borderId="60" xfId="42" applyNumberFormat="1" applyFont="1" applyFill="1" applyBorder="1" applyAlignment="1"/>
    <xf numFmtId="3" fontId="21" fillId="0" borderId="65" xfId="42" applyNumberFormat="1" applyFont="1" applyFill="1" applyBorder="1" applyAlignment="1"/>
    <xf numFmtId="3" fontId="0" fillId="0" borderId="65" xfId="42" applyNumberFormat="1" applyFont="1" applyFill="1" applyBorder="1" applyAlignment="1"/>
    <xf numFmtId="3" fontId="21" fillId="0" borderId="48" xfId="42" applyNumberFormat="1" applyFont="1" applyFill="1" applyBorder="1" applyAlignment="1"/>
    <xf numFmtId="3" fontId="21" fillId="0" borderId="49" xfId="42" applyNumberFormat="1" applyFont="1" applyFill="1" applyBorder="1" applyAlignment="1"/>
    <xf numFmtId="3" fontId="0" fillId="0" borderId="66" xfId="42" applyNumberFormat="1" applyFont="1" applyFill="1" applyBorder="1" applyAlignment="1"/>
    <xf numFmtId="3" fontId="21" fillId="0" borderId="105" xfId="42" applyNumberFormat="1" applyFont="1" applyFill="1" applyBorder="1" applyAlignment="1"/>
    <xf numFmtId="0" fontId="0" fillId="0" borderId="0" xfId="42" applyFont="1" applyFill="1" applyBorder="1" applyAlignment="1"/>
    <xf numFmtId="3" fontId="25" fillId="0" borderId="50" xfId="42" applyNumberFormat="1" applyFont="1" applyFill="1" applyBorder="1" applyAlignment="1"/>
    <xf numFmtId="3" fontId="25" fillId="0" borderId="81" xfId="42" applyNumberFormat="1" applyFont="1" applyFill="1" applyBorder="1" applyAlignment="1"/>
    <xf numFmtId="3" fontId="25" fillId="0" borderId="31" xfId="42" applyNumberFormat="1" applyFont="1" applyFill="1" applyBorder="1" applyAlignment="1"/>
    <xf numFmtId="0" fontId="22" fillId="0" borderId="0" xfId="42" applyFont="1" applyFill="1" applyBorder="1" applyAlignment="1"/>
    <xf numFmtId="3" fontId="21" fillId="0" borderId="0" xfId="42" applyNumberFormat="1" applyFont="1" applyFill="1" applyBorder="1" applyAlignment="1"/>
    <xf numFmtId="3" fontId="19" fillId="0" borderId="41" xfId="42" applyNumberFormat="1" applyFont="1" applyFill="1" applyBorder="1" applyAlignment="1"/>
    <xf numFmtId="0" fontId="19" fillId="0" borderId="13" xfId="42" applyFont="1" applyFill="1" applyBorder="1" applyAlignment="1">
      <alignment horizontal="center" wrapText="1"/>
    </xf>
    <xf numFmtId="0" fontId="19" fillId="0" borderId="11" xfId="42" applyFont="1" applyFill="1" applyBorder="1" applyAlignment="1">
      <alignment horizontal="center" wrapText="1"/>
    </xf>
    <xf numFmtId="165" fontId="19" fillId="0" borderId="52" xfId="26" applyNumberFormat="1" applyFont="1" applyFill="1" applyBorder="1" applyAlignment="1" applyProtection="1">
      <alignment horizontal="center" vertical="center" wrapText="1"/>
    </xf>
    <xf numFmtId="0" fontId="34" fillId="0" borderId="12" xfId="42" applyFont="1" applyFill="1" applyBorder="1" applyAlignment="1">
      <alignment wrapText="1"/>
    </xf>
    <xf numFmtId="3" fontId="19" fillId="0" borderId="0" xfId="42" applyNumberFormat="1" applyFont="1" applyFill="1" applyAlignment="1">
      <alignment vertical="center" wrapText="1"/>
    </xf>
    <xf numFmtId="3" fontId="21" fillId="0" borderId="12" xfId="42" applyNumberFormat="1" applyFont="1" applyFill="1" applyBorder="1" applyAlignment="1">
      <alignment horizontal="right" wrapText="1"/>
    </xf>
    <xf numFmtId="3" fontId="21" fillId="0" borderId="12" xfId="42" applyNumberFormat="1" applyFont="1" applyFill="1" applyBorder="1" applyAlignment="1">
      <alignment horizontal="right"/>
    </xf>
    <xf numFmtId="0" fontId="21" fillId="0" borderId="12" xfId="39" applyFont="1" applyFill="1" applyBorder="1" applyAlignment="1">
      <alignment vertical="center" wrapText="1"/>
    </xf>
    <xf numFmtId="0" fontId="21" fillId="0" borderId="27" xfId="39" applyFont="1" applyFill="1" applyBorder="1" applyAlignment="1">
      <alignment vertical="center" wrapText="1"/>
    </xf>
    <xf numFmtId="0" fontId="21" fillId="0" borderId="0" xfId="42" applyFont="1" applyFill="1"/>
    <xf numFmtId="0" fontId="19" fillId="0" borderId="13" xfId="42" applyFont="1" applyFill="1" applyBorder="1" applyAlignment="1">
      <alignment horizontal="right"/>
    </xf>
    <xf numFmtId="3" fontId="19" fillId="0" borderId="0" xfId="42" applyNumberFormat="1" applyFont="1" applyFill="1" applyBorder="1"/>
    <xf numFmtId="0" fontId="19" fillId="0" borderId="33" xfId="42" applyFont="1" applyFill="1" applyBorder="1" applyAlignment="1">
      <alignment horizontal="center" wrapText="1"/>
    </xf>
    <xf numFmtId="165" fontId="35" fillId="0" borderId="61" xfId="26" applyNumberFormat="1" applyFont="1" applyFill="1" applyBorder="1" applyAlignment="1" applyProtection="1">
      <alignment horizontal="center" vertical="center" wrapText="1"/>
    </xf>
    <xf numFmtId="3" fontId="19" fillId="0" borderId="70" xfId="42" applyNumberFormat="1" applyFont="1" applyFill="1" applyBorder="1" applyAlignment="1">
      <alignment wrapText="1"/>
    </xf>
    <xf numFmtId="3" fontId="19" fillId="0" borderId="88" xfId="42" applyNumberFormat="1" applyFont="1" applyFill="1" applyBorder="1" applyAlignment="1">
      <alignment wrapText="1"/>
    </xf>
    <xf numFmtId="3" fontId="19" fillId="0" borderId="71" xfId="42" applyNumberFormat="1" applyFont="1" applyFill="1" applyBorder="1" applyAlignment="1">
      <alignment wrapText="1"/>
    </xf>
    <xf numFmtId="3" fontId="19" fillId="0" borderId="103" xfId="42" applyNumberFormat="1" applyFont="1" applyFill="1" applyBorder="1" applyAlignment="1">
      <alignment wrapText="1"/>
    </xf>
    <xf numFmtId="3" fontId="19" fillId="0" borderId="36" xfId="42" applyNumberFormat="1" applyFont="1" applyFill="1" applyBorder="1" applyAlignment="1">
      <alignment wrapText="1"/>
    </xf>
    <xf numFmtId="3" fontId="21" fillId="0" borderId="36" xfId="42" applyNumberFormat="1" applyFont="1" applyFill="1" applyBorder="1" applyAlignment="1">
      <alignment wrapText="1"/>
    </xf>
    <xf numFmtId="3" fontId="21" fillId="0" borderId="34" xfId="42" applyNumberFormat="1" applyFont="1" applyFill="1" applyBorder="1" applyAlignment="1">
      <alignment wrapText="1"/>
    </xf>
    <xf numFmtId="3" fontId="19" fillId="0" borderId="30" xfId="42" applyNumberFormat="1" applyFont="1" applyFill="1" applyBorder="1" applyAlignment="1">
      <alignment wrapText="1"/>
    </xf>
    <xf numFmtId="3" fontId="19" fillId="0" borderId="43" xfId="42" applyNumberFormat="1" applyFont="1" applyFill="1" applyBorder="1" applyAlignment="1">
      <alignment wrapText="1"/>
    </xf>
    <xf numFmtId="0" fontId="21" fillId="0" borderId="12" xfId="42" applyFont="1" applyFill="1" applyBorder="1" applyAlignment="1">
      <alignment wrapText="1"/>
    </xf>
    <xf numFmtId="3" fontId="19" fillId="0" borderId="34" xfId="42" applyNumberFormat="1" applyFont="1" applyFill="1" applyBorder="1" applyAlignment="1">
      <alignment wrapText="1"/>
    </xf>
    <xf numFmtId="3" fontId="21" fillId="0" borderId="79" xfId="42" applyNumberFormat="1" applyFont="1" applyFill="1" applyBorder="1" applyAlignment="1">
      <alignment wrapText="1"/>
    </xf>
    <xf numFmtId="3" fontId="21" fillId="0" borderId="35" xfId="42" applyNumberFormat="1" applyFont="1" applyFill="1" applyBorder="1" applyAlignment="1">
      <alignment wrapText="1"/>
    </xf>
    <xf numFmtId="3" fontId="19" fillId="0" borderId="72" xfId="42" applyNumberFormat="1" applyFont="1" applyFill="1" applyBorder="1" applyAlignment="1">
      <alignment wrapText="1"/>
    </xf>
    <xf numFmtId="3" fontId="19" fillId="0" borderId="106" xfId="42" applyNumberFormat="1" applyFont="1" applyFill="1" applyBorder="1" applyAlignment="1">
      <alignment wrapText="1"/>
    </xf>
    <xf numFmtId="3" fontId="19" fillId="0" borderId="11" xfId="42" applyNumberFormat="1" applyFont="1" applyFill="1" applyBorder="1" applyAlignment="1">
      <alignment vertical="center"/>
    </xf>
    <xf numFmtId="3" fontId="19" fillId="0" borderId="39" xfId="42" applyNumberFormat="1" applyFont="1" applyFill="1" applyBorder="1" applyAlignment="1">
      <alignment wrapText="1"/>
    </xf>
    <xf numFmtId="3" fontId="19" fillId="0" borderId="40" xfId="42" applyNumberFormat="1" applyFont="1" applyFill="1" applyBorder="1" applyAlignment="1">
      <alignment wrapText="1"/>
    </xf>
    <xf numFmtId="3" fontId="19" fillId="0" borderId="89" xfId="42" applyNumberFormat="1" applyFont="1" applyFill="1" applyBorder="1" applyAlignment="1">
      <alignment wrapText="1"/>
    </xf>
    <xf numFmtId="3" fontId="19" fillId="0" borderId="31" xfId="42" applyNumberFormat="1" applyFont="1" applyFill="1" applyBorder="1" applyAlignment="1">
      <alignment wrapText="1"/>
    </xf>
    <xf numFmtId="3" fontId="19" fillId="0" borderId="81" xfId="42" applyNumberFormat="1" applyFont="1" applyFill="1" applyBorder="1" applyAlignment="1">
      <alignment wrapText="1"/>
    </xf>
    <xf numFmtId="0" fontId="19" fillId="0" borderId="39" xfId="42" applyFont="1" applyFill="1" applyBorder="1" applyAlignment="1">
      <alignment vertical="center" wrapText="1"/>
    </xf>
    <xf numFmtId="3" fontId="19" fillId="0" borderId="40" xfId="42" applyNumberFormat="1" applyFont="1" applyFill="1" applyBorder="1" applyAlignment="1">
      <alignment vertical="center" wrapText="1"/>
    </xf>
    <xf numFmtId="3" fontId="19" fillId="0" borderId="89" xfId="42" applyNumberFormat="1" applyFont="1" applyFill="1" applyBorder="1" applyAlignment="1">
      <alignment vertical="center" wrapText="1"/>
    </xf>
    <xf numFmtId="3" fontId="19" fillId="0" borderId="41" xfId="42" applyNumberFormat="1" applyFont="1" applyFill="1" applyBorder="1" applyAlignment="1">
      <alignment vertical="center" wrapText="1"/>
    </xf>
    <xf numFmtId="0" fontId="19" fillId="0" borderId="19" xfId="42" applyFont="1" applyFill="1" applyBorder="1" applyAlignment="1">
      <alignment vertical="center" wrapText="1"/>
    </xf>
    <xf numFmtId="3" fontId="19" fillId="0" borderId="32" xfId="42" applyNumberFormat="1" applyFont="1" applyFill="1" applyBorder="1" applyAlignment="1">
      <alignment horizontal="right" vertical="center"/>
    </xf>
    <xf numFmtId="3" fontId="19" fillId="0" borderId="11" xfId="42" applyNumberFormat="1" applyFont="1" applyFill="1" applyBorder="1" applyAlignment="1">
      <alignment horizontal="right" vertical="center"/>
    </xf>
    <xf numFmtId="3" fontId="19" fillId="0" borderId="31" xfId="42" applyNumberFormat="1" applyFont="1" applyFill="1" applyBorder="1" applyAlignment="1">
      <alignment horizontal="right" vertical="center"/>
    </xf>
    <xf numFmtId="0" fontId="19" fillId="0" borderId="52" xfId="42" applyFont="1" applyFill="1" applyBorder="1" applyAlignment="1">
      <alignment vertical="center" wrapText="1"/>
    </xf>
    <xf numFmtId="3" fontId="19" fillId="0" borderId="36" xfId="42" applyNumberFormat="1" applyFont="1" applyFill="1" applyBorder="1" applyAlignment="1">
      <alignment vertical="center" wrapText="1"/>
    </xf>
    <xf numFmtId="0" fontId="21" fillId="0" borderId="51" xfId="42" applyFont="1" applyFill="1" applyBorder="1"/>
    <xf numFmtId="0" fontId="19" fillId="0" borderId="11" xfId="42" applyFont="1" applyFill="1" applyBorder="1" applyAlignment="1">
      <alignment horizontal="right"/>
    </xf>
    <xf numFmtId="165" fontId="30" fillId="0" borderId="52" xfId="26" applyNumberFormat="1" applyFont="1" applyFill="1" applyBorder="1" applyAlignment="1" applyProtection="1">
      <alignment horizontal="center" vertical="center" wrapText="1"/>
    </xf>
    <xf numFmtId="3" fontId="21" fillId="0" borderId="36" xfId="42" applyNumberFormat="1" applyFont="1" applyFill="1" applyBorder="1" applyAlignment="1">
      <alignment vertical="center" wrapText="1"/>
    </xf>
    <xf numFmtId="3" fontId="19" fillId="0" borderId="36" xfId="42" applyNumberFormat="1" applyFont="1" applyFill="1" applyBorder="1"/>
    <xf numFmtId="0" fontId="19" fillId="0" borderId="36" xfId="42" applyFont="1" applyFill="1" applyBorder="1" applyAlignment="1">
      <alignment vertical="center" wrapText="1"/>
    </xf>
    <xf numFmtId="3" fontId="21" fillId="0" borderId="36" xfId="42" applyNumberFormat="1" applyFont="1" applyFill="1" applyBorder="1"/>
    <xf numFmtId="0" fontId="21" fillId="0" borderId="36" xfId="42" applyFont="1" applyFill="1" applyBorder="1" applyAlignment="1">
      <alignment vertical="center" wrapText="1"/>
    </xf>
    <xf numFmtId="3" fontId="21" fillId="0" borderId="79" xfId="42" applyNumberFormat="1" applyFont="1" applyFill="1" applyBorder="1" applyAlignment="1">
      <alignment vertical="center" wrapText="1"/>
    </xf>
    <xf numFmtId="0" fontId="19" fillId="0" borderId="70" xfId="42" applyFont="1" applyFill="1" applyBorder="1" applyAlignment="1">
      <alignment vertical="center" wrapText="1"/>
    </xf>
    <xf numFmtId="3" fontId="19" fillId="0" borderId="70" xfId="42" applyNumberFormat="1" applyFont="1" applyFill="1" applyBorder="1" applyAlignment="1">
      <alignment vertical="center" wrapText="1"/>
    </xf>
    <xf numFmtId="3" fontId="19" fillId="0" borderId="39" xfId="42" applyNumberFormat="1" applyFont="1" applyFill="1" applyBorder="1"/>
    <xf numFmtId="3" fontId="19" fillId="0" borderId="40" xfId="42" applyNumberFormat="1" applyFont="1" applyFill="1" applyBorder="1"/>
    <xf numFmtId="3" fontId="21" fillId="0" borderId="79" xfId="42" applyNumberFormat="1" applyFont="1" applyFill="1" applyBorder="1"/>
    <xf numFmtId="3" fontId="19" fillId="0" borderId="107" xfId="42" applyNumberFormat="1" applyFont="1" applyFill="1" applyBorder="1" applyAlignment="1">
      <alignment vertical="center" wrapText="1"/>
    </xf>
    <xf numFmtId="3" fontId="19" fillId="0" borderId="31" xfId="42" applyNumberFormat="1" applyFont="1" applyFill="1" applyBorder="1" applyAlignment="1">
      <alignment horizontal="center" vertical="center" wrapText="1"/>
    </xf>
    <xf numFmtId="3" fontId="0" fillId="0" borderId="89" xfId="42" applyNumberFormat="1" applyFont="1" applyBorder="1"/>
    <xf numFmtId="3" fontId="19" fillId="0" borderId="89" xfId="42" applyNumberFormat="1" applyFont="1" applyBorder="1" applyAlignment="1">
      <alignment horizontal="center" vertical="center" wrapText="1"/>
    </xf>
    <xf numFmtId="3" fontId="0" fillId="0" borderId="88" xfId="42" applyNumberFormat="1" applyFont="1" applyBorder="1"/>
    <xf numFmtId="3" fontId="0" fillId="0" borderId="34" xfId="42" applyNumberFormat="1" applyFont="1" applyBorder="1"/>
    <xf numFmtId="3" fontId="0" fillId="0" borderId="35" xfId="42" applyNumberFormat="1" applyFont="1" applyBorder="1"/>
    <xf numFmtId="3" fontId="0" fillId="0" borderId="108" xfId="42" applyNumberFormat="1" applyFont="1" applyBorder="1"/>
    <xf numFmtId="3" fontId="21" fillId="0" borderId="107" xfId="42" applyNumberFormat="1" applyFont="1" applyFill="1" applyBorder="1" applyAlignment="1">
      <alignment vertical="center" wrapText="1"/>
    </xf>
    <xf numFmtId="3" fontId="21" fillId="0" borderId="107" xfId="42" applyNumberFormat="1" applyFont="1" applyFill="1" applyBorder="1" applyAlignment="1"/>
    <xf numFmtId="3" fontId="0" fillId="0" borderId="31" xfId="42" applyNumberFormat="1" applyFont="1" applyFill="1" applyBorder="1" applyAlignment="1"/>
    <xf numFmtId="3" fontId="23" fillId="0" borderId="0" xfId="42" applyNumberFormat="1" applyFont="1" applyAlignment="1"/>
    <xf numFmtId="3" fontId="22" fillId="0" borderId="0" xfId="42" applyNumberFormat="1" applyFont="1" applyBorder="1" applyAlignment="1"/>
    <xf numFmtId="164" fontId="21" fillId="0" borderId="0" xfId="26" applyFill="1" applyAlignment="1">
      <alignment vertical="center" wrapText="1"/>
    </xf>
    <xf numFmtId="164" fontId="21" fillId="0" borderId="0" xfId="26" applyFill="1"/>
    <xf numFmtId="0" fontId="19" fillId="0" borderId="95" xfId="42" applyFont="1" applyBorder="1" applyAlignment="1">
      <alignment horizontal="center"/>
    </xf>
    <xf numFmtId="0" fontId="19" fillId="0" borderId="11" xfId="42" applyFont="1" applyBorder="1" applyAlignment="1">
      <alignment horizontal="center" vertical="center" wrapText="1"/>
    </xf>
    <xf numFmtId="3" fontId="19" fillId="0" borderId="96" xfId="42" applyNumberFormat="1" applyFont="1" applyBorder="1" applyAlignment="1">
      <alignment horizontal="center" vertical="center" wrapText="1"/>
    </xf>
    <xf numFmtId="3" fontId="19" fillId="0" borderId="97" xfId="42" applyNumberFormat="1" applyFont="1" applyBorder="1" applyAlignment="1">
      <alignment horizontal="center" vertical="center" wrapText="1"/>
    </xf>
    <xf numFmtId="3" fontId="19" fillId="0" borderId="98" xfId="42" applyNumberFormat="1" applyFont="1" applyBorder="1" applyAlignment="1">
      <alignment horizontal="center" vertical="center" wrapText="1"/>
    </xf>
    <xf numFmtId="3" fontId="19" fillId="0" borderId="99" xfId="42" applyNumberFormat="1" applyFont="1" applyBorder="1" applyAlignment="1">
      <alignment horizontal="center" vertical="center" wrapText="1"/>
    </xf>
    <xf numFmtId="3" fontId="19" fillId="0" borderId="92" xfId="42" applyNumberFormat="1" applyFont="1" applyBorder="1" applyAlignment="1">
      <alignment horizontal="center" vertical="center" wrapText="1"/>
    </xf>
    <xf numFmtId="3" fontId="19" fillId="0" borderId="93" xfId="42" applyNumberFormat="1" applyFont="1" applyBorder="1" applyAlignment="1">
      <alignment horizontal="center" vertical="center" wrapText="1"/>
    </xf>
    <xf numFmtId="3" fontId="19" fillId="0" borderId="90" xfId="42" applyNumberFormat="1" applyFont="1" applyBorder="1" applyAlignment="1">
      <alignment horizontal="center" vertical="center" wrapText="1"/>
    </xf>
    <xf numFmtId="3" fontId="19" fillId="0" borderId="91" xfId="42" applyNumberFormat="1" applyFont="1" applyBorder="1" applyAlignment="1">
      <alignment horizontal="center" vertical="center" wrapText="1"/>
    </xf>
    <xf numFmtId="0" fontId="19" fillId="0" borderId="94" xfId="42" applyFont="1" applyBorder="1" applyAlignment="1">
      <alignment horizontal="center"/>
    </xf>
    <xf numFmtId="0" fontId="19" fillId="0" borderId="0" xfId="42" applyFont="1" applyBorder="1" applyAlignment="1">
      <alignment horizontal="center"/>
    </xf>
    <xf numFmtId="3" fontId="19" fillId="0" borderId="89" xfId="42" applyNumberFormat="1" applyFont="1" applyBorder="1" applyAlignment="1">
      <alignment horizontal="center" vertical="center" wrapText="1"/>
    </xf>
    <xf numFmtId="3" fontId="19" fillId="0" borderId="109" xfId="42" applyNumberFormat="1" applyFont="1" applyBorder="1" applyAlignment="1">
      <alignment horizontal="center" vertical="center" wrapText="1"/>
    </xf>
    <xf numFmtId="0" fontId="19" fillId="0" borderId="69" xfId="42" applyFont="1" applyBorder="1" applyAlignment="1">
      <alignment wrapText="1"/>
    </xf>
    <xf numFmtId="0" fontId="19" fillId="0" borderId="100" xfId="42" applyFont="1" applyBorder="1" applyAlignment="1">
      <alignment wrapText="1"/>
    </xf>
    <xf numFmtId="165" fontId="19" fillId="0" borderId="61" xfId="26" applyNumberFormat="1" applyFont="1" applyFill="1" applyBorder="1" applyAlignment="1" applyProtection="1">
      <alignment wrapText="1"/>
    </xf>
    <xf numFmtId="165" fontId="19" fillId="0" borderId="101" xfId="26" applyNumberFormat="1" applyFont="1" applyFill="1" applyBorder="1" applyAlignment="1" applyProtection="1">
      <alignment wrapText="1"/>
    </xf>
    <xf numFmtId="165" fontId="19" fillId="0" borderId="81" xfId="26" applyNumberFormat="1" applyFont="1" applyFill="1" applyBorder="1" applyAlignment="1" applyProtection="1">
      <alignment wrapText="1"/>
    </xf>
    <xf numFmtId="0" fontId="19" fillId="0" borderId="69" xfId="42" applyFont="1" applyBorder="1" applyAlignment="1"/>
    <xf numFmtId="0" fontId="19" fillId="0" borderId="45" xfId="42" applyFont="1" applyBorder="1" applyAlignment="1"/>
    <xf numFmtId="165" fontId="19" fillId="0" borderId="61" xfId="26" applyNumberFormat="1" applyFont="1" applyFill="1" applyBorder="1" applyAlignment="1" applyProtection="1">
      <alignment horizontal="center" wrapText="1"/>
    </xf>
    <xf numFmtId="165" fontId="19" fillId="0" borderId="101" xfId="26" applyNumberFormat="1" applyFont="1" applyFill="1" applyBorder="1" applyAlignment="1" applyProtection="1">
      <alignment horizontal="center" wrapText="1"/>
    </xf>
    <xf numFmtId="165" fontId="19" fillId="0" borderId="81" xfId="26" applyNumberFormat="1" applyFont="1" applyFill="1" applyBorder="1" applyAlignment="1" applyProtection="1">
      <alignment horizontal="center" wrapText="1"/>
    </xf>
    <xf numFmtId="165" fontId="19" fillId="0" borderId="61" xfId="26" applyNumberFormat="1" applyFont="1" applyFill="1" applyBorder="1" applyAlignment="1" applyProtection="1">
      <alignment horizontal="center" vertical="center" wrapText="1"/>
    </xf>
    <xf numFmtId="165" fontId="19" fillId="0" borderId="101" xfId="26" applyNumberFormat="1" applyFont="1" applyFill="1" applyBorder="1" applyAlignment="1" applyProtection="1">
      <alignment horizontal="center" vertical="center" wrapText="1"/>
    </xf>
    <xf numFmtId="165" fontId="19" fillId="0" borderId="81" xfId="26" applyNumberFormat="1" applyFont="1" applyFill="1" applyBorder="1" applyAlignment="1" applyProtection="1">
      <alignment horizontal="center" vertical="center" wrapText="1"/>
    </xf>
    <xf numFmtId="0" fontId="19" fillId="18" borderId="28" xfId="40" applyFont="1" applyFill="1" applyBorder="1" applyAlignment="1">
      <alignment horizontal="center" vertical="center"/>
    </xf>
    <xf numFmtId="0" fontId="19" fillId="18" borderId="30" xfId="40" applyFont="1" applyFill="1" applyBorder="1" applyAlignment="1">
      <alignment horizontal="center" vertical="center"/>
    </xf>
    <xf numFmtId="0" fontId="29" fillId="0" borderId="0" xfId="41" applyFont="1" applyBorder="1" applyAlignment="1">
      <alignment horizontal="center" vertical="center" wrapText="1"/>
    </xf>
    <xf numFmtId="0" fontId="29" fillId="0" borderId="102" xfId="41" applyFont="1" applyBorder="1" applyAlignment="1">
      <alignment horizontal="center" vertical="center" wrapText="1"/>
    </xf>
    <xf numFmtId="3" fontId="33" fillId="0" borderId="61" xfId="41" applyNumberFormat="1" applyFont="1" applyBorder="1" applyAlignment="1">
      <alignment horizontal="center"/>
    </xf>
    <xf numFmtId="0" fontId="33" fillId="0" borderId="101" xfId="41" applyFont="1" applyBorder="1" applyAlignment="1">
      <alignment horizontal="center"/>
    </xf>
    <xf numFmtId="0" fontId="33" fillId="0" borderId="81" xfId="41" applyFont="1" applyBorder="1" applyAlignment="1">
      <alignment horizontal="center"/>
    </xf>
    <xf numFmtId="3" fontId="19" fillId="18" borderId="57" xfId="40" applyNumberFormat="1" applyFont="1" applyFill="1" applyBorder="1" applyAlignment="1">
      <alignment horizontal="center" vertical="center" wrapText="1"/>
    </xf>
    <xf numFmtId="3" fontId="19" fillId="18" borderId="58" xfId="40" applyNumberFormat="1" applyFont="1" applyFill="1" applyBorder="1" applyAlignment="1">
      <alignment horizontal="center" vertical="center" wrapText="1"/>
    </xf>
    <xf numFmtId="3" fontId="19" fillId="18" borderId="59" xfId="40" applyNumberFormat="1" applyFont="1" applyFill="1" applyBorder="1" applyAlignment="1">
      <alignment horizontal="center" vertical="center" wrapText="1"/>
    </xf>
    <xf numFmtId="3" fontId="19" fillId="18" borderId="60" xfId="40" applyNumberFormat="1" applyFont="1" applyFill="1" applyBorder="1" applyAlignment="1">
      <alignment horizontal="center" vertical="center" wrapText="1"/>
    </xf>
    <xf numFmtId="3" fontId="19" fillId="18" borderId="90" xfId="40" applyNumberFormat="1" applyFont="1" applyFill="1" applyBorder="1" applyAlignment="1">
      <alignment horizontal="center" vertical="center" wrapText="1"/>
    </xf>
    <xf numFmtId="3" fontId="19" fillId="18" borderId="91" xfId="40" applyNumberFormat="1" applyFont="1" applyFill="1" applyBorder="1" applyAlignment="1">
      <alignment horizontal="center" vertical="center" wrapText="1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1" xfId="30" builtinId="29" customBuiltin="1"/>
    <cellStyle name="Jelölőszín 2" xfId="31" builtinId="33" customBuiltin="1"/>
    <cellStyle name="Jelölőszín 3" xfId="32" builtinId="37" customBuiltin="1"/>
    <cellStyle name="Jelölőszín 4" xfId="33" builtinId="41" customBuiltin="1"/>
    <cellStyle name="Jelölőszín 5" xfId="34" builtinId="45" customBuiltin="1"/>
    <cellStyle name="Jelölőszín 6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2009kv.osztályok3" xfId="39" xr:uid="{00000000-0005-0000-0000-000027000000}"/>
    <cellStyle name="Normál_2010 2. mód." xfId="40" xr:uid="{00000000-0005-0000-0000-000028000000}"/>
    <cellStyle name="Normál_2012. évi létszámkeretek" xfId="41" xr:uid="{00000000-0005-0000-0000-000029000000}"/>
    <cellStyle name="Normál_pesterzsébet" xfId="42" xr:uid="{00000000-0005-0000-0000-00002A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  <cellStyle name="Százalék" xfId="4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5"/>
  <dimension ref="A1:I65"/>
  <sheetViews>
    <sheetView view="pageLayout" zoomScale="55" zoomScaleNormal="80" zoomScaleSheetLayoutView="100" zoomScalePageLayoutView="55" workbookViewId="0">
      <selection activeCell="C54" sqref="C54"/>
    </sheetView>
  </sheetViews>
  <sheetFormatPr defaultRowHeight="12.75" x14ac:dyDescent="0.2"/>
  <cols>
    <col min="1" max="1" width="64.7109375" style="1" customWidth="1"/>
    <col min="2" max="3" width="19.7109375" style="1" customWidth="1"/>
    <col min="4" max="5" width="19.5703125" style="1" customWidth="1"/>
    <col min="6" max="6" width="21.140625" style="1" customWidth="1"/>
    <col min="7" max="8" width="19.7109375" style="1" customWidth="1"/>
    <col min="9" max="9" width="22" style="1" customWidth="1"/>
    <col min="10" max="11" width="9.140625" style="1"/>
    <col min="12" max="12" width="15.42578125" style="1" customWidth="1"/>
    <col min="13" max="13" width="30" style="1" customWidth="1"/>
    <col min="14" max="14" width="17.7109375" style="1" customWidth="1"/>
    <col min="15" max="16384" width="9.140625" style="1"/>
  </cols>
  <sheetData>
    <row r="1" spans="1:9" ht="12.75" customHeight="1" thickBot="1" x14ac:dyDescent="0.25">
      <c r="A1" s="305" t="s">
        <v>0</v>
      </c>
      <c r="B1" s="306" t="s">
        <v>1</v>
      </c>
      <c r="C1" s="310" t="s">
        <v>168</v>
      </c>
      <c r="D1" s="310" t="s">
        <v>107</v>
      </c>
      <c r="E1" s="310" t="s">
        <v>169</v>
      </c>
      <c r="F1" s="308" t="s">
        <v>2</v>
      </c>
      <c r="G1" s="316" t="s">
        <v>170</v>
      </c>
      <c r="H1" s="317"/>
      <c r="I1" s="312" t="s">
        <v>165</v>
      </c>
    </row>
    <row r="2" spans="1:9" ht="37.5" customHeight="1" thickBot="1" x14ac:dyDescent="0.25">
      <c r="A2" s="305"/>
      <c r="B2" s="307"/>
      <c r="C2" s="311"/>
      <c r="D2" s="311"/>
      <c r="E2" s="311"/>
      <c r="F2" s="309"/>
      <c r="G2" s="179" t="s">
        <v>202</v>
      </c>
      <c r="H2" s="179" t="s">
        <v>203</v>
      </c>
      <c r="I2" s="313"/>
    </row>
    <row r="3" spans="1:9" ht="20.100000000000001" customHeight="1" x14ac:dyDescent="0.2">
      <c r="A3" s="1" t="s">
        <v>97</v>
      </c>
      <c r="B3" s="113">
        <f>'2.mell.Bev.'!H9</f>
        <v>53292059</v>
      </c>
      <c r="C3" s="113">
        <f>'2.mell.Bev.'!I11</f>
        <v>54478568</v>
      </c>
      <c r="D3" s="113"/>
      <c r="E3" s="113"/>
      <c r="F3" s="114">
        <f>B3+D3</f>
        <v>53292059</v>
      </c>
      <c r="G3" s="113">
        <f>C3+E3</f>
        <v>54478568</v>
      </c>
      <c r="H3" s="113">
        <v>55767142</v>
      </c>
      <c r="I3" s="113">
        <f>H3-G3</f>
        <v>1288574</v>
      </c>
    </row>
    <row r="4" spans="1:9" ht="20.100000000000001" customHeight="1" x14ac:dyDescent="0.2">
      <c r="A4" s="55" t="s">
        <v>98</v>
      </c>
      <c r="B4" s="102"/>
      <c r="C4" s="102"/>
      <c r="D4" s="102"/>
      <c r="E4" s="102"/>
      <c r="F4" s="90">
        <f t="shared" ref="F4:F17" si="0">B4+D4</f>
        <v>0</v>
      </c>
      <c r="G4" s="102">
        <f t="shared" ref="G4:G17" si="1">C4+E4</f>
        <v>0</v>
      </c>
      <c r="H4" s="102"/>
      <c r="I4" s="113">
        <f t="shared" ref="I4:I45" si="2">H4-G4</f>
        <v>0</v>
      </c>
    </row>
    <row r="5" spans="1:9" ht="20.100000000000001" customHeight="1" x14ac:dyDescent="0.2">
      <c r="A5" s="55" t="s">
        <v>99</v>
      </c>
      <c r="B5" s="102"/>
      <c r="C5" s="102"/>
      <c r="D5" s="102"/>
      <c r="E5" s="102"/>
      <c r="F5" s="90">
        <f t="shared" si="0"/>
        <v>0</v>
      </c>
      <c r="G5" s="102">
        <f t="shared" si="1"/>
        <v>0</v>
      </c>
      <c r="H5" s="102"/>
      <c r="I5" s="113">
        <f t="shared" si="2"/>
        <v>0</v>
      </c>
    </row>
    <row r="6" spans="1:9" ht="20.100000000000001" customHeight="1" x14ac:dyDescent="0.2">
      <c r="A6" s="55" t="s">
        <v>100</v>
      </c>
      <c r="B6" s="102">
        <f>'2.mell.Bev.'!H19</f>
        <v>23250000</v>
      </c>
      <c r="C6" s="102">
        <f>'2.mell.Bev.'!I19</f>
        <v>28250000</v>
      </c>
      <c r="D6" s="102"/>
      <c r="E6" s="102"/>
      <c r="F6" s="90">
        <f t="shared" si="0"/>
        <v>23250000</v>
      </c>
      <c r="G6" s="102">
        <f t="shared" si="1"/>
        <v>28250000</v>
      </c>
      <c r="H6" s="102">
        <v>28883970</v>
      </c>
      <c r="I6" s="113">
        <f t="shared" si="2"/>
        <v>633970</v>
      </c>
    </row>
    <row r="7" spans="1:9" ht="20.100000000000001" customHeight="1" x14ac:dyDescent="0.2">
      <c r="A7" s="1" t="s">
        <v>50</v>
      </c>
      <c r="B7" s="102">
        <f>'2.mell.Bev.'!B25</f>
        <v>5750000</v>
      </c>
      <c r="C7" s="102">
        <f>'2.mell.Bev.'!I25</f>
        <v>5750000</v>
      </c>
      <c r="D7" s="102"/>
      <c r="E7" s="102"/>
      <c r="F7" s="90">
        <f t="shared" si="0"/>
        <v>5750000</v>
      </c>
      <c r="G7" s="102">
        <f t="shared" si="1"/>
        <v>5750000</v>
      </c>
      <c r="H7" s="102">
        <v>3827456</v>
      </c>
      <c r="I7" s="113">
        <f t="shared" si="2"/>
        <v>-1922544</v>
      </c>
    </row>
    <row r="8" spans="1:9" ht="20.100000000000001" customHeight="1" x14ac:dyDescent="0.2">
      <c r="A8" s="56" t="s">
        <v>3</v>
      </c>
      <c r="B8" s="107">
        <f>'2.mell.Bev.'!H26</f>
        <v>0</v>
      </c>
      <c r="C8" s="107"/>
      <c r="D8" s="107"/>
      <c r="E8" s="107"/>
      <c r="F8" s="90">
        <f t="shared" si="0"/>
        <v>0</v>
      </c>
      <c r="G8" s="102">
        <f t="shared" si="1"/>
        <v>0</v>
      </c>
      <c r="H8" s="102"/>
      <c r="I8" s="113">
        <f t="shared" si="2"/>
        <v>0</v>
      </c>
    </row>
    <row r="9" spans="1:9" ht="20.100000000000001" customHeight="1" x14ac:dyDescent="0.2">
      <c r="A9" s="103" t="s">
        <v>4</v>
      </c>
      <c r="B9" s="108">
        <f>B10</f>
        <v>12850000</v>
      </c>
      <c r="C9" s="108">
        <f>SUM(C10:C11)</f>
        <v>90850000</v>
      </c>
      <c r="D9" s="108">
        <f>D10+D11</f>
        <v>0</v>
      </c>
      <c r="E9" s="108"/>
      <c r="F9" s="90">
        <v>20592000</v>
      </c>
      <c r="G9" s="102">
        <f t="shared" si="1"/>
        <v>90850000</v>
      </c>
      <c r="H9" s="102">
        <v>90850000</v>
      </c>
      <c r="I9" s="113">
        <f t="shared" si="2"/>
        <v>0</v>
      </c>
    </row>
    <row r="10" spans="1:9" ht="20.100000000000001" customHeight="1" x14ac:dyDescent="0.2">
      <c r="A10" s="104" t="s">
        <v>5</v>
      </c>
      <c r="B10" s="107">
        <f>'2.mell.Bev.'!B27</f>
        <v>12850000</v>
      </c>
      <c r="C10" s="107">
        <f>'2.mell.Bev.'!I28</f>
        <v>18850000</v>
      </c>
      <c r="D10" s="107"/>
      <c r="E10" s="107"/>
      <c r="F10" s="90">
        <f t="shared" si="0"/>
        <v>12850000</v>
      </c>
      <c r="G10" s="102">
        <f t="shared" si="1"/>
        <v>18850000</v>
      </c>
      <c r="H10" s="102">
        <v>18850000</v>
      </c>
      <c r="I10" s="113">
        <f t="shared" si="2"/>
        <v>0</v>
      </c>
    </row>
    <row r="11" spans="1:9" ht="20.100000000000001" customHeight="1" thickBot="1" x14ac:dyDescent="0.25">
      <c r="A11" s="104" t="s">
        <v>6</v>
      </c>
      <c r="B11" s="110">
        <v>0</v>
      </c>
      <c r="C11" s="110">
        <v>72000000</v>
      </c>
      <c r="D11" s="110"/>
      <c r="E11" s="110"/>
      <c r="F11" s="111">
        <f t="shared" si="0"/>
        <v>0</v>
      </c>
      <c r="G11" s="112">
        <f t="shared" si="1"/>
        <v>72000000</v>
      </c>
      <c r="H11" s="112">
        <v>72000000</v>
      </c>
      <c r="I11" s="113">
        <f t="shared" si="2"/>
        <v>0</v>
      </c>
    </row>
    <row r="12" spans="1:9" s="2" customFormat="1" ht="20.100000000000001" customHeight="1" thickBot="1" x14ac:dyDescent="0.25">
      <c r="A12" s="105" t="s">
        <v>7</v>
      </c>
      <c r="B12" s="115">
        <f>B3+B6+B7+B9+B11</f>
        <v>95142059</v>
      </c>
      <c r="C12" s="116">
        <f>C3+C6+C7+C9</f>
        <v>179328568</v>
      </c>
      <c r="D12" s="116">
        <f>SUM(D3:D9)</f>
        <v>0</v>
      </c>
      <c r="E12" s="116">
        <f>SUM(E3:E9)</f>
        <v>0</v>
      </c>
      <c r="F12" s="117">
        <f t="shared" si="0"/>
        <v>95142059</v>
      </c>
      <c r="G12" s="118">
        <v>187070568</v>
      </c>
      <c r="H12" s="291">
        <f>H3+H6+H7+H10</f>
        <v>107328568</v>
      </c>
      <c r="I12" s="113">
        <f t="shared" si="2"/>
        <v>-79742000</v>
      </c>
    </row>
    <row r="13" spans="1:9" ht="28.5" customHeight="1" x14ac:dyDescent="0.2">
      <c r="A13" s="67" t="s">
        <v>8</v>
      </c>
      <c r="B13" s="113">
        <v>130000000</v>
      </c>
      <c r="C13" s="113">
        <v>130000000</v>
      </c>
      <c r="D13" s="113"/>
      <c r="E13" s="113"/>
      <c r="F13" s="114">
        <f t="shared" si="0"/>
        <v>130000000</v>
      </c>
      <c r="G13" s="113">
        <f t="shared" si="1"/>
        <v>130000000</v>
      </c>
      <c r="H13" s="113">
        <v>130000000</v>
      </c>
      <c r="I13" s="113">
        <f t="shared" si="2"/>
        <v>0</v>
      </c>
    </row>
    <row r="14" spans="1:9" ht="20.100000000000001" customHeight="1" x14ac:dyDescent="0.2">
      <c r="A14" s="67" t="s">
        <v>132</v>
      </c>
      <c r="B14" s="102"/>
      <c r="C14" s="102"/>
      <c r="D14" s="102"/>
      <c r="E14" s="102"/>
      <c r="F14" s="90">
        <f t="shared" si="0"/>
        <v>0</v>
      </c>
      <c r="G14" s="102">
        <f t="shared" si="1"/>
        <v>0</v>
      </c>
      <c r="H14" s="102"/>
      <c r="I14" s="113">
        <f t="shared" si="2"/>
        <v>0</v>
      </c>
    </row>
    <row r="15" spans="1:9" ht="20.100000000000001" customHeight="1" thickBot="1" x14ac:dyDescent="0.25">
      <c r="A15" s="106" t="s">
        <v>9</v>
      </c>
      <c r="B15" s="109">
        <v>0</v>
      </c>
      <c r="C15" s="109"/>
      <c r="D15" s="102"/>
      <c r="E15" s="102"/>
      <c r="F15" s="90">
        <f t="shared" si="0"/>
        <v>0</v>
      </c>
      <c r="G15" s="102">
        <f t="shared" si="1"/>
        <v>0</v>
      </c>
      <c r="H15" s="102"/>
      <c r="I15" s="113">
        <f t="shared" si="2"/>
        <v>0</v>
      </c>
    </row>
    <row r="16" spans="1:9" ht="20.100000000000001" customHeight="1" thickBot="1" x14ac:dyDescent="0.25">
      <c r="A16" s="4" t="s">
        <v>10</v>
      </c>
      <c r="B16" s="112">
        <v>-36317223</v>
      </c>
      <c r="C16" s="112">
        <v>-37191033</v>
      </c>
      <c r="D16" s="112">
        <v>36317223</v>
      </c>
      <c r="E16" s="112">
        <v>37191033</v>
      </c>
      <c r="F16" s="111">
        <f t="shared" si="0"/>
        <v>0</v>
      </c>
      <c r="G16" s="112">
        <v>-37191033</v>
      </c>
      <c r="H16" s="112">
        <v>-37191033</v>
      </c>
      <c r="I16" s="113">
        <f t="shared" si="2"/>
        <v>0</v>
      </c>
    </row>
    <row r="17" spans="1:9" s="2" customFormat="1" ht="20.100000000000001" customHeight="1" thickBot="1" x14ac:dyDescent="0.25">
      <c r="A17" s="62" t="s">
        <v>11</v>
      </c>
      <c r="B17" s="115">
        <f>B12+B13+B16</f>
        <v>188824836</v>
      </c>
      <c r="C17" s="116">
        <f>C12+C13+C16</f>
        <v>272137535</v>
      </c>
      <c r="D17" s="116">
        <f>D16+D12</f>
        <v>36317223</v>
      </c>
      <c r="E17" s="116">
        <f>E16+E12</f>
        <v>37191033</v>
      </c>
      <c r="F17" s="117">
        <f t="shared" si="0"/>
        <v>225142059</v>
      </c>
      <c r="G17" s="118">
        <f t="shared" si="1"/>
        <v>309328568</v>
      </c>
      <c r="H17" s="291">
        <f>H12+H13+H16</f>
        <v>200137535</v>
      </c>
      <c r="I17" s="113">
        <f t="shared" si="2"/>
        <v>-109191033</v>
      </c>
    </row>
    <row r="18" spans="1:9" ht="20.100000000000001" customHeight="1" x14ac:dyDescent="0.2">
      <c r="I18" s="113"/>
    </row>
    <row r="19" spans="1:9" ht="20.100000000000001" customHeight="1" thickBot="1" x14ac:dyDescent="0.25">
      <c r="A19" s="314" t="s">
        <v>153</v>
      </c>
      <c r="B19" s="315"/>
      <c r="C19" s="315"/>
      <c r="D19" s="315"/>
      <c r="E19" s="315"/>
      <c r="F19" s="315"/>
      <c r="I19" s="113"/>
    </row>
    <row r="20" spans="1:9" ht="45.75" customHeight="1" thickBot="1" x14ac:dyDescent="0.25">
      <c r="A20" s="119" t="s">
        <v>12</v>
      </c>
      <c r="B20" s="134" t="s">
        <v>1</v>
      </c>
      <c r="C20" s="135" t="s">
        <v>168</v>
      </c>
      <c r="D20" s="135" t="s">
        <v>107</v>
      </c>
      <c r="E20" s="135" t="s">
        <v>169</v>
      </c>
      <c r="F20" s="135" t="s">
        <v>13</v>
      </c>
      <c r="G20" s="135" t="s">
        <v>171</v>
      </c>
      <c r="H20" s="292"/>
      <c r="I20" s="113"/>
    </row>
    <row r="21" spans="1:9" ht="20.100000000000001" customHeight="1" x14ac:dyDescent="0.2">
      <c r="A21" s="120" t="s">
        <v>14</v>
      </c>
      <c r="B21" s="131">
        <f>SUM(B22:B27)</f>
        <v>52538863</v>
      </c>
      <c r="C21" s="132">
        <f>SUM(C22:C27)</f>
        <v>87637161</v>
      </c>
      <c r="D21" s="132">
        <f>SUM(D22:D27)</f>
        <v>36952223</v>
      </c>
      <c r="E21" s="132">
        <f>SUM(E22:E27)</f>
        <v>41202509</v>
      </c>
      <c r="F21" s="133">
        <f>B21+D21</f>
        <v>89491086</v>
      </c>
      <c r="G21" s="113">
        <f>C21+E21</f>
        <v>128839670</v>
      </c>
      <c r="H21" s="293">
        <f>H22+H23+H25+H26+H27+H32</f>
        <v>126662466</v>
      </c>
      <c r="I21" s="113">
        <f t="shared" si="2"/>
        <v>-2177204</v>
      </c>
    </row>
    <row r="22" spans="1:9" ht="20.100000000000001" customHeight="1" x14ac:dyDescent="0.2">
      <c r="A22" s="39" t="s">
        <v>15</v>
      </c>
      <c r="B22" s="128">
        <f>'3. mell.Kiad'!H4</f>
        <v>19432065</v>
      </c>
      <c r="C22" s="126">
        <f>'3. mell.Kiad'!I4</f>
        <v>25515365</v>
      </c>
      <c r="D22" s="126">
        <f>'3. mell.Kiad'!H38</f>
        <v>23750253</v>
      </c>
      <c r="E22" s="126">
        <f>'3. mell.Kiad'!C38</f>
        <v>27405105</v>
      </c>
      <c r="F22" s="125">
        <f t="shared" ref="F22:F45" si="3">B22+D22</f>
        <v>43182318</v>
      </c>
      <c r="G22" s="102">
        <f t="shared" ref="G22:G45" si="4">C22+E22</f>
        <v>52920470</v>
      </c>
      <c r="H22" s="294">
        <v>47753537</v>
      </c>
      <c r="I22" s="113">
        <f t="shared" si="2"/>
        <v>-5166933</v>
      </c>
    </row>
    <row r="23" spans="1:9" ht="20.100000000000001" customHeight="1" x14ac:dyDescent="0.2">
      <c r="A23" s="39" t="s">
        <v>82</v>
      </c>
      <c r="B23" s="128">
        <f>'3. mell.Kiad'!H5</f>
        <v>3905986</v>
      </c>
      <c r="C23" s="126">
        <f>'3. mell.Kiad'!I5</f>
        <v>7437503</v>
      </c>
      <c r="D23" s="126">
        <f>'3. mell.Kiad'!H39</f>
        <v>5330770</v>
      </c>
      <c r="E23" s="126">
        <f>'3. mell.Kiad'!C39</f>
        <v>6077525</v>
      </c>
      <c r="F23" s="125">
        <f t="shared" si="3"/>
        <v>9236756</v>
      </c>
      <c r="G23" s="102">
        <f t="shared" si="4"/>
        <v>13515028</v>
      </c>
      <c r="H23" s="294">
        <v>12271990</v>
      </c>
      <c r="I23" s="113">
        <f t="shared" si="2"/>
        <v>-1243038</v>
      </c>
    </row>
    <row r="24" spans="1:9" ht="20.100000000000001" hidden="1" customHeight="1" x14ac:dyDescent="0.2">
      <c r="A24" s="40" t="s">
        <v>16</v>
      </c>
      <c r="B24" s="128"/>
      <c r="C24" s="126"/>
      <c r="D24" s="126"/>
      <c r="E24" s="126"/>
      <c r="F24" s="125">
        <f t="shared" si="3"/>
        <v>0</v>
      </c>
      <c r="G24" s="102">
        <f t="shared" si="4"/>
        <v>0</v>
      </c>
      <c r="H24" s="294"/>
      <c r="I24" s="113">
        <f t="shared" si="2"/>
        <v>0</v>
      </c>
    </row>
    <row r="25" spans="1:9" ht="20.100000000000001" customHeight="1" x14ac:dyDescent="0.2">
      <c r="A25" s="40" t="s">
        <v>17</v>
      </c>
      <c r="B25" s="128">
        <f>'3. mell.Kiad'!H6</f>
        <v>15628314</v>
      </c>
      <c r="C25" s="126">
        <f>'3. mell.Kiad'!I6</f>
        <v>38957419</v>
      </c>
      <c r="D25" s="126">
        <f>'3. mell.Kiad'!H40</f>
        <v>7871200</v>
      </c>
      <c r="E25" s="126">
        <f>'3. mell.Kiad'!C40</f>
        <v>7719879</v>
      </c>
      <c r="F25" s="125">
        <f t="shared" si="3"/>
        <v>23499514</v>
      </c>
      <c r="G25" s="102">
        <f t="shared" si="4"/>
        <v>46677298</v>
      </c>
      <c r="H25" s="294">
        <v>50941410</v>
      </c>
      <c r="I25" s="113">
        <f t="shared" si="2"/>
        <v>4264112</v>
      </c>
    </row>
    <row r="26" spans="1:9" ht="20.100000000000001" customHeight="1" x14ac:dyDescent="0.2">
      <c r="A26" s="40" t="s">
        <v>83</v>
      </c>
      <c r="B26" s="128">
        <f>'3. mell.Kiad'!H11</f>
        <v>800000</v>
      </c>
      <c r="C26" s="126">
        <f>'3. mell.Kiad'!I11</f>
        <v>922376</v>
      </c>
      <c r="D26" s="126"/>
      <c r="E26" s="126"/>
      <c r="F26" s="125">
        <f t="shared" si="3"/>
        <v>800000</v>
      </c>
      <c r="G26" s="102">
        <f t="shared" si="4"/>
        <v>922376</v>
      </c>
      <c r="H26" s="294">
        <v>817376</v>
      </c>
      <c r="I26" s="113">
        <f t="shared" si="2"/>
        <v>-105000</v>
      </c>
    </row>
    <row r="27" spans="1:9" ht="20.100000000000001" customHeight="1" x14ac:dyDescent="0.2">
      <c r="A27" s="40" t="s">
        <v>84</v>
      </c>
      <c r="B27" s="128">
        <f>'3. mell.Kiad'!H9+'3. mell.Kiad'!H10</f>
        <v>12772498</v>
      </c>
      <c r="C27" s="126">
        <v>14804498</v>
      </c>
      <c r="D27" s="126"/>
      <c r="E27" s="126"/>
      <c r="F27" s="125">
        <f t="shared" si="3"/>
        <v>12772498</v>
      </c>
      <c r="G27" s="102">
        <f t="shared" si="4"/>
        <v>14804498</v>
      </c>
      <c r="H27" s="294">
        <v>9806599</v>
      </c>
      <c r="I27" s="113">
        <f t="shared" si="2"/>
        <v>-4997899</v>
      </c>
    </row>
    <row r="28" spans="1:9" ht="20.100000000000001" customHeight="1" x14ac:dyDescent="0.2">
      <c r="A28" s="121" t="s">
        <v>18</v>
      </c>
      <c r="B28" s="129">
        <f>B30+B29+B31</f>
        <v>139175579</v>
      </c>
      <c r="C28" s="127">
        <f>C30+C29+C31</f>
        <v>90339105</v>
      </c>
      <c r="D28" s="127">
        <f>D30+D29+D31</f>
        <v>0</v>
      </c>
      <c r="E28" s="127"/>
      <c r="F28" s="125">
        <f t="shared" si="3"/>
        <v>139175579</v>
      </c>
      <c r="G28" s="102">
        <f t="shared" si="4"/>
        <v>90339105</v>
      </c>
      <c r="H28" s="294">
        <v>88391011</v>
      </c>
      <c r="I28" s="113">
        <f t="shared" si="2"/>
        <v>-1948094</v>
      </c>
    </row>
    <row r="29" spans="1:9" ht="20.100000000000001" customHeight="1" x14ac:dyDescent="0.2">
      <c r="A29" s="122" t="s">
        <v>85</v>
      </c>
      <c r="B29" s="128">
        <f>'3. mell.Kiad'!H13</f>
        <v>698700</v>
      </c>
      <c r="C29" s="126">
        <f>'3. mell.Kiad'!I13</f>
        <v>1078700</v>
      </c>
      <c r="D29" s="126"/>
      <c r="E29" s="126"/>
      <c r="F29" s="125">
        <f t="shared" si="3"/>
        <v>698700</v>
      </c>
      <c r="G29" s="102">
        <f t="shared" si="4"/>
        <v>1078700</v>
      </c>
      <c r="H29" s="294"/>
      <c r="I29" s="113">
        <f t="shared" si="2"/>
        <v>-1078700</v>
      </c>
    </row>
    <row r="30" spans="1:9" ht="20.100000000000001" customHeight="1" x14ac:dyDescent="0.2">
      <c r="A30" s="122" t="s">
        <v>86</v>
      </c>
      <c r="B30" s="128">
        <f>'3. mell.Kiad'!H14</f>
        <v>135476879</v>
      </c>
      <c r="C30" s="126">
        <f>'3. mell.Kiad'!I14</f>
        <v>86260405</v>
      </c>
      <c r="D30" s="126"/>
      <c r="E30" s="126"/>
      <c r="F30" s="125">
        <f t="shared" si="3"/>
        <v>135476879</v>
      </c>
      <c r="G30" s="102">
        <f t="shared" si="4"/>
        <v>86260405</v>
      </c>
      <c r="H30" s="294"/>
      <c r="I30" s="113">
        <f t="shared" si="2"/>
        <v>-86260405</v>
      </c>
    </row>
    <row r="31" spans="1:9" ht="20.100000000000001" customHeight="1" x14ac:dyDescent="0.2">
      <c r="A31" s="123" t="s">
        <v>102</v>
      </c>
      <c r="B31" s="128">
        <f>'3. mell.Kiad'!H15</f>
        <v>3000000</v>
      </c>
      <c r="C31" s="126">
        <f>'3. mell.Kiad'!I15</f>
        <v>3000000</v>
      </c>
      <c r="D31" s="126"/>
      <c r="E31" s="126"/>
      <c r="F31" s="125">
        <f t="shared" si="3"/>
        <v>3000000</v>
      </c>
      <c r="G31" s="102">
        <f t="shared" si="4"/>
        <v>3000000</v>
      </c>
      <c r="H31" s="294">
        <v>850000</v>
      </c>
      <c r="I31" s="113">
        <f t="shared" si="2"/>
        <v>-2150000</v>
      </c>
    </row>
    <row r="32" spans="1:9" ht="20.100000000000001" customHeight="1" x14ac:dyDescent="0.2">
      <c r="A32" s="5" t="s">
        <v>19</v>
      </c>
      <c r="B32" s="129">
        <f>B33+B36</f>
        <v>4852394</v>
      </c>
      <c r="C32" s="127">
        <f>'3. mell.Kiad'!I16</f>
        <v>5071554</v>
      </c>
      <c r="D32" s="127">
        <f>D34+D38</f>
        <v>0</v>
      </c>
      <c r="E32" s="127"/>
      <c r="F32" s="125">
        <f t="shared" si="3"/>
        <v>4852394</v>
      </c>
      <c r="G32" s="102">
        <f t="shared" si="4"/>
        <v>5071554</v>
      </c>
      <c r="H32" s="294">
        <v>5071554</v>
      </c>
      <c r="I32" s="113">
        <f t="shared" si="2"/>
        <v>0</v>
      </c>
    </row>
    <row r="33" spans="1:9" ht="20.100000000000001" customHeight="1" x14ac:dyDescent="0.2">
      <c r="A33" s="38" t="s">
        <v>89</v>
      </c>
      <c r="B33" s="129">
        <f>SUM(B34:B35)</f>
        <v>0</v>
      </c>
      <c r="C33" s="127"/>
      <c r="D33" s="127">
        <f>SUM(D34:D35)</f>
        <v>0</v>
      </c>
      <c r="E33" s="127"/>
      <c r="F33" s="125">
        <f t="shared" si="3"/>
        <v>0</v>
      </c>
      <c r="G33" s="102">
        <f t="shared" si="4"/>
        <v>0</v>
      </c>
      <c r="H33" s="294"/>
      <c r="I33" s="113">
        <f t="shared" si="2"/>
        <v>0</v>
      </c>
    </row>
    <row r="34" spans="1:9" ht="20.100000000000001" customHeight="1" x14ac:dyDescent="0.2">
      <c r="A34" s="41" t="s">
        <v>88</v>
      </c>
      <c r="B34" s="128"/>
      <c r="C34" s="126"/>
      <c r="D34" s="126"/>
      <c r="E34" s="126"/>
      <c r="F34" s="125">
        <f t="shared" si="3"/>
        <v>0</v>
      </c>
      <c r="G34" s="102">
        <f t="shared" si="4"/>
        <v>0</v>
      </c>
      <c r="H34" s="294"/>
      <c r="I34" s="113">
        <f t="shared" si="2"/>
        <v>0</v>
      </c>
    </row>
    <row r="35" spans="1:9" ht="20.100000000000001" customHeight="1" x14ac:dyDescent="0.2">
      <c r="A35" s="42" t="s">
        <v>90</v>
      </c>
      <c r="B35" s="128"/>
      <c r="C35" s="126"/>
      <c r="D35" s="126"/>
      <c r="E35" s="126"/>
      <c r="F35" s="125">
        <f t="shared" si="3"/>
        <v>0</v>
      </c>
      <c r="G35" s="102">
        <f t="shared" si="4"/>
        <v>0</v>
      </c>
      <c r="H35" s="294"/>
      <c r="I35" s="113">
        <f t="shared" si="2"/>
        <v>0</v>
      </c>
    </row>
    <row r="36" spans="1:9" ht="20.100000000000001" customHeight="1" x14ac:dyDescent="0.2">
      <c r="A36" s="38" t="s">
        <v>87</v>
      </c>
      <c r="B36" s="128">
        <f>SUM(B37:B38)</f>
        <v>4852394</v>
      </c>
      <c r="C36" s="126">
        <f>SUM(C37:C38)</f>
        <v>5071554</v>
      </c>
      <c r="D36" s="126">
        <f>SUM(D37:D38)</f>
        <v>0</v>
      </c>
      <c r="E36" s="126"/>
      <c r="F36" s="125">
        <f t="shared" si="3"/>
        <v>4852394</v>
      </c>
      <c r="G36" s="102">
        <f t="shared" si="4"/>
        <v>5071554</v>
      </c>
      <c r="H36" s="294">
        <v>5071554</v>
      </c>
      <c r="I36" s="113">
        <f t="shared" si="2"/>
        <v>0</v>
      </c>
    </row>
    <row r="37" spans="1:9" ht="20.100000000000001" customHeight="1" x14ac:dyDescent="0.2">
      <c r="A37" s="41" t="s">
        <v>88</v>
      </c>
      <c r="B37" s="128">
        <v>2352394</v>
      </c>
      <c r="C37" s="126">
        <f>'3. mell.Kiad'!I18</f>
        <v>2571554</v>
      </c>
      <c r="D37" s="126"/>
      <c r="E37" s="126"/>
      <c r="F37" s="125">
        <f t="shared" si="3"/>
        <v>2352394</v>
      </c>
      <c r="G37" s="102">
        <f t="shared" si="4"/>
        <v>2571554</v>
      </c>
      <c r="H37" s="294">
        <v>2571554</v>
      </c>
      <c r="I37" s="113">
        <f t="shared" si="2"/>
        <v>0</v>
      </c>
    </row>
    <row r="38" spans="1:9" ht="20.100000000000001" customHeight="1" thickBot="1" x14ac:dyDescent="0.25">
      <c r="A38" s="42" t="s">
        <v>90</v>
      </c>
      <c r="B38" s="136">
        <v>2500000</v>
      </c>
      <c r="C38" s="137">
        <v>2500000</v>
      </c>
      <c r="D38" s="137"/>
      <c r="E38" s="137"/>
      <c r="F38" s="138">
        <f t="shared" si="3"/>
        <v>2500000</v>
      </c>
      <c r="G38" s="112">
        <f t="shared" si="4"/>
        <v>2500000</v>
      </c>
      <c r="H38" s="295">
        <v>2500000</v>
      </c>
      <c r="I38" s="113">
        <f t="shared" si="2"/>
        <v>0</v>
      </c>
    </row>
    <row r="39" spans="1:9" ht="20.100000000000001" customHeight="1" thickBot="1" x14ac:dyDescent="0.25">
      <c r="A39" s="6" t="s">
        <v>20</v>
      </c>
      <c r="B39" s="140">
        <f>B21+B28+B32</f>
        <v>196566836</v>
      </c>
      <c r="C39" s="141">
        <f>C21+C28+C32</f>
        <v>183047820</v>
      </c>
      <c r="D39" s="141">
        <f>D21+D28+D32</f>
        <v>36952223</v>
      </c>
      <c r="E39" s="141">
        <f>E21+E28+E32</f>
        <v>41202509</v>
      </c>
      <c r="F39" s="142">
        <f t="shared" si="3"/>
        <v>233519059</v>
      </c>
      <c r="G39" s="118">
        <f t="shared" si="4"/>
        <v>224250329</v>
      </c>
      <c r="H39" s="291">
        <f>H21+H28+H33</f>
        <v>215053477</v>
      </c>
      <c r="I39" s="113">
        <f t="shared" si="2"/>
        <v>-9196852</v>
      </c>
    </row>
    <row r="40" spans="1:9" ht="20.100000000000001" customHeight="1" x14ac:dyDescent="0.2">
      <c r="A40" s="124" t="s">
        <v>21</v>
      </c>
      <c r="B40" s="139"/>
      <c r="C40" s="113"/>
      <c r="D40" s="113"/>
      <c r="E40" s="113"/>
      <c r="F40" s="133">
        <f t="shared" si="3"/>
        <v>0</v>
      </c>
      <c r="G40" s="113">
        <f t="shared" si="4"/>
        <v>0</v>
      </c>
      <c r="H40" s="293">
        <f>H45-H39</f>
        <v>103402914</v>
      </c>
      <c r="I40" s="113">
        <f t="shared" si="2"/>
        <v>103402914</v>
      </c>
    </row>
    <row r="41" spans="1:9" ht="20.100000000000001" customHeight="1" x14ac:dyDescent="0.2">
      <c r="A41" s="56" t="s">
        <v>22</v>
      </c>
      <c r="B41" s="130"/>
      <c r="C41" s="102"/>
      <c r="D41" s="102"/>
      <c r="E41" s="102"/>
      <c r="F41" s="125">
        <f t="shared" si="3"/>
        <v>0</v>
      </c>
      <c r="G41" s="102">
        <f t="shared" si="4"/>
        <v>0</v>
      </c>
      <c r="H41" s="294"/>
      <c r="I41" s="113">
        <f t="shared" si="2"/>
        <v>0</v>
      </c>
    </row>
    <row r="42" spans="1:9" ht="20.100000000000001" customHeight="1" thickBot="1" x14ac:dyDescent="0.25">
      <c r="A42" s="56" t="s">
        <v>23</v>
      </c>
      <c r="B42" s="143">
        <v>0</v>
      </c>
      <c r="C42" s="112"/>
      <c r="D42" s="112"/>
      <c r="E42" s="112"/>
      <c r="F42" s="138">
        <f t="shared" si="3"/>
        <v>0</v>
      </c>
      <c r="G42" s="112">
        <f t="shared" si="4"/>
        <v>0</v>
      </c>
      <c r="H42" s="295"/>
      <c r="I42" s="113">
        <f t="shared" si="2"/>
        <v>0</v>
      </c>
    </row>
    <row r="43" spans="1:9" ht="20.100000000000001" hidden="1" customHeight="1" thickBot="1" x14ac:dyDescent="0.25">
      <c r="A43" s="7" t="s">
        <v>24</v>
      </c>
      <c r="B43" s="147">
        <f>B39+B40</f>
        <v>196566836</v>
      </c>
      <c r="C43" s="142">
        <f>C39+C40</f>
        <v>183047820</v>
      </c>
      <c r="D43" s="142">
        <f>D39+D40</f>
        <v>36952223</v>
      </c>
      <c r="E43" s="142">
        <f>E39+E40</f>
        <v>41202509</v>
      </c>
      <c r="F43" s="142">
        <f t="shared" si="3"/>
        <v>233519059</v>
      </c>
      <c r="G43" s="118">
        <f t="shared" si="4"/>
        <v>224250329</v>
      </c>
      <c r="H43" s="291"/>
      <c r="I43" s="113">
        <f t="shared" si="2"/>
        <v>-224250329</v>
      </c>
    </row>
    <row r="44" spans="1:9" ht="20.100000000000001" hidden="1" customHeight="1" thickBot="1" x14ac:dyDescent="0.25">
      <c r="A44" s="124" t="s">
        <v>25</v>
      </c>
      <c r="B44" s="144"/>
      <c r="C44" s="145"/>
      <c r="D44" s="145"/>
      <c r="E44" s="145"/>
      <c r="F44" s="146">
        <f t="shared" si="3"/>
        <v>0</v>
      </c>
      <c r="G44" s="145">
        <f t="shared" si="4"/>
        <v>0</v>
      </c>
      <c r="H44" s="296"/>
      <c r="I44" s="113">
        <f t="shared" si="2"/>
        <v>0</v>
      </c>
    </row>
    <row r="45" spans="1:9" s="2" customFormat="1" ht="20.100000000000001" customHeight="1" thickBot="1" x14ac:dyDescent="0.25">
      <c r="A45" s="62" t="s">
        <v>26</v>
      </c>
      <c r="B45" s="115">
        <f>B43+B44</f>
        <v>196566836</v>
      </c>
      <c r="C45" s="116">
        <f>C43+C44</f>
        <v>183047820</v>
      </c>
      <c r="D45" s="116">
        <f>D43+D44</f>
        <v>36952223</v>
      </c>
      <c r="E45" s="116">
        <f>E43+E44</f>
        <v>41202509</v>
      </c>
      <c r="F45" s="142">
        <f t="shared" si="3"/>
        <v>233519059</v>
      </c>
      <c r="G45" s="118">
        <f t="shared" si="4"/>
        <v>224250329</v>
      </c>
      <c r="H45" s="291">
        <v>318456391</v>
      </c>
      <c r="I45" s="113">
        <f t="shared" si="2"/>
        <v>94206062</v>
      </c>
    </row>
    <row r="46" spans="1:9" ht="20.100000000000001" customHeight="1" x14ac:dyDescent="0.2">
      <c r="A46" s="8"/>
      <c r="B46" s="9"/>
      <c r="C46" s="9"/>
      <c r="D46" s="9"/>
      <c r="E46" s="9"/>
      <c r="F46" s="10"/>
    </row>
    <row r="47" spans="1:9" ht="20.100000000000001" customHeight="1" thickBot="1" x14ac:dyDescent="0.25">
      <c r="A47" s="314" t="s">
        <v>152</v>
      </c>
      <c r="B47" s="314"/>
      <c r="C47" s="98"/>
    </row>
    <row r="48" spans="1:9" ht="20.100000000000001" customHeight="1" thickBot="1" x14ac:dyDescent="0.25">
      <c r="A48" s="11" t="s">
        <v>27</v>
      </c>
      <c r="B48" s="12" t="s">
        <v>28</v>
      </c>
      <c r="C48" s="12" t="s">
        <v>28</v>
      </c>
      <c r="D48" s="13"/>
      <c r="E48" s="13"/>
    </row>
    <row r="49" spans="1:6" ht="20.100000000000001" customHeight="1" x14ac:dyDescent="0.2">
      <c r="A49" s="14" t="s">
        <v>29</v>
      </c>
      <c r="B49" s="97">
        <f>(F3+F6+F7+F10-F21)/1000</f>
        <v>5650.973</v>
      </c>
      <c r="C49" s="97">
        <f>(H3+H6+H7+H10-H21)/1000</f>
        <v>-19333.898000000001</v>
      </c>
      <c r="D49" s="15"/>
      <c r="E49" s="15"/>
    </row>
    <row r="50" spans="1:6" ht="20.100000000000001" customHeight="1" thickBot="1" x14ac:dyDescent="0.25">
      <c r="A50" s="16" t="s">
        <v>30</v>
      </c>
      <c r="B50" s="17">
        <v>0</v>
      </c>
      <c r="C50" s="17">
        <v>1</v>
      </c>
      <c r="D50" s="15"/>
      <c r="E50" s="15"/>
    </row>
    <row r="51" spans="1:6" ht="20.100000000000001" customHeight="1" thickBot="1" x14ac:dyDescent="0.25">
      <c r="A51" s="18" t="s">
        <v>31</v>
      </c>
      <c r="B51" s="12" t="s">
        <v>28</v>
      </c>
      <c r="C51" s="12" t="s">
        <v>28</v>
      </c>
      <c r="D51" s="13"/>
      <c r="E51" s="13"/>
    </row>
    <row r="52" spans="1:6" ht="20.100000000000001" customHeight="1" x14ac:dyDescent="0.2">
      <c r="A52" s="14" t="s">
        <v>32</v>
      </c>
      <c r="B52" s="19">
        <v>0</v>
      </c>
      <c r="C52" s="19" t="s">
        <v>172</v>
      </c>
      <c r="D52" s="20"/>
      <c r="E52" s="20"/>
    </row>
    <row r="53" spans="1:6" ht="20.100000000000001" customHeight="1" thickBot="1" x14ac:dyDescent="0.25">
      <c r="A53" s="16" t="s">
        <v>33</v>
      </c>
      <c r="B53" s="21">
        <f>(F11-F28)/1000</f>
        <v>-139175.579</v>
      </c>
      <c r="C53" s="21">
        <v>-1948</v>
      </c>
      <c r="D53" s="22"/>
      <c r="E53" s="22"/>
    </row>
    <row r="54" spans="1:6" ht="20.100000000000001" customHeight="1" thickBot="1" x14ac:dyDescent="0.25">
      <c r="A54" s="18" t="s">
        <v>34</v>
      </c>
      <c r="B54" s="23">
        <f>SUM(B52:B53)</f>
        <v>-139175.579</v>
      </c>
      <c r="C54" s="23">
        <f>SUM(C52:C53)</f>
        <v>-1948</v>
      </c>
      <c r="D54" s="24"/>
      <c r="E54" s="24"/>
      <c r="F54" s="1" t="s">
        <v>147</v>
      </c>
    </row>
    <row r="55" spans="1:6" ht="20.100000000000001" customHeight="1" thickBot="1" x14ac:dyDescent="0.25">
      <c r="A55" s="304" t="s">
        <v>154</v>
      </c>
      <c r="B55" s="304"/>
      <c r="C55" s="98"/>
    </row>
    <row r="56" spans="1:6" ht="30" customHeight="1" thickBot="1" x14ac:dyDescent="0.25">
      <c r="A56" s="25" t="s">
        <v>35</v>
      </c>
      <c r="B56" s="26" t="s">
        <v>28</v>
      </c>
      <c r="C56" s="26" t="s">
        <v>28</v>
      </c>
      <c r="D56" s="13"/>
      <c r="E56" s="13"/>
    </row>
    <row r="57" spans="1:6" ht="29.25" customHeight="1" thickBot="1" x14ac:dyDescent="0.25">
      <c r="A57" s="3" t="s">
        <v>36</v>
      </c>
      <c r="B57" s="27">
        <v>130000</v>
      </c>
      <c r="C57" s="27">
        <v>130000</v>
      </c>
      <c r="D57" s="20"/>
      <c r="E57" s="20"/>
    </row>
    <row r="58" spans="1:6" ht="28.5" customHeight="1" thickBot="1" x14ac:dyDescent="0.25">
      <c r="A58" s="25" t="s">
        <v>37</v>
      </c>
      <c r="B58" s="28"/>
      <c r="C58" s="28"/>
      <c r="D58" s="20"/>
      <c r="E58" s="20"/>
    </row>
    <row r="59" spans="1:6" ht="20.100000000000001" customHeight="1" x14ac:dyDescent="0.2">
      <c r="A59" s="14" t="s">
        <v>38</v>
      </c>
      <c r="B59" s="19">
        <v>0</v>
      </c>
      <c r="C59" s="19">
        <v>0</v>
      </c>
      <c r="D59" s="20"/>
      <c r="E59" s="20"/>
    </row>
    <row r="60" spans="1:6" ht="20.100000000000001" customHeight="1" x14ac:dyDescent="0.2">
      <c r="A60" s="29" t="s">
        <v>39</v>
      </c>
      <c r="B60" s="30">
        <v>0</v>
      </c>
      <c r="C60" s="30">
        <v>0</v>
      </c>
      <c r="D60" s="31"/>
      <c r="E60" s="31"/>
    </row>
    <row r="61" spans="1:6" ht="20.100000000000001" customHeight="1" x14ac:dyDescent="0.2">
      <c r="A61" s="29" t="s">
        <v>40</v>
      </c>
      <c r="B61" s="30">
        <v>0</v>
      </c>
      <c r="C61" s="30">
        <v>0</v>
      </c>
      <c r="D61" s="31"/>
      <c r="E61" s="31"/>
    </row>
    <row r="62" spans="1:6" ht="20.100000000000001" customHeight="1" x14ac:dyDescent="0.2">
      <c r="A62" s="32" t="s">
        <v>41</v>
      </c>
      <c r="B62" s="30">
        <v>0</v>
      </c>
      <c r="C62" s="30">
        <v>0</v>
      </c>
      <c r="D62" s="31"/>
      <c r="E62" s="31"/>
    </row>
    <row r="63" spans="1:6" ht="20.100000000000001" customHeight="1" x14ac:dyDescent="0.2">
      <c r="A63" s="29" t="s">
        <v>42</v>
      </c>
      <c r="B63" s="33">
        <v>0</v>
      </c>
      <c r="C63" s="33" t="s">
        <v>172</v>
      </c>
      <c r="D63" s="31"/>
      <c r="E63" s="31"/>
    </row>
    <row r="64" spans="1:6" ht="20.100000000000001" customHeight="1" thickBot="1" x14ac:dyDescent="0.25">
      <c r="A64" s="34" t="s">
        <v>43</v>
      </c>
      <c r="B64" s="35">
        <f>B57+B60+B59</f>
        <v>130000</v>
      </c>
      <c r="C64" s="35">
        <f>C57+C60+C59</f>
        <v>130000</v>
      </c>
      <c r="D64" s="36"/>
      <c r="E64" s="36"/>
    </row>
    <row r="65" ht="20.100000000000001" customHeight="1" x14ac:dyDescent="0.2"/>
  </sheetData>
  <sheetProtection algorithmName="SHA-512" hashValue="aN4b5AHL29oxdWcc8F+wqfcmUQnwE6j8WuRUO1QXsLH8rXqs1SxwDBrguZ26AhAiUzGYM+Mqn8GQ4zv40QBQlw==" saltValue="JwWmTQTA78ayShmDYDOwIg==" spinCount="100000" sheet="1" objects="1" selectLockedCells="1" selectUnlockedCells="1"/>
  <mergeCells count="11">
    <mergeCell ref="I1:I2"/>
    <mergeCell ref="C1:C2"/>
    <mergeCell ref="E1:E2"/>
    <mergeCell ref="A19:F19"/>
    <mergeCell ref="A47:B47"/>
    <mergeCell ref="G1:H1"/>
    <mergeCell ref="A55:B55"/>
    <mergeCell ref="A1:A2"/>
    <mergeCell ref="B1:B2"/>
    <mergeCell ref="F1:F2"/>
    <mergeCell ref="D1:D2"/>
  </mergeCells>
  <phoneticPr fontId="0" type="noConversion"/>
  <pageMargins left="0.74803149606299213" right="0.74803149606299213" top="0.64" bottom="0.19685039370078741" header="0.15748031496062992" footer="0.19685039370078741"/>
  <pageSetup paperSize="9" scale="56" firstPageNumber="0" orientation="landscape" r:id="rId1"/>
  <headerFooter alignWithMargins="0">
    <oddHeader>&amp;C&amp;"Times New Roman,Félkövér"&amp;14Összesítő&amp;"Times New Roman,Normál"&amp;12
&amp;10 Dad Község Önkormányzat 
egyesített beveteliről és kiadásairól
2017-évre ( Ft)&amp;R&amp;"Times New Roman,Normál"1. melléklet
a 4/2018. (V.30.) önk .rendelethez</oddHeader>
  </headerFooter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7"/>
  <dimension ref="A1:P62"/>
  <sheetViews>
    <sheetView view="pageLayout" topLeftCell="C27" zoomScale="55" zoomScaleNormal="85" zoomScaleSheetLayoutView="85" zoomScalePageLayoutView="55" workbookViewId="0">
      <selection activeCell="C57" sqref="C57"/>
    </sheetView>
  </sheetViews>
  <sheetFormatPr defaultRowHeight="15.6" customHeight="1" x14ac:dyDescent="0.2"/>
  <cols>
    <col min="1" max="1" width="51.7109375" style="154" customWidth="1"/>
    <col min="2" max="7" width="16.140625" style="164" customWidth="1"/>
    <col min="8" max="8" width="16.140625" style="227" customWidth="1"/>
    <col min="9" max="11" width="16.140625" style="211" customWidth="1"/>
    <col min="12" max="15" width="9.140625" style="154"/>
    <col min="16" max="16" width="10.140625" style="154" bestFit="1" customWidth="1"/>
    <col min="17" max="16384" width="9.140625" style="154"/>
  </cols>
  <sheetData>
    <row r="1" spans="1:13" s="151" customFormat="1" ht="26.25" customHeight="1" thickBot="1" x14ac:dyDescent="0.25">
      <c r="A1" s="323" t="s">
        <v>204</v>
      </c>
      <c r="B1" s="325" t="s">
        <v>166</v>
      </c>
      <c r="C1" s="326"/>
      <c r="D1" s="326"/>
      <c r="E1" s="326"/>
      <c r="F1" s="326"/>
      <c r="G1" s="326"/>
      <c r="H1" s="326"/>
      <c r="I1" s="326"/>
      <c r="J1" s="326"/>
      <c r="K1" s="327"/>
    </row>
    <row r="2" spans="1:13" s="151" customFormat="1" ht="58.5" customHeight="1" thickBot="1" x14ac:dyDescent="0.25">
      <c r="A2" s="324"/>
      <c r="B2" s="165" t="s">
        <v>45</v>
      </c>
      <c r="C2" s="165" t="s">
        <v>156</v>
      </c>
      <c r="D2" s="165" t="s">
        <v>46</v>
      </c>
      <c r="E2" s="165" t="s">
        <v>157</v>
      </c>
      <c r="F2" s="165" t="s">
        <v>109</v>
      </c>
      <c r="G2" s="187" t="s">
        <v>158</v>
      </c>
      <c r="H2" s="166" t="s">
        <v>47</v>
      </c>
      <c r="I2" s="179" t="s">
        <v>202</v>
      </c>
      <c r="J2" s="165" t="s">
        <v>203</v>
      </c>
      <c r="K2" s="188" t="s">
        <v>165</v>
      </c>
    </row>
    <row r="3" spans="1:13" s="151" customFormat="1" ht="21.75" customHeight="1" x14ac:dyDescent="0.2">
      <c r="A3" s="85" t="s">
        <v>48</v>
      </c>
      <c r="B3" s="167">
        <f>B11+B12+B19+B25</f>
        <v>90034059</v>
      </c>
      <c r="C3" s="167">
        <f>C11+C12+C19+C25</f>
        <v>96220568</v>
      </c>
      <c r="D3" s="167">
        <f>D11+D12+D19+D25</f>
        <v>0</v>
      </c>
      <c r="E3" s="167"/>
      <c r="F3" s="167">
        <f>F11+F12+F19+F25</f>
        <v>0</v>
      </c>
      <c r="G3" s="189"/>
      <c r="H3" s="189">
        <f>B3+D3+F3</f>
        <v>90034059</v>
      </c>
      <c r="I3" s="190">
        <f>C3+E3+G3</f>
        <v>96220568</v>
      </c>
      <c r="J3" s="176">
        <f>J11+J12+J19+J25</f>
        <v>96220568</v>
      </c>
      <c r="K3" s="191">
        <v>1288574</v>
      </c>
    </row>
    <row r="4" spans="1:13" s="170" customFormat="1" ht="25.5" x14ac:dyDescent="0.2">
      <c r="A4" s="168" t="s">
        <v>133</v>
      </c>
      <c r="B4" s="169">
        <v>10057333</v>
      </c>
      <c r="C4" s="169">
        <v>10057333</v>
      </c>
      <c r="D4" s="169"/>
      <c r="E4" s="169"/>
      <c r="F4" s="169"/>
      <c r="G4" s="169"/>
      <c r="H4" s="169">
        <f>B4+D4+F4</f>
        <v>10057333</v>
      </c>
      <c r="I4" s="192">
        <f t="shared" ref="I4:I32" si="0">C4+E4+G4</f>
        <v>10057333</v>
      </c>
      <c r="J4" s="176">
        <v>10057333</v>
      </c>
      <c r="K4" s="191">
        <f t="shared" ref="K4:K29" si="1">J4-I4</f>
        <v>0</v>
      </c>
    </row>
    <row r="5" spans="1:13" s="61" customFormat="1" ht="25.5" x14ac:dyDescent="0.2">
      <c r="A5" s="168" t="s">
        <v>134</v>
      </c>
      <c r="B5" s="169">
        <v>30876181</v>
      </c>
      <c r="C5" s="169">
        <v>29858330</v>
      </c>
      <c r="D5" s="169"/>
      <c r="E5" s="169"/>
      <c r="F5" s="169"/>
      <c r="G5" s="169"/>
      <c r="H5" s="169">
        <f t="shared" ref="H5:H29" si="2">B5+D5+F5</f>
        <v>30876181</v>
      </c>
      <c r="I5" s="192">
        <f t="shared" si="0"/>
        <v>29858330</v>
      </c>
      <c r="J5" s="176">
        <v>29858330</v>
      </c>
      <c r="K5" s="191">
        <f t="shared" si="1"/>
        <v>0</v>
      </c>
    </row>
    <row r="6" spans="1:13" s="61" customFormat="1" ht="25.5" x14ac:dyDescent="0.2">
      <c r="A6" s="168" t="s">
        <v>135</v>
      </c>
      <c r="B6" s="169">
        <v>11158545</v>
      </c>
      <c r="C6" s="169">
        <v>12900905</v>
      </c>
      <c r="D6" s="169"/>
      <c r="E6" s="169"/>
      <c r="F6" s="169"/>
      <c r="G6" s="169"/>
      <c r="H6" s="169">
        <f t="shared" si="2"/>
        <v>11158545</v>
      </c>
      <c r="I6" s="192">
        <f t="shared" si="0"/>
        <v>12900905</v>
      </c>
      <c r="J6" s="176">
        <v>12900905</v>
      </c>
      <c r="K6" s="191">
        <f t="shared" si="1"/>
        <v>0</v>
      </c>
    </row>
    <row r="7" spans="1:13" s="61" customFormat="1" ht="25.5" x14ac:dyDescent="0.2">
      <c r="A7" s="168" t="s">
        <v>136</v>
      </c>
      <c r="B7" s="169">
        <v>1200000</v>
      </c>
      <c r="C7" s="169">
        <v>1200000</v>
      </c>
      <c r="D7" s="169"/>
      <c r="E7" s="169"/>
      <c r="F7" s="169"/>
      <c r="G7" s="169"/>
      <c r="H7" s="169">
        <f t="shared" si="2"/>
        <v>1200000</v>
      </c>
      <c r="I7" s="192">
        <f t="shared" si="0"/>
        <v>1200000</v>
      </c>
      <c r="J7" s="176">
        <v>1200000</v>
      </c>
      <c r="K7" s="191">
        <f t="shared" si="1"/>
        <v>0</v>
      </c>
    </row>
    <row r="8" spans="1:13" s="61" customFormat="1" ht="38.25" x14ac:dyDescent="0.2">
      <c r="A8" s="168" t="s">
        <v>206</v>
      </c>
      <c r="B8" s="169"/>
      <c r="C8" s="169"/>
      <c r="D8" s="169"/>
      <c r="E8" s="169"/>
      <c r="F8" s="169"/>
      <c r="G8" s="169"/>
      <c r="H8" s="169"/>
      <c r="I8" s="192">
        <v>0</v>
      </c>
      <c r="J8" s="176">
        <v>1288574</v>
      </c>
      <c r="K8" s="191">
        <f t="shared" si="1"/>
        <v>1288574</v>
      </c>
    </row>
    <row r="9" spans="1:13" s="61" customFormat="1" ht="12.75" x14ac:dyDescent="0.2">
      <c r="A9" s="171" t="s">
        <v>138</v>
      </c>
      <c r="B9" s="169">
        <f>SUM(B4:B7)</f>
        <v>53292059</v>
      </c>
      <c r="C9" s="169">
        <f>SUM(C4:C7)</f>
        <v>54016568</v>
      </c>
      <c r="D9" s="169">
        <f>SUM(D4:D7)</f>
        <v>0</v>
      </c>
      <c r="E9" s="169"/>
      <c r="F9" s="169">
        <f>SUM(F4:F7)</f>
        <v>0</v>
      </c>
      <c r="G9" s="169"/>
      <c r="H9" s="169">
        <f t="shared" si="2"/>
        <v>53292059</v>
      </c>
      <c r="I9" s="192">
        <f t="shared" si="0"/>
        <v>54016568</v>
      </c>
      <c r="J9" s="176">
        <f>J4+J5+J6+J7+J8</f>
        <v>55305142</v>
      </c>
      <c r="K9" s="193">
        <f>K4+K5+K6+K7+K8</f>
        <v>1288574</v>
      </c>
      <c r="M9" s="186"/>
    </row>
    <row r="10" spans="1:13" s="61" customFormat="1" ht="25.5" x14ac:dyDescent="0.2">
      <c r="A10" s="168" t="s">
        <v>137</v>
      </c>
      <c r="B10" s="169"/>
      <c r="C10" s="169">
        <v>462000</v>
      </c>
      <c r="D10" s="169"/>
      <c r="E10" s="169"/>
      <c r="F10" s="169"/>
      <c r="G10" s="169"/>
      <c r="H10" s="169">
        <f t="shared" si="2"/>
        <v>0</v>
      </c>
      <c r="I10" s="192">
        <f t="shared" si="0"/>
        <v>462000</v>
      </c>
      <c r="J10" s="176">
        <v>462000</v>
      </c>
      <c r="K10" s="191">
        <f t="shared" si="1"/>
        <v>0</v>
      </c>
    </row>
    <row r="11" spans="1:13" s="61" customFormat="1" ht="25.5" x14ac:dyDescent="0.2">
      <c r="A11" s="171" t="s">
        <v>139</v>
      </c>
      <c r="B11" s="169">
        <f>B9+B10</f>
        <v>53292059</v>
      </c>
      <c r="C11" s="169">
        <f>C9+C10</f>
        <v>54478568</v>
      </c>
      <c r="D11" s="169">
        <f>D9+D10</f>
        <v>0</v>
      </c>
      <c r="E11" s="169"/>
      <c r="F11" s="169">
        <f>F9+F10</f>
        <v>0</v>
      </c>
      <c r="G11" s="169"/>
      <c r="H11" s="169">
        <f t="shared" si="2"/>
        <v>53292059</v>
      </c>
      <c r="I11" s="192">
        <f t="shared" si="0"/>
        <v>54478568</v>
      </c>
      <c r="J11" s="176">
        <f>J9+J10</f>
        <v>55767142</v>
      </c>
      <c r="K11" s="191">
        <f t="shared" si="1"/>
        <v>1288574</v>
      </c>
    </row>
    <row r="12" spans="1:13" s="61" customFormat="1" ht="14.25" customHeight="1" x14ac:dyDescent="0.2">
      <c r="A12" s="171" t="s">
        <v>140</v>
      </c>
      <c r="B12" s="169">
        <v>7742000</v>
      </c>
      <c r="C12" s="169">
        <v>7742000</v>
      </c>
      <c r="D12" s="169"/>
      <c r="E12" s="169"/>
      <c r="F12" s="169"/>
      <c r="G12" s="169"/>
      <c r="H12" s="169">
        <f t="shared" si="2"/>
        <v>7742000</v>
      </c>
      <c r="I12" s="192">
        <f t="shared" si="0"/>
        <v>7742000</v>
      </c>
      <c r="J12" s="176">
        <v>7742000</v>
      </c>
      <c r="K12" s="191">
        <f t="shared" si="1"/>
        <v>0</v>
      </c>
    </row>
    <row r="13" spans="1:13" s="61" customFormat="1" ht="20.25" customHeight="1" x14ac:dyDescent="0.2">
      <c r="A13" s="171" t="s">
        <v>145</v>
      </c>
      <c r="B13" s="169"/>
      <c r="C13" s="169"/>
      <c r="D13" s="169"/>
      <c r="E13" s="169"/>
      <c r="F13" s="169"/>
      <c r="G13" s="169"/>
      <c r="H13" s="169">
        <f>B13+D13+F13</f>
        <v>0</v>
      </c>
      <c r="I13" s="192">
        <f t="shared" si="0"/>
        <v>0</v>
      </c>
      <c r="J13" s="176"/>
      <c r="K13" s="191">
        <f t="shared" si="1"/>
        <v>0</v>
      </c>
    </row>
    <row r="14" spans="1:13" s="61" customFormat="1" ht="12.75" x14ac:dyDescent="0.2">
      <c r="A14" s="168" t="s">
        <v>141</v>
      </c>
      <c r="B14" s="169">
        <v>15000000</v>
      </c>
      <c r="C14" s="169">
        <v>20000000</v>
      </c>
      <c r="D14" s="169"/>
      <c r="E14" s="169"/>
      <c r="F14" s="169"/>
      <c r="G14" s="169"/>
      <c r="H14" s="169">
        <f t="shared" si="2"/>
        <v>15000000</v>
      </c>
      <c r="I14" s="192">
        <f t="shared" si="0"/>
        <v>20000000</v>
      </c>
      <c r="J14" s="176">
        <v>20798995</v>
      </c>
      <c r="K14" s="191">
        <f t="shared" si="1"/>
        <v>798995</v>
      </c>
    </row>
    <row r="15" spans="1:13" s="61" customFormat="1" ht="12.75" x14ac:dyDescent="0.2">
      <c r="A15" s="168" t="s">
        <v>142</v>
      </c>
      <c r="B15" s="169">
        <v>2500000</v>
      </c>
      <c r="C15" s="169">
        <v>2500000</v>
      </c>
      <c r="D15" s="169"/>
      <c r="E15" s="169"/>
      <c r="F15" s="169"/>
      <c r="G15" s="169"/>
      <c r="H15" s="169">
        <f t="shared" si="2"/>
        <v>2500000</v>
      </c>
      <c r="I15" s="192">
        <f t="shared" si="0"/>
        <v>2500000</v>
      </c>
      <c r="J15" s="176">
        <v>2318626</v>
      </c>
      <c r="K15" s="191">
        <f t="shared" si="1"/>
        <v>-181374</v>
      </c>
    </row>
    <row r="16" spans="1:13" s="61" customFormat="1" ht="12.75" x14ac:dyDescent="0.2">
      <c r="A16" s="168" t="s">
        <v>143</v>
      </c>
      <c r="B16" s="169">
        <v>5500000</v>
      </c>
      <c r="C16" s="169">
        <v>5500000</v>
      </c>
      <c r="D16" s="169"/>
      <c r="E16" s="169"/>
      <c r="F16" s="169"/>
      <c r="G16" s="169"/>
      <c r="H16" s="169">
        <f t="shared" si="2"/>
        <v>5500000</v>
      </c>
      <c r="I16" s="192">
        <f t="shared" si="0"/>
        <v>5500000</v>
      </c>
      <c r="J16" s="176">
        <v>5422834</v>
      </c>
      <c r="K16" s="191">
        <f t="shared" si="1"/>
        <v>-77166</v>
      </c>
    </row>
    <row r="17" spans="1:16" s="61" customFormat="1" ht="12.75" x14ac:dyDescent="0.2">
      <c r="A17" s="168" t="s">
        <v>144</v>
      </c>
      <c r="B17" s="169">
        <v>200000</v>
      </c>
      <c r="C17" s="169">
        <v>200000</v>
      </c>
      <c r="D17" s="169"/>
      <c r="E17" s="169"/>
      <c r="F17" s="169"/>
      <c r="G17" s="169"/>
      <c r="H17" s="169">
        <f t="shared" si="2"/>
        <v>200000</v>
      </c>
      <c r="I17" s="192">
        <f t="shared" si="0"/>
        <v>200000</v>
      </c>
      <c r="J17" s="176">
        <v>198500</v>
      </c>
      <c r="K17" s="191">
        <f t="shared" si="1"/>
        <v>-1500</v>
      </c>
    </row>
    <row r="18" spans="1:16" s="61" customFormat="1" ht="12.75" x14ac:dyDescent="0.2">
      <c r="A18" s="172" t="s">
        <v>121</v>
      </c>
      <c r="B18" s="169">
        <v>50000</v>
      </c>
      <c r="C18" s="169">
        <v>50000</v>
      </c>
      <c r="D18" s="169"/>
      <c r="E18" s="169"/>
      <c r="F18" s="169"/>
      <c r="G18" s="169"/>
      <c r="H18" s="169">
        <f t="shared" si="2"/>
        <v>50000</v>
      </c>
      <c r="I18" s="192">
        <f t="shared" si="0"/>
        <v>50000</v>
      </c>
      <c r="J18" s="176">
        <v>145015</v>
      </c>
      <c r="K18" s="191">
        <f t="shared" si="1"/>
        <v>95015</v>
      </c>
    </row>
    <row r="19" spans="1:16" s="61" customFormat="1" ht="12.75" x14ac:dyDescent="0.2">
      <c r="A19" s="171" t="s">
        <v>119</v>
      </c>
      <c r="B19" s="173">
        <f>SUM(B14:B18)</f>
        <v>23250000</v>
      </c>
      <c r="C19" s="173">
        <f>SUM(C14:C18)</f>
        <v>28250000</v>
      </c>
      <c r="D19" s="173">
        <f>SUM(D14:D18)</f>
        <v>0</v>
      </c>
      <c r="E19" s="173"/>
      <c r="F19" s="173">
        <f>SUM(F14:F18)</f>
        <v>0</v>
      </c>
      <c r="G19" s="173"/>
      <c r="H19" s="169">
        <f t="shared" si="2"/>
        <v>23250000</v>
      </c>
      <c r="I19" s="192">
        <f t="shared" si="0"/>
        <v>28250000</v>
      </c>
      <c r="J19" s="176">
        <f>SUM(J14:J18)</f>
        <v>28883970</v>
      </c>
      <c r="K19" s="193">
        <f t="shared" si="1"/>
        <v>633970</v>
      </c>
    </row>
    <row r="20" spans="1:16" ht="15.6" customHeight="1" x14ac:dyDescent="0.2">
      <c r="A20" s="152"/>
      <c r="B20" s="153"/>
      <c r="C20" s="153"/>
      <c r="D20" s="153"/>
      <c r="E20" s="153"/>
      <c r="F20" s="153"/>
      <c r="G20" s="194"/>
      <c r="H20" s="169">
        <f>B20+D20+F20</f>
        <v>0</v>
      </c>
      <c r="I20" s="192">
        <f t="shared" si="0"/>
        <v>0</v>
      </c>
      <c r="J20" s="176"/>
      <c r="K20" s="191">
        <f t="shared" si="1"/>
        <v>0</v>
      </c>
    </row>
    <row r="21" spans="1:16" s="61" customFormat="1" ht="12.75" x14ac:dyDescent="0.2">
      <c r="A21" s="172" t="s">
        <v>120</v>
      </c>
      <c r="B21" s="169">
        <v>3000000</v>
      </c>
      <c r="C21" s="169">
        <v>3000000</v>
      </c>
      <c r="D21" s="169"/>
      <c r="E21" s="169"/>
      <c r="F21" s="169"/>
      <c r="G21" s="169"/>
      <c r="H21" s="169">
        <f t="shared" si="2"/>
        <v>3000000</v>
      </c>
      <c r="I21" s="192">
        <f t="shared" si="0"/>
        <v>3000000</v>
      </c>
      <c r="J21" s="176">
        <v>1786792</v>
      </c>
      <c r="K21" s="191">
        <f t="shared" si="1"/>
        <v>-1213208</v>
      </c>
    </row>
    <row r="22" spans="1:16" s="61" customFormat="1" ht="12.75" x14ac:dyDescent="0.2">
      <c r="A22" s="172" t="s">
        <v>103</v>
      </c>
      <c r="B22" s="169">
        <v>1500000</v>
      </c>
      <c r="C22" s="169">
        <v>1500000</v>
      </c>
      <c r="D22" s="169"/>
      <c r="E22" s="169"/>
      <c r="F22" s="169"/>
      <c r="G22" s="169"/>
      <c r="H22" s="169">
        <f t="shared" si="2"/>
        <v>1500000</v>
      </c>
      <c r="I22" s="192">
        <f t="shared" si="0"/>
        <v>1500000</v>
      </c>
      <c r="J22" s="176">
        <v>996855</v>
      </c>
      <c r="K22" s="191">
        <f t="shared" si="1"/>
        <v>-503145</v>
      </c>
    </row>
    <row r="23" spans="1:16" s="61" customFormat="1" ht="12.75" x14ac:dyDescent="0.2">
      <c r="A23" s="172" t="s">
        <v>122</v>
      </c>
      <c r="B23" s="169">
        <v>1000000</v>
      </c>
      <c r="C23" s="169">
        <v>1000000</v>
      </c>
      <c r="D23" s="169"/>
      <c r="E23" s="169"/>
      <c r="F23" s="169"/>
      <c r="G23" s="169"/>
      <c r="H23" s="169">
        <f t="shared" si="2"/>
        <v>1000000</v>
      </c>
      <c r="I23" s="192">
        <f t="shared" si="0"/>
        <v>1000000</v>
      </c>
      <c r="J23" s="176">
        <v>300051</v>
      </c>
      <c r="K23" s="191">
        <f t="shared" si="1"/>
        <v>-699949</v>
      </c>
    </row>
    <row r="24" spans="1:16" s="61" customFormat="1" ht="12.75" x14ac:dyDescent="0.2">
      <c r="A24" s="183" t="s">
        <v>205</v>
      </c>
      <c r="B24" s="174">
        <v>250000</v>
      </c>
      <c r="C24" s="174">
        <v>250000</v>
      </c>
      <c r="D24" s="174"/>
      <c r="E24" s="174"/>
      <c r="F24" s="174"/>
      <c r="G24" s="174"/>
      <c r="H24" s="169">
        <f t="shared" si="2"/>
        <v>250000</v>
      </c>
      <c r="I24" s="192">
        <f t="shared" si="0"/>
        <v>250000</v>
      </c>
      <c r="J24" s="176">
        <v>743758</v>
      </c>
      <c r="K24" s="191">
        <f t="shared" si="1"/>
        <v>493758</v>
      </c>
    </row>
    <row r="25" spans="1:16" s="61" customFormat="1" ht="12.75" x14ac:dyDescent="0.2">
      <c r="A25" s="171" t="s">
        <v>123</v>
      </c>
      <c r="B25" s="175">
        <f>SUM(B21:B24)</f>
        <v>5750000</v>
      </c>
      <c r="C25" s="175">
        <f>SUM(C21:C24)</f>
        <v>5750000</v>
      </c>
      <c r="D25" s="175">
        <f>SUM(D21:D23)</f>
        <v>0</v>
      </c>
      <c r="E25" s="175"/>
      <c r="F25" s="175">
        <f>SUM(F21:F23)</f>
        <v>0</v>
      </c>
      <c r="G25" s="175"/>
      <c r="H25" s="169">
        <f t="shared" si="2"/>
        <v>5750000</v>
      </c>
      <c r="I25" s="192">
        <f t="shared" si="0"/>
        <v>5750000</v>
      </c>
      <c r="J25" s="176">
        <f>J21+J22+J23+J24</f>
        <v>3827456</v>
      </c>
      <c r="K25" s="193">
        <f t="shared" si="1"/>
        <v>-1922544</v>
      </c>
    </row>
    <row r="26" spans="1:16" s="151" customFormat="1" ht="15.6" hidden="1" customHeight="1" x14ac:dyDescent="0.2">
      <c r="A26" s="70" t="s">
        <v>49</v>
      </c>
      <c r="B26" s="89"/>
      <c r="C26" s="89"/>
      <c r="D26" s="89"/>
      <c r="E26" s="89"/>
      <c r="F26" s="89"/>
      <c r="G26" s="195"/>
      <c r="H26" s="169">
        <f t="shared" si="2"/>
        <v>0</v>
      </c>
      <c r="I26" s="192">
        <f t="shared" si="0"/>
        <v>0</v>
      </c>
      <c r="J26" s="176"/>
      <c r="K26" s="191">
        <f t="shared" si="1"/>
        <v>0</v>
      </c>
    </row>
    <row r="27" spans="1:16" s="151" customFormat="1" ht="15.6" customHeight="1" x14ac:dyDescent="0.2">
      <c r="A27" s="71" t="s">
        <v>105</v>
      </c>
      <c r="B27" s="89">
        <f>SUM(B28:B29)</f>
        <v>12850000</v>
      </c>
      <c r="C27" s="89">
        <f>SUM(C28:C29)</f>
        <v>90850000</v>
      </c>
      <c r="D27" s="89">
        <f>SUM(D28:D29)</f>
        <v>0</v>
      </c>
      <c r="E27" s="89"/>
      <c r="F27" s="89">
        <f>SUM(F28:F29)</f>
        <v>0</v>
      </c>
      <c r="G27" s="195"/>
      <c r="H27" s="169">
        <f>B27+D27+F27+J27</f>
        <v>103700000</v>
      </c>
      <c r="I27" s="192">
        <f t="shared" si="0"/>
        <v>90850000</v>
      </c>
      <c r="J27" s="176">
        <v>90850000</v>
      </c>
      <c r="K27" s="191">
        <f t="shared" si="1"/>
        <v>0</v>
      </c>
    </row>
    <row r="28" spans="1:16" s="151" customFormat="1" ht="15.6" customHeight="1" x14ac:dyDescent="0.2">
      <c r="A28" s="171" t="s">
        <v>125</v>
      </c>
      <c r="B28" s="176">
        <v>12850000</v>
      </c>
      <c r="C28" s="176">
        <v>18850000</v>
      </c>
      <c r="D28" s="176"/>
      <c r="E28" s="176"/>
      <c r="F28" s="176"/>
      <c r="G28" s="196"/>
      <c r="H28" s="169">
        <f>B28+D28+F28</f>
        <v>12850000</v>
      </c>
      <c r="I28" s="192">
        <f t="shared" si="0"/>
        <v>18850000</v>
      </c>
      <c r="J28" s="176">
        <v>18850000</v>
      </c>
      <c r="K28" s="191">
        <f t="shared" si="1"/>
        <v>0</v>
      </c>
    </row>
    <row r="29" spans="1:16" s="151" customFormat="1" ht="15.6" customHeight="1" thickBot="1" x14ac:dyDescent="0.25">
      <c r="A29" s="171" t="s">
        <v>126</v>
      </c>
      <c r="B29" s="177"/>
      <c r="C29" s="177">
        <v>72000000</v>
      </c>
      <c r="D29" s="177"/>
      <c r="E29" s="177"/>
      <c r="F29" s="177"/>
      <c r="G29" s="197"/>
      <c r="H29" s="169">
        <f t="shared" si="2"/>
        <v>0</v>
      </c>
      <c r="I29" s="198">
        <f t="shared" si="0"/>
        <v>72000000</v>
      </c>
      <c r="J29" s="199">
        <v>72000000</v>
      </c>
      <c r="K29" s="200">
        <f t="shared" si="1"/>
        <v>0</v>
      </c>
    </row>
    <row r="30" spans="1:16" s="156" customFormat="1" ht="18.75" customHeight="1" thickBot="1" x14ac:dyDescent="0.25">
      <c r="A30" s="155" t="s">
        <v>51</v>
      </c>
      <c r="B30" s="65">
        <f>B3+B26+B27</f>
        <v>102884059</v>
      </c>
      <c r="C30" s="65">
        <f>C3+C26+C27</f>
        <v>187070568</v>
      </c>
      <c r="D30" s="65">
        <f>D3+D26+D27</f>
        <v>0</v>
      </c>
      <c r="E30" s="65"/>
      <c r="F30" s="65">
        <f>F3+F26+F27</f>
        <v>0</v>
      </c>
      <c r="G30" s="201"/>
      <c r="H30" s="202">
        <f>B30+D30+F30</f>
        <v>102884059</v>
      </c>
      <c r="I30" s="203">
        <f t="shared" si="0"/>
        <v>187070568</v>
      </c>
      <c r="J30" s="204">
        <f>J3+J26+J27+J25</f>
        <v>190898024</v>
      </c>
      <c r="K30" s="229">
        <f>J30-I30</f>
        <v>3827456</v>
      </c>
      <c r="P30" s="300"/>
    </row>
    <row r="31" spans="1:16" s="156" customFormat="1" ht="15.75" customHeight="1" thickBot="1" x14ac:dyDescent="0.25">
      <c r="A31" s="157" t="s">
        <v>52</v>
      </c>
      <c r="B31" s="158">
        <v>-36317223</v>
      </c>
      <c r="C31" s="158">
        <v>-37191033</v>
      </c>
      <c r="D31" s="158">
        <v>0</v>
      </c>
      <c r="E31" s="158"/>
      <c r="F31" s="158">
        <v>0</v>
      </c>
      <c r="G31" s="206"/>
      <c r="H31" s="206">
        <f>B31+D31+F31</f>
        <v>-36317223</v>
      </c>
      <c r="I31" s="203">
        <f t="shared" si="0"/>
        <v>-37191033</v>
      </c>
      <c r="J31" s="204">
        <v>-37191033</v>
      </c>
      <c r="K31" s="205">
        <f>J31-I31</f>
        <v>0</v>
      </c>
    </row>
    <row r="32" spans="1:16" s="156" customFormat="1" ht="15.75" customHeight="1" thickBot="1" x14ac:dyDescent="0.25">
      <c r="A32" s="159" t="s">
        <v>53</v>
      </c>
      <c r="B32" s="100">
        <f>SUM(B31:B31)</f>
        <v>-36317223</v>
      </c>
      <c r="C32" s="101">
        <f>SUM(C31:C31)</f>
        <v>-37191033</v>
      </c>
      <c r="D32" s="101">
        <f>SUM(D31:D31)</f>
        <v>0</v>
      </c>
      <c r="E32" s="101"/>
      <c r="F32" s="101">
        <f>SUM(F31:F31)</f>
        <v>0</v>
      </c>
      <c r="G32" s="207"/>
      <c r="H32" s="208">
        <f>B32+D32+F32</f>
        <v>-36317223</v>
      </c>
      <c r="I32" s="203">
        <f t="shared" si="0"/>
        <v>-37191033</v>
      </c>
      <c r="J32" s="204">
        <v>-37191033</v>
      </c>
      <c r="K32" s="205">
        <f>J32-I32</f>
        <v>0</v>
      </c>
    </row>
    <row r="33" spans="1:11" s="156" customFormat="1" ht="7.5" customHeight="1" thickBot="1" x14ac:dyDescent="0.25">
      <c r="A33" s="178"/>
      <c r="B33" s="66"/>
      <c r="C33" s="66"/>
      <c r="D33" s="160"/>
      <c r="E33" s="160"/>
      <c r="F33" s="160"/>
      <c r="G33" s="160"/>
      <c r="H33" s="209"/>
      <c r="I33" s="209"/>
      <c r="J33" s="209"/>
      <c r="K33" s="210">
        <f t="shared" ref="K33:K56" si="3">I33-H33</f>
        <v>0</v>
      </c>
    </row>
    <row r="34" spans="1:11" ht="15.6" customHeight="1" thickBot="1" x14ac:dyDescent="0.25">
      <c r="A34" s="318" t="s">
        <v>151</v>
      </c>
      <c r="B34" s="320" t="s">
        <v>166</v>
      </c>
      <c r="C34" s="321"/>
      <c r="D34" s="321"/>
      <c r="E34" s="321"/>
      <c r="F34" s="321"/>
      <c r="G34" s="321"/>
      <c r="H34" s="322"/>
      <c r="K34" s="210">
        <f t="shared" si="3"/>
        <v>0</v>
      </c>
    </row>
    <row r="35" spans="1:11" ht="49.5" customHeight="1" thickBot="1" x14ac:dyDescent="0.25">
      <c r="A35" s="319"/>
      <c r="B35" s="179" t="s">
        <v>45</v>
      </c>
      <c r="C35" s="179" t="s">
        <v>155</v>
      </c>
      <c r="D35" s="179" t="s">
        <v>46</v>
      </c>
      <c r="E35" s="179" t="s">
        <v>159</v>
      </c>
      <c r="F35" s="179" t="s">
        <v>109</v>
      </c>
      <c r="G35" s="179" t="s">
        <v>160</v>
      </c>
      <c r="H35" s="180" t="s">
        <v>47</v>
      </c>
      <c r="I35" s="179" t="s">
        <v>202</v>
      </c>
      <c r="J35" s="165" t="s">
        <v>203</v>
      </c>
      <c r="K35" s="299" t="s">
        <v>165</v>
      </c>
    </row>
    <row r="36" spans="1:11" ht="15.6" customHeight="1" x14ac:dyDescent="0.2">
      <c r="A36" s="86" t="s">
        <v>48</v>
      </c>
      <c r="B36" s="181">
        <f>B38+B39+B42+B46</f>
        <v>635000</v>
      </c>
      <c r="C36" s="181">
        <f>C38+C39+C42+C46</f>
        <v>1087000</v>
      </c>
      <c r="D36" s="182">
        <f>D38+D39+D42+D46</f>
        <v>0</v>
      </c>
      <c r="E36" s="182"/>
      <c r="F36" s="182">
        <f>F38+F39+F42+F46</f>
        <v>0</v>
      </c>
      <c r="G36" s="212"/>
      <c r="H36" s="212">
        <f>B36+D36+F36</f>
        <v>635000</v>
      </c>
      <c r="I36" s="192">
        <f>C36+E36+G36</f>
        <v>1087000</v>
      </c>
      <c r="J36" s="176">
        <v>2350175</v>
      </c>
      <c r="K36" s="298">
        <f>J36-I36</f>
        <v>1263175</v>
      </c>
    </row>
    <row r="37" spans="1:11" ht="12.75" x14ac:dyDescent="0.2">
      <c r="A37" s="171" t="s">
        <v>114</v>
      </c>
      <c r="B37" s="93"/>
      <c r="C37" s="191"/>
      <c r="D37" s="88"/>
      <c r="E37" s="176"/>
      <c r="F37" s="88"/>
      <c r="G37" s="196"/>
      <c r="H37" s="213">
        <f t="shared" ref="H37:H51" si="4">SUM(B37:F37)</f>
        <v>0</v>
      </c>
      <c r="I37" s="192">
        <f t="shared" ref="I37:I53" si="5">C37+E37+G37</f>
        <v>0</v>
      </c>
      <c r="J37" s="176"/>
      <c r="K37" s="191">
        <f t="shared" si="3"/>
        <v>0</v>
      </c>
    </row>
    <row r="38" spans="1:11" ht="15.6" customHeight="1" x14ac:dyDescent="0.2">
      <c r="A38" s="171" t="s">
        <v>115</v>
      </c>
      <c r="B38" s="93">
        <f>B37</f>
        <v>0</v>
      </c>
      <c r="C38" s="191"/>
      <c r="D38" s="88">
        <f>D37</f>
        <v>0</v>
      </c>
      <c r="E38" s="176"/>
      <c r="F38" s="88">
        <f>F37</f>
        <v>0</v>
      </c>
      <c r="G38" s="196"/>
      <c r="H38" s="213">
        <f t="shared" si="4"/>
        <v>0</v>
      </c>
      <c r="I38" s="192">
        <f t="shared" si="5"/>
        <v>0</v>
      </c>
      <c r="J38" s="176"/>
      <c r="K38" s="191">
        <f t="shared" si="3"/>
        <v>0</v>
      </c>
    </row>
    <row r="39" spans="1:11" ht="25.5" x14ac:dyDescent="0.2">
      <c r="A39" s="171" t="s">
        <v>116</v>
      </c>
      <c r="B39" s="93"/>
      <c r="C39" s="191"/>
      <c r="D39" s="88"/>
      <c r="E39" s="176"/>
      <c r="F39" s="88"/>
      <c r="G39" s="196"/>
      <c r="H39" s="213">
        <f t="shared" si="4"/>
        <v>0</v>
      </c>
      <c r="I39" s="192">
        <f t="shared" si="5"/>
        <v>0</v>
      </c>
      <c r="J39" s="176"/>
      <c r="K39" s="191">
        <f t="shared" si="3"/>
        <v>0</v>
      </c>
    </row>
    <row r="40" spans="1:11" ht="15.6" customHeight="1" x14ac:dyDescent="0.2">
      <c r="A40" s="171" t="s">
        <v>117</v>
      </c>
      <c r="B40" s="93"/>
      <c r="C40" s="191"/>
      <c r="D40" s="88"/>
      <c r="E40" s="176"/>
      <c r="F40" s="88"/>
      <c r="G40" s="196"/>
      <c r="H40" s="213">
        <f t="shared" si="4"/>
        <v>0</v>
      </c>
      <c r="I40" s="192">
        <f t="shared" si="5"/>
        <v>0</v>
      </c>
      <c r="J40" s="176"/>
      <c r="K40" s="191">
        <f t="shared" si="3"/>
        <v>0</v>
      </c>
    </row>
    <row r="41" spans="1:11" ht="15.6" customHeight="1" x14ac:dyDescent="0.2">
      <c r="A41" s="171" t="s">
        <v>118</v>
      </c>
      <c r="B41" s="94"/>
      <c r="C41" s="193"/>
      <c r="D41" s="89"/>
      <c r="E41" s="89"/>
      <c r="F41" s="89"/>
      <c r="G41" s="195"/>
      <c r="H41" s="195">
        <f t="shared" si="4"/>
        <v>0</v>
      </c>
      <c r="I41" s="192">
        <f t="shared" si="5"/>
        <v>0</v>
      </c>
      <c r="J41" s="176"/>
      <c r="K41" s="191">
        <f t="shared" si="3"/>
        <v>0</v>
      </c>
    </row>
    <row r="42" spans="1:11" ht="15.6" customHeight="1" x14ac:dyDescent="0.2">
      <c r="A42" s="171" t="s">
        <v>119</v>
      </c>
      <c r="B42" s="94">
        <f>B40+B41</f>
        <v>0</v>
      </c>
      <c r="C42" s="193"/>
      <c r="D42" s="89">
        <f>D40+D41</f>
        <v>0</v>
      </c>
      <c r="E42" s="89"/>
      <c r="F42" s="89">
        <f>F40+F41</f>
        <v>0</v>
      </c>
      <c r="G42" s="195"/>
      <c r="H42" s="195">
        <f t="shared" si="4"/>
        <v>0</v>
      </c>
      <c r="I42" s="192">
        <f t="shared" si="5"/>
        <v>0</v>
      </c>
      <c r="J42" s="176"/>
      <c r="K42" s="191">
        <f t="shared" si="3"/>
        <v>0</v>
      </c>
    </row>
    <row r="43" spans="1:11" ht="15.6" customHeight="1" x14ac:dyDescent="0.2">
      <c r="A43" s="183" t="s">
        <v>103</v>
      </c>
      <c r="B43" s="94">
        <v>500000</v>
      </c>
      <c r="C43" s="94">
        <v>500000</v>
      </c>
      <c r="D43" s="89"/>
      <c r="E43" s="89"/>
      <c r="F43" s="89"/>
      <c r="G43" s="195"/>
      <c r="H43" s="195">
        <v>500000</v>
      </c>
      <c r="I43" s="192">
        <f t="shared" si="5"/>
        <v>500000</v>
      </c>
      <c r="J43" s="176">
        <v>1494625</v>
      </c>
      <c r="K43" s="191">
        <f>J43-I43</f>
        <v>994625</v>
      </c>
    </row>
    <row r="44" spans="1:11" ht="15.6" customHeight="1" x14ac:dyDescent="0.2">
      <c r="A44" s="183" t="s">
        <v>104</v>
      </c>
      <c r="B44" s="94">
        <v>135000</v>
      </c>
      <c r="C44" s="193">
        <v>135000</v>
      </c>
      <c r="D44" s="88"/>
      <c r="E44" s="176"/>
      <c r="F44" s="88"/>
      <c r="G44" s="196"/>
      <c r="H44" s="213">
        <v>135000</v>
      </c>
      <c r="I44" s="192">
        <f t="shared" si="5"/>
        <v>135000</v>
      </c>
      <c r="J44" s="176">
        <v>403550</v>
      </c>
      <c r="K44" s="191">
        <f>J44-I44</f>
        <v>268550</v>
      </c>
    </row>
    <row r="45" spans="1:11" ht="15.6" customHeight="1" x14ac:dyDescent="0.2">
      <c r="A45" s="168" t="s">
        <v>161</v>
      </c>
      <c r="B45" s="94"/>
      <c r="C45" s="193">
        <v>452000</v>
      </c>
      <c r="D45" s="88"/>
      <c r="E45" s="176"/>
      <c r="F45" s="88"/>
      <c r="G45" s="196"/>
      <c r="H45" s="213"/>
      <c r="I45" s="192">
        <v>452000</v>
      </c>
      <c r="J45" s="176">
        <v>452000</v>
      </c>
      <c r="K45" s="191">
        <f>J45-I45</f>
        <v>0</v>
      </c>
    </row>
    <row r="46" spans="1:11" ht="15.6" customHeight="1" x14ac:dyDescent="0.2">
      <c r="A46" s="171" t="s">
        <v>127</v>
      </c>
      <c r="B46" s="93">
        <f>SUM(B43:B44)</f>
        <v>635000</v>
      </c>
      <c r="C46" s="214">
        <f>SUM(C43:C45)</f>
        <v>1087000</v>
      </c>
      <c r="D46" s="88">
        <f>SUM(D43:D44)</f>
        <v>0</v>
      </c>
      <c r="E46" s="176"/>
      <c r="F46" s="88">
        <f>SUM(F43:F44)</f>
        <v>0</v>
      </c>
      <c r="G46" s="196"/>
      <c r="H46" s="213">
        <f>B46+D46+F46</f>
        <v>635000</v>
      </c>
      <c r="I46" s="192">
        <f t="shared" si="5"/>
        <v>1087000</v>
      </c>
      <c r="J46" s="176">
        <f>J43+J44+J45</f>
        <v>2350175</v>
      </c>
      <c r="K46" s="191">
        <f>J46-I46</f>
        <v>1263175</v>
      </c>
    </row>
    <row r="47" spans="1:11" ht="15.6" customHeight="1" x14ac:dyDescent="0.2">
      <c r="A47" s="86" t="s">
        <v>49</v>
      </c>
      <c r="B47" s="94">
        <f>SUM(B48:B51)</f>
        <v>0</v>
      </c>
      <c r="C47" s="193"/>
      <c r="D47" s="89">
        <f>SUM(D48:D51)</f>
        <v>0</v>
      </c>
      <c r="E47" s="89"/>
      <c r="F47" s="89">
        <f>SUM(F48:F51)</f>
        <v>0</v>
      </c>
      <c r="G47" s="195"/>
      <c r="H47" s="195">
        <f t="shared" si="4"/>
        <v>0</v>
      </c>
      <c r="I47" s="192">
        <f t="shared" si="5"/>
        <v>0</v>
      </c>
      <c r="J47" s="176"/>
      <c r="K47" s="191">
        <f t="shared" ref="K47:K51" si="6">H47-J47</f>
        <v>0</v>
      </c>
    </row>
    <row r="48" spans="1:11" ht="15.6" customHeight="1" x14ac:dyDescent="0.2">
      <c r="A48" s="71" t="s">
        <v>105</v>
      </c>
      <c r="B48" s="94">
        <f>SUM(B49:B50)</f>
        <v>0</v>
      </c>
      <c r="C48" s="193"/>
      <c r="D48" s="89">
        <f>SUM(D49:D50)</f>
        <v>0</v>
      </c>
      <c r="E48" s="89"/>
      <c r="F48" s="89">
        <f>SUM(F49:F50)</f>
        <v>0</v>
      </c>
      <c r="G48" s="195"/>
      <c r="H48" s="195">
        <f t="shared" si="4"/>
        <v>0</v>
      </c>
      <c r="I48" s="192">
        <f t="shared" si="5"/>
        <v>0</v>
      </c>
      <c r="J48" s="176"/>
      <c r="K48" s="191">
        <f t="shared" si="6"/>
        <v>0</v>
      </c>
    </row>
    <row r="49" spans="1:16" ht="15.6" customHeight="1" x14ac:dyDescent="0.2">
      <c r="A49" s="171" t="s">
        <v>128</v>
      </c>
      <c r="B49" s="93"/>
      <c r="C49" s="191"/>
      <c r="D49" s="88"/>
      <c r="E49" s="176"/>
      <c r="F49" s="88"/>
      <c r="G49" s="196"/>
      <c r="H49" s="213">
        <f t="shared" si="4"/>
        <v>0</v>
      </c>
      <c r="I49" s="192">
        <f t="shared" si="5"/>
        <v>0</v>
      </c>
      <c r="J49" s="176"/>
      <c r="K49" s="191">
        <f t="shared" si="6"/>
        <v>0</v>
      </c>
    </row>
    <row r="50" spans="1:16" ht="15.6" customHeight="1" x14ac:dyDescent="0.2">
      <c r="A50" s="171" t="s">
        <v>129</v>
      </c>
      <c r="B50" s="93"/>
      <c r="C50" s="191"/>
      <c r="D50" s="88"/>
      <c r="E50" s="176"/>
      <c r="F50" s="88"/>
      <c r="G50" s="196"/>
      <c r="H50" s="213"/>
      <c r="I50" s="192">
        <f t="shared" si="5"/>
        <v>0</v>
      </c>
      <c r="J50" s="176"/>
      <c r="K50" s="191">
        <f t="shared" si="6"/>
        <v>0</v>
      </c>
    </row>
    <row r="51" spans="1:16" ht="15.6" customHeight="1" x14ac:dyDescent="0.2">
      <c r="A51" s="87" t="s">
        <v>106</v>
      </c>
      <c r="B51" s="93"/>
      <c r="C51" s="191"/>
      <c r="D51" s="88"/>
      <c r="E51" s="176"/>
      <c r="F51" s="88"/>
      <c r="G51" s="196"/>
      <c r="H51" s="213">
        <f t="shared" si="4"/>
        <v>0</v>
      </c>
      <c r="I51" s="192">
        <f t="shared" si="5"/>
        <v>0</v>
      </c>
      <c r="J51" s="176"/>
      <c r="K51" s="191">
        <f t="shared" si="6"/>
        <v>0</v>
      </c>
      <c r="P51" s="301"/>
    </row>
    <row r="52" spans="1:16" ht="15.6" customHeight="1" thickBot="1" x14ac:dyDescent="0.25">
      <c r="A52" s="87" t="s">
        <v>124</v>
      </c>
      <c r="B52" s="95">
        <v>36317223</v>
      </c>
      <c r="C52" s="215">
        <v>37191033</v>
      </c>
      <c r="D52" s="96"/>
      <c r="E52" s="216"/>
      <c r="F52" s="96"/>
      <c r="G52" s="217"/>
      <c r="H52" s="218">
        <v>36317223</v>
      </c>
      <c r="I52" s="192">
        <f t="shared" si="5"/>
        <v>37191033</v>
      </c>
      <c r="J52" s="176">
        <v>37191033</v>
      </c>
      <c r="K52" s="191">
        <v>0</v>
      </c>
    </row>
    <row r="53" spans="1:16" ht="15.6" customHeight="1" thickBot="1" x14ac:dyDescent="0.25">
      <c r="A53" s="184" t="s">
        <v>101</v>
      </c>
      <c r="B53" s="91">
        <f>B36+B47+B48+B51+B52</f>
        <v>36952223</v>
      </c>
      <c r="C53" s="219">
        <f>C36+C47+C48+C51+C52</f>
        <v>38278033</v>
      </c>
      <c r="D53" s="92">
        <f>D36+D47+D48+D51</f>
        <v>0</v>
      </c>
      <c r="E53" s="220"/>
      <c r="F53" s="92">
        <f>F36+F47+F48+F51</f>
        <v>0</v>
      </c>
      <c r="G53" s="221"/>
      <c r="H53" s="221">
        <f>B53+D53+F53</f>
        <v>36952223</v>
      </c>
      <c r="I53" s="222">
        <f t="shared" si="5"/>
        <v>38278033</v>
      </c>
      <c r="J53" s="176">
        <f>J46+J52</f>
        <v>39541208</v>
      </c>
      <c r="K53" s="191">
        <f>J53-I53</f>
        <v>1263175</v>
      </c>
    </row>
    <row r="54" spans="1:16" ht="15.6" customHeight="1" x14ac:dyDescent="0.2">
      <c r="A54" s="161"/>
      <c r="B54" s="162"/>
      <c r="C54" s="162"/>
      <c r="D54" s="162"/>
      <c r="E54" s="162"/>
      <c r="F54" s="162"/>
      <c r="G54" s="162"/>
      <c r="H54" s="223"/>
      <c r="K54" s="210">
        <f t="shared" si="3"/>
        <v>0</v>
      </c>
    </row>
    <row r="55" spans="1:16" ht="15.6" customHeight="1" x14ac:dyDescent="0.2">
      <c r="A55" s="161"/>
      <c r="B55" s="162"/>
      <c r="C55" s="162"/>
      <c r="D55" s="162"/>
      <c r="E55" s="162"/>
      <c r="F55" s="162"/>
      <c r="G55" s="162"/>
      <c r="H55" s="223"/>
      <c r="K55" s="210">
        <f t="shared" si="3"/>
        <v>0</v>
      </c>
    </row>
    <row r="56" spans="1:16" ht="15.6" customHeight="1" thickBot="1" x14ac:dyDescent="0.25">
      <c r="A56" s="161"/>
      <c r="B56" s="162"/>
      <c r="C56" s="162"/>
      <c r="D56" s="162"/>
      <c r="E56" s="162"/>
      <c r="F56" s="162"/>
      <c r="G56" s="162"/>
      <c r="H56" s="162"/>
      <c r="K56" s="210">
        <f t="shared" si="3"/>
        <v>0</v>
      </c>
    </row>
    <row r="57" spans="1:16" ht="30" customHeight="1" thickBot="1" x14ac:dyDescent="0.3">
      <c r="A57" s="185" t="s">
        <v>54</v>
      </c>
      <c r="B57" s="163">
        <f>B30+B32+B53</f>
        <v>103519059</v>
      </c>
      <c r="C57" s="163">
        <f t="shared" ref="C57:G57" si="7">C30+C32+C53</f>
        <v>188157568</v>
      </c>
      <c r="D57" s="163">
        <f t="shared" si="7"/>
        <v>0</v>
      </c>
      <c r="E57" s="163">
        <f t="shared" si="7"/>
        <v>0</v>
      </c>
      <c r="F57" s="163">
        <f t="shared" si="7"/>
        <v>0</v>
      </c>
      <c r="G57" s="163">
        <f t="shared" si="7"/>
        <v>0</v>
      </c>
      <c r="H57" s="224">
        <f>H30+H53+H32</f>
        <v>103519059</v>
      </c>
      <c r="I57" s="224">
        <f>I30+I53+I32</f>
        <v>188157568</v>
      </c>
      <c r="J57" s="225">
        <f>J30+J53</f>
        <v>230439232</v>
      </c>
      <c r="K57" s="226">
        <f>J57-I57</f>
        <v>42281664</v>
      </c>
    </row>
    <row r="62" spans="1:16" ht="15.6" customHeight="1" x14ac:dyDescent="0.2">
      <c r="I62" s="228"/>
      <c r="J62" s="228"/>
    </row>
  </sheetData>
  <sheetProtection algorithmName="SHA-512" hashValue="DSXxd63XZ4AS8TvPmEl2IwtpUjBYikq6GDYrecc0N2Q4WMr6dCF14e0+lwOwJsepgh6hoPfEhxGNajI9y2G7CA==" saltValue="RNGYl5jjiP5bbyt4ElLy/g==" spinCount="100000" sheet="1" objects="1" selectLockedCells="1" selectUnlockedCells="1"/>
  <mergeCells count="4">
    <mergeCell ref="A34:A35"/>
    <mergeCell ref="B34:H34"/>
    <mergeCell ref="A1:A2"/>
    <mergeCell ref="B1:K1"/>
  </mergeCells>
  <phoneticPr fontId="0" type="noConversion"/>
  <printOptions horizontalCentered="1"/>
  <pageMargins left="0.39370078740157483" right="0.39370078740157483" top="0.59055118110236227" bottom="0.23622047244094491" header="0.23622047244094491" footer="0.19685039370078741"/>
  <pageSetup paperSize="9" scale="65" firstPageNumber="0" fitToHeight="4" orientation="landscape" r:id="rId1"/>
  <headerFooter alignWithMargins="0">
    <oddHeader>&amp;C&amp;"Times New Roman,Félkövér"Dad Község Önkormányzatának
 bevételei (e Ft)&amp;R&amp;"Times New Roman,Félkövér"2. melléklet
a 4/2018. (V.30.) önk .rendelethez</oddHeader>
  </headerFooter>
  <rowBreaks count="1" manualBreakCount="1">
    <brk id="33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9"/>
  <dimension ref="A1:Q50"/>
  <sheetViews>
    <sheetView view="pageLayout" zoomScale="55" zoomScaleNormal="85" zoomScaleSheetLayoutView="85" zoomScalePageLayoutView="55" workbookViewId="0">
      <selection activeCell="S18" sqref="S18"/>
    </sheetView>
  </sheetViews>
  <sheetFormatPr defaultRowHeight="12.75" x14ac:dyDescent="0.2"/>
  <cols>
    <col min="1" max="1" width="52.5703125" style="64" customWidth="1"/>
    <col min="2" max="2" width="12" style="64" customWidth="1"/>
    <col min="3" max="3" width="11.28515625" style="64" customWidth="1"/>
    <col min="4" max="5" width="13" style="64" customWidth="1"/>
    <col min="6" max="6" width="11.140625" style="64" customWidth="1"/>
    <col min="7" max="7" width="11.85546875" style="64" customWidth="1"/>
    <col min="8" max="8" width="12.85546875" style="64" customWidth="1"/>
    <col min="9" max="10" width="12" style="64" customWidth="1"/>
    <col min="11" max="11" width="13.140625" style="64" customWidth="1"/>
    <col min="12" max="14" width="9.140625" style="64"/>
    <col min="15" max="15" width="29" style="302" customWidth="1"/>
    <col min="16" max="16384" width="9.140625" style="64"/>
  </cols>
  <sheetData>
    <row r="1" spans="1:17" ht="33" customHeight="1" thickBot="1" x14ac:dyDescent="0.25">
      <c r="A1" s="230" t="s">
        <v>44</v>
      </c>
      <c r="B1" s="328" t="s">
        <v>167</v>
      </c>
      <c r="C1" s="329"/>
      <c r="D1" s="329"/>
      <c r="E1" s="329"/>
      <c r="F1" s="329"/>
      <c r="G1" s="329"/>
      <c r="H1" s="329"/>
      <c r="I1" s="329"/>
      <c r="J1" s="329"/>
      <c r="K1" s="330"/>
    </row>
    <row r="2" spans="1:17" s="63" customFormat="1" ht="36.75" customHeight="1" thickBot="1" x14ac:dyDescent="0.25">
      <c r="A2" s="231" t="s">
        <v>110</v>
      </c>
      <c r="B2" s="232" t="s">
        <v>45</v>
      </c>
      <c r="C2" s="232" t="s">
        <v>162</v>
      </c>
      <c r="D2" s="232" t="s">
        <v>46</v>
      </c>
      <c r="E2" s="232" t="s">
        <v>163</v>
      </c>
      <c r="F2" s="277" t="s">
        <v>81</v>
      </c>
      <c r="G2" s="277" t="s">
        <v>164</v>
      </c>
      <c r="H2" s="232" t="s">
        <v>47</v>
      </c>
      <c r="I2" s="232" t="s">
        <v>207</v>
      </c>
      <c r="J2" s="232" t="s">
        <v>208</v>
      </c>
      <c r="K2" s="273" t="s">
        <v>165</v>
      </c>
      <c r="O2" s="302"/>
    </row>
    <row r="3" spans="1:17" s="63" customFormat="1" ht="15.6" customHeight="1" x14ac:dyDescent="0.2">
      <c r="A3" s="80" t="s">
        <v>55</v>
      </c>
      <c r="B3" s="248">
        <f>SUM(B4:B7)</f>
        <v>56591257</v>
      </c>
      <c r="C3" s="248">
        <f>SUM(C4:C7)+C11</f>
        <v>87839385</v>
      </c>
      <c r="D3" s="248">
        <f>SUM(D4:D7)</f>
        <v>0</v>
      </c>
      <c r="E3" s="248">
        <f>SUM(E4:E7)</f>
        <v>0</v>
      </c>
      <c r="F3" s="248">
        <f>SUM(F4:F11)</f>
        <v>0</v>
      </c>
      <c r="G3" s="248">
        <f>SUM(G4:G11)</f>
        <v>0</v>
      </c>
      <c r="H3" s="248">
        <f>SUM(H4:H7)</f>
        <v>56591257</v>
      </c>
      <c r="I3" s="248">
        <f>SUM(I4:I7)</f>
        <v>86917009</v>
      </c>
      <c r="J3" s="248">
        <f>J4+J5+J6+J9+J10</f>
        <v>87507200</v>
      </c>
      <c r="K3" s="278">
        <f>J3-I3</f>
        <v>590191</v>
      </c>
      <c r="O3" s="302"/>
    </row>
    <row r="4" spans="1:17" s="63" customFormat="1" ht="15.6" customHeight="1" x14ac:dyDescent="0.2">
      <c r="A4" s="81" t="s">
        <v>56</v>
      </c>
      <c r="B4" s="249">
        <v>19432065</v>
      </c>
      <c r="C4" s="249">
        <v>25515365</v>
      </c>
      <c r="D4" s="249">
        <v>0</v>
      </c>
      <c r="E4" s="249">
        <v>0</v>
      </c>
      <c r="F4" s="249"/>
      <c r="G4" s="249"/>
      <c r="H4" s="249">
        <f>B4+D4+F4</f>
        <v>19432065</v>
      </c>
      <c r="I4" s="274">
        <f>C4+E4+G4</f>
        <v>25515365</v>
      </c>
      <c r="J4" s="274">
        <v>22622065</v>
      </c>
      <c r="K4" s="278">
        <f t="shared" ref="K4:K23" si="0">J4-I4</f>
        <v>-2893300</v>
      </c>
      <c r="O4" s="302"/>
    </row>
    <row r="5" spans="1:17" s="63" customFormat="1" ht="24" customHeight="1" x14ac:dyDescent="0.2">
      <c r="A5" s="233" t="s">
        <v>57</v>
      </c>
      <c r="B5" s="249">
        <v>3905986</v>
      </c>
      <c r="C5" s="249">
        <v>7437503</v>
      </c>
      <c r="D5" s="249">
        <v>0</v>
      </c>
      <c r="E5" s="249">
        <v>0</v>
      </c>
      <c r="F5" s="249"/>
      <c r="G5" s="249"/>
      <c r="H5" s="249">
        <f t="shared" ref="H5:H11" si="1">B5+D5+F5</f>
        <v>3905986</v>
      </c>
      <c r="I5" s="274">
        <f t="shared" ref="I5:I11" si="2">C5+E5+G5</f>
        <v>7437503</v>
      </c>
      <c r="J5" s="274">
        <v>6659627</v>
      </c>
      <c r="K5" s="278">
        <f t="shared" si="0"/>
        <v>-777876</v>
      </c>
      <c r="O5" s="302"/>
    </row>
    <row r="6" spans="1:17" s="63" customFormat="1" ht="15.6" customHeight="1" x14ac:dyDescent="0.2">
      <c r="A6" s="81" t="s">
        <v>58</v>
      </c>
      <c r="B6" s="249">
        <v>15628314</v>
      </c>
      <c r="C6" s="249">
        <v>38957419</v>
      </c>
      <c r="D6" s="249">
        <v>0</v>
      </c>
      <c r="E6" s="249">
        <v>0</v>
      </c>
      <c r="F6" s="249"/>
      <c r="G6" s="249"/>
      <c r="H6" s="249">
        <f t="shared" si="1"/>
        <v>15628314</v>
      </c>
      <c r="I6" s="274">
        <f t="shared" si="2"/>
        <v>38957419</v>
      </c>
      <c r="J6" s="274">
        <v>43421010</v>
      </c>
      <c r="K6" s="278">
        <f t="shared" si="0"/>
        <v>4463591</v>
      </c>
      <c r="O6" s="302"/>
    </row>
    <row r="7" spans="1:17" s="63" customFormat="1" ht="15.6" customHeight="1" x14ac:dyDescent="0.2">
      <c r="A7" s="81" t="s">
        <v>63</v>
      </c>
      <c r="B7" s="249">
        <v>17624892</v>
      </c>
      <c r="C7" s="249">
        <v>15006722</v>
      </c>
      <c r="D7" s="249"/>
      <c r="E7" s="249"/>
      <c r="F7" s="249">
        <f>SUM(F9:F11)</f>
        <v>0</v>
      </c>
      <c r="G7" s="249"/>
      <c r="H7" s="249">
        <f t="shared" si="1"/>
        <v>17624892</v>
      </c>
      <c r="I7" s="274">
        <f t="shared" si="2"/>
        <v>15006722</v>
      </c>
      <c r="J7" s="274">
        <v>9806599</v>
      </c>
      <c r="K7" s="278">
        <f t="shared" si="0"/>
        <v>-5200123</v>
      </c>
      <c r="O7" s="302"/>
      <c r="Q7" s="234"/>
    </row>
    <row r="8" spans="1:17" s="63" customFormat="1" ht="25.5" hidden="1" x14ac:dyDescent="0.2">
      <c r="A8" s="235" t="s">
        <v>64</v>
      </c>
      <c r="B8" s="249"/>
      <c r="C8" s="249"/>
      <c r="D8" s="249"/>
      <c r="E8" s="249"/>
      <c r="F8" s="249"/>
      <c r="G8" s="249"/>
      <c r="H8" s="249">
        <f t="shared" si="1"/>
        <v>0</v>
      </c>
      <c r="I8" s="274">
        <f t="shared" si="2"/>
        <v>0</v>
      </c>
      <c r="J8" s="274"/>
      <c r="K8" s="278">
        <f t="shared" si="0"/>
        <v>0</v>
      </c>
      <c r="O8" s="302"/>
    </row>
    <row r="9" spans="1:17" s="63" customFormat="1" ht="15.6" customHeight="1" x14ac:dyDescent="0.2">
      <c r="A9" s="236" t="s">
        <v>65</v>
      </c>
      <c r="B9" s="249">
        <v>4566498</v>
      </c>
      <c r="C9" s="249">
        <v>6598498</v>
      </c>
      <c r="D9" s="249"/>
      <c r="E9" s="249"/>
      <c r="F9" s="249"/>
      <c r="G9" s="249"/>
      <c r="H9" s="249">
        <f t="shared" si="1"/>
        <v>4566498</v>
      </c>
      <c r="I9" s="274">
        <f t="shared" si="2"/>
        <v>6598498</v>
      </c>
      <c r="J9" s="274">
        <v>6598498</v>
      </c>
      <c r="K9" s="278">
        <f t="shared" si="0"/>
        <v>0</v>
      </c>
      <c r="O9" s="302"/>
      <c r="P9" s="234"/>
    </row>
    <row r="10" spans="1:17" s="63" customFormat="1" ht="15.6" customHeight="1" x14ac:dyDescent="0.2">
      <c r="A10" s="236" t="s">
        <v>66</v>
      </c>
      <c r="B10" s="249">
        <v>8206000</v>
      </c>
      <c r="C10" s="249">
        <v>8206000</v>
      </c>
      <c r="D10" s="249"/>
      <c r="E10" s="249"/>
      <c r="F10" s="249"/>
      <c r="G10" s="249"/>
      <c r="H10" s="249">
        <f t="shared" si="1"/>
        <v>8206000</v>
      </c>
      <c r="I10" s="274">
        <f t="shared" si="2"/>
        <v>8206000</v>
      </c>
      <c r="J10" s="274">
        <v>8206000</v>
      </c>
      <c r="K10" s="278">
        <f t="shared" si="0"/>
        <v>0</v>
      </c>
      <c r="O10" s="302"/>
    </row>
    <row r="11" spans="1:17" s="63" customFormat="1" ht="15.6" customHeight="1" x14ac:dyDescent="0.2">
      <c r="A11" s="150" t="s">
        <v>146</v>
      </c>
      <c r="B11" s="278">
        <v>800000</v>
      </c>
      <c r="C11" s="274">
        <v>922376</v>
      </c>
      <c r="D11" s="274"/>
      <c r="E11" s="274"/>
      <c r="F11" s="274"/>
      <c r="G11" s="274"/>
      <c r="H11" s="249">
        <f t="shared" si="1"/>
        <v>800000</v>
      </c>
      <c r="I11" s="274">
        <f t="shared" si="2"/>
        <v>922376</v>
      </c>
      <c r="J11" s="274">
        <v>817376</v>
      </c>
      <c r="K11" s="278">
        <f t="shared" si="0"/>
        <v>-105000</v>
      </c>
      <c r="O11" s="302"/>
    </row>
    <row r="12" spans="1:17" s="63" customFormat="1" ht="14.25" customHeight="1" x14ac:dyDescent="0.2">
      <c r="A12" s="80" t="s">
        <v>59</v>
      </c>
      <c r="B12" s="274">
        <f>SUM(B13:B15)</f>
        <v>3000000</v>
      </c>
      <c r="C12" s="274"/>
      <c r="D12" s="274">
        <f>SUM(D13:D15)</f>
        <v>136175579</v>
      </c>
      <c r="E12" s="274">
        <f>SUM(E13:E15)</f>
        <v>87339105</v>
      </c>
      <c r="F12" s="274">
        <f>SUM(F13:F15)</f>
        <v>0</v>
      </c>
      <c r="G12" s="274"/>
      <c r="H12" s="274">
        <f>SUM(H13:H15)</f>
        <v>139175579</v>
      </c>
      <c r="I12" s="274">
        <f>SUM(I13:I15)</f>
        <v>90339105</v>
      </c>
      <c r="J12" s="274">
        <v>88145804</v>
      </c>
      <c r="K12" s="278">
        <f t="shared" si="0"/>
        <v>-2193301</v>
      </c>
      <c r="O12" s="302"/>
    </row>
    <row r="13" spans="1:17" s="63" customFormat="1" ht="14.25" customHeight="1" x14ac:dyDescent="0.2">
      <c r="A13" s="81" t="s">
        <v>60</v>
      </c>
      <c r="B13" s="249"/>
      <c r="C13" s="249"/>
      <c r="D13" s="249">
        <v>698700</v>
      </c>
      <c r="E13" s="249">
        <v>1078700</v>
      </c>
      <c r="F13" s="249">
        <v>0</v>
      </c>
      <c r="G13" s="249"/>
      <c r="H13" s="249">
        <f t="shared" ref="H13:I15" si="3">B13+D13+F13</f>
        <v>698700</v>
      </c>
      <c r="I13" s="249">
        <f t="shared" si="3"/>
        <v>1078700</v>
      </c>
      <c r="J13" s="249">
        <v>1035399</v>
      </c>
      <c r="K13" s="278">
        <f t="shared" si="0"/>
        <v>-43301</v>
      </c>
      <c r="O13" s="302"/>
    </row>
    <row r="14" spans="1:17" s="63" customFormat="1" ht="15.6" customHeight="1" x14ac:dyDescent="0.2">
      <c r="A14" s="81" t="s">
        <v>61</v>
      </c>
      <c r="B14" s="249"/>
      <c r="C14" s="249"/>
      <c r="D14" s="249">
        <v>135476879</v>
      </c>
      <c r="E14" s="249">
        <v>86260405</v>
      </c>
      <c r="F14" s="249">
        <v>0</v>
      </c>
      <c r="G14" s="249"/>
      <c r="H14" s="249">
        <f t="shared" si="3"/>
        <v>135476879</v>
      </c>
      <c r="I14" s="249">
        <f t="shared" si="3"/>
        <v>86260405</v>
      </c>
      <c r="J14" s="249">
        <v>86260405</v>
      </c>
      <c r="K14" s="278">
        <f t="shared" si="0"/>
        <v>0</v>
      </c>
      <c r="O14" s="302"/>
    </row>
    <row r="15" spans="1:17" ht="15.6" customHeight="1" x14ac:dyDescent="0.2">
      <c r="A15" s="81" t="s">
        <v>67</v>
      </c>
      <c r="B15" s="249">
        <v>3000000</v>
      </c>
      <c r="C15" s="249">
        <v>3000000</v>
      </c>
      <c r="D15" s="249"/>
      <c r="E15" s="249"/>
      <c r="F15" s="249"/>
      <c r="G15" s="249"/>
      <c r="H15" s="249">
        <f t="shared" si="3"/>
        <v>3000000</v>
      </c>
      <c r="I15" s="249">
        <f t="shared" si="3"/>
        <v>3000000</v>
      </c>
      <c r="J15" s="249">
        <v>850000</v>
      </c>
      <c r="K15" s="278">
        <f t="shared" si="0"/>
        <v>-2150000</v>
      </c>
    </row>
    <row r="16" spans="1:17" s="63" customFormat="1" x14ac:dyDescent="0.2">
      <c r="A16" s="82" t="s">
        <v>68</v>
      </c>
      <c r="B16" s="274">
        <f>B17+B20</f>
        <v>0</v>
      </c>
      <c r="C16" s="274"/>
      <c r="D16" s="274">
        <f>D17+D20</f>
        <v>4852394</v>
      </c>
      <c r="E16" s="274">
        <f>E17+E20</f>
        <v>5071554</v>
      </c>
      <c r="F16" s="274">
        <f>F17+F20</f>
        <v>0</v>
      </c>
      <c r="G16" s="274"/>
      <c r="H16" s="249">
        <f>B16+D16+F16</f>
        <v>4852394</v>
      </c>
      <c r="I16" s="274">
        <f>E16+C16+G16</f>
        <v>5071554</v>
      </c>
      <c r="J16" s="274">
        <v>5071554</v>
      </c>
      <c r="K16" s="278">
        <f t="shared" si="0"/>
        <v>0</v>
      </c>
      <c r="O16" s="302"/>
    </row>
    <row r="17" spans="1:15" ht="15.6" customHeight="1" x14ac:dyDescent="0.2">
      <c r="A17" s="56" t="s">
        <v>89</v>
      </c>
      <c r="B17" s="249">
        <f>SUM(B18:B19)</f>
        <v>0</v>
      </c>
      <c r="C17" s="249"/>
      <c r="D17" s="249">
        <f>SUM(D18:D19)</f>
        <v>4852394</v>
      </c>
      <c r="E17" s="249">
        <v>5071554</v>
      </c>
      <c r="F17" s="249">
        <f>SUM(F18:F19)</f>
        <v>0</v>
      </c>
      <c r="G17" s="249"/>
      <c r="H17" s="249">
        <f>D16+F16</f>
        <v>4852394</v>
      </c>
      <c r="I17" s="278">
        <f t="shared" ref="I17:I22" si="4">C17+E17+G17</f>
        <v>5071554</v>
      </c>
      <c r="J17" s="278">
        <v>5071554</v>
      </c>
      <c r="K17" s="278">
        <f t="shared" si="0"/>
        <v>0</v>
      </c>
    </row>
    <row r="18" spans="1:15" ht="13.5" customHeight="1" x14ac:dyDescent="0.2">
      <c r="A18" s="57" t="s">
        <v>88</v>
      </c>
      <c r="B18" s="249"/>
      <c r="C18" s="249"/>
      <c r="D18" s="249">
        <v>2352394</v>
      </c>
      <c r="E18" s="249">
        <v>2571554</v>
      </c>
      <c r="F18" s="249"/>
      <c r="G18" s="249"/>
      <c r="H18" s="249">
        <f>B18+D18+F18</f>
        <v>2352394</v>
      </c>
      <c r="I18" s="278">
        <f t="shared" si="4"/>
        <v>2571554</v>
      </c>
      <c r="J18" s="278">
        <v>2571554</v>
      </c>
      <c r="K18" s="278">
        <f t="shared" si="0"/>
        <v>0</v>
      </c>
    </row>
    <row r="19" spans="1:15" ht="15.6" customHeight="1" x14ac:dyDescent="0.2">
      <c r="A19" s="58" t="s">
        <v>90</v>
      </c>
      <c r="B19" s="249"/>
      <c r="C19" s="249"/>
      <c r="D19" s="249">
        <v>2500000</v>
      </c>
      <c r="E19" s="249">
        <v>2500000</v>
      </c>
      <c r="F19" s="249"/>
      <c r="G19" s="249"/>
      <c r="H19" s="249">
        <v>2500000</v>
      </c>
      <c r="I19" s="278">
        <f t="shared" si="4"/>
        <v>2500000</v>
      </c>
      <c r="J19" s="278">
        <v>2500000</v>
      </c>
      <c r="K19" s="278">
        <f t="shared" si="0"/>
        <v>0</v>
      </c>
    </row>
    <row r="20" spans="1:15" ht="15.6" customHeight="1" x14ac:dyDescent="0.2">
      <c r="A20" s="56" t="s">
        <v>87</v>
      </c>
      <c r="B20" s="249">
        <f>SUM(B21:B22)</f>
        <v>0</v>
      </c>
      <c r="C20" s="249"/>
      <c r="D20" s="249">
        <f>SUM(D21:D22)</f>
        <v>0</v>
      </c>
      <c r="E20" s="249"/>
      <c r="F20" s="249">
        <f>SUM(F21:F22)</f>
        <v>0</v>
      </c>
      <c r="G20" s="249"/>
      <c r="H20" s="249">
        <f>SUM(B20:F20)</f>
        <v>0</v>
      </c>
      <c r="I20" s="278">
        <f t="shared" si="4"/>
        <v>0</v>
      </c>
      <c r="J20" s="278"/>
      <c r="K20" s="278">
        <f t="shared" si="0"/>
        <v>0</v>
      </c>
    </row>
    <row r="21" spans="1:15" ht="15.6" customHeight="1" x14ac:dyDescent="0.2">
      <c r="A21" s="57" t="s">
        <v>88</v>
      </c>
      <c r="B21" s="249"/>
      <c r="C21" s="249"/>
      <c r="D21" s="249"/>
      <c r="E21" s="249"/>
      <c r="F21" s="249"/>
      <c r="G21" s="249"/>
      <c r="H21" s="249">
        <f>SUM(B21:F21)</f>
        <v>0</v>
      </c>
      <c r="I21" s="278">
        <f t="shared" si="4"/>
        <v>0</v>
      </c>
      <c r="J21" s="278"/>
      <c r="K21" s="278">
        <f t="shared" si="0"/>
        <v>0</v>
      </c>
    </row>
    <row r="22" spans="1:15" ht="15.6" customHeight="1" thickBot="1" x14ac:dyDescent="0.25">
      <c r="A22" s="58" t="s">
        <v>90</v>
      </c>
      <c r="B22" s="255"/>
      <c r="C22" s="255"/>
      <c r="D22" s="255"/>
      <c r="E22" s="255"/>
      <c r="F22" s="255"/>
      <c r="G22" s="255"/>
      <c r="H22" s="255">
        <f>SUM(B22:F22)</f>
        <v>0</v>
      </c>
      <c r="I22" s="283">
        <f t="shared" si="4"/>
        <v>0</v>
      </c>
      <c r="J22" s="283"/>
      <c r="K22" s="278">
        <f t="shared" si="0"/>
        <v>0</v>
      </c>
    </row>
    <row r="23" spans="1:15" ht="24.95" customHeight="1" thickBot="1" x14ac:dyDescent="0.25">
      <c r="A23" s="259" t="s">
        <v>69</v>
      </c>
      <c r="B23" s="286">
        <f>B3+B12+B16</f>
        <v>59591257</v>
      </c>
      <c r="C23" s="287">
        <f>C3+C12+C16</f>
        <v>87839385</v>
      </c>
      <c r="D23" s="287">
        <f>D3+D12+D16</f>
        <v>141027973</v>
      </c>
      <c r="E23" s="287">
        <f>E3+E12+E16</f>
        <v>92410659</v>
      </c>
      <c r="F23" s="287">
        <f>F3+F12+F16</f>
        <v>0</v>
      </c>
      <c r="G23" s="287"/>
      <c r="H23" s="287">
        <f>H3+H11+H12+H16</f>
        <v>201419230</v>
      </c>
      <c r="I23" s="287">
        <f>I3+I12+I16+I11</f>
        <v>183250044</v>
      </c>
      <c r="J23" s="287">
        <f>J3+J11+J16+J13+J14+J15+J19+J20+J21+J22</f>
        <v>184041934</v>
      </c>
      <c r="K23" s="278">
        <f t="shared" si="0"/>
        <v>791890</v>
      </c>
    </row>
    <row r="24" spans="1:15" s="63" customFormat="1" x14ac:dyDescent="0.2">
      <c r="A24" s="83" t="s">
        <v>70</v>
      </c>
      <c r="B24" s="284">
        <v>0</v>
      </c>
      <c r="C24" s="284"/>
      <c r="D24" s="284">
        <v>0</v>
      </c>
      <c r="E24" s="284"/>
      <c r="F24" s="284">
        <v>0</v>
      </c>
      <c r="G24" s="284"/>
      <c r="H24" s="284">
        <f t="shared" ref="H24:H30" si="5">SUM(B24:F24)</f>
        <v>0</v>
      </c>
      <c r="I24" s="284"/>
      <c r="J24" s="284"/>
      <c r="K24" s="285">
        <f t="shared" ref="K24:K33" si="6">J24-I24</f>
        <v>0</v>
      </c>
      <c r="O24" s="302"/>
    </row>
    <row r="25" spans="1:15" s="63" customFormat="1" x14ac:dyDescent="0.2">
      <c r="A25" s="84" t="s">
        <v>130</v>
      </c>
      <c r="B25" s="280"/>
      <c r="C25" s="280"/>
      <c r="D25" s="280"/>
      <c r="E25" s="280"/>
      <c r="F25" s="280"/>
      <c r="G25" s="280"/>
      <c r="H25" s="280">
        <f t="shared" si="5"/>
        <v>0</v>
      </c>
      <c r="I25" s="280"/>
      <c r="J25" s="280"/>
      <c r="K25" s="274">
        <f t="shared" si="6"/>
        <v>0</v>
      </c>
      <c r="O25" s="302"/>
    </row>
    <row r="26" spans="1:15" s="63" customFormat="1" x14ac:dyDescent="0.2">
      <c r="A26" s="84" t="s">
        <v>71</v>
      </c>
      <c r="B26" s="279">
        <v>0</v>
      </c>
      <c r="C26" s="279"/>
      <c r="D26" s="279">
        <v>0</v>
      </c>
      <c r="E26" s="279"/>
      <c r="F26" s="279">
        <v>0</v>
      </c>
      <c r="G26" s="279"/>
      <c r="H26" s="280">
        <f t="shared" si="5"/>
        <v>0</v>
      </c>
      <c r="I26" s="280"/>
      <c r="J26" s="280"/>
      <c r="K26" s="274">
        <f t="shared" si="6"/>
        <v>0</v>
      </c>
      <c r="O26" s="302"/>
    </row>
    <row r="27" spans="1:15" x14ac:dyDescent="0.2">
      <c r="A27" s="237" t="s">
        <v>72</v>
      </c>
      <c r="B27" s="281">
        <v>0</v>
      </c>
      <c r="C27" s="281"/>
      <c r="D27" s="281">
        <v>0</v>
      </c>
      <c r="E27" s="281"/>
      <c r="F27" s="281">
        <v>0</v>
      </c>
      <c r="G27" s="281"/>
      <c r="H27" s="281">
        <f t="shared" si="5"/>
        <v>0</v>
      </c>
      <c r="I27" s="282"/>
      <c r="J27" s="282"/>
      <c r="K27" s="274">
        <f t="shared" si="6"/>
        <v>0</v>
      </c>
    </row>
    <row r="28" spans="1:15" x14ac:dyDescent="0.2">
      <c r="A28" s="84" t="s">
        <v>73</v>
      </c>
      <c r="B28" s="279">
        <v>0</v>
      </c>
      <c r="C28" s="279"/>
      <c r="D28" s="279">
        <v>0</v>
      </c>
      <c r="E28" s="279"/>
      <c r="F28" s="279">
        <v>0</v>
      </c>
      <c r="G28" s="279"/>
      <c r="H28" s="279">
        <f t="shared" si="5"/>
        <v>0</v>
      </c>
      <c r="I28" s="282"/>
      <c r="J28" s="282"/>
      <c r="K28" s="274">
        <f t="shared" si="6"/>
        <v>0</v>
      </c>
    </row>
    <row r="29" spans="1:15" ht="26.25" thickBot="1" x14ac:dyDescent="0.25">
      <c r="A29" s="238" t="s">
        <v>74</v>
      </c>
      <c r="B29" s="281">
        <v>0</v>
      </c>
      <c r="C29" s="281"/>
      <c r="D29" s="281">
        <v>0</v>
      </c>
      <c r="E29" s="281"/>
      <c r="F29" s="281">
        <v>0</v>
      </c>
      <c r="G29" s="281"/>
      <c r="H29" s="281">
        <f t="shared" si="5"/>
        <v>0</v>
      </c>
      <c r="I29" s="282"/>
      <c r="J29" s="282"/>
      <c r="K29" s="274">
        <f t="shared" si="6"/>
        <v>0</v>
      </c>
    </row>
    <row r="30" spans="1:15" ht="15.6" customHeight="1" thickBot="1" x14ac:dyDescent="0.25">
      <c r="A30" s="59" t="s">
        <v>75</v>
      </c>
      <c r="B30" s="279">
        <f>B26+B28+B25</f>
        <v>0</v>
      </c>
      <c r="C30" s="279">
        <f>C26+C28+C25</f>
        <v>0</v>
      </c>
      <c r="D30" s="279">
        <f>D26+D28</f>
        <v>0</v>
      </c>
      <c r="E30" s="279"/>
      <c r="F30" s="279">
        <f>F26+F28</f>
        <v>0</v>
      </c>
      <c r="G30" s="279"/>
      <c r="H30" s="279">
        <f t="shared" si="5"/>
        <v>0</v>
      </c>
      <c r="I30" s="282"/>
      <c r="J30" s="282"/>
      <c r="K30" s="274">
        <f t="shared" si="6"/>
        <v>0</v>
      </c>
    </row>
    <row r="31" spans="1:15" ht="35.25" customHeight="1" thickBot="1" x14ac:dyDescent="0.25">
      <c r="A31" s="59" t="s">
        <v>76</v>
      </c>
      <c r="B31" s="279">
        <f>B23+B30</f>
        <v>59591257</v>
      </c>
      <c r="C31" s="279">
        <f>C23+C30</f>
        <v>87839385</v>
      </c>
      <c r="D31" s="279">
        <f>D23+D30</f>
        <v>141027973</v>
      </c>
      <c r="E31" s="279">
        <f>E23+E30</f>
        <v>92410659</v>
      </c>
      <c r="F31" s="279">
        <f>F23+F30</f>
        <v>0</v>
      </c>
      <c r="G31" s="279"/>
      <c r="H31" s="279">
        <f>B31+D31+F31</f>
        <v>200619230</v>
      </c>
      <c r="I31" s="279">
        <f>C31+E31+G31</f>
        <v>180250044</v>
      </c>
      <c r="J31" s="279">
        <f>J23</f>
        <v>184041934</v>
      </c>
      <c r="K31" s="274">
        <f t="shared" si="6"/>
        <v>3791890</v>
      </c>
    </row>
    <row r="32" spans="1:15" s="239" customFormat="1" ht="35.25" customHeight="1" thickBot="1" x14ac:dyDescent="0.25">
      <c r="A32" s="275" t="s">
        <v>52</v>
      </c>
      <c r="B32" s="288">
        <v>-36317223</v>
      </c>
      <c r="C32" s="288">
        <v>-37191033</v>
      </c>
      <c r="D32" s="288">
        <v>0</v>
      </c>
      <c r="E32" s="288">
        <v>0</v>
      </c>
      <c r="F32" s="288">
        <v>0</v>
      </c>
      <c r="G32" s="288"/>
      <c r="H32" s="288">
        <f>B32+D32+F32</f>
        <v>-36317223</v>
      </c>
      <c r="I32" s="288">
        <f>SUM(C32:G32)</f>
        <v>-37191033</v>
      </c>
      <c r="J32" s="288">
        <v>-39541208</v>
      </c>
      <c r="K32" s="274">
        <f t="shared" si="6"/>
        <v>-2350175</v>
      </c>
      <c r="O32" s="303"/>
    </row>
    <row r="33" spans="1:15" s="239" customFormat="1" ht="35.25" customHeight="1" thickBot="1" x14ac:dyDescent="0.25">
      <c r="A33" s="276" t="s">
        <v>53</v>
      </c>
      <c r="B33" s="286">
        <f>B32</f>
        <v>-36317223</v>
      </c>
      <c r="C33" s="287">
        <f>C32</f>
        <v>-37191033</v>
      </c>
      <c r="D33" s="287">
        <f>D32</f>
        <v>0</v>
      </c>
      <c r="E33" s="287">
        <f>E32</f>
        <v>0</v>
      </c>
      <c r="F33" s="287">
        <f>F32</f>
        <v>0</v>
      </c>
      <c r="G33" s="287"/>
      <c r="H33" s="287">
        <f>H32</f>
        <v>-36317223</v>
      </c>
      <c r="I33" s="287">
        <f>I32</f>
        <v>-37191033</v>
      </c>
      <c r="J33" s="287">
        <v>-37191033</v>
      </c>
      <c r="K33" s="274">
        <f t="shared" si="6"/>
        <v>0</v>
      </c>
      <c r="O33" s="303"/>
    </row>
    <row r="34" spans="1:15" s="239" customFormat="1" ht="35.25" customHeight="1" thickBot="1" x14ac:dyDescent="0.25">
      <c r="A34" s="240"/>
      <c r="B34" s="241"/>
      <c r="C34" s="241"/>
      <c r="D34" s="241"/>
      <c r="E34" s="241"/>
      <c r="F34" s="241"/>
      <c r="G34" s="241"/>
      <c r="H34" s="241"/>
      <c r="K34" s="234"/>
      <c r="O34" s="303"/>
    </row>
    <row r="35" spans="1:15" ht="25.5" customHeight="1" thickBot="1" x14ac:dyDescent="0.25">
      <c r="A35" s="230" t="s">
        <v>44</v>
      </c>
      <c r="B35" s="328" t="s">
        <v>167</v>
      </c>
      <c r="C35" s="329"/>
      <c r="D35" s="329"/>
      <c r="E35" s="329"/>
      <c r="F35" s="329"/>
      <c r="G35" s="329"/>
      <c r="H35" s="329"/>
      <c r="I35" s="329"/>
      <c r="J35" s="329"/>
      <c r="K35" s="330"/>
    </row>
    <row r="36" spans="1:15" ht="59.25" customHeight="1" thickBot="1" x14ac:dyDescent="0.25">
      <c r="A36" s="242" t="s">
        <v>150</v>
      </c>
      <c r="B36" s="60" t="s">
        <v>45</v>
      </c>
      <c r="C36" s="60" t="s">
        <v>45</v>
      </c>
      <c r="D36" s="60" t="s">
        <v>46</v>
      </c>
      <c r="E36" s="60" t="s">
        <v>46</v>
      </c>
      <c r="F36" s="99" t="s">
        <v>81</v>
      </c>
      <c r="G36" s="243" t="s">
        <v>164</v>
      </c>
      <c r="H36" s="60" t="s">
        <v>47</v>
      </c>
      <c r="I36" s="232" t="s">
        <v>207</v>
      </c>
      <c r="J36" s="232" t="s">
        <v>208</v>
      </c>
      <c r="K36" s="290" t="s">
        <v>165</v>
      </c>
    </row>
    <row r="37" spans="1:15" x14ac:dyDescent="0.2">
      <c r="A37" s="80" t="s">
        <v>55</v>
      </c>
      <c r="B37" s="244">
        <f>B38+B39+B40</f>
        <v>36952223</v>
      </c>
      <c r="C37" s="244">
        <f>C38+C39+C40</f>
        <v>41202509</v>
      </c>
      <c r="D37" s="244">
        <f>D38+D39+D40</f>
        <v>0</v>
      </c>
      <c r="E37" s="244"/>
      <c r="F37" s="244">
        <f>F38+F39+F40</f>
        <v>0</v>
      </c>
      <c r="G37" s="245"/>
      <c r="H37" s="246">
        <f>B37+D37+F37</f>
        <v>36952223</v>
      </c>
      <c r="I37" s="247">
        <f>C37+E37+G37</f>
        <v>41202509</v>
      </c>
      <c r="J37" s="244">
        <f>J38+J39+J40+J42</f>
        <v>38509442</v>
      </c>
      <c r="K37" s="297">
        <f>J37-I37</f>
        <v>-2693067</v>
      </c>
    </row>
    <row r="38" spans="1:15" x14ac:dyDescent="0.2">
      <c r="A38" s="81" t="s">
        <v>56</v>
      </c>
      <c r="B38" s="249">
        <v>23750253</v>
      </c>
      <c r="C38" s="249">
        <v>27405105</v>
      </c>
      <c r="D38" s="249">
        <v>0</v>
      </c>
      <c r="E38" s="249"/>
      <c r="F38" s="249">
        <v>0</v>
      </c>
      <c r="G38" s="250"/>
      <c r="H38" s="251">
        <f t="shared" ref="H38:H46" si="7">B38+D38+F38</f>
        <v>23750253</v>
      </c>
      <c r="I38" s="252">
        <f t="shared" ref="I38:I46" si="8">C38+E38+G38</f>
        <v>27405105</v>
      </c>
      <c r="J38" s="248">
        <v>25131472</v>
      </c>
      <c r="K38" s="297">
        <f t="shared" ref="K38:K50" si="9">J38-I38</f>
        <v>-2273633</v>
      </c>
    </row>
    <row r="39" spans="1:15" ht="25.5" x14ac:dyDescent="0.2">
      <c r="A39" s="253" t="s">
        <v>57</v>
      </c>
      <c r="B39" s="249">
        <v>5330770</v>
      </c>
      <c r="C39" s="249">
        <v>6077525</v>
      </c>
      <c r="D39" s="249">
        <v>0</v>
      </c>
      <c r="E39" s="249"/>
      <c r="F39" s="249">
        <v>0</v>
      </c>
      <c r="G39" s="250"/>
      <c r="H39" s="251">
        <f t="shared" si="7"/>
        <v>5330770</v>
      </c>
      <c r="I39" s="252">
        <f t="shared" si="8"/>
        <v>6077525</v>
      </c>
      <c r="J39" s="248">
        <v>5612363</v>
      </c>
      <c r="K39" s="297">
        <f t="shared" si="9"/>
        <v>-465162</v>
      </c>
    </row>
    <row r="40" spans="1:15" x14ac:dyDescent="0.2">
      <c r="A40" s="81" t="s">
        <v>58</v>
      </c>
      <c r="B40" s="249">
        <v>7871200</v>
      </c>
      <c r="C40" s="249">
        <v>7719879</v>
      </c>
      <c r="D40" s="249">
        <v>0</v>
      </c>
      <c r="E40" s="249"/>
      <c r="F40" s="249">
        <v>0</v>
      </c>
      <c r="G40" s="250"/>
      <c r="H40" s="251">
        <f t="shared" si="7"/>
        <v>7871200</v>
      </c>
      <c r="I40" s="252">
        <f t="shared" si="8"/>
        <v>7719879</v>
      </c>
      <c r="J40" s="248">
        <v>7520400</v>
      </c>
      <c r="K40" s="297">
        <f t="shared" si="9"/>
        <v>-199479</v>
      </c>
    </row>
    <row r="41" spans="1:15" x14ac:dyDescent="0.2">
      <c r="A41" s="81" t="s">
        <v>63</v>
      </c>
      <c r="B41" s="249"/>
      <c r="C41" s="249"/>
      <c r="D41" s="249">
        <v>0</v>
      </c>
      <c r="E41" s="249"/>
      <c r="F41" s="249">
        <v>0</v>
      </c>
      <c r="G41" s="250"/>
      <c r="H41" s="251">
        <f t="shared" si="7"/>
        <v>0</v>
      </c>
      <c r="I41" s="252">
        <f t="shared" si="8"/>
        <v>0</v>
      </c>
      <c r="J41" s="248"/>
      <c r="K41" s="297">
        <f t="shared" si="9"/>
        <v>0</v>
      </c>
    </row>
    <row r="42" spans="1:15" x14ac:dyDescent="0.2">
      <c r="A42" s="80" t="s">
        <v>59</v>
      </c>
      <c r="B42" s="248">
        <f>B43+B44+B45</f>
        <v>0</v>
      </c>
      <c r="C42" s="248">
        <v>0</v>
      </c>
      <c r="D42" s="248">
        <f>D43+D44+D45</f>
        <v>0</v>
      </c>
      <c r="E42" s="248"/>
      <c r="F42" s="248">
        <f>F43+F44+F45</f>
        <v>0</v>
      </c>
      <c r="G42" s="254"/>
      <c r="H42" s="251">
        <f t="shared" si="7"/>
        <v>0</v>
      </c>
      <c r="I42" s="252">
        <v>257143</v>
      </c>
      <c r="J42" s="248">
        <v>245207</v>
      </c>
      <c r="K42" s="297">
        <f t="shared" si="9"/>
        <v>-11936</v>
      </c>
    </row>
    <row r="43" spans="1:15" x14ac:dyDescent="0.2">
      <c r="A43" s="81" t="s">
        <v>60</v>
      </c>
      <c r="B43" s="249"/>
      <c r="C43" s="249">
        <v>257143</v>
      </c>
      <c r="D43" s="249">
        <v>0</v>
      </c>
      <c r="E43" s="249"/>
      <c r="F43" s="249">
        <v>0</v>
      </c>
      <c r="G43" s="250"/>
      <c r="H43" s="251">
        <f t="shared" si="7"/>
        <v>0</v>
      </c>
      <c r="I43" s="252">
        <f t="shared" si="8"/>
        <v>257143</v>
      </c>
      <c r="J43" s="248">
        <v>245207</v>
      </c>
      <c r="K43" s="297">
        <f t="shared" si="9"/>
        <v>-11936</v>
      </c>
    </row>
    <row r="44" spans="1:15" x14ac:dyDescent="0.2">
      <c r="A44" s="81" t="s">
        <v>61</v>
      </c>
      <c r="B44" s="249">
        <v>0</v>
      </c>
      <c r="C44" s="249"/>
      <c r="D44" s="249">
        <v>0</v>
      </c>
      <c r="E44" s="249"/>
      <c r="F44" s="249">
        <v>0</v>
      </c>
      <c r="G44" s="250"/>
      <c r="H44" s="251">
        <f t="shared" si="7"/>
        <v>0</v>
      </c>
      <c r="I44" s="252">
        <f t="shared" si="8"/>
        <v>0</v>
      </c>
      <c r="J44" s="248"/>
      <c r="K44" s="297">
        <f t="shared" si="9"/>
        <v>0</v>
      </c>
    </row>
    <row r="45" spans="1:15" ht="13.5" thickBot="1" x14ac:dyDescent="0.25">
      <c r="A45" s="81" t="s">
        <v>67</v>
      </c>
      <c r="B45" s="255"/>
      <c r="C45" s="255"/>
      <c r="D45" s="255"/>
      <c r="E45" s="255"/>
      <c r="F45" s="255"/>
      <c r="G45" s="256"/>
      <c r="H45" s="257">
        <f t="shared" si="7"/>
        <v>0</v>
      </c>
      <c r="I45" s="257">
        <f t="shared" si="8"/>
        <v>0</v>
      </c>
      <c r="J45" s="258"/>
      <c r="K45" s="297">
        <f t="shared" si="9"/>
        <v>0</v>
      </c>
    </row>
    <row r="46" spans="1:15" ht="13.5" thickBot="1" x14ac:dyDescent="0.25">
      <c r="A46" s="259" t="s">
        <v>62</v>
      </c>
      <c r="B46" s="260">
        <f>B37+B41+B42</f>
        <v>36952223</v>
      </c>
      <c r="C46" s="261">
        <f>C37+C41+C42</f>
        <v>41202509</v>
      </c>
      <c r="D46" s="261">
        <f>D37+D42</f>
        <v>0</v>
      </c>
      <c r="E46" s="261"/>
      <c r="F46" s="261">
        <f>F37+F42</f>
        <v>0</v>
      </c>
      <c r="G46" s="262"/>
      <c r="H46" s="263">
        <f t="shared" si="7"/>
        <v>36952223</v>
      </c>
      <c r="I46" s="263">
        <f t="shared" si="8"/>
        <v>41202509</v>
      </c>
      <c r="J46" s="264">
        <f>J37</f>
        <v>38509442</v>
      </c>
      <c r="K46" s="297">
        <f t="shared" si="9"/>
        <v>-2693067</v>
      </c>
    </row>
    <row r="47" spans="1:15" x14ac:dyDescent="0.2">
      <c r="K47" s="297">
        <f t="shared" si="9"/>
        <v>0</v>
      </c>
    </row>
    <row r="48" spans="1:15" ht="24.75" hidden="1" customHeight="1" thickBot="1" x14ac:dyDescent="0.25">
      <c r="A48" s="265" t="s">
        <v>131</v>
      </c>
      <c r="B48" s="266"/>
      <c r="C48" s="266"/>
      <c r="D48" s="266">
        <v>0</v>
      </c>
      <c r="E48" s="266"/>
      <c r="F48" s="266"/>
      <c r="G48" s="267"/>
      <c r="H48" s="268">
        <f>SUM(B48:D48)</f>
        <v>0</v>
      </c>
      <c r="K48" s="297">
        <f t="shared" si="9"/>
        <v>0</v>
      </c>
    </row>
    <row r="49" spans="1:11" ht="13.5" thickBot="1" x14ac:dyDescent="0.25">
      <c r="K49" s="297">
        <f t="shared" si="9"/>
        <v>0</v>
      </c>
    </row>
    <row r="50" spans="1:11" ht="36.75" customHeight="1" thickBot="1" x14ac:dyDescent="0.25">
      <c r="A50" s="269" t="s">
        <v>77</v>
      </c>
      <c r="B50" s="270">
        <f t="shared" ref="B50:G50" si="10">B31+B33+B46+B48</f>
        <v>60226257</v>
      </c>
      <c r="C50" s="270">
        <f t="shared" si="10"/>
        <v>91850861</v>
      </c>
      <c r="D50" s="270">
        <f t="shared" si="10"/>
        <v>141027973</v>
      </c>
      <c r="E50" s="270">
        <f t="shared" si="10"/>
        <v>92410659</v>
      </c>
      <c r="F50" s="270">
        <f t="shared" si="10"/>
        <v>0</v>
      </c>
      <c r="G50" s="270">
        <f t="shared" si="10"/>
        <v>0</v>
      </c>
      <c r="H50" s="270">
        <f>H31+H46+H48</f>
        <v>237571453</v>
      </c>
      <c r="I50" s="271">
        <f>I31+I46+I48</f>
        <v>221452553</v>
      </c>
      <c r="J50" s="272">
        <f>J31+J46</f>
        <v>222551376</v>
      </c>
      <c r="K50" s="289">
        <f t="shared" si="9"/>
        <v>1098823</v>
      </c>
    </row>
  </sheetData>
  <sheetProtection algorithmName="SHA-512" hashValue="5RzGT+nvaRkZAv8/meEgmWWS/uVHaur7Z1//zls5wyg4fhPTbehz2EZSyMX1b+0P6AOdNpE2mG4cf10yN9pG2A==" saltValue="vWyZJ2somWZ0OIrSD04bHw==" spinCount="100000" sheet="1" objects="1" selectLockedCells="1" selectUnlockedCells="1"/>
  <mergeCells count="2">
    <mergeCell ref="B35:K35"/>
    <mergeCell ref="B1:K1"/>
  </mergeCells>
  <phoneticPr fontId="0" type="noConversion"/>
  <pageMargins left="0.18" right="0" top="0.6692913385826772" bottom="0.19685039370078741" header="0.15748031496062992" footer="0.15748031496062992"/>
  <pageSetup paperSize="9" scale="84" firstPageNumber="0" fitToHeight="2" orientation="landscape" r:id="rId1"/>
  <headerFooter alignWithMargins="0">
    <oddHeader>&amp;C&amp;"Times New Roman,Félkövér"Dad Község Önkormányzatának kiadásai (e Ft)&amp;R&amp;"Times New Roman,Félkövér"3. melléklet
a 4/2018. (V.30.) önk .rendelethez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tabSelected="1" view="pageLayout" zoomScale="55" zoomScaleNormal="100" zoomScaleSheetLayoutView="85" zoomScalePageLayoutView="55" workbookViewId="0">
      <selection activeCell="H17" sqref="H17"/>
    </sheetView>
  </sheetViews>
  <sheetFormatPr defaultRowHeight="12.75" x14ac:dyDescent="0.2"/>
  <cols>
    <col min="1" max="1" width="54.42578125" style="37" customWidth="1"/>
    <col min="2" max="2" width="22.85546875" style="37" customWidth="1"/>
    <col min="3" max="3" width="23.42578125" style="37" customWidth="1"/>
    <col min="4" max="4" width="25.5703125" style="37" customWidth="1"/>
    <col min="5" max="5" width="25.42578125" style="37" customWidth="1"/>
    <col min="6" max="16384" width="9.140625" style="37"/>
  </cols>
  <sheetData>
    <row r="1" spans="1:7" ht="12.75" customHeight="1" x14ac:dyDescent="0.2">
      <c r="A1" s="333" t="s">
        <v>149</v>
      </c>
      <c r="B1" s="333"/>
      <c r="C1" s="333"/>
      <c r="D1" s="333"/>
      <c r="E1" s="333"/>
    </row>
    <row r="2" spans="1:7" ht="108" customHeight="1" thickBot="1" x14ac:dyDescent="0.25">
      <c r="A2" s="334"/>
      <c r="B2" s="334"/>
      <c r="C2" s="334"/>
      <c r="D2" s="334"/>
      <c r="E2" s="334"/>
    </row>
    <row r="3" spans="1:7" x14ac:dyDescent="0.2">
      <c r="A3" s="331" t="s">
        <v>44</v>
      </c>
      <c r="B3" s="338" t="s">
        <v>91</v>
      </c>
      <c r="C3" s="339"/>
      <c r="D3" s="339" t="s">
        <v>92</v>
      </c>
      <c r="E3" s="342"/>
    </row>
    <row r="4" spans="1:7" ht="13.5" customHeight="1" thickBot="1" x14ac:dyDescent="0.25">
      <c r="A4" s="332"/>
      <c r="B4" s="340"/>
      <c r="C4" s="341"/>
      <c r="D4" s="341"/>
      <c r="E4" s="343"/>
    </row>
    <row r="5" spans="1:7" ht="25.5" x14ac:dyDescent="0.2">
      <c r="A5" s="332"/>
      <c r="B5" s="44" t="s">
        <v>93</v>
      </c>
      <c r="C5" s="44" t="s">
        <v>94</v>
      </c>
      <c r="D5" s="44" t="s">
        <v>93</v>
      </c>
      <c r="E5" s="44" t="s">
        <v>94</v>
      </c>
    </row>
    <row r="6" spans="1:7" x14ac:dyDescent="0.2">
      <c r="A6" s="51"/>
      <c r="B6" s="47"/>
      <c r="C6" s="48"/>
      <c r="D6" s="49"/>
      <c r="E6" s="49"/>
    </row>
    <row r="7" spans="1:7" ht="15.75" x14ac:dyDescent="0.25">
      <c r="A7" s="45" t="s">
        <v>108</v>
      </c>
      <c r="B7" s="68"/>
      <c r="C7" s="68"/>
      <c r="D7" s="69"/>
      <c r="E7" s="69"/>
    </row>
    <row r="8" spans="1:7" ht="24.95" customHeight="1" x14ac:dyDescent="0.3">
      <c r="A8" s="46" t="s">
        <v>113</v>
      </c>
      <c r="B8" s="72">
        <v>1</v>
      </c>
      <c r="C8" s="72"/>
      <c r="D8" s="73">
        <v>6</v>
      </c>
      <c r="E8" s="73">
        <v>0</v>
      </c>
    </row>
    <row r="9" spans="1:7" ht="24.95" customHeight="1" x14ac:dyDescent="0.3">
      <c r="A9" s="46" t="s">
        <v>111</v>
      </c>
      <c r="B9" s="72">
        <v>1</v>
      </c>
      <c r="C9" s="72"/>
      <c r="D9" s="73"/>
      <c r="E9" s="73"/>
    </row>
    <row r="10" spans="1:7" ht="24.95" customHeight="1" x14ac:dyDescent="0.3">
      <c r="A10" s="46" t="s">
        <v>78</v>
      </c>
      <c r="B10" s="72"/>
      <c r="C10" s="72">
        <v>1</v>
      </c>
      <c r="D10" s="73"/>
      <c r="E10" s="73"/>
    </row>
    <row r="11" spans="1:7" ht="24.95" customHeight="1" x14ac:dyDescent="0.3">
      <c r="A11" s="46" t="s">
        <v>79</v>
      </c>
      <c r="B11" s="72"/>
      <c r="C11" s="72"/>
      <c r="D11" s="73"/>
      <c r="E11" s="73"/>
    </row>
    <row r="12" spans="1:7" ht="24.95" customHeight="1" x14ac:dyDescent="0.3">
      <c r="A12" s="46" t="s">
        <v>112</v>
      </c>
      <c r="B12" s="72">
        <v>2</v>
      </c>
      <c r="C12" s="72"/>
      <c r="D12" s="73"/>
      <c r="E12" s="73"/>
      <c r="F12" s="43"/>
      <c r="G12" s="43"/>
    </row>
    <row r="13" spans="1:7" ht="24.95" customHeight="1" x14ac:dyDescent="0.3">
      <c r="A13" s="50" t="s">
        <v>80</v>
      </c>
      <c r="B13" s="74">
        <f>SUM(B8:B12)</f>
        <v>4</v>
      </c>
      <c r="C13" s="74">
        <f>SUM(C8:C12)</f>
        <v>1</v>
      </c>
      <c r="D13" s="74">
        <f>SUM(D8:D12)</f>
        <v>6</v>
      </c>
      <c r="E13" s="74">
        <f>SUM(E8:E12)</f>
        <v>0</v>
      </c>
      <c r="F13" s="43"/>
      <c r="G13" s="43"/>
    </row>
    <row r="14" spans="1:7" ht="24.95" customHeight="1" x14ac:dyDescent="0.3">
      <c r="A14" s="45"/>
      <c r="B14" s="75"/>
      <c r="C14" s="75"/>
      <c r="D14" s="76"/>
      <c r="E14" s="76"/>
      <c r="F14" s="43"/>
      <c r="G14" s="43"/>
    </row>
    <row r="15" spans="1:7" s="54" customFormat="1" ht="24.95" customHeight="1" x14ac:dyDescent="0.3">
      <c r="A15" s="50" t="s">
        <v>148</v>
      </c>
      <c r="B15" s="77">
        <v>8</v>
      </c>
      <c r="C15" s="77">
        <v>0</v>
      </c>
      <c r="D15" s="73"/>
      <c r="E15" s="73"/>
      <c r="F15" s="53"/>
      <c r="G15" s="53"/>
    </row>
    <row r="16" spans="1:7" ht="24.95" customHeight="1" thickBot="1" x14ac:dyDescent="0.35">
      <c r="A16" s="48"/>
      <c r="B16" s="78"/>
      <c r="C16" s="78"/>
      <c r="D16" s="76"/>
      <c r="E16" s="76"/>
      <c r="F16" s="43"/>
      <c r="G16" s="43"/>
    </row>
    <row r="17" spans="1:7" ht="45.75" customHeight="1" thickBot="1" x14ac:dyDescent="0.35">
      <c r="A17" s="52" t="s">
        <v>95</v>
      </c>
      <c r="B17" s="79">
        <f>B13+B15</f>
        <v>12</v>
      </c>
      <c r="C17" s="79">
        <f>C13+C15</f>
        <v>1</v>
      </c>
      <c r="D17" s="79">
        <f>D13+D15</f>
        <v>6</v>
      </c>
      <c r="E17" s="79">
        <f>E13+E15</f>
        <v>0</v>
      </c>
      <c r="F17" s="43"/>
      <c r="G17" s="43"/>
    </row>
    <row r="18" spans="1:7" ht="27" customHeight="1" thickBot="1" x14ac:dyDescent="0.35">
      <c r="A18" s="52" t="s">
        <v>96</v>
      </c>
      <c r="B18" s="335">
        <f>B17+C17</f>
        <v>13</v>
      </c>
      <c r="C18" s="336"/>
      <c r="D18" s="335">
        <f>D17+E17</f>
        <v>6</v>
      </c>
      <c r="E18" s="337"/>
      <c r="F18" s="43"/>
      <c r="G18" s="43"/>
    </row>
  </sheetData>
  <sheetProtection algorithmName="SHA-512" hashValue="eEEkvk3452+FSPCFoozqAI8iRzH7sauW6CU2080vMVSd0ibV0rXKEl38FByYjyv/sUcaXD+iV0Rt7VXY+seFSg==" saltValue="HkEvchTVjJVuH+sP4Jfndw==" spinCount="100000" sheet="1" objects="1" selectLockedCells="1" selectUnlockedCells="1"/>
  <mergeCells count="6">
    <mergeCell ref="A3:A5"/>
    <mergeCell ref="A1:E2"/>
    <mergeCell ref="B18:C18"/>
    <mergeCell ref="D18:E18"/>
    <mergeCell ref="B3:C4"/>
    <mergeCell ref="D3:E4"/>
  </mergeCells>
  <phoneticPr fontId="0" type="noConversion"/>
  <pageMargins left="0.86614173228346458" right="0.70866141732283472" top="0.62992125984251968" bottom="0.35433070866141736" header="0.23622047244094491" footer="0.51181102362204722"/>
  <pageSetup paperSize="9" scale="55" firstPageNumber="0" orientation="portrait" r:id="rId1"/>
  <headerFooter alignWithMargins="0">
    <oddHeader>&amp;R&amp;"Times New Roman,Normál"4.  mellékle&amp;"MS Sans Serif,Normál"t
a 4/2018. (V.30.) önk .rendelethez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33"/>
  <sheetViews>
    <sheetView topLeftCell="A10" workbookViewId="0">
      <selection activeCell="H39" sqref="H39"/>
    </sheetView>
  </sheetViews>
  <sheetFormatPr defaultRowHeight="12.75" x14ac:dyDescent="0.2"/>
  <cols>
    <col min="3" max="3" width="34.5703125" customWidth="1"/>
    <col min="4" max="4" width="10.140625" style="148" bestFit="1" customWidth="1"/>
  </cols>
  <sheetData>
    <row r="2" spans="1:6" x14ac:dyDescent="0.2">
      <c r="A2" t="s">
        <v>173</v>
      </c>
    </row>
    <row r="3" spans="1:6" x14ac:dyDescent="0.2">
      <c r="B3" t="s">
        <v>1</v>
      </c>
    </row>
    <row r="4" spans="1:6" x14ac:dyDescent="0.2">
      <c r="C4" t="s">
        <v>174</v>
      </c>
      <c r="D4" s="148">
        <v>1186509</v>
      </c>
      <c r="F4" t="s">
        <v>178</v>
      </c>
    </row>
    <row r="5" spans="1:6" x14ac:dyDescent="0.2">
      <c r="C5" t="s">
        <v>175</v>
      </c>
      <c r="D5" s="148">
        <v>5000000</v>
      </c>
    </row>
    <row r="6" spans="1:6" x14ac:dyDescent="0.2">
      <c r="C6" t="s">
        <v>176</v>
      </c>
      <c r="D6" s="148">
        <v>72000000</v>
      </c>
      <c r="F6" t="s">
        <v>177</v>
      </c>
    </row>
    <row r="7" spans="1:6" x14ac:dyDescent="0.2">
      <c r="C7" t="s">
        <v>179</v>
      </c>
      <c r="D7" s="148">
        <v>6000000</v>
      </c>
      <c r="F7" t="s">
        <v>180</v>
      </c>
    </row>
    <row r="9" spans="1:6" x14ac:dyDescent="0.2">
      <c r="B9" t="s">
        <v>181</v>
      </c>
      <c r="C9" t="s">
        <v>182</v>
      </c>
      <c r="D9" s="148">
        <v>452000</v>
      </c>
      <c r="F9" t="s">
        <v>183</v>
      </c>
    </row>
    <row r="11" spans="1:6" x14ac:dyDescent="0.2">
      <c r="D11" s="148">
        <f>SUM(D4:D10)</f>
        <v>84638509</v>
      </c>
    </row>
    <row r="14" spans="1:6" x14ac:dyDescent="0.2">
      <c r="A14" t="s">
        <v>184</v>
      </c>
    </row>
    <row r="15" spans="1:6" x14ac:dyDescent="0.2">
      <c r="B15" t="s">
        <v>1</v>
      </c>
    </row>
    <row r="16" spans="1:6" x14ac:dyDescent="0.2">
      <c r="C16" t="s">
        <v>15</v>
      </c>
      <c r="D16" s="148">
        <v>3096000</v>
      </c>
      <c r="F16" t="s">
        <v>185</v>
      </c>
    </row>
    <row r="17" spans="2:6" x14ac:dyDescent="0.2">
      <c r="C17" t="s">
        <v>186</v>
      </c>
      <c r="D17" s="148">
        <v>703100</v>
      </c>
    </row>
    <row r="18" spans="2:6" x14ac:dyDescent="0.2">
      <c r="C18" t="s">
        <v>187</v>
      </c>
      <c r="D18" s="148">
        <v>3292060</v>
      </c>
      <c r="F18" t="s">
        <v>188</v>
      </c>
    </row>
    <row r="19" spans="2:6" x14ac:dyDescent="0.2">
      <c r="F19" t="s">
        <v>189</v>
      </c>
    </row>
    <row r="20" spans="2:6" x14ac:dyDescent="0.2">
      <c r="F20" t="s">
        <v>190</v>
      </c>
    </row>
    <row r="21" spans="2:6" x14ac:dyDescent="0.2">
      <c r="C21" t="s">
        <v>191</v>
      </c>
      <c r="D21" s="148">
        <v>122376</v>
      </c>
      <c r="F21" t="s">
        <v>192</v>
      </c>
    </row>
    <row r="22" spans="2:6" x14ac:dyDescent="0.2">
      <c r="C22" t="s">
        <v>193</v>
      </c>
      <c r="D22" s="148">
        <v>380000</v>
      </c>
      <c r="F22" t="s">
        <v>194</v>
      </c>
    </row>
    <row r="23" spans="2:6" x14ac:dyDescent="0.2">
      <c r="C23" t="s">
        <v>195</v>
      </c>
      <c r="D23" s="148">
        <v>72000000</v>
      </c>
      <c r="F23" t="s">
        <v>177</v>
      </c>
    </row>
    <row r="24" spans="2:6" x14ac:dyDescent="0.2">
      <c r="C24" t="s">
        <v>196</v>
      </c>
      <c r="D24" s="148">
        <v>2700003</v>
      </c>
    </row>
    <row r="25" spans="2:6" x14ac:dyDescent="0.2">
      <c r="C25" t="s">
        <v>201</v>
      </c>
    </row>
    <row r="26" spans="2:6" x14ac:dyDescent="0.2">
      <c r="B26" t="s">
        <v>181</v>
      </c>
    </row>
    <row r="27" spans="2:6" x14ac:dyDescent="0.2">
      <c r="C27" t="s">
        <v>197</v>
      </c>
      <c r="D27" s="148">
        <v>517252</v>
      </c>
      <c r="F27" s="149" t="s">
        <v>198</v>
      </c>
    </row>
    <row r="28" spans="2:6" x14ac:dyDescent="0.2">
      <c r="C28" t="s">
        <v>186</v>
      </c>
      <c r="D28" s="148">
        <v>118385</v>
      </c>
    </row>
    <row r="29" spans="2:6" x14ac:dyDescent="0.2">
      <c r="C29" t="s">
        <v>187</v>
      </c>
      <c r="D29" s="148">
        <v>690173</v>
      </c>
      <c r="F29" t="s">
        <v>199</v>
      </c>
    </row>
    <row r="31" spans="2:6" x14ac:dyDescent="0.2">
      <c r="C31" t="s">
        <v>200</v>
      </c>
      <c r="D31" s="148">
        <v>-67840</v>
      </c>
    </row>
    <row r="33" spans="4:4" x14ac:dyDescent="0.2">
      <c r="D33" s="148">
        <f>SUM(D16:D31)</f>
        <v>83551509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</vt:i4>
      </vt:variant>
    </vt:vector>
  </HeadingPairs>
  <TitlesOfParts>
    <vt:vector size="6" baseType="lpstr">
      <vt:lpstr>1. mell.Önk.összesítő</vt:lpstr>
      <vt:lpstr>2.mell.Bev.</vt:lpstr>
      <vt:lpstr>3. mell.Kiad</vt:lpstr>
      <vt:lpstr>4.mell.LÉTSZÁM</vt:lpstr>
      <vt:lpstr>Munka1</vt:lpstr>
      <vt:lpstr>'2.mell.Bev.'!Nyomtatási_terület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</dc:creator>
  <cp:lastModifiedBy>Hivatal</cp:lastModifiedBy>
  <cp:lastPrinted>2018-05-30T08:09:09Z</cp:lastPrinted>
  <dcterms:created xsi:type="dcterms:W3CDTF">2013-05-17T05:55:58Z</dcterms:created>
  <dcterms:modified xsi:type="dcterms:W3CDTF">2018-05-30T13:10:45Z</dcterms:modified>
</cp:coreProperties>
</file>