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14"/>
  </bookViews>
  <sheets>
    <sheet name="1. mérleg" sheetId="1" r:id="rId1"/>
    <sheet name="2.melléklet" sheetId="2" r:id="rId2"/>
    <sheet name="3. melléklet" sheetId="3" r:id="rId3"/>
    <sheet name="4.melléklet" sheetId="4" r:id="rId4"/>
    <sheet name="5..melléklet" sheetId="5" r:id="rId5"/>
    <sheet name="6..melléklet" sheetId="6" r:id="rId6"/>
    <sheet name="7..melléklet" sheetId="7" r:id="rId7"/>
    <sheet name="8..melléklet" sheetId="8" r:id="rId8"/>
    <sheet name="9..melléklet" sheetId="9" r:id="rId9"/>
    <sheet name="10. melléklet" sheetId="10" r:id="rId10"/>
    <sheet name="11.melléklet" sheetId="11" r:id="rId11"/>
    <sheet name="12.melléklet" sheetId="12" r:id="rId12"/>
    <sheet name="13. melléklet" sheetId="13" r:id="rId13"/>
    <sheet name="14. melléklet" sheetId="14" r:id="rId14"/>
    <sheet name="15.melléklet" sheetId="15" r:id="rId15"/>
    <sheet name="16. melléklet" sheetId="16" r:id="rId16"/>
  </sheets>
  <definedNames>
    <definedName name="_xlnm.Print_Titles" localSheetId="12">'13. melléklet'!$2:$6</definedName>
    <definedName name="_xlnm.Print_Area" localSheetId="1">'2.melléklet'!$A$1:$E$148</definedName>
    <definedName name="_xlnm.Print_Area" localSheetId="2">'3. melléklet'!$A$1:$J$31</definedName>
    <definedName name="_xlnm.Print_Titles" localSheetId="4">'5..melléklet'!$1:$6</definedName>
    <definedName name="_xlnm.Print_Titles" localSheetId="5">'6..melléklet'!$1:$6</definedName>
    <definedName name="_xlnm.Print_Titles" localSheetId="6">'7..melléklet'!$1:$6</definedName>
    <definedName name="_xlnm.Print_Titles" localSheetId="7">'8..melléklet'!$1:$6</definedName>
    <definedName name="_xlnm.Print_Titles" localSheetId="8">'9..melléklet'!$1:$6</definedName>
  </definedNames>
  <calcPr fullCalcOnLoad="1"/>
</workbook>
</file>

<file path=xl/sharedStrings.xml><?xml version="1.0" encoding="utf-8"?>
<sst xmlns="http://schemas.openxmlformats.org/spreadsheetml/2006/main" count="1944" uniqueCount="654">
  <si>
    <r>
      <t>Lábod Község Önkormányzatának összevont költségvetési 2018 évi mérlege</t>
    </r>
    <r>
      <rPr>
        <i/>
        <sz val="14"/>
        <rFont val="Arial"/>
        <family val="2"/>
      </rPr>
      <t xml:space="preserve"> </t>
    </r>
  </si>
  <si>
    <t>Adatok ezer Ft-ban</t>
  </si>
  <si>
    <t>BEVÉTELEK</t>
  </si>
  <si>
    <t>KIADÁSOK</t>
  </si>
  <si>
    <t>Megnevezés</t>
  </si>
  <si>
    <t xml:space="preserve"> KÖLTSÉGVETÉSI BEVÉTELEK</t>
  </si>
  <si>
    <t>KÖLTSÉGVETÉSI KIADÁSOK</t>
  </si>
  <si>
    <t>Költségvetési bevételek</t>
  </si>
  <si>
    <t>Költségvetési kiadások</t>
  </si>
  <si>
    <t>Működési bevételek</t>
  </si>
  <si>
    <t>Működési kiadások</t>
  </si>
  <si>
    <t>Működési célú támogatások államháztartáson belülről</t>
  </si>
  <si>
    <t>Személyi jellegű kiadások</t>
  </si>
  <si>
    <t>Közhatalmi bevétel</t>
  </si>
  <si>
    <t>Munkaadót terh. jár.és szociális hozzájárulási adó</t>
  </si>
  <si>
    <t>Működési bevétekek</t>
  </si>
  <si>
    <t>Dologi és egyéb folyó kiadások</t>
  </si>
  <si>
    <t>Működési célú átvett pénzeszközök</t>
  </si>
  <si>
    <t>Ellátottak személyi juttatásai</t>
  </si>
  <si>
    <t>Egyéb működési célú kiadások</t>
  </si>
  <si>
    <t>Felhalmozási célú</t>
  </si>
  <si>
    <t xml:space="preserve"> Felhalmozási célú</t>
  </si>
  <si>
    <t>Felhalmozási célú átvett pénzeszközök</t>
  </si>
  <si>
    <t>Beruházások</t>
  </si>
  <si>
    <t>Felhalmozási célú támogatások államháztartáson belülről</t>
  </si>
  <si>
    <t>Felújítások</t>
  </si>
  <si>
    <t>Egyéb felhalmozási célú tám. Áh-n kívülre</t>
  </si>
  <si>
    <t>Finanszírozási bevételek</t>
  </si>
  <si>
    <t>Finanszírozási kiadások</t>
  </si>
  <si>
    <t>Pénzmaradvány igénybevétel</t>
  </si>
  <si>
    <t>Belföldi értékpapír vásárlás</t>
  </si>
  <si>
    <t>I. Működési célú pénzmaradvány igénybevét.</t>
  </si>
  <si>
    <t>Áh-n belüli megelőlegezések visszafiz.</t>
  </si>
  <si>
    <t>II. Felhalm. célú pénzmaradvány igénybevét.</t>
  </si>
  <si>
    <t>Belföldi értékpapír bevétel</t>
  </si>
  <si>
    <t>Államháztartáson belüli megelőlegezések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</si>
  <si>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</si>
  <si>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</si>
  <si>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</si>
  <si>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</si>
  <si>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</si>
  <si>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</si>
  <si>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 E V É T E L E K</t>
  </si>
  <si>
    <t xml:space="preserve">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</si>
  <si>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</si>
  <si>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</si>
  <si>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</si>
  <si>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</si>
  <si>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</si>
  <si>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</si>
  <si>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</si>
  <si>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</si>
  <si>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</si>
  <si>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</si>
  <si>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</si>
  <si>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</si>
  <si>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</si>
  <si>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</si>
  <si>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</si>
  <si>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</si>
  <si>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</si>
  <si>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</si>
  <si>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</si>
  <si>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</si>
  <si>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</si>
  <si>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</si>
  <si>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</si>
  <si>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</si>
  <si>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</si>
  <si>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</si>
  <si>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költségvetési támogatások és kiegészítő támogatások</t>
  </si>
  <si>
    <t>006</t>
  </si>
  <si>
    <t>1.6.</t>
  </si>
  <si>
    <t>Elszámolásból származó bevételek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</si>
  <si>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</si>
  <si>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</si>
  <si>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</si>
  <si>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</si>
  <si>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</si>
  <si>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</si>
  <si>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</si>
  <si>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</si>
  <si>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</si>
  <si>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</si>
  <si>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</si>
  <si>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</si>
  <si>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</si>
  <si>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</si>
  <si>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</si>
  <si>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</si>
  <si>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</si>
  <si>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</si>
  <si>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</si>
  <si>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</si>
  <si>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</si>
  <si>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</si>
  <si>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</si>
  <si>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</si>
  <si>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</si>
  <si>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</si>
  <si>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</si>
  <si>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</si>
  <si>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</si>
  <si>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</si>
  <si>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</si>
  <si>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</si>
  <si>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</si>
  <si>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</si>
  <si>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</si>
  <si>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</si>
  <si>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</si>
  <si>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</si>
  <si>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</si>
  <si>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</si>
  <si>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</si>
  <si>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</si>
  <si>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</si>
  <si>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</si>
  <si>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</si>
  <si>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</si>
  <si>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</si>
  <si>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</si>
  <si>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</si>
  <si>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</si>
  <si>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</si>
  <si>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</si>
  <si>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</si>
  <si>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</si>
  <si>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</si>
  <si>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</si>
  <si>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</si>
  <si>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</si>
  <si>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</si>
  <si>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</si>
  <si>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</si>
  <si>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</si>
  <si>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</si>
  <si>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</si>
  <si>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</si>
  <si>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</si>
  <si>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</si>
  <si>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</si>
  <si>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</si>
  <si>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</si>
  <si>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</si>
  <si>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</si>
  <si>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</si>
  <si>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</si>
  <si>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</si>
  <si>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</si>
  <si>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</si>
  <si>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</si>
  <si>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</si>
  <si>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</si>
  <si>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</si>
  <si>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</si>
  <si>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</si>
  <si>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</si>
  <si>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</si>
  <si>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</si>
  <si>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</si>
  <si>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</si>
  <si>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</si>
  <si>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</si>
  <si>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</si>
  <si>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</si>
  <si>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</si>
  <si>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</si>
  <si>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</si>
  <si>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Biztosító által fizetett kártérítés</t>
  </si>
  <si>
    <t>039</t>
  </si>
  <si>
    <t>5.11</t>
  </si>
  <si>
    <t>egyéb működési bevétel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</si>
  <si>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</si>
  <si>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</si>
  <si>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</si>
  <si>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</si>
  <si>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</si>
  <si>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</si>
  <si>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</si>
  <si>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</si>
  <si>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</si>
  <si>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</si>
  <si>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</si>
  <si>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</si>
  <si>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</si>
  <si>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</si>
  <si>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</si>
  <si>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</si>
  <si>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</si>
  <si>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</si>
  <si>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</si>
  <si>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</si>
  <si>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</si>
  <si>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</si>
  <si>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</si>
  <si>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</si>
  <si>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</si>
  <si>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</si>
  <si>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</si>
  <si>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</si>
  <si>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</si>
  <si>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</si>
  <si>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</si>
  <si>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</si>
  <si>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</si>
  <si>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</si>
  <si>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</si>
  <si>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</si>
  <si>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</si>
  <si>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</si>
  <si>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</si>
  <si>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</si>
  <si>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</si>
  <si>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</si>
  <si>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</si>
  <si>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</si>
  <si>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</si>
  <si>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</si>
  <si>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</si>
  <si>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</si>
  <si>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</si>
  <si>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</si>
  <si>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</si>
  <si>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</si>
  <si>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</si>
  <si>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</si>
  <si>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</si>
  <si>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</si>
  <si>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</si>
  <si>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</si>
  <si>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</si>
  <si>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</si>
  <si>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</si>
  <si>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</si>
  <si>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</si>
  <si>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</si>
  <si>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</si>
  <si>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</si>
  <si>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</si>
  <si>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</si>
  <si>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</si>
  <si>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</si>
  <si>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</si>
  <si>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</si>
  <si>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</si>
  <si>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</si>
  <si>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</si>
  <si>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</si>
  <si>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</si>
  <si>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</si>
  <si>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</si>
  <si>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</si>
  <si>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</si>
  <si>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</si>
  <si>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</si>
  <si>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</si>
  <si>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</si>
  <si>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</si>
  <si>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</si>
  <si>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</si>
  <si>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</si>
  <si>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</si>
  <si>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</si>
  <si>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</si>
  <si>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</si>
  <si>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</si>
  <si>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</si>
  <si>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</si>
  <si>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</si>
  <si>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</si>
  <si>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</si>
  <si>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</si>
  <si>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</si>
  <si>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</si>
  <si>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</si>
  <si>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</si>
  <si>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</si>
  <si>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</si>
  <si>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</si>
  <si>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</si>
  <si>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</si>
  <si>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</si>
  <si>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</si>
  <si>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</si>
  <si>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</si>
  <si>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</si>
  <si>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</si>
  <si>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</si>
  <si>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</si>
  <si>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</si>
  <si>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</si>
  <si>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</si>
  <si>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</si>
  <si>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</si>
  <si>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</si>
  <si>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</si>
  <si>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forintban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</si>
  <si>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</si>
  <si>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</si>
  <si>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</si>
  <si>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</si>
  <si>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</si>
  <si>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</si>
  <si>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</si>
  <si>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 xml:space="preserve"> - az 1.5-ből: - Elvonások és befizetések</t>
  </si>
  <si>
    <t>1.7.</t>
  </si>
  <si>
    <t xml:space="preserve">   - helyi önkormányzatok előző évi elszámolásából származó kiadások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</si>
  <si>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</si>
  <si>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</si>
  <si>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</si>
  <si>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</si>
  <si>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</si>
  <si>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</si>
  <si>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</si>
  <si>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</si>
  <si>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</si>
  <si>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</si>
  <si>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</si>
  <si>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</si>
  <si>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</si>
  <si>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</si>
  <si>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</si>
  <si>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</si>
  <si>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</si>
  <si>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</si>
  <si>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</si>
  <si>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</si>
  <si>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</si>
  <si>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</si>
  <si>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</si>
  <si>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</si>
  <si>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</si>
  <si>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</si>
  <si>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</si>
  <si>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</si>
  <si>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</si>
  <si>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</si>
  <si>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</si>
  <si>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</si>
  <si>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</si>
  <si>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</si>
  <si>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</si>
  <si>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</si>
  <si>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</si>
  <si>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</si>
  <si>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</si>
  <si>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</si>
  <si>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</si>
  <si>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</si>
  <si>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</si>
  <si>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</si>
  <si>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</si>
  <si>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</si>
  <si>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</si>
  <si>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</si>
  <si>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</si>
  <si>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</si>
  <si>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</si>
  <si>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 irányító szervi támogatás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</si>
  <si>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</si>
  <si>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</si>
  <si>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</si>
  <si>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</si>
  <si>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</si>
  <si>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</si>
  <si>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</si>
  <si>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</si>
  <si>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</si>
  <si>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</si>
  <si>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I. Működési célú bevételek és kiadások mérlege
Lábod Község Önkormányzata</t>
  </si>
  <si>
    <t>forintban !</t>
  </si>
  <si>
    <t>Bevételek</t>
  </si>
  <si>
    <t>Kiadások</t>
  </si>
  <si>
    <t>eredeti ei.</t>
  </si>
  <si>
    <t>módosított ei.</t>
  </si>
  <si>
    <t>teljesítés</t>
  </si>
  <si>
    <t>F</t>
  </si>
  <si>
    <t>G</t>
  </si>
  <si>
    <t>H</t>
  </si>
  <si>
    <t>I</t>
  </si>
  <si>
    <t>Önkormányzatok működési támogatásai</t>
  </si>
  <si>
    <t>Személyi juttatások</t>
  </si>
  <si>
    <t>Működési célú visszatérítendő támoogatások, kölcsönök áh-n belülről</t>
  </si>
  <si>
    <t xml:space="preserve">Dologi kiadások </t>
  </si>
  <si>
    <t>Közhatalmi bevételek</t>
  </si>
  <si>
    <t>5.-ből EU-s támogatás</t>
  </si>
  <si>
    <t>ebből tartalék</t>
  </si>
  <si>
    <t>Egyéb működési bevételek</t>
  </si>
  <si>
    <t>egyéb működési célú átvett pénzeszköz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</si>
  <si>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</si>
  <si>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</si>
  <si>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</si>
  <si>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</si>
  <si>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</si>
  <si>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</si>
  <si>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</si>
  <si>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</si>
  <si>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</si>
  <si>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</si>
  <si>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</si>
  <si>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</si>
  <si>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</si>
  <si>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</si>
  <si>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</si>
  <si>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</si>
  <si>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</si>
  <si>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</si>
  <si>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</si>
  <si>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</si>
  <si>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</si>
  <si>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</si>
  <si>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</si>
  <si>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</si>
  <si>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</si>
  <si>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</si>
  <si>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</si>
  <si>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</si>
  <si>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Belföldi finanszírozási kiadások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</si>
  <si>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</si>
  <si>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</si>
  <si>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</si>
  <si>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</si>
  <si>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</si>
  <si>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</si>
  <si>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Lábod Község Önkormányzata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</si>
  <si>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</si>
  <si>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</si>
  <si>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</si>
  <si>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</si>
  <si>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</si>
  <si>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</si>
  <si>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</si>
  <si>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</si>
  <si>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</si>
  <si>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</si>
  <si>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</si>
  <si>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</si>
  <si>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</si>
  <si>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</si>
  <si>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</si>
  <si>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</si>
  <si>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</si>
  <si>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</si>
  <si>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</si>
  <si>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</si>
  <si>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</si>
  <si>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</si>
  <si>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</si>
  <si>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</si>
  <si>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</si>
  <si>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</si>
  <si>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</si>
  <si>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</si>
  <si>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</si>
  <si>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</si>
  <si>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</si>
  <si>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</si>
  <si>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Lábod Község Önkormányzata</t>
  </si>
  <si>
    <t>01</t>
  </si>
  <si>
    <t>Feladat
megnevezése</t>
  </si>
  <si>
    <t xml:space="preserve">Kötelező feladatok </t>
  </si>
  <si>
    <t>02</t>
  </si>
  <si>
    <t xml:space="preserve"> forintban !</t>
  </si>
  <si>
    <t>Száma</t>
  </si>
  <si>
    <t>Előirányzat-csoport, kiemelt előirányzat megnevezése</t>
  </si>
  <si>
    <t>Működési célú központosított előirányzatok</t>
  </si>
  <si>
    <t>Helyi önkormányzatok kiegészítő támogatásai</t>
  </si>
  <si>
    <t>Egyéb működési bevétel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</si>
  <si>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</si>
  <si>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</si>
  <si>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</si>
  <si>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</si>
  <si>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   - Garancia- és kezességvállalásból kifizetés ÁH-n belülre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</si>
  <si>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</si>
  <si>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</si>
  <si>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</si>
  <si>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</si>
  <si>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</si>
  <si>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Költségvetési szerv megnevezése</t>
  </si>
  <si>
    <t>Lábodi Csicsergő Óvoda</t>
  </si>
  <si>
    <t>03</t>
  </si>
  <si>
    <t>Feladat megnevezése</t>
  </si>
  <si>
    <t>Összes bevétel, kiadás</t>
  </si>
  <si>
    <t>Működési célú támogatások államháztartáson belülről (2.1.+…+2.3.)</t>
  </si>
  <si>
    <t>Működési bevételek (1.1.+…+1.10.)</t>
  </si>
  <si>
    <t>Kiszámlázott általános forgalmi adó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</si>
  <si>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</si>
  <si>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</si>
  <si>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</si>
  <si>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 xml:space="preserve"> - 2.3.-ból EU-s támogatás</t>
  </si>
  <si>
    <t>Felhalmozási célú támogatások államháztartáson belülről (4.1.+4.2.)</t>
  </si>
  <si>
    <t>Egyéb felhalmozási célú támogatások bevételei államháztartáson belülről</t>
  </si>
  <si>
    <t>- 4.2.-ből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</si>
  <si>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</si>
  <si>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</si>
  <si>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</si>
  <si>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</si>
  <si>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</si>
  <si>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</si>
  <si>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</si>
  <si>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</si>
  <si>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</si>
  <si>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</si>
  <si>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</si>
  <si>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</si>
  <si>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- 2.3.-ból EU-s forrásból tám. megvalósuló programok, projektek kiadásai</t>
  </si>
  <si>
    <t>KIADÁSOK ÖSSZESEN: (1.+2.)</t>
  </si>
  <si>
    <t>Kötelező feladatok</t>
  </si>
  <si>
    <t>Lábodi Közös Önkormányzati Hivatal</t>
  </si>
  <si>
    <t>04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</si>
  <si>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</si>
  <si>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</si>
  <si>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</si>
  <si>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</si>
  <si>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</si>
  <si>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</si>
  <si>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</si>
  <si>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</si>
  <si>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</si>
  <si>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27.</t>
  </si>
  <si>
    <t>28.</t>
  </si>
  <si>
    <t>29.</t>
  </si>
  <si>
    <t>30.</t>
  </si>
  <si>
    <t>31.</t>
  </si>
  <si>
    <t>Összesen:</t>
  </si>
  <si>
    <t>Beruházási (felhalmozási) kiadások előirányzata beruházásonként</t>
  </si>
  <si>
    <t>Beruházás  megnevezése</t>
  </si>
  <si>
    <t>Teljes költség</t>
  </si>
  <si>
    <t>közfoglalkoztatási porgramban vásárolt tárgyi eszközök</t>
  </si>
  <si>
    <t>szabályzatok asp</t>
  </si>
  <si>
    <t>park eszköz beazerés</t>
  </si>
  <si>
    <t>Közös Hivatal informatiki eszköz beszerzése notebook töltő</t>
  </si>
  <si>
    <t>Közös Hivatal egyéb tárgyi eszköz beszerzés  kárnya olvasók</t>
  </si>
  <si>
    <t>Közös Hivatal kézi uv pénzvizsgáló</t>
  </si>
  <si>
    <t>Közös Hivatal számítástechnikai eszközök</t>
  </si>
  <si>
    <t>EFOP művelődési ház eszköz beszerzés</t>
  </si>
  <si>
    <t>egyéb tárgyi eszköz község gazdálkodás</t>
  </si>
  <si>
    <t>iparipark beruházás</t>
  </si>
  <si>
    <t>ÖSSZESEN:</t>
  </si>
  <si>
    <t>Felújítási kiadások előirányzata felújításonként</t>
  </si>
  <si>
    <t>Felújítás  megnevezése</t>
  </si>
  <si>
    <t>EFOP művelődésiház pályázat</t>
  </si>
  <si>
    <t>Hivatal Öno felújítás</t>
  </si>
  <si>
    <t>szolgálati lakás felújítás</t>
  </si>
  <si>
    <t>hitel konszolidáció művelősési ház, járda felújítás</t>
  </si>
  <si>
    <t>Központi fűtés felújítás Görgetegi kirendeltség</t>
  </si>
  <si>
    <t>vagyonkimutatás a könyvviteli mérlegben értékkel szereplő eszközökről</t>
  </si>
  <si>
    <t xml:space="preserve"> </t>
  </si>
  <si>
    <t>Adatok: forintban!</t>
  </si>
  <si>
    <t>ESZKÖZÖK</t>
  </si>
  <si>
    <t>Sorszám</t>
  </si>
  <si>
    <t>előző időszak</t>
  </si>
  <si>
    <t>tárgyi időszak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</si>
  <si>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</si>
  <si>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</si>
  <si>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</si>
  <si>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</si>
  <si>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</si>
  <si>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</si>
  <si>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</si>
  <si>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2. Gépek, berendezések, felszerelések, járművek (09+10+11+12)</t>
  </si>
  <si>
    <t>08.</t>
  </si>
  <si>
    <t>3. Tenyészállatok (14+15+16+17)</t>
  </si>
  <si>
    <t>4. Beruházások, felújítások (19+20+21+22)</t>
  </si>
  <si>
    <t>5. Tárgyi eszközök értékhelyesbítése (24+25+26+27)</t>
  </si>
  <si>
    <t>III. Befektetett pénzügyi eszközök (29+34+39)</t>
  </si>
  <si>
    <t>1. Tartós részesedések (30+31+32+33)</t>
  </si>
  <si>
    <t>2. Tartós hitelviszonyt megtestesítő értékpapírok (35+36+37+38)</t>
  </si>
  <si>
    <t>34.</t>
  </si>
  <si>
    <t>3. Befektetett pénzügyi eszközök értékhelyesbítése (40+41+42+43)</t>
  </si>
  <si>
    <t>39.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</si>
  <si>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</si>
  <si>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</si>
  <si>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</si>
  <si>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</si>
  <si>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</si>
  <si>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</si>
  <si>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</si>
  <si>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</si>
  <si>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</si>
  <si>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</si>
  <si>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</si>
  <si>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</si>
  <si>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</si>
  <si>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</si>
  <si>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</si>
  <si>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</si>
  <si>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</si>
  <si>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</si>
  <si>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</si>
  <si>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</si>
  <si>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</si>
  <si>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</si>
  <si>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</si>
  <si>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</si>
  <si>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</si>
  <si>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</si>
  <si>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</si>
  <si>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</si>
  <si>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</si>
  <si>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</si>
  <si>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</si>
  <si>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</si>
  <si>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III.Fizetendő általános forgalmi adó elszámolás</t>
  </si>
  <si>
    <t>60.</t>
  </si>
  <si>
    <t>IV.Előzetesen felszámított általános forgalmi adő elszámolás</t>
  </si>
  <si>
    <t>61.</t>
  </si>
  <si>
    <t>E) EGYÉB SAJÁTOS ESZKÖZOLDALI ELSZÁMOLÁSOK (58+59)</t>
  </si>
  <si>
    <t>62.</t>
  </si>
  <si>
    <t>F) AKTÍV IDŐBELI ELHATÁROLÁSOK</t>
  </si>
  <si>
    <t>ESZKÖZÖK ÖSSZESEN  (45+48+53+57+60+61)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</si>
  <si>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</si>
  <si>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</si>
  <si>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</si>
  <si>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</si>
  <si>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</si>
  <si>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</si>
  <si>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</si>
  <si>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</si>
  <si>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</si>
  <si>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</si>
  <si>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</si>
  <si>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</si>
  <si>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</si>
  <si>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</si>
  <si>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</si>
  <si>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</si>
  <si>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</si>
  <si>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</si>
  <si>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</si>
  <si>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</si>
  <si>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</si>
  <si>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</si>
  <si>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</si>
  <si>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Összeg  (Ft )</t>
  </si>
  <si>
    <t>2017. december 31.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</si>
  <si>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</si>
  <si>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</si>
  <si>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</si>
  <si>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</si>
  <si>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36-os főkönyvi szám változása</t>
  </si>
  <si>
    <t>záró pénzkészlet</t>
  </si>
  <si>
    <t>Lábod Község Önkormányzata 2018. évi adósságszolgálata</t>
  </si>
  <si>
    <t>Önkormányzat kötelezettségei</t>
  </si>
  <si>
    <t>Önkormányzat követelései</t>
  </si>
  <si>
    <t>dologi kiadásokra</t>
  </si>
  <si>
    <t>közhatalmi bevételek</t>
  </si>
  <si>
    <t>működési célú kiadásokra</t>
  </si>
  <si>
    <t>működési bevételekre</t>
  </si>
  <si>
    <t>finanszírozási kiadásokra</t>
  </si>
  <si>
    <t>rövid lejáratú kölcsönökre</t>
  </si>
  <si>
    <t>kötelezettség jellegű sajátos elszámolásokra</t>
  </si>
  <si>
    <t>követelés jellegű sajátos elszámolásokra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</si>
</sst>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#,##0"/>
    <numFmt numFmtId="167" formatCode="#,###"/>
    <numFmt numFmtId="168" formatCode="@"/>
    <numFmt numFmtId="169" formatCode="MMM\ D/"/>
    <numFmt numFmtId="170" formatCode="00"/>
    <numFmt numFmtId="171" formatCode="#,###__;\-#,###__"/>
    <numFmt numFmtId="172" formatCode="#,###\ _F_t;\-#,###\ _F_t"/>
    <numFmt numFmtId="173" formatCode="#,###__"/>
  </numFmts>
  <fonts count="62">
    <font>
      <sz val="10"/>
      <name val="Times New Roman CE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4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1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4" fillId="11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4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0" fillId="6" borderId="7" applyNumberFormat="0" applyAlignment="0" applyProtection="0"/>
    <xf numFmtId="164" fontId="13" fillId="15" borderId="0" applyNumberFormat="0" applyBorder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3" fillId="0" borderId="0">
      <alignment/>
      <protection/>
    </xf>
    <xf numFmtId="164" fontId="17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20" fillId="17" borderId="0" applyNumberFormat="0" applyBorder="0" applyAlignment="0" applyProtection="0"/>
    <xf numFmtId="164" fontId="21" fillId="11" borderId="0" applyNumberFormat="0" applyBorder="0" applyAlignment="0" applyProtection="0"/>
    <xf numFmtId="164" fontId="22" fillId="16" borderId="1" applyNumberFormat="0" applyAlignment="0" applyProtection="0"/>
    <xf numFmtId="164" fontId="23" fillId="0" borderId="9" applyNumberFormat="0" applyFill="0" applyAlignment="0" applyProtection="0"/>
  </cellStyleXfs>
  <cellXfs count="461">
    <xf numFmtId="164" fontId="0" fillId="0" borderId="0" xfId="0" applyAlignment="1">
      <alignment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7" fillId="0" borderId="11" xfId="61" applyFont="1" applyBorder="1" applyAlignment="1">
      <alignment horizontal="center"/>
      <protection/>
    </xf>
    <xf numFmtId="164" fontId="28" fillId="0" borderId="12" xfId="61" applyFont="1" applyFill="1" applyBorder="1" applyAlignment="1">
      <alignment horizontal="center" vertical="center"/>
      <protection/>
    </xf>
    <xf numFmtId="164" fontId="28" fillId="0" borderId="13" xfId="61" applyFont="1" applyFill="1" applyBorder="1" applyAlignment="1">
      <alignment horizontal="center" vertical="center" wrapText="1"/>
      <protection/>
    </xf>
    <xf numFmtId="164" fontId="28" fillId="0" borderId="10" xfId="61" applyFont="1" applyFill="1" applyBorder="1" applyAlignment="1">
      <alignment horizontal="center" vertical="center"/>
      <protection/>
    </xf>
    <xf numFmtId="164" fontId="24" fillId="0" borderId="14" xfId="0" applyFont="1" applyBorder="1" applyAlignment="1">
      <alignment horizontal="center"/>
    </xf>
    <xf numFmtId="164" fontId="24" fillId="0" borderId="15" xfId="61" applyFont="1" applyFill="1" applyBorder="1" applyAlignment="1">
      <alignment horizontal="center"/>
      <protection/>
    </xf>
    <xf numFmtId="166" fontId="24" fillId="0" borderId="16" xfId="61" applyNumberFormat="1" applyFont="1" applyFill="1" applyBorder="1" applyAlignment="1">
      <alignment horizontal="center"/>
      <protection/>
    </xf>
    <xf numFmtId="164" fontId="24" fillId="0" borderId="17" xfId="61" applyFont="1" applyFill="1" applyBorder="1" applyAlignment="1">
      <alignment horizontal="center"/>
      <protection/>
    </xf>
    <xf numFmtId="164" fontId="24" fillId="0" borderId="18" xfId="0" applyFont="1" applyBorder="1" applyAlignment="1">
      <alignment horizontal="center"/>
    </xf>
    <xf numFmtId="164" fontId="27" fillId="0" borderId="19" xfId="61" applyFont="1" applyBorder="1">
      <alignment/>
      <protection/>
    </xf>
    <xf numFmtId="166" fontId="29" fillId="0" borderId="15" xfId="61" applyNumberFormat="1" applyFont="1" applyFill="1" applyBorder="1">
      <alignment/>
      <protection/>
    </xf>
    <xf numFmtId="166" fontId="29" fillId="0" borderId="20" xfId="61" applyNumberFormat="1" applyFont="1" applyFill="1" applyBorder="1">
      <alignment/>
      <protection/>
    </xf>
    <xf numFmtId="164" fontId="27" fillId="0" borderId="17" xfId="61" applyFont="1" applyBorder="1" applyAlignment="1">
      <alignment horizontal="left"/>
      <protection/>
    </xf>
    <xf numFmtId="166" fontId="29" fillId="0" borderId="18" xfId="0" applyNumberFormat="1" applyFont="1" applyBorder="1" applyAlignment="1">
      <alignment/>
    </xf>
    <xf numFmtId="164" fontId="30" fillId="0" borderId="0" xfId="0" applyFont="1" applyAlignment="1">
      <alignment/>
    </xf>
    <xf numFmtId="164" fontId="27" fillId="0" borderId="16" xfId="61" applyFont="1" applyBorder="1" applyAlignment="1">
      <alignment horizontal="left"/>
      <protection/>
    </xf>
    <xf numFmtId="164" fontId="24" fillId="0" borderId="19" xfId="62" applyFont="1" applyFill="1" applyBorder="1" applyAlignment="1">
      <alignment horizontal="left"/>
      <protection/>
    </xf>
    <xf numFmtId="164" fontId="24" fillId="0" borderId="15" xfId="62" applyFont="1" applyFill="1" applyBorder="1" applyAlignment="1">
      <alignment horizontal="left"/>
      <protection/>
    </xf>
    <xf numFmtId="166" fontId="24" fillId="0" borderId="20" xfId="61" applyNumberFormat="1" applyFont="1" applyFill="1" applyBorder="1">
      <alignment/>
      <protection/>
    </xf>
    <xf numFmtId="164" fontId="24" fillId="0" borderId="17" xfId="62" applyFont="1" applyFill="1" applyBorder="1" applyAlignment="1">
      <alignment horizontal="left"/>
      <protection/>
    </xf>
    <xf numFmtId="166" fontId="24" fillId="0" borderId="18" xfId="0" applyNumberFormat="1" applyFont="1" applyBorder="1" applyAlignment="1">
      <alignment/>
    </xf>
    <xf numFmtId="164" fontId="18" fillId="0" borderId="15" xfId="0" applyFont="1" applyBorder="1" applyAlignment="1">
      <alignment horizontal="center"/>
    </xf>
    <xf numFmtId="164" fontId="24" fillId="0" borderId="21" xfId="0" applyFont="1" applyBorder="1" applyAlignment="1">
      <alignment/>
    </xf>
    <xf numFmtId="164" fontId="24" fillId="0" borderId="22" xfId="62" applyFont="1" applyFill="1" applyBorder="1" applyAlignment="1">
      <alignment horizontal="center"/>
      <protection/>
    </xf>
    <xf numFmtId="164" fontId="24" fillId="0" borderId="23" xfId="62" applyFont="1" applyFill="1" applyBorder="1" applyAlignment="1">
      <alignment horizontal="center"/>
      <protection/>
    </xf>
    <xf numFmtId="164" fontId="27" fillId="11" borderId="15" xfId="61" applyFont="1" applyFill="1" applyBorder="1" applyAlignment="1">
      <alignment horizontal="left"/>
      <protection/>
    </xf>
    <xf numFmtId="166" fontId="29" fillId="11" borderId="20" xfId="61" applyNumberFormat="1" applyFont="1" applyFill="1" applyBorder="1">
      <alignment/>
      <protection/>
    </xf>
    <xf numFmtId="164" fontId="27" fillId="11" borderId="17" xfId="61" applyFont="1" applyFill="1" applyBorder="1" applyAlignment="1">
      <alignment horizontal="left"/>
      <protection/>
    </xf>
    <xf numFmtId="164" fontId="29" fillId="11" borderId="18" xfId="0" applyFont="1" applyFill="1" applyBorder="1" applyAlignment="1">
      <alignment/>
    </xf>
    <xf numFmtId="164" fontId="24" fillId="0" borderId="24" xfId="62" applyFont="1" applyFill="1" applyBorder="1" applyAlignment="1">
      <alignment horizontal="left"/>
      <protection/>
    </xf>
    <xf numFmtId="164" fontId="24" fillId="0" borderId="20" xfId="62" applyFont="1" applyFill="1" applyBorder="1" applyAlignment="1">
      <alignment horizontal="left"/>
      <protection/>
    </xf>
    <xf numFmtId="164" fontId="24" fillId="0" borderId="15" xfId="62" applyFont="1" applyFill="1" applyBorder="1" applyAlignment="1">
      <alignment horizontal="center"/>
      <protection/>
    </xf>
    <xf numFmtId="164" fontId="24" fillId="0" borderId="16" xfId="62" applyFont="1" applyFill="1" applyBorder="1" applyAlignment="1">
      <alignment horizontal="center"/>
      <protection/>
    </xf>
    <xf numFmtId="164" fontId="29" fillId="0" borderId="15" xfId="61" applyFont="1" applyFill="1" applyBorder="1" applyAlignment="1">
      <alignment horizontal="left"/>
      <protection/>
    </xf>
    <xf numFmtId="164" fontId="29" fillId="0" borderId="17" xfId="61" applyFont="1" applyFill="1" applyBorder="1" applyAlignment="1">
      <alignment horizontal="left"/>
      <protection/>
    </xf>
    <xf numFmtId="164" fontId="28" fillId="0" borderId="15" xfId="61" applyFont="1" applyBorder="1" applyAlignment="1">
      <alignment horizontal="left"/>
      <protection/>
    </xf>
    <xf numFmtId="164" fontId="24" fillId="0" borderId="25" xfId="61" applyFont="1" applyFill="1" applyBorder="1" applyAlignment="1">
      <alignment horizontal="left"/>
      <protection/>
    </xf>
    <xf numFmtId="166" fontId="24" fillId="0" borderId="22" xfId="0" applyNumberFormat="1" applyFont="1" applyBorder="1" applyAlignment="1">
      <alignment horizontal="left"/>
    </xf>
    <xf numFmtId="164" fontId="28" fillId="0" borderId="19" xfId="61" applyFont="1" applyBorder="1">
      <alignment/>
      <protection/>
    </xf>
    <xf numFmtId="166" fontId="24" fillId="0" borderId="15" xfId="61" applyNumberFormat="1" applyFont="1" applyFill="1" applyBorder="1">
      <alignment/>
      <protection/>
    </xf>
    <xf numFmtId="166" fontId="24" fillId="0" borderId="17" xfId="61" applyNumberFormat="1" applyFont="1" applyFill="1" applyBorder="1">
      <alignment/>
      <protection/>
    </xf>
    <xf numFmtId="164" fontId="24" fillId="0" borderId="19" xfId="61" applyFont="1" applyFill="1" applyBorder="1" applyAlignment="1">
      <alignment horizontal="center"/>
      <protection/>
    </xf>
    <xf numFmtId="166" fontId="24" fillId="0" borderId="19" xfId="61" applyNumberFormat="1" applyFont="1" applyFill="1" applyBorder="1" applyAlignment="1">
      <alignment/>
      <protection/>
    </xf>
    <xf numFmtId="164" fontId="29" fillId="10" borderId="19" xfId="61" applyFont="1" applyFill="1" applyBorder="1">
      <alignment/>
      <protection/>
    </xf>
    <xf numFmtId="166" fontId="29" fillId="10" borderId="15" xfId="61" applyNumberFormat="1" applyFont="1" applyFill="1" applyBorder="1">
      <alignment/>
      <protection/>
    </xf>
    <xf numFmtId="166" fontId="29" fillId="10" borderId="20" xfId="61" applyNumberFormat="1" applyFont="1" applyFill="1" applyBorder="1">
      <alignment/>
      <protection/>
    </xf>
    <xf numFmtId="164" fontId="29" fillId="10" borderId="17" xfId="61" applyFont="1" applyFill="1" applyBorder="1" applyAlignment="1">
      <alignment horizontal="left"/>
      <protection/>
    </xf>
    <xf numFmtId="166" fontId="29" fillId="10" borderId="18" xfId="0" applyNumberFormat="1" applyFont="1" applyFill="1" applyBorder="1" applyAlignment="1">
      <alignment/>
    </xf>
    <xf numFmtId="164" fontId="18" fillId="0" borderId="19" xfId="0" applyFont="1" applyBorder="1" applyAlignment="1">
      <alignment horizontal="left"/>
    </xf>
    <xf numFmtId="166" fontId="18" fillId="0" borderId="19" xfId="0" applyNumberFormat="1" applyFont="1" applyBorder="1" applyAlignment="1">
      <alignment/>
    </xf>
    <xf numFmtId="164" fontId="18" fillId="0" borderId="0" xfId="63" applyFont="1" applyFill="1" applyProtection="1">
      <alignment/>
      <protection/>
    </xf>
    <xf numFmtId="164" fontId="18" fillId="0" borderId="0" xfId="63" applyFont="1" applyFill="1" applyAlignment="1" applyProtection="1">
      <alignment horizontal="right" vertical="center" indent="1"/>
      <protection/>
    </xf>
    <xf numFmtId="164" fontId="18" fillId="0" borderId="0" xfId="63" applyFill="1" applyProtection="1">
      <alignment/>
      <protection/>
    </xf>
    <xf numFmtId="167" fontId="31" fillId="0" borderId="0" xfId="63" applyNumberFormat="1" applyFont="1" applyFill="1" applyBorder="1" applyAlignment="1" applyProtection="1">
      <alignment horizontal="center" vertical="center"/>
      <protection/>
    </xf>
    <xf numFmtId="167" fontId="32" fillId="0" borderId="26" xfId="63" applyNumberFormat="1" applyFont="1" applyFill="1" applyBorder="1" applyAlignment="1" applyProtection="1">
      <alignment vertical="center"/>
      <protection/>
    </xf>
    <xf numFmtId="164" fontId="33" fillId="0" borderId="26" xfId="0" applyFont="1" applyFill="1" applyBorder="1" applyAlignment="1" applyProtection="1">
      <alignment horizontal="right" vertical="center"/>
      <protection/>
    </xf>
    <xf numFmtId="164" fontId="34" fillId="0" borderId="27" xfId="63" applyFont="1" applyFill="1" applyBorder="1" applyAlignment="1" applyProtection="1">
      <alignment horizontal="center" vertical="center" wrapText="1"/>
      <protection/>
    </xf>
    <xf numFmtId="164" fontId="34" fillId="0" borderId="28" xfId="63" applyFont="1" applyFill="1" applyBorder="1" applyAlignment="1" applyProtection="1">
      <alignment horizontal="center" vertical="center" wrapText="1"/>
      <protection/>
    </xf>
    <xf numFmtId="167" fontId="34" fillId="0" borderId="12" xfId="63" applyNumberFormat="1" applyFont="1" applyFill="1" applyBorder="1" applyAlignment="1" applyProtection="1">
      <alignment horizontal="center" vertical="center"/>
      <protection/>
    </xf>
    <xf numFmtId="168" fontId="18" fillId="0" borderId="0" xfId="63" applyNumberFormat="1" applyFill="1" applyProtection="1">
      <alignment/>
      <protection/>
    </xf>
    <xf numFmtId="164" fontId="34" fillId="0" borderId="11" xfId="63" applyFont="1" applyFill="1" applyBorder="1" applyAlignment="1" applyProtection="1">
      <alignment horizontal="center" vertical="center" wrapText="1"/>
      <protection/>
    </xf>
    <xf numFmtId="164" fontId="34" fillId="0" borderId="29" xfId="63" applyFont="1" applyFill="1" applyBorder="1" applyAlignment="1" applyProtection="1">
      <alignment horizontal="center" vertical="center" wrapText="1"/>
      <protection/>
    </xf>
    <xf numFmtId="164" fontId="35" fillId="0" borderId="27" xfId="63" applyFont="1" applyFill="1" applyBorder="1" applyAlignment="1" applyProtection="1">
      <alignment horizontal="center" vertical="center" wrapText="1"/>
      <protection/>
    </xf>
    <xf numFmtId="164" fontId="35" fillId="0" borderId="28" xfId="63" applyFont="1" applyFill="1" applyBorder="1" applyAlignment="1" applyProtection="1">
      <alignment horizontal="center" vertical="center" wrapText="1"/>
      <protection/>
    </xf>
    <xf numFmtId="164" fontId="35" fillId="0" borderId="30" xfId="63" applyFont="1" applyFill="1" applyBorder="1" applyAlignment="1" applyProtection="1">
      <alignment horizontal="center" vertical="center" wrapText="1"/>
      <protection/>
    </xf>
    <xf numFmtId="168" fontId="36" fillId="0" borderId="0" xfId="63" applyNumberFormat="1" applyFont="1" applyFill="1" applyProtection="1">
      <alignment/>
      <protection/>
    </xf>
    <xf numFmtId="164" fontId="36" fillId="0" borderId="0" xfId="63" applyFont="1" applyFill="1" applyProtection="1">
      <alignment/>
      <protection/>
    </xf>
    <xf numFmtId="164" fontId="35" fillId="0" borderId="27" xfId="63" applyFont="1" applyFill="1" applyBorder="1" applyAlignment="1" applyProtection="1">
      <alignment horizontal="left" vertical="center" wrapText="1" indent="1"/>
      <protection/>
    </xf>
    <xf numFmtId="164" fontId="35" fillId="0" borderId="28" xfId="63" applyFont="1" applyFill="1" applyBorder="1" applyAlignment="1" applyProtection="1">
      <alignment horizontal="left" vertical="center" wrapText="1" indent="1"/>
      <protection/>
    </xf>
    <xf numFmtId="167" fontId="35" fillId="0" borderId="28" xfId="63" applyNumberFormat="1" applyFont="1" applyFill="1" applyBorder="1" applyAlignment="1" applyProtection="1">
      <alignment horizontal="right" vertical="center" wrapText="1" indent="1"/>
      <protection/>
    </xf>
    <xf numFmtId="167" fontId="35" fillId="0" borderId="30" xfId="63" applyNumberFormat="1" applyFont="1" applyFill="1" applyBorder="1" applyAlignment="1" applyProtection="1">
      <alignment horizontal="right" vertical="center" wrapText="1" indent="1"/>
      <protection/>
    </xf>
    <xf numFmtId="168" fontId="0" fillId="0" borderId="0" xfId="63" applyNumberFormat="1" applyFont="1" applyFill="1" applyProtection="1">
      <alignment/>
      <protection/>
    </xf>
    <xf numFmtId="164" fontId="0" fillId="0" borderId="0" xfId="63" applyFont="1" applyFill="1" applyProtection="1">
      <alignment/>
      <protection/>
    </xf>
    <xf numFmtId="168" fontId="36" fillId="0" borderId="23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31" xfId="0" applyFont="1" applyBorder="1" applyAlignment="1" applyProtection="1">
      <alignment horizontal="left" wrapText="1" indent="1"/>
      <protection/>
    </xf>
    <xf numFmtId="167" fontId="36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18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19" xfId="0" applyFont="1" applyBorder="1" applyAlignment="1" applyProtection="1">
      <alignment horizontal="left" wrapText="1" indent="1"/>
      <protection/>
    </xf>
    <xf numFmtId="167" fontId="3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22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33" xfId="0" applyFont="1" applyBorder="1" applyAlignment="1" applyProtection="1">
      <alignment horizontal="left" wrapText="1" indent="1"/>
      <protection/>
    </xf>
    <xf numFmtId="167" fontId="3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8" xfId="0" applyFont="1" applyBorder="1" applyAlignment="1" applyProtection="1">
      <alignment horizontal="left" vertical="center" wrapText="1" indent="1"/>
      <protection/>
    </xf>
    <xf numFmtId="164" fontId="37" fillId="0" borderId="33" xfId="0" applyFont="1" applyBorder="1" applyAlignment="1" applyProtection="1">
      <alignment horizontal="left" vertical="center" wrapText="1" indent="1"/>
      <protection/>
    </xf>
    <xf numFmtId="167" fontId="36" fillId="0" borderId="31" xfId="63" applyNumberFormat="1" applyFont="1" applyFill="1" applyBorder="1" applyAlignment="1" applyProtection="1">
      <alignment horizontal="right" vertical="center" wrapText="1" indent="1"/>
      <protection/>
    </xf>
    <xf numFmtId="167" fontId="36" fillId="0" borderId="32" xfId="63" applyNumberFormat="1" applyFont="1" applyFill="1" applyBorder="1" applyAlignment="1" applyProtection="1">
      <alignment horizontal="right" vertical="center" wrapText="1" indent="1"/>
      <protection/>
    </xf>
    <xf numFmtId="168" fontId="36" fillId="0" borderId="19" xfId="63" applyNumberFormat="1" applyFont="1" applyFill="1" applyBorder="1" applyAlignment="1" applyProtection="1">
      <alignment horizontal="left" vertical="center" wrapText="1" indent="1"/>
      <protection/>
    </xf>
    <xf numFmtId="164" fontId="35" fillId="0" borderId="35" xfId="63" applyFont="1" applyFill="1" applyBorder="1" applyAlignment="1" applyProtection="1">
      <alignment horizontal="left" vertical="center" wrapText="1" indent="1"/>
      <protection/>
    </xf>
    <xf numFmtId="164" fontId="35" fillId="0" borderId="36" xfId="63" applyFont="1" applyFill="1" applyBorder="1" applyAlignment="1" applyProtection="1">
      <alignment horizontal="left" vertical="center" wrapText="1" indent="1"/>
      <protection/>
    </xf>
    <xf numFmtId="167" fontId="35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38" fillId="0" borderId="27" xfId="0" applyFont="1" applyBorder="1" applyAlignment="1" applyProtection="1">
      <alignment vertical="center" wrapText="1"/>
      <protection/>
    </xf>
    <xf numFmtId="164" fontId="37" fillId="0" borderId="33" xfId="0" applyFont="1" applyBorder="1" applyAlignment="1" applyProtection="1">
      <alignment vertical="center" wrapText="1"/>
      <protection/>
    </xf>
    <xf numFmtId="164" fontId="37" fillId="0" borderId="23" xfId="0" applyFont="1" applyBorder="1" applyAlignment="1" applyProtection="1">
      <alignment wrapText="1"/>
      <protection/>
    </xf>
    <xf numFmtId="164" fontId="37" fillId="0" borderId="18" xfId="0" applyFont="1" applyBorder="1" applyAlignment="1" applyProtection="1">
      <alignment wrapText="1"/>
      <protection/>
    </xf>
    <xf numFmtId="164" fontId="37" fillId="0" borderId="22" xfId="0" applyFont="1" applyBorder="1" applyAlignment="1" applyProtection="1">
      <alignment vertical="center" wrapText="1"/>
      <protection/>
    </xf>
    <xf numFmtId="167" fontId="35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8" xfId="0" applyFont="1" applyBorder="1" applyAlignment="1" applyProtection="1">
      <alignment vertical="center" wrapText="1"/>
      <protection/>
    </xf>
    <xf numFmtId="164" fontId="38" fillId="0" borderId="35" xfId="0" applyFont="1" applyBorder="1" applyAlignment="1" applyProtection="1">
      <alignment vertical="center" wrapText="1"/>
      <protection/>
    </xf>
    <xf numFmtId="164" fontId="38" fillId="0" borderId="36" xfId="0" applyFont="1" applyBorder="1" applyAlignment="1" applyProtection="1">
      <alignment vertical="center" wrapText="1"/>
      <protection/>
    </xf>
    <xf numFmtId="164" fontId="39" fillId="0" borderId="0" xfId="0" applyFont="1" applyBorder="1" applyAlignment="1" applyProtection="1">
      <alignment horizontal="left" vertical="center" wrapText="1" indent="1"/>
      <protection/>
    </xf>
    <xf numFmtId="167" fontId="34" fillId="0" borderId="0" xfId="63" applyNumberFormat="1" applyFont="1" applyFill="1" applyBorder="1" applyAlignment="1" applyProtection="1">
      <alignment horizontal="right" vertical="center" wrapText="1" indent="1"/>
      <protection/>
    </xf>
    <xf numFmtId="167" fontId="32" fillId="0" borderId="26" xfId="63" applyNumberFormat="1" applyFont="1" applyFill="1" applyBorder="1" applyAlignment="1" applyProtection="1">
      <alignment/>
      <protection/>
    </xf>
    <xf numFmtId="164" fontId="33" fillId="0" borderId="26" xfId="0" applyFont="1" applyFill="1" applyBorder="1" applyAlignment="1" applyProtection="1">
      <alignment horizontal="right"/>
      <protection/>
    </xf>
    <xf numFmtId="168" fontId="18" fillId="0" borderId="0" xfId="63" applyNumberFormat="1" applyFill="1" applyAlignment="1" applyProtection="1">
      <alignment/>
      <protection/>
    </xf>
    <xf numFmtId="164" fontId="18" fillId="0" borderId="0" xfId="63" applyFill="1" applyAlignment="1" applyProtection="1">
      <alignment/>
      <protection/>
    </xf>
    <xf numFmtId="164" fontId="35" fillId="0" borderId="37" xfId="63" applyFont="1" applyFill="1" applyBorder="1" applyAlignment="1" applyProtection="1">
      <alignment horizontal="center" vertical="center" wrapText="1"/>
      <protection/>
    </xf>
    <xf numFmtId="164" fontId="35" fillId="0" borderId="38" xfId="63" applyFont="1" applyFill="1" applyBorder="1" applyAlignment="1" applyProtection="1">
      <alignment horizontal="left" vertical="center" wrapText="1" indent="1"/>
      <protection/>
    </xf>
    <xf numFmtId="164" fontId="35" fillId="0" borderId="39" xfId="63" applyFont="1" applyFill="1" applyBorder="1" applyAlignment="1" applyProtection="1">
      <alignment vertical="center" wrapText="1"/>
      <protection/>
    </xf>
    <xf numFmtId="167" fontId="35" fillId="0" borderId="39" xfId="63" applyNumberFormat="1" applyFont="1" applyFill="1" applyBorder="1" applyAlignment="1" applyProtection="1">
      <alignment horizontal="right" vertical="center" wrapText="1" indent="1"/>
      <protection/>
    </xf>
    <xf numFmtId="168" fontId="36" fillId="0" borderId="14" xfId="63" applyNumberFormat="1" applyFont="1" applyFill="1" applyBorder="1" applyAlignment="1" applyProtection="1">
      <alignment horizontal="left" vertical="center" wrapText="1" indent="1"/>
      <protection/>
    </xf>
    <xf numFmtId="164" fontId="36" fillId="0" borderId="40" xfId="63" applyFont="1" applyFill="1" applyBorder="1" applyAlignment="1" applyProtection="1">
      <alignment horizontal="left" vertical="center" wrapText="1" indent="1"/>
      <protection/>
    </xf>
    <xf numFmtId="167" fontId="36" fillId="0" borderId="40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41" xfId="63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9" xfId="63" applyFont="1" applyFill="1" applyBorder="1" applyAlignment="1" applyProtection="1">
      <alignment horizontal="left" vertical="center" wrapText="1" indent="1"/>
      <protection/>
    </xf>
    <xf numFmtId="164" fontId="36" fillId="0" borderId="42" xfId="63" applyFont="1" applyFill="1" applyBorder="1" applyAlignment="1" applyProtection="1">
      <alignment horizontal="left" vertical="center" wrapText="1" indent="1"/>
      <protection/>
    </xf>
    <xf numFmtId="164" fontId="36" fillId="0" borderId="0" xfId="63" applyFont="1" applyFill="1" applyBorder="1" applyAlignment="1" applyProtection="1">
      <alignment horizontal="left" vertical="center" wrapText="1" indent="1"/>
      <protection/>
    </xf>
    <xf numFmtId="164" fontId="36" fillId="0" borderId="19" xfId="63" applyFont="1" applyFill="1" applyBorder="1" applyAlignment="1" applyProtection="1">
      <alignment horizontal="left" indent="6"/>
      <protection/>
    </xf>
    <xf numFmtId="164" fontId="36" fillId="0" borderId="19" xfId="63" applyFont="1" applyFill="1" applyBorder="1" applyAlignment="1" applyProtection="1">
      <alignment horizontal="left" vertical="center" wrapText="1" indent="6"/>
      <protection/>
    </xf>
    <xf numFmtId="168" fontId="36" fillId="0" borderId="43" xfId="63" applyNumberFormat="1" applyFont="1" applyFill="1" applyBorder="1" applyAlignment="1" applyProtection="1">
      <alignment horizontal="left" vertical="center" wrapText="1" indent="1"/>
      <protection/>
    </xf>
    <xf numFmtId="164" fontId="36" fillId="0" borderId="33" xfId="63" applyFont="1" applyFill="1" applyBorder="1" applyAlignment="1" applyProtection="1">
      <alignment horizontal="left" vertical="center" wrapText="1" indent="6"/>
      <protection/>
    </xf>
    <xf numFmtId="168" fontId="36" fillId="0" borderId="44" xfId="63" applyNumberFormat="1" applyFont="1" applyFill="1" applyBorder="1" applyAlignment="1" applyProtection="1">
      <alignment horizontal="left" vertical="center" wrapText="1" indent="1"/>
      <protection/>
    </xf>
    <xf numFmtId="164" fontId="36" fillId="0" borderId="11" xfId="63" applyFont="1" applyFill="1" applyBorder="1" applyAlignment="1" applyProtection="1">
      <alignment horizontal="left" vertical="center" wrapText="1" indent="6"/>
      <protection/>
    </xf>
    <xf numFmtId="167" fontId="36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8" xfId="63" applyFont="1" applyFill="1" applyBorder="1" applyAlignment="1" applyProtection="1">
      <alignment vertical="center" wrapText="1"/>
      <protection/>
    </xf>
    <xf numFmtId="164" fontId="36" fillId="0" borderId="33" xfId="63" applyFont="1" applyFill="1" applyBorder="1" applyAlignment="1" applyProtection="1">
      <alignment horizontal="left" vertical="center" wrapText="1" indent="1"/>
      <protection/>
    </xf>
    <xf numFmtId="164" fontId="37" fillId="0" borderId="19" xfId="0" applyFont="1" applyBorder="1" applyAlignment="1" applyProtection="1">
      <alignment horizontal="left" vertical="center" wrapText="1" indent="1"/>
      <protection/>
    </xf>
    <xf numFmtId="164" fontId="36" fillId="0" borderId="31" xfId="63" applyFont="1" applyFill="1" applyBorder="1" applyAlignment="1" applyProtection="1">
      <alignment horizontal="left" vertical="center" wrapText="1" indent="6"/>
      <protection/>
    </xf>
    <xf numFmtId="164" fontId="18" fillId="0" borderId="0" xfId="63" applyFill="1" applyAlignment="1" applyProtection="1">
      <alignment horizontal="left" vertical="center" indent="1"/>
      <protection/>
    </xf>
    <xf numFmtId="164" fontId="36" fillId="0" borderId="31" xfId="63" applyFont="1" applyFill="1" applyBorder="1" applyAlignment="1" applyProtection="1">
      <alignment horizontal="left" vertical="center" wrapText="1" indent="1"/>
      <protection/>
    </xf>
    <xf numFmtId="164" fontId="36" fillId="0" borderId="46" xfId="63" applyFont="1" applyFill="1" applyBorder="1" applyAlignment="1" applyProtection="1">
      <alignment horizontal="left" vertical="center" wrapText="1" indent="1"/>
      <protection/>
    </xf>
    <xf numFmtId="167" fontId="38" fillId="0" borderId="28" xfId="0" applyNumberFormat="1" applyFont="1" applyBorder="1" applyAlignment="1" applyProtection="1">
      <alignment horizontal="right" vertical="center" wrapText="1" indent="1"/>
      <protection/>
    </xf>
    <xf numFmtId="164" fontId="31" fillId="0" borderId="0" xfId="63" applyFont="1" applyFill="1" applyProtection="1">
      <alignment/>
      <protection/>
    </xf>
    <xf numFmtId="167" fontId="39" fillId="0" borderId="28" xfId="0" applyNumberFormat="1" applyFont="1" applyBorder="1" applyAlignment="1" applyProtection="1">
      <alignment horizontal="right" vertical="center" wrapText="1" indent="1"/>
      <protection/>
    </xf>
    <xf numFmtId="164" fontId="38" fillId="0" borderId="35" xfId="0" applyFont="1" applyBorder="1" applyAlignment="1" applyProtection="1">
      <alignment horizontal="left" vertical="center" wrapText="1" indent="1"/>
      <protection/>
    </xf>
    <xf numFmtId="164" fontId="39" fillId="0" borderId="36" xfId="0" applyFont="1" applyBorder="1" applyAlignment="1" applyProtection="1">
      <alignment horizontal="left" vertical="center" wrapText="1" indent="1"/>
      <protection/>
    </xf>
    <xf numFmtId="164" fontId="31" fillId="0" borderId="0" xfId="63" applyFont="1" applyFill="1" applyBorder="1" applyAlignment="1" applyProtection="1">
      <alignment horizontal="center"/>
      <protection/>
    </xf>
    <xf numFmtId="167" fontId="32" fillId="0" borderId="0" xfId="63" applyNumberFormat="1" applyFont="1" applyFill="1" applyBorder="1" applyAlignment="1" applyProtection="1">
      <alignment horizontal="left" vertical="center"/>
      <protection/>
    </xf>
    <xf numFmtId="164" fontId="33" fillId="0" borderId="0" xfId="0" applyFont="1" applyFill="1" applyBorder="1" applyAlignment="1" applyProtection="1">
      <alignment horizontal="right" vertical="center"/>
      <protection/>
    </xf>
    <xf numFmtId="164" fontId="35" fillId="0" borderId="0" xfId="63" applyFont="1" applyFill="1" applyBorder="1" applyAlignment="1" applyProtection="1">
      <alignment horizontal="left" vertical="center" wrapText="1" indent="1"/>
      <protection/>
    </xf>
    <xf numFmtId="164" fontId="35" fillId="0" borderId="0" xfId="63" applyFont="1" applyFill="1" applyBorder="1" applyAlignment="1" applyProtection="1">
      <alignment vertical="center" wrapText="1"/>
      <protection/>
    </xf>
    <xf numFmtId="167" fontId="35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63" applyFill="1" applyBorder="1" applyProtection="1">
      <alignment/>
      <protection/>
    </xf>
    <xf numFmtId="164" fontId="40" fillId="0" borderId="0" xfId="63" applyFont="1" applyFill="1" applyBorder="1" applyProtection="1">
      <alignment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8" fontId="0" fillId="0" borderId="0" xfId="0" applyNumberFormat="1" applyFill="1" applyAlignment="1" applyProtection="1">
      <alignment vertical="center" wrapText="1"/>
      <protection/>
    </xf>
    <xf numFmtId="167" fontId="31" fillId="0" borderId="0" xfId="0" applyNumberFormat="1" applyFont="1" applyFill="1" applyBorder="1" applyAlignment="1" applyProtection="1">
      <alignment horizontal="center" vertical="center" wrapText="1"/>
      <protection/>
    </xf>
    <xf numFmtId="167" fontId="41" fillId="0" borderId="0" xfId="0" applyNumberFormat="1" applyFont="1" applyFill="1" applyBorder="1" applyAlignment="1" applyProtection="1">
      <alignment horizontal="center" textRotation="180" wrapText="1"/>
      <protection/>
    </xf>
    <xf numFmtId="167" fontId="33" fillId="0" borderId="0" xfId="0" applyNumberFormat="1" applyFont="1" applyFill="1" applyAlignment="1" applyProtection="1">
      <alignment horizontal="right" vertical="center"/>
      <protection/>
    </xf>
    <xf numFmtId="167" fontId="34" fillId="0" borderId="47" xfId="0" applyNumberFormat="1" applyFont="1" applyFill="1" applyBorder="1" applyAlignment="1" applyProtection="1">
      <alignment horizontal="center" vertical="center" wrapText="1"/>
      <protection/>
    </xf>
    <xf numFmtId="167" fontId="34" fillId="0" borderId="27" xfId="0" applyNumberFormat="1" applyFont="1" applyFill="1" applyBorder="1" applyAlignment="1" applyProtection="1">
      <alignment horizontal="center" vertical="center" wrapText="1"/>
      <protection/>
    </xf>
    <xf numFmtId="167" fontId="34" fillId="0" borderId="28" xfId="0" applyNumberFormat="1" applyFont="1" applyFill="1" applyBorder="1" applyAlignment="1" applyProtection="1">
      <alignment horizontal="center" vertical="center" wrapText="1"/>
      <protection/>
    </xf>
    <xf numFmtId="167" fontId="34" fillId="0" borderId="48" xfId="0" applyNumberFormat="1" applyFont="1" applyFill="1" applyBorder="1" applyAlignment="1" applyProtection="1">
      <alignment horizontal="center" vertical="center" wrapText="1"/>
      <protection/>
    </xf>
    <xf numFmtId="167" fontId="34" fillId="0" borderId="37" xfId="0" applyNumberFormat="1" applyFont="1" applyFill="1" applyBorder="1" applyAlignment="1" applyProtection="1">
      <alignment horizontal="center" vertical="center" wrapText="1"/>
      <protection/>
    </xf>
    <xf numFmtId="168" fontId="30" fillId="0" borderId="0" xfId="0" applyNumberFormat="1" applyFont="1" applyFill="1" applyAlignment="1" applyProtection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center" vertical="center" wrapText="1"/>
      <protection/>
    </xf>
    <xf numFmtId="167" fontId="35" fillId="0" borderId="47" xfId="0" applyNumberFormat="1" applyFont="1" applyFill="1" applyBorder="1" applyAlignment="1" applyProtection="1">
      <alignment horizontal="center" vertical="center" wrapText="1"/>
      <protection/>
    </xf>
    <xf numFmtId="167" fontId="35" fillId="0" borderId="27" xfId="0" applyNumberFormat="1" applyFont="1" applyFill="1" applyBorder="1" applyAlignment="1" applyProtection="1">
      <alignment horizontal="center" vertical="center" wrapText="1"/>
      <protection/>
    </xf>
    <xf numFmtId="167" fontId="35" fillId="0" borderId="28" xfId="0" applyNumberFormat="1" applyFont="1" applyFill="1" applyBorder="1" applyAlignment="1" applyProtection="1">
      <alignment horizontal="center" vertical="center" wrapText="1"/>
      <protection/>
    </xf>
    <xf numFmtId="167" fontId="35" fillId="0" borderId="37" xfId="0" applyNumberFormat="1" applyFont="1" applyFill="1" applyBorder="1" applyAlignment="1" applyProtection="1">
      <alignment horizontal="center" vertical="center" wrapText="1"/>
      <protection/>
    </xf>
    <xf numFmtId="168" fontId="35" fillId="0" borderId="0" xfId="0" applyNumberFormat="1" applyFont="1" applyFill="1" applyAlignment="1" applyProtection="1">
      <alignment horizontal="center" vertical="center" wrapText="1"/>
      <protection/>
    </xf>
    <xf numFmtId="167" fontId="35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3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18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47" xfId="0" applyNumberFormat="1" applyFont="1" applyFill="1" applyBorder="1" applyAlignment="1" applyProtection="1">
      <alignment horizontal="left" vertical="center" wrapText="1" indent="1"/>
      <protection/>
    </xf>
    <xf numFmtId="167" fontId="35" fillId="0" borderId="27" xfId="0" applyNumberFormat="1" applyFont="1" applyFill="1" applyBorder="1" applyAlignment="1" applyProtection="1">
      <alignment horizontal="left" vertical="center" wrapText="1" indent="1"/>
      <protection/>
    </xf>
    <xf numFmtId="167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43" xfId="0" applyNumberFormat="1" applyFont="1" applyFill="1" applyBorder="1" applyAlignment="1" applyProtection="1">
      <alignment horizontal="left" vertical="center" wrapText="1" indent="1"/>
      <protection/>
    </xf>
    <xf numFmtId="167" fontId="42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42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7" fontId="30" fillId="0" borderId="27" xfId="0" applyNumberFormat="1" applyFont="1" applyFill="1" applyBorder="1" applyAlignment="1" applyProtection="1">
      <alignment horizontal="left" vertical="center" wrapText="1" indent="1"/>
      <protection/>
    </xf>
    <xf numFmtId="167" fontId="30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41" fillId="0" borderId="0" xfId="0" applyNumberFormat="1" applyFont="1" applyFill="1" applyBorder="1" applyAlignment="1" applyProtection="1">
      <alignment horizontal="center" textRotation="180" wrapText="1"/>
      <protection locked="0"/>
    </xf>
    <xf numFmtId="167" fontId="36" fillId="0" borderId="18" xfId="0" applyNumberFormat="1" applyFont="1" applyFill="1" applyBorder="1" applyAlignment="1" applyProtection="1">
      <alignment horizontal="left" vertical="center" wrapText="1" indent="6"/>
      <protection locked="0"/>
    </xf>
    <xf numFmtId="167" fontId="36" fillId="0" borderId="18" xfId="0" applyNumberFormat="1" applyFont="1" applyFill="1" applyBorder="1" applyAlignment="1" applyProtection="1">
      <alignment horizontal="left" vertical="center" wrapText="1" indent="3"/>
      <protection locked="0"/>
    </xf>
    <xf numFmtId="167" fontId="3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2" fillId="0" borderId="43" xfId="0" applyNumberFormat="1" applyFont="1" applyFill="1" applyBorder="1" applyAlignment="1" applyProtection="1">
      <alignment horizontal="left" vertical="center" wrapText="1" indent="1"/>
      <protection/>
    </xf>
    <xf numFmtId="167" fontId="42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18" xfId="0" applyNumberFormat="1" applyFont="1" applyFill="1" applyBorder="1" applyAlignment="1" applyProtection="1">
      <alignment horizontal="left" vertical="center" wrapText="1" indent="2"/>
      <protection/>
    </xf>
    <xf numFmtId="167" fontId="36" fillId="0" borderId="19" xfId="0" applyNumberFormat="1" applyFont="1" applyFill="1" applyBorder="1" applyAlignment="1" applyProtection="1">
      <alignment horizontal="left" vertical="center" wrapText="1" indent="2"/>
      <protection/>
    </xf>
    <xf numFmtId="167" fontId="42" fillId="0" borderId="19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23" xfId="0" applyNumberFormat="1" applyFont="1" applyFill="1" applyBorder="1" applyAlignment="1" applyProtection="1">
      <alignment horizontal="left" vertical="center" wrapText="1" indent="2"/>
      <protection/>
    </xf>
    <xf numFmtId="167" fontId="36" fillId="0" borderId="22" xfId="0" applyNumberFormat="1" applyFont="1" applyFill="1" applyBorder="1" applyAlignment="1" applyProtection="1">
      <alignment horizontal="left" vertical="center" wrapText="1" indent="2"/>
      <protection/>
    </xf>
    <xf numFmtId="167" fontId="35" fillId="0" borderId="37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horizontal="left" vertical="center" wrapText="1"/>
      <protection/>
    </xf>
    <xf numFmtId="167" fontId="43" fillId="0" borderId="0" xfId="0" applyNumberFormat="1" applyFont="1" applyFill="1" applyAlignment="1" applyProtection="1">
      <alignment vertical="center" wrapText="1"/>
      <protection/>
    </xf>
    <xf numFmtId="164" fontId="44" fillId="0" borderId="0" xfId="0" applyFont="1" applyAlignment="1" applyProtection="1">
      <alignment horizontal="right" vertical="top"/>
      <protection/>
    </xf>
    <xf numFmtId="164" fontId="44" fillId="0" borderId="0" xfId="0" applyFont="1" applyAlignment="1" applyProtection="1">
      <alignment horizontal="right" vertical="top"/>
      <protection locked="0"/>
    </xf>
    <xf numFmtId="164" fontId="45" fillId="0" borderId="0" xfId="0" applyFont="1" applyAlignment="1" applyProtection="1">
      <alignment horizontal="right" vertical="top"/>
      <protection/>
    </xf>
    <xf numFmtId="168" fontId="18" fillId="0" borderId="0" xfId="0" applyNumberFormat="1" applyFont="1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vertical="center" wrapText="1"/>
      <protection/>
    </xf>
    <xf numFmtId="164" fontId="34" fillId="0" borderId="55" xfId="0" applyFont="1" applyFill="1" applyBorder="1" applyAlignment="1" applyProtection="1">
      <alignment horizontal="center" vertical="center" wrapText="1"/>
      <protection/>
    </xf>
    <xf numFmtId="164" fontId="34" fillId="0" borderId="12" xfId="0" applyFont="1" applyFill="1" applyBorder="1" applyAlignment="1" applyProtection="1">
      <alignment horizontal="center" vertical="center"/>
      <protection locked="0"/>
    </xf>
    <xf numFmtId="164" fontId="34" fillId="0" borderId="12" xfId="0" applyFont="1" applyFill="1" applyBorder="1" applyAlignment="1" applyProtection="1">
      <alignment horizontal="right" vertical="center" indent="1"/>
      <protection/>
    </xf>
    <xf numFmtId="168" fontId="31" fillId="0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vertical="center"/>
      <protection/>
    </xf>
    <xf numFmtId="164" fontId="34" fillId="0" borderId="56" xfId="0" applyFont="1" applyFill="1" applyBorder="1" applyAlignment="1" applyProtection="1">
      <alignment horizontal="center" vertical="center" wrapText="1"/>
      <protection/>
    </xf>
    <xf numFmtId="164" fontId="34" fillId="0" borderId="29" xfId="0" applyFont="1" applyFill="1" applyBorder="1" applyAlignment="1" applyProtection="1">
      <alignment horizontal="center" vertical="center"/>
      <protection/>
    </xf>
    <xf numFmtId="168" fontId="34" fillId="0" borderId="57" xfId="0" applyNumberFormat="1" applyFont="1" applyFill="1" applyBorder="1" applyAlignment="1" applyProtection="1">
      <alignment horizontal="right" vertical="center" indent="1"/>
      <protection/>
    </xf>
    <xf numFmtId="164" fontId="34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right"/>
      <protection/>
    </xf>
    <xf numFmtId="168" fontId="30" fillId="0" borderId="0" xfId="0" applyNumberFormat="1" applyFont="1" applyFill="1" applyAlignment="1" applyProtection="1">
      <alignment vertical="center"/>
      <protection/>
    </xf>
    <xf numFmtId="164" fontId="30" fillId="0" borderId="0" xfId="0" applyFont="1" applyFill="1" applyAlignment="1" applyProtection="1">
      <alignment vertical="center"/>
      <protection/>
    </xf>
    <xf numFmtId="164" fontId="34" fillId="0" borderId="58" xfId="0" applyFont="1" applyFill="1" applyBorder="1" applyAlignment="1" applyProtection="1">
      <alignment horizontal="center" vertical="center" wrapText="1"/>
      <protection/>
    </xf>
    <xf numFmtId="164" fontId="34" fillId="0" borderId="39" xfId="0" applyFont="1" applyFill="1" applyBorder="1" applyAlignment="1" applyProtection="1">
      <alignment horizontal="center" vertical="center" wrapText="1"/>
      <protection/>
    </xf>
    <xf numFmtId="164" fontId="34" fillId="0" borderId="59" xfId="0" applyFont="1" applyFill="1" applyBorder="1" applyAlignment="1" applyProtection="1">
      <alignment horizontal="center" vertical="center" wrapText="1"/>
      <protection/>
    </xf>
    <xf numFmtId="164" fontId="34" fillId="0" borderId="60" xfId="0" applyFont="1" applyFill="1" applyBorder="1" applyAlignment="1" applyProtection="1">
      <alignment horizontal="center" vertical="center" wrapText="1"/>
      <protection/>
    </xf>
    <xf numFmtId="164" fontId="35" fillId="0" borderId="27" xfId="0" applyFont="1" applyFill="1" applyBorder="1" applyAlignment="1" applyProtection="1">
      <alignment horizontal="center" vertical="center" wrapText="1"/>
      <protection/>
    </xf>
    <xf numFmtId="164" fontId="35" fillId="0" borderId="28" xfId="0" applyFont="1" applyFill="1" applyBorder="1" applyAlignment="1" applyProtection="1">
      <alignment horizontal="center" vertical="center" wrapText="1"/>
      <protection/>
    </xf>
    <xf numFmtId="164" fontId="35" fillId="0" borderId="48" xfId="0" applyFont="1" applyFill="1" applyBorder="1" applyAlignment="1" applyProtection="1">
      <alignment horizontal="center" vertical="center" wrapText="1"/>
      <protection/>
    </xf>
    <xf numFmtId="164" fontId="35" fillId="0" borderId="30" xfId="0" applyFont="1" applyFill="1" applyBorder="1" applyAlignment="1" applyProtection="1">
      <alignment horizontal="center" vertical="center" wrapText="1"/>
      <protection/>
    </xf>
    <xf numFmtId="168" fontId="31" fillId="0" borderId="0" xfId="0" applyNumberFormat="1" applyFont="1" applyFill="1" applyAlignment="1" applyProtection="1">
      <alignment horizontal="center" vertical="center" wrapText="1"/>
      <protection/>
    </xf>
    <xf numFmtId="164" fontId="31" fillId="0" borderId="0" xfId="0" applyFont="1" applyFill="1" applyAlignment="1" applyProtection="1">
      <alignment horizontal="center" vertical="center" wrapText="1"/>
      <protection/>
    </xf>
    <xf numFmtId="164" fontId="34" fillId="0" borderId="47" xfId="0" applyFont="1" applyFill="1" applyBorder="1" applyAlignment="1" applyProtection="1">
      <alignment horizontal="center" vertical="center" wrapText="1"/>
      <protection/>
    </xf>
    <xf numFmtId="168" fontId="36" fillId="0" borderId="23" xfId="63" applyNumberFormat="1" applyFont="1" applyFill="1" applyBorder="1" applyAlignment="1" applyProtection="1">
      <alignment horizontal="center" vertical="center" wrapText="1"/>
      <protection/>
    </xf>
    <xf numFmtId="164" fontId="46" fillId="0" borderId="0" xfId="0" applyFont="1" applyFill="1" applyAlignment="1" applyProtection="1">
      <alignment vertical="center" wrapText="1"/>
      <protection/>
    </xf>
    <xf numFmtId="168" fontId="36" fillId="0" borderId="18" xfId="63" applyNumberFormat="1" applyFont="1" applyFill="1" applyBorder="1" applyAlignment="1" applyProtection="1">
      <alignment horizontal="center" vertical="center" wrapText="1"/>
      <protection/>
    </xf>
    <xf numFmtId="164" fontId="47" fillId="0" borderId="0" xfId="0" applyFont="1" applyFill="1" applyAlignment="1" applyProtection="1">
      <alignment vertical="center" wrapText="1"/>
      <protection/>
    </xf>
    <xf numFmtId="168" fontId="36" fillId="0" borderId="22" xfId="63" applyNumberFormat="1" applyFont="1" applyFill="1" applyBorder="1" applyAlignment="1" applyProtection="1">
      <alignment horizontal="center" vertical="center" wrapText="1"/>
      <protection/>
    </xf>
    <xf numFmtId="168" fontId="36" fillId="0" borderId="43" xfId="63" applyNumberFormat="1" applyFont="1" applyFill="1" applyBorder="1" applyAlignment="1" applyProtection="1">
      <alignment horizontal="center" vertical="center" wrapText="1"/>
      <protection/>
    </xf>
    <xf numFmtId="164" fontId="37" fillId="0" borderId="46" xfId="0" applyFont="1" applyBorder="1" applyAlignment="1" applyProtection="1">
      <alignment horizontal="left" wrapText="1" indent="1"/>
      <protection/>
    </xf>
    <xf numFmtId="164" fontId="38" fillId="0" borderId="27" xfId="0" applyFont="1" applyBorder="1" applyAlignment="1" applyProtection="1">
      <alignment horizontal="center" wrapText="1"/>
      <protection/>
    </xf>
    <xf numFmtId="164" fontId="37" fillId="0" borderId="33" xfId="0" applyFont="1" applyBorder="1" applyAlignment="1" applyProtection="1">
      <alignment wrapText="1"/>
      <protection/>
    </xf>
    <xf numFmtId="164" fontId="37" fillId="0" borderId="23" xfId="0" applyFont="1" applyBorder="1" applyAlignment="1" applyProtection="1">
      <alignment horizontal="center" wrapText="1"/>
      <protection/>
    </xf>
    <xf numFmtId="164" fontId="37" fillId="0" borderId="18" xfId="0" applyFont="1" applyBorder="1" applyAlignment="1" applyProtection="1">
      <alignment horizontal="center" wrapText="1"/>
      <protection/>
    </xf>
    <xf numFmtId="164" fontId="37" fillId="0" borderId="22" xfId="0" applyFont="1" applyBorder="1" applyAlignment="1" applyProtection="1">
      <alignment horizontal="center" wrapText="1"/>
      <protection/>
    </xf>
    <xf numFmtId="164" fontId="38" fillId="0" borderId="28" xfId="0" applyFont="1" applyBorder="1" applyAlignment="1" applyProtection="1">
      <alignment wrapText="1"/>
      <protection/>
    </xf>
    <xf numFmtId="164" fontId="38" fillId="0" borderId="35" xfId="0" applyFont="1" applyBorder="1" applyAlignment="1" applyProtection="1">
      <alignment horizontal="center" wrapText="1"/>
      <protection/>
    </xf>
    <xf numFmtId="164" fontId="38" fillId="0" borderId="36" xfId="0" applyFont="1" applyBorder="1" applyAlignment="1" applyProtection="1">
      <alignment wrapText="1"/>
      <protection/>
    </xf>
    <xf numFmtId="164" fontId="36" fillId="0" borderId="0" xfId="0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Border="1" applyAlignment="1" applyProtection="1">
      <alignment horizontal="left" vertical="center" wrapText="1" indent="1"/>
      <protection/>
    </xf>
    <xf numFmtId="167" fontId="35" fillId="0" borderId="0" xfId="0" applyNumberFormat="1" applyFont="1" applyFill="1" applyBorder="1" applyAlignment="1" applyProtection="1">
      <alignment horizontal="right" vertical="center" wrapText="1" indent="1"/>
      <protection/>
    </xf>
    <xf numFmtId="168" fontId="47" fillId="0" borderId="0" xfId="0" applyNumberFormat="1" applyFont="1" applyFill="1" applyAlignment="1" applyProtection="1">
      <alignment vertical="center" wrapText="1"/>
      <protection/>
    </xf>
    <xf numFmtId="164" fontId="36" fillId="0" borderId="0" xfId="0" applyFont="1" applyFill="1" applyAlignment="1" applyProtection="1">
      <alignment horizontal="left" vertical="center" wrapText="1"/>
      <protection/>
    </xf>
    <xf numFmtId="164" fontId="36" fillId="0" borderId="0" xfId="0" applyFont="1" applyFill="1" applyAlignment="1" applyProtection="1">
      <alignment vertical="center" wrapText="1"/>
      <protection/>
    </xf>
    <xf numFmtId="164" fontId="36" fillId="0" borderId="0" xfId="0" applyFont="1" applyFill="1" applyAlignment="1" applyProtection="1">
      <alignment horizontal="right" vertical="center" wrapText="1" indent="1"/>
      <protection/>
    </xf>
    <xf numFmtId="164" fontId="35" fillId="0" borderId="38" xfId="63" applyFont="1" applyFill="1" applyBorder="1" applyAlignment="1" applyProtection="1">
      <alignment horizontal="center" vertical="center" wrapText="1"/>
      <protection/>
    </xf>
    <xf numFmtId="168" fontId="41" fillId="0" borderId="0" xfId="0" applyNumberFormat="1" applyFont="1" applyFill="1" applyAlignment="1" applyProtection="1">
      <alignment vertical="center" wrapText="1"/>
      <protection/>
    </xf>
    <xf numFmtId="164" fontId="41" fillId="0" borderId="0" xfId="0" applyFont="1" applyFill="1" applyAlignment="1" applyProtection="1">
      <alignment vertical="center" wrapText="1"/>
      <protection/>
    </xf>
    <xf numFmtId="168" fontId="36" fillId="0" borderId="14" xfId="63" applyNumberFormat="1" applyFont="1" applyFill="1" applyBorder="1" applyAlignment="1" applyProtection="1">
      <alignment horizontal="center" vertical="center" wrapText="1"/>
      <protection/>
    </xf>
    <xf numFmtId="168" fontId="36" fillId="0" borderId="44" xfId="63" applyNumberFormat="1" applyFont="1" applyFill="1" applyBorder="1" applyAlignment="1" applyProtection="1">
      <alignment horizontal="center" vertical="center" wrapText="1"/>
      <protection/>
    </xf>
    <xf numFmtId="167" fontId="35" fillId="0" borderId="19" xfId="63" applyNumberFormat="1" applyFont="1" applyFill="1" applyBorder="1" applyAlignment="1" applyProtection="1">
      <alignment horizontal="right" vertical="center" wrapText="1" indent="1"/>
      <protection/>
    </xf>
    <xf numFmtId="169" fontId="0" fillId="0" borderId="0" xfId="0" applyNumberFormat="1" applyFill="1" applyAlignment="1" applyProtection="1">
      <alignment vertical="center" wrapText="1"/>
      <protection/>
    </xf>
    <xf numFmtId="167" fontId="38" fillId="0" borderId="19" xfId="0" applyNumberFormat="1" applyFont="1" applyBorder="1" applyAlignment="1" applyProtection="1">
      <alignment horizontal="right" vertical="center" wrapText="1" indent="1"/>
      <protection/>
    </xf>
    <xf numFmtId="167" fontId="39" fillId="0" borderId="19" xfId="0" applyNumberFormat="1" applyFont="1" applyBorder="1" applyAlignment="1" applyProtection="1">
      <alignment horizontal="right" vertical="center" wrapText="1" indent="1"/>
      <protection/>
    </xf>
    <xf numFmtId="164" fontId="38" fillId="0" borderId="35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left" vertical="center" wrapText="1"/>
      <protection/>
    </xf>
    <xf numFmtId="164" fontId="45" fillId="0" borderId="0" xfId="0" applyFont="1" applyAlignment="1" applyProtection="1">
      <alignment horizontal="right" vertical="top"/>
      <protection locked="0"/>
    </xf>
    <xf numFmtId="168" fontId="34" fillId="0" borderId="12" xfId="0" applyNumberFormat="1" applyFont="1" applyFill="1" applyBorder="1" applyAlignment="1" applyProtection="1">
      <alignment horizontal="right" vertical="center"/>
      <protection/>
    </xf>
    <xf numFmtId="168" fontId="34" fillId="0" borderId="57" xfId="0" applyNumberFormat="1" applyFont="1" applyFill="1" applyBorder="1" applyAlignment="1" applyProtection="1">
      <alignment horizontal="right" vertical="center"/>
      <protection/>
    </xf>
    <xf numFmtId="164" fontId="35" fillId="0" borderId="38" xfId="0" applyFont="1" applyFill="1" applyBorder="1" applyAlignment="1" applyProtection="1">
      <alignment horizontal="center" vertical="center" wrapText="1"/>
      <protection/>
    </xf>
    <xf numFmtId="164" fontId="35" fillId="0" borderId="39" xfId="0" applyFont="1" applyFill="1" applyBorder="1" applyAlignment="1" applyProtection="1">
      <alignment horizontal="center" vertical="center" wrapText="1"/>
      <protection/>
    </xf>
    <xf numFmtId="164" fontId="35" fillId="0" borderId="61" xfId="0" applyFont="1" applyFill="1" applyBorder="1" applyAlignment="1" applyProtection="1">
      <alignment horizontal="center" vertical="center" wrapText="1"/>
      <protection/>
    </xf>
    <xf numFmtId="164" fontId="35" fillId="0" borderId="62" xfId="0" applyFont="1" applyFill="1" applyBorder="1" applyAlignment="1" applyProtection="1">
      <alignment horizontal="center" vertical="center" wrapText="1"/>
      <protection/>
    </xf>
    <xf numFmtId="164" fontId="34" fillId="0" borderId="19" xfId="0" applyFont="1" applyFill="1" applyBorder="1" applyAlignment="1" applyProtection="1">
      <alignment horizontal="center" vertical="center" wrapText="1"/>
      <protection/>
    </xf>
    <xf numFmtId="164" fontId="34" fillId="0" borderId="63" xfId="0" applyFont="1" applyFill="1" applyBorder="1" applyAlignment="1" applyProtection="1">
      <alignment horizontal="center" vertical="center" wrapText="1"/>
      <protection/>
    </xf>
    <xf numFmtId="164" fontId="34" fillId="0" borderId="26" xfId="0" applyFont="1" applyFill="1" applyBorder="1" applyAlignment="1" applyProtection="1">
      <alignment horizontal="center" vertical="center" wrapText="1"/>
      <protection/>
    </xf>
    <xf numFmtId="166" fontId="34" fillId="0" borderId="26" xfId="0" applyNumberFormat="1" applyFont="1" applyFill="1" applyBorder="1" applyAlignment="1" applyProtection="1">
      <alignment horizontal="right" vertical="center" wrapText="1"/>
      <protection/>
    </xf>
    <xf numFmtId="164" fontId="35" fillId="0" borderId="28" xfId="0" applyFont="1" applyFill="1" applyBorder="1" applyAlignment="1" applyProtection="1">
      <alignment horizontal="left" vertical="center" wrapText="1" indent="1"/>
      <protection/>
    </xf>
    <xf numFmtId="168" fontId="36" fillId="0" borderId="14" xfId="0" applyNumberFormat="1" applyFont="1" applyFill="1" applyBorder="1" applyAlignment="1" applyProtection="1">
      <alignment horizontal="center" vertical="center" wrapText="1"/>
      <protection/>
    </xf>
    <xf numFmtId="167" fontId="3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18" xfId="0" applyNumberFormat="1" applyFont="1" applyFill="1" applyBorder="1" applyAlignment="1" applyProtection="1">
      <alignment horizontal="center" vertical="center" wrapText="1"/>
      <protection/>
    </xf>
    <xf numFmtId="167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23" xfId="0" applyNumberFormat="1" applyFont="1" applyFill="1" applyBorder="1" applyAlignment="1" applyProtection="1">
      <alignment horizontal="center" vertical="center" wrapText="1"/>
      <protection/>
    </xf>
    <xf numFmtId="167" fontId="3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6" xfId="63" applyFont="1" applyFill="1" applyBorder="1" applyAlignment="1" applyProtection="1">
      <alignment horizontal="left" vertical="center" wrapText="1" indent="1"/>
      <protection/>
    </xf>
    <xf numFmtId="167" fontId="3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7" xfId="0" applyFont="1" applyBorder="1" applyAlignment="1" applyProtection="1">
      <alignment horizontal="center" vertical="center" wrapText="1"/>
      <protection/>
    </xf>
    <xf numFmtId="164" fontId="48" fillId="0" borderId="48" xfId="0" applyFont="1" applyBorder="1" applyAlignment="1" applyProtection="1">
      <alignment horizontal="left" wrapText="1" indent="1"/>
      <protection/>
    </xf>
    <xf numFmtId="164" fontId="34" fillId="0" borderId="28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  <xf numFmtId="164" fontId="34" fillId="0" borderId="64" xfId="0" applyFont="1" applyFill="1" applyBorder="1" applyAlignment="1" applyProtection="1">
      <alignment horizontal="center" vertical="center" wrapText="1"/>
      <protection/>
    </xf>
    <xf numFmtId="164" fontId="34" fillId="0" borderId="65" xfId="0" applyFont="1" applyFill="1" applyBorder="1" applyAlignment="1" applyProtection="1">
      <alignment horizontal="center" vertical="center" wrapText="1"/>
      <protection/>
    </xf>
    <xf numFmtId="164" fontId="34" fillId="0" borderId="62" xfId="0" applyFont="1" applyFill="1" applyBorder="1" applyAlignment="1" applyProtection="1">
      <alignment horizontal="center" vertical="center" wrapText="1"/>
      <protection/>
    </xf>
    <xf numFmtId="164" fontId="35" fillId="0" borderId="66" xfId="0" applyFont="1" applyFill="1" applyBorder="1" applyAlignment="1" applyProtection="1">
      <alignment horizontal="left" vertical="center" wrapText="1" indent="1"/>
      <protection/>
    </xf>
    <xf numFmtId="167" fontId="35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66" xfId="63" applyFont="1" applyFill="1" applyBorder="1" applyAlignment="1" applyProtection="1">
      <alignment horizontal="left" vertical="center" wrapText="1" indent="1"/>
      <protection/>
    </xf>
    <xf numFmtId="164" fontId="35" fillId="0" borderId="58" xfId="0" applyFont="1" applyFill="1" applyBorder="1" applyAlignment="1" applyProtection="1">
      <alignment horizontal="center" vertical="center" wrapText="1"/>
      <protection/>
    </xf>
    <xf numFmtId="164" fontId="35" fillId="0" borderId="58" xfId="63" applyFont="1" applyFill="1" applyBorder="1" applyAlignment="1" applyProtection="1">
      <alignment horizontal="left" vertical="center" wrapText="1" indent="1"/>
      <protection/>
    </xf>
    <xf numFmtId="167" fontId="3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38" fillId="0" borderId="58" xfId="0" applyFont="1" applyBorder="1" applyAlignment="1" applyProtection="1">
      <alignment horizontal="center" vertical="center" wrapText="1"/>
      <protection/>
    </xf>
    <xf numFmtId="164" fontId="48" fillId="0" borderId="27" xfId="0" applyFont="1" applyBorder="1" applyAlignment="1" applyProtection="1">
      <alignment horizontal="left" wrapText="1" indent="1"/>
      <protection/>
    </xf>
    <xf numFmtId="164" fontId="34" fillId="0" borderId="27" xfId="0" applyFont="1" applyFill="1" applyBorder="1" applyAlignment="1" applyProtection="1">
      <alignment horizontal="left" vertical="center" wrapText="1" indent="1"/>
      <protection/>
    </xf>
    <xf numFmtId="166" fontId="34" fillId="0" borderId="64" xfId="0" applyNumberFormat="1" applyFont="1" applyFill="1" applyBorder="1" applyAlignment="1" applyProtection="1">
      <alignment horizontal="center" vertical="center" wrapText="1"/>
      <protection/>
    </xf>
    <xf numFmtId="167" fontId="35" fillId="0" borderId="48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66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9" xfId="0" applyFont="1" applyFill="1" applyBorder="1" applyAlignment="1" applyProtection="1">
      <alignment vertical="center" wrapText="1"/>
      <protection/>
    </xf>
    <xf numFmtId="167" fontId="3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Fill="1" applyAlignment="1" applyProtection="1">
      <alignment horizontal="center" vertical="center" wrapText="1"/>
      <protection/>
    </xf>
    <xf numFmtId="164" fontId="34" fillId="0" borderId="27" xfId="0" applyFont="1" applyFill="1" applyBorder="1" applyAlignment="1" applyProtection="1">
      <alignment horizontal="center" vertical="center" wrapText="1"/>
      <protection/>
    </xf>
    <xf numFmtId="164" fontId="34" fillId="0" borderId="28" xfId="0" applyFont="1" applyFill="1" applyBorder="1" applyAlignment="1" applyProtection="1">
      <alignment horizontal="center" vertical="center" wrapText="1"/>
      <protection/>
    </xf>
    <xf numFmtId="164" fontId="34" fillId="0" borderId="37" xfId="0" applyFont="1" applyFill="1" applyBorder="1" applyAlignment="1" applyProtection="1">
      <alignment horizontal="center" vertical="center" wrapText="1"/>
      <protection/>
    </xf>
    <xf numFmtId="164" fontId="30" fillId="0" borderId="0" xfId="0" applyFont="1" applyFill="1" applyAlignment="1" applyProtection="1">
      <alignment horizontal="center" vertical="center" wrapText="1"/>
      <protection/>
    </xf>
    <xf numFmtId="164" fontId="35" fillId="0" borderId="37" xfId="0" applyFont="1" applyFill="1" applyBorder="1" applyAlignment="1" applyProtection="1">
      <alignment horizontal="center" vertical="center" wrapText="1"/>
      <protection/>
    </xf>
    <xf numFmtId="164" fontId="36" fillId="0" borderId="23" xfId="0" applyFont="1" applyFill="1" applyBorder="1" applyAlignment="1" applyProtection="1">
      <alignment horizontal="right" vertical="center" wrapText="1" indent="1"/>
      <protection/>
    </xf>
    <xf numFmtId="164" fontId="36" fillId="0" borderId="31" xfId="0" applyFont="1" applyFill="1" applyBorder="1" applyAlignment="1" applyProtection="1">
      <alignment horizontal="left" vertical="center" wrapText="1"/>
      <protection locked="0"/>
    </xf>
    <xf numFmtId="167" fontId="36" fillId="0" borderId="31" xfId="0" applyNumberFormat="1" applyFont="1" applyFill="1" applyBorder="1" applyAlignment="1" applyProtection="1">
      <alignment vertical="center" wrapText="1"/>
      <protection locked="0"/>
    </xf>
    <xf numFmtId="167" fontId="36" fillId="0" borderId="31" xfId="0" applyNumberFormat="1" applyFont="1" applyFill="1" applyBorder="1" applyAlignment="1" applyProtection="1">
      <alignment vertical="center" wrapText="1"/>
      <protection/>
    </xf>
    <xf numFmtId="167" fontId="36" fillId="0" borderId="50" xfId="0" applyNumberFormat="1" applyFont="1" applyFill="1" applyBorder="1" applyAlignment="1" applyProtection="1">
      <alignment vertical="center" wrapText="1"/>
      <protection locked="0"/>
    </xf>
    <xf numFmtId="164" fontId="36" fillId="0" borderId="18" xfId="0" applyFont="1" applyFill="1" applyBorder="1" applyAlignment="1" applyProtection="1">
      <alignment horizontal="right" vertical="center" wrapText="1" indent="1"/>
      <protection/>
    </xf>
    <xf numFmtId="164" fontId="36" fillId="0" borderId="19" xfId="0" applyFont="1" applyFill="1" applyBorder="1" applyAlignment="1" applyProtection="1">
      <alignment horizontal="left" vertical="center" wrapText="1"/>
      <protection locked="0"/>
    </xf>
    <xf numFmtId="167" fontId="36" fillId="0" borderId="19" xfId="0" applyNumberFormat="1" applyFont="1" applyFill="1" applyBorder="1" applyAlignment="1" applyProtection="1">
      <alignment vertical="center" wrapText="1"/>
      <protection locked="0"/>
    </xf>
    <xf numFmtId="167" fontId="36" fillId="0" borderId="15" xfId="0" applyNumberFormat="1" applyFont="1" applyFill="1" applyBorder="1" applyAlignment="1" applyProtection="1">
      <alignment vertical="center" wrapText="1"/>
      <protection locked="0"/>
    </xf>
    <xf numFmtId="164" fontId="36" fillId="0" borderId="33" xfId="0" applyFont="1" applyFill="1" applyBorder="1" applyAlignment="1" applyProtection="1">
      <alignment horizontal="left" vertical="center" wrapText="1"/>
      <protection locked="0"/>
    </xf>
    <xf numFmtId="167" fontId="36" fillId="0" borderId="33" xfId="0" applyNumberFormat="1" applyFont="1" applyFill="1" applyBorder="1" applyAlignment="1" applyProtection="1">
      <alignment vertical="center" wrapText="1"/>
      <protection locked="0"/>
    </xf>
    <xf numFmtId="167" fontId="36" fillId="0" borderId="52" xfId="0" applyNumberFormat="1" applyFont="1" applyFill="1" applyBorder="1" applyAlignment="1" applyProtection="1">
      <alignment vertical="center" wrapText="1"/>
      <protection locked="0"/>
    </xf>
    <xf numFmtId="167" fontId="35" fillId="0" borderId="28" xfId="0" applyNumberFormat="1" applyFont="1" applyFill="1" applyBorder="1" applyAlignment="1" applyProtection="1">
      <alignment vertical="center" wrapText="1"/>
      <protection/>
    </xf>
    <xf numFmtId="167" fontId="35" fillId="0" borderId="37" xfId="0" applyNumberFormat="1" applyFont="1" applyFill="1" applyBorder="1" applyAlignment="1" applyProtection="1">
      <alignment vertical="center" wrapText="1"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7" fontId="30" fillId="0" borderId="0" xfId="0" applyNumberFormat="1" applyFont="1" applyFill="1" applyAlignment="1">
      <alignment horizontal="center" vertical="center" wrapText="1"/>
    </xf>
    <xf numFmtId="167" fontId="35" fillId="0" borderId="35" xfId="0" applyNumberFormat="1" applyFont="1" applyFill="1" applyBorder="1" applyAlignment="1" applyProtection="1">
      <alignment horizontal="center" vertical="center" wrapText="1"/>
      <protection/>
    </xf>
    <xf numFmtId="167" fontId="35" fillId="0" borderId="46" xfId="0" applyNumberFormat="1" applyFont="1" applyFill="1" applyBorder="1" applyAlignment="1" applyProtection="1">
      <alignment horizontal="center" vertical="center" wrapText="1"/>
      <protection/>
    </xf>
    <xf numFmtId="167" fontId="0" fillId="0" borderId="19" xfId="0" applyNumberFormat="1" applyFont="1" applyFill="1" applyBorder="1" applyAlignment="1">
      <alignment vertical="center" wrapText="1"/>
    </xf>
    <xf numFmtId="167" fontId="0" fillId="0" borderId="0" xfId="0" applyNumberFormat="1" applyFont="1" applyFill="1" applyAlignment="1">
      <alignment vertical="center" wrapText="1"/>
    </xf>
    <xf numFmtId="167" fontId="34" fillId="0" borderId="58" xfId="0" applyNumberFormat="1" applyFont="1" applyFill="1" applyBorder="1" applyAlignment="1" applyProtection="1">
      <alignment horizontal="left" vertical="center" wrapText="1"/>
      <protection/>
    </xf>
    <xf numFmtId="167" fontId="35" fillId="0" borderId="47" xfId="0" applyNumberFormat="1" applyFont="1" applyFill="1" applyBorder="1" applyAlignment="1" applyProtection="1">
      <alignment vertical="center" wrapText="1"/>
      <protection/>
    </xf>
    <xf numFmtId="167" fontId="35" fillId="0" borderId="0" xfId="0" applyNumberFormat="1" applyFont="1" applyFill="1" applyBorder="1" applyAlignment="1" applyProtection="1">
      <alignment vertical="center" wrapText="1"/>
      <protection/>
    </xf>
    <xf numFmtId="167" fontId="30" fillId="0" borderId="0" xfId="0" applyNumberFormat="1" applyFont="1" applyFill="1" applyAlignment="1">
      <alignment vertical="center" wrapText="1"/>
    </xf>
    <xf numFmtId="167" fontId="35" fillId="0" borderId="36" xfId="0" applyNumberFormat="1" applyFont="1" applyFill="1" applyBorder="1" applyAlignment="1" applyProtection="1">
      <alignment horizontal="center" vertical="center" wrapText="1"/>
      <protection/>
    </xf>
    <xf numFmtId="167" fontId="4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4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7" fontId="34" fillId="0" borderId="27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65" applyFill="1" applyProtection="1">
      <alignment/>
      <protection/>
    </xf>
    <xf numFmtId="164" fontId="50" fillId="0" borderId="0" xfId="65" applyFont="1" applyFill="1" applyProtection="1">
      <alignment/>
      <protection/>
    </xf>
    <xf numFmtId="164" fontId="51" fillId="0" borderId="0" xfId="65" applyFont="1" applyFill="1" applyBorder="1" applyAlignment="1" applyProtection="1">
      <alignment horizontal="center" vertical="center" wrapText="1"/>
      <protection/>
    </xf>
    <xf numFmtId="164" fontId="19" fillId="0" borderId="0" xfId="65" applyFont="1" applyFill="1" applyProtection="1">
      <alignment/>
      <protection/>
    </xf>
    <xf numFmtId="164" fontId="52" fillId="0" borderId="0" xfId="65" applyFont="1" applyFill="1" applyBorder="1" applyAlignment="1" applyProtection="1">
      <alignment horizontal="right"/>
      <protection/>
    </xf>
    <xf numFmtId="164" fontId="53" fillId="0" borderId="14" xfId="65" applyFont="1" applyFill="1" applyBorder="1" applyAlignment="1" applyProtection="1">
      <alignment horizontal="center" vertical="center" wrapText="1"/>
      <protection/>
    </xf>
    <xf numFmtId="164" fontId="32" fillId="0" borderId="40" xfId="64" applyFont="1" applyFill="1" applyBorder="1" applyAlignment="1" applyProtection="1">
      <alignment horizontal="center" vertical="center" textRotation="90"/>
      <protection/>
    </xf>
    <xf numFmtId="164" fontId="52" fillId="0" borderId="40" xfId="65" applyFont="1" applyFill="1" applyBorder="1" applyAlignment="1" applyProtection="1">
      <alignment horizontal="center" vertical="center" wrapText="1"/>
      <protection/>
    </xf>
    <xf numFmtId="164" fontId="52" fillId="0" borderId="19" xfId="65" applyFont="1" applyFill="1" applyBorder="1" applyAlignment="1" applyProtection="1">
      <alignment horizontal="center" wrapText="1"/>
      <protection/>
    </xf>
    <xf numFmtId="164" fontId="54" fillId="0" borderId="44" xfId="65" applyFont="1" applyFill="1" applyBorder="1" applyAlignment="1" applyProtection="1">
      <alignment horizontal="center" vertical="center" wrapText="1"/>
      <protection/>
    </xf>
    <xf numFmtId="164" fontId="54" fillId="0" borderId="11" xfId="65" applyFont="1" applyFill="1" applyBorder="1" applyAlignment="1" applyProtection="1">
      <alignment horizontal="center" vertical="center" wrapText="1"/>
      <protection/>
    </xf>
    <xf numFmtId="164" fontId="19" fillId="0" borderId="0" xfId="65" applyFill="1" applyAlignment="1" applyProtection="1">
      <alignment horizontal="center" vertical="center"/>
      <protection/>
    </xf>
    <xf numFmtId="164" fontId="38" fillId="0" borderId="14" xfId="65" applyFont="1" applyFill="1" applyBorder="1" applyAlignment="1" applyProtection="1">
      <alignment vertical="center" wrapText="1"/>
      <protection/>
    </xf>
    <xf numFmtId="170" fontId="36" fillId="0" borderId="40" xfId="64" applyNumberFormat="1" applyFont="1" applyFill="1" applyBorder="1" applyAlignment="1" applyProtection="1">
      <alignment horizontal="center" vertical="center"/>
      <protection/>
    </xf>
    <xf numFmtId="171" fontId="38" fillId="0" borderId="40" xfId="65" applyNumberFormat="1" applyFont="1" applyFill="1" applyBorder="1" applyAlignment="1" applyProtection="1">
      <alignment horizontal="right" vertical="center" wrapText="1"/>
      <protection locked="0"/>
    </xf>
    <xf numFmtId="164" fontId="19" fillId="0" borderId="0" xfId="65" applyFill="1" applyAlignment="1" applyProtection="1">
      <alignment vertical="center"/>
      <protection/>
    </xf>
    <xf numFmtId="164" fontId="38" fillId="0" borderId="18" xfId="65" applyFont="1" applyFill="1" applyBorder="1" applyAlignment="1" applyProtection="1">
      <alignment vertical="center" wrapText="1"/>
      <protection/>
    </xf>
    <xf numFmtId="170" fontId="36" fillId="0" borderId="19" xfId="64" applyNumberFormat="1" applyFont="1" applyFill="1" applyBorder="1" applyAlignment="1" applyProtection="1">
      <alignment horizontal="center" vertical="center"/>
      <protection/>
    </xf>
    <xf numFmtId="171" fontId="38" fillId="0" borderId="19" xfId="65" applyNumberFormat="1" applyFont="1" applyFill="1" applyBorder="1" applyAlignment="1" applyProtection="1">
      <alignment horizontal="right" vertical="center" wrapText="1"/>
      <protection/>
    </xf>
    <xf numFmtId="171" fontId="37" fillId="0" borderId="19" xfId="65" applyNumberFormat="1" applyFont="1" applyFill="1" applyBorder="1" applyAlignment="1" applyProtection="1">
      <alignment horizontal="right" vertical="center" wrapText="1"/>
      <protection/>
    </xf>
    <xf numFmtId="171" fontId="37" fillId="0" borderId="19" xfId="65" applyNumberFormat="1" applyFont="1" applyFill="1" applyBorder="1" applyAlignment="1" applyProtection="1">
      <alignment horizontal="right" vertical="center" wrapText="1"/>
      <protection locked="0"/>
    </xf>
    <xf numFmtId="164" fontId="38" fillId="0" borderId="44" xfId="65" applyFont="1" applyFill="1" applyBorder="1" applyAlignment="1" applyProtection="1">
      <alignment vertical="center" wrapText="1"/>
      <protection/>
    </xf>
    <xf numFmtId="170" fontId="36" fillId="0" borderId="11" xfId="64" applyNumberFormat="1" applyFont="1" applyFill="1" applyBorder="1" applyAlignment="1" applyProtection="1">
      <alignment horizontal="center" vertical="center"/>
      <protection/>
    </xf>
    <xf numFmtId="171" fontId="38" fillId="0" borderId="11" xfId="65" applyNumberFormat="1" applyFont="1" applyFill="1" applyBorder="1" applyAlignment="1" applyProtection="1">
      <alignment horizontal="right" vertical="center" wrapText="1"/>
      <protection/>
    </xf>
    <xf numFmtId="164" fontId="37" fillId="0" borderId="0" xfId="65" applyFont="1" applyFill="1" applyProtection="1">
      <alignment/>
      <protection/>
    </xf>
    <xf numFmtId="166" fontId="19" fillId="0" borderId="0" xfId="65" applyNumberFormat="1" applyFont="1" applyFill="1" applyProtection="1">
      <alignment/>
      <protection/>
    </xf>
    <xf numFmtId="164" fontId="19" fillId="0" borderId="0" xfId="65" applyFont="1" applyFill="1" applyBorder="1" applyAlignment="1" applyProtection="1">
      <alignment horizontal="left"/>
      <protection/>
    </xf>
    <xf numFmtId="164" fontId="0" fillId="0" borderId="0" xfId="64" applyFill="1" applyAlignment="1" applyProtection="1">
      <alignment vertical="center" wrapText="1"/>
      <protection/>
    </xf>
    <xf numFmtId="164" fontId="43" fillId="0" borderId="0" xfId="64" applyFont="1" applyFill="1" applyAlignment="1" applyProtection="1">
      <alignment horizontal="center" vertical="center"/>
      <protection/>
    </xf>
    <xf numFmtId="164" fontId="0" fillId="0" borderId="0" xfId="64" applyFill="1" applyAlignment="1" applyProtection="1">
      <alignment vertical="center"/>
      <protection/>
    </xf>
    <xf numFmtId="164" fontId="30" fillId="0" borderId="0" xfId="64" applyFont="1" applyFill="1" applyBorder="1" applyAlignment="1" applyProtection="1">
      <alignment horizontal="center" vertical="center" wrapText="1"/>
      <protection/>
    </xf>
    <xf numFmtId="164" fontId="31" fillId="0" borderId="0" xfId="64" applyFont="1" applyFill="1" applyBorder="1" applyAlignment="1" applyProtection="1">
      <alignment horizontal="center" vertical="center" wrapText="1"/>
      <protection/>
    </xf>
    <xf numFmtId="164" fontId="32" fillId="0" borderId="0" xfId="64" applyFont="1" applyFill="1" applyBorder="1" applyAlignment="1" applyProtection="1">
      <alignment horizontal="right" vertical="center"/>
      <protection/>
    </xf>
    <xf numFmtId="164" fontId="31" fillId="0" borderId="14" xfId="64" applyFont="1" applyFill="1" applyBorder="1" applyAlignment="1" applyProtection="1">
      <alignment horizontal="center" vertical="center" wrapText="1"/>
      <protection/>
    </xf>
    <xf numFmtId="164" fontId="33" fillId="0" borderId="12" xfId="64" applyFont="1" applyFill="1" applyBorder="1" applyAlignment="1" applyProtection="1">
      <alignment horizontal="center" vertical="center" wrapText="1"/>
      <protection/>
    </xf>
    <xf numFmtId="164" fontId="0" fillId="0" borderId="0" xfId="64" applyFill="1" applyAlignment="1" applyProtection="1">
      <alignment horizontal="center" vertical="center"/>
      <protection/>
    </xf>
    <xf numFmtId="168" fontId="35" fillId="0" borderId="44" xfId="64" applyNumberFormat="1" applyFont="1" applyFill="1" applyBorder="1" applyAlignment="1" applyProtection="1">
      <alignment horizontal="center" vertical="center" wrapText="1"/>
      <protection/>
    </xf>
    <xf numFmtId="168" fontId="35" fillId="0" borderId="11" xfId="64" applyNumberFormat="1" applyFont="1" applyFill="1" applyBorder="1" applyAlignment="1" applyProtection="1">
      <alignment horizontal="center" vertical="center"/>
      <protection/>
    </xf>
    <xf numFmtId="168" fontId="35" fillId="0" borderId="29" xfId="64" applyNumberFormat="1" applyFont="1" applyFill="1" applyBorder="1" applyAlignment="1" applyProtection="1">
      <alignment horizontal="center" vertical="center"/>
      <protection/>
    </xf>
    <xf numFmtId="168" fontId="0" fillId="0" borderId="0" xfId="64" applyNumberFormat="1" applyFont="1" applyFill="1" applyAlignment="1" applyProtection="1">
      <alignment horizontal="center" vertical="center"/>
      <protection/>
    </xf>
    <xf numFmtId="170" fontId="36" fillId="0" borderId="31" xfId="64" applyNumberFormat="1" applyFont="1" applyFill="1" applyBorder="1" applyAlignment="1" applyProtection="1">
      <alignment horizontal="center" vertical="center"/>
      <protection/>
    </xf>
    <xf numFmtId="172" fontId="36" fillId="0" borderId="50" xfId="64" applyNumberFormat="1" applyFont="1" applyFill="1" applyBorder="1" applyAlignment="1" applyProtection="1">
      <alignment vertical="center"/>
      <protection locked="0"/>
    </xf>
    <xf numFmtId="172" fontId="36" fillId="0" borderId="15" xfId="64" applyNumberFormat="1" applyFont="1" applyFill="1" applyBorder="1" applyAlignment="1" applyProtection="1">
      <alignment vertical="center"/>
      <protection locked="0"/>
    </xf>
    <xf numFmtId="172" fontId="35" fillId="0" borderId="15" xfId="64" applyNumberFormat="1" applyFont="1" applyFill="1" applyBorder="1" applyAlignment="1" applyProtection="1">
      <alignment vertical="center"/>
      <protection/>
    </xf>
    <xf numFmtId="172" fontId="35" fillId="0" borderId="15" xfId="64" applyNumberFormat="1" applyFont="1" applyFill="1" applyBorder="1" applyAlignment="1" applyProtection="1">
      <alignment vertical="center"/>
      <protection locked="0"/>
    </xf>
    <xf numFmtId="164" fontId="0" fillId="0" borderId="0" xfId="64" applyFont="1" applyFill="1" applyAlignment="1" applyProtection="1">
      <alignment vertical="center"/>
      <protection/>
    </xf>
    <xf numFmtId="164" fontId="35" fillId="0" borderId="44" xfId="64" applyFont="1" applyFill="1" applyBorder="1" applyAlignment="1" applyProtection="1">
      <alignment horizontal="left" vertical="center" wrapText="1"/>
      <protection/>
    </xf>
    <xf numFmtId="172" fontId="35" fillId="0" borderId="29" xfId="64" applyNumberFormat="1" applyFont="1" applyFill="1" applyBorder="1" applyAlignment="1" applyProtection="1">
      <alignment vertical="center"/>
      <protection/>
    </xf>
    <xf numFmtId="164" fontId="19" fillId="0" borderId="0" xfId="65" applyFont="1" applyFill="1" applyBorder="1" applyAlignment="1" applyProtection="1">
      <alignment horizontal="center"/>
      <protection/>
    </xf>
    <xf numFmtId="164" fontId="19" fillId="0" borderId="0" xfId="65" applyFont="1" applyFill="1" applyAlignment="1" applyProtection="1">
      <alignment/>
      <protection/>
    </xf>
    <xf numFmtId="164" fontId="0" fillId="0" borderId="0" xfId="0" applyFill="1" applyAlignment="1">
      <alignment/>
    </xf>
    <xf numFmtId="164" fontId="55" fillId="0" borderId="0" xfId="0" applyFont="1" applyFill="1" applyAlignment="1">
      <alignment horizontal="right"/>
    </xf>
    <xf numFmtId="164" fontId="56" fillId="0" borderId="0" xfId="0" applyFont="1" applyFill="1" applyAlignment="1">
      <alignment horizontal="center"/>
    </xf>
    <xf numFmtId="164" fontId="56" fillId="0" borderId="0" xfId="0" applyFont="1" applyFill="1" applyBorder="1" applyAlignment="1" applyProtection="1">
      <alignment horizontal="center" vertical="top" wrapText="1"/>
      <protection locked="0"/>
    </xf>
    <xf numFmtId="164" fontId="57" fillId="0" borderId="0" xfId="0" applyFont="1" applyFill="1" applyAlignment="1">
      <alignment horizontal="right"/>
    </xf>
    <xf numFmtId="164" fontId="30" fillId="0" borderId="27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/>
    </xf>
    <xf numFmtId="164" fontId="56" fillId="0" borderId="6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23" xfId="0" applyFont="1" applyFill="1" applyBorder="1" applyAlignment="1">
      <alignment horizontal="center" vertical="center"/>
    </xf>
    <xf numFmtId="164" fontId="0" fillId="0" borderId="31" xfId="0" applyFont="1" applyFill="1" applyBorder="1" applyAlignment="1" applyProtection="1">
      <alignment horizontal="left" vertical="center" wrapText="1" indent="1"/>
      <protection locked="0"/>
    </xf>
    <xf numFmtId="164" fontId="0" fillId="0" borderId="19" xfId="0" applyFill="1" applyBorder="1" applyAlignment="1">
      <alignment/>
    </xf>
    <xf numFmtId="164" fontId="0" fillId="0" borderId="18" xfId="0" applyFont="1" applyFill="1" applyBorder="1" applyAlignment="1">
      <alignment horizontal="center" vertical="center"/>
    </xf>
    <xf numFmtId="164" fontId="58" fillId="0" borderId="19" xfId="0" applyFont="1" applyFill="1" applyBorder="1" applyAlignment="1">
      <alignment horizontal="left" vertical="center" indent="5"/>
    </xf>
    <xf numFmtId="164" fontId="0" fillId="0" borderId="19" xfId="0" applyFont="1" applyFill="1" applyBorder="1" applyAlignment="1">
      <alignment horizontal="left" vertical="center" indent="1"/>
    </xf>
    <xf numFmtId="164" fontId="0" fillId="0" borderId="0" xfId="0" applyFill="1" applyBorder="1" applyAlignment="1">
      <alignment/>
    </xf>
    <xf numFmtId="164" fontId="0" fillId="0" borderId="22" xfId="0" applyFont="1" applyFill="1" applyBorder="1" applyAlignment="1">
      <alignment horizontal="center" vertical="center"/>
    </xf>
    <xf numFmtId="164" fontId="0" fillId="0" borderId="33" xfId="0" applyFont="1" applyFill="1" applyBorder="1" applyAlignment="1">
      <alignment horizontal="left" vertical="center" indent="1"/>
    </xf>
    <xf numFmtId="164" fontId="0" fillId="0" borderId="14" xfId="0" applyFont="1" applyFill="1" applyBorder="1" applyAlignment="1">
      <alignment horizontal="center" vertical="center"/>
    </xf>
    <xf numFmtId="164" fontId="0" fillId="0" borderId="40" xfId="0" applyFont="1" applyFill="1" applyBorder="1" applyAlignment="1" applyProtection="1">
      <alignment horizontal="left" vertical="center" wrapText="1" indent="1"/>
      <protection locked="0"/>
    </xf>
    <xf numFmtId="173" fontId="59" fillId="0" borderId="19" xfId="0" applyNumberFormat="1" applyFont="1" applyFill="1" applyBorder="1" applyAlignment="1" applyProtection="1">
      <alignment horizontal="right" vertical="center"/>
      <protection/>
    </xf>
    <xf numFmtId="166" fontId="0" fillId="0" borderId="19" xfId="0" applyNumberFormat="1" applyFill="1" applyBorder="1" applyAlignment="1">
      <alignment/>
    </xf>
    <xf numFmtId="164" fontId="0" fillId="0" borderId="44" xfId="0" applyFill="1" applyBorder="1" applyAlignment="1">
      <alignment horizontal="center" vertical="center"/>
    </xf>
    <xf numFmtId="164" fontId="58" fillId="0" borderId="11" xfId="0" applyFont="1" applyFill="1" applyBorder="1" applyAlignment="1">
      <alignment horizontal="left" vertical="center" indent="5"/>
    </xf>
    <xf numFmtId="164" fontId="0" fillId="0" borderId="0" xfId="0" applyAlignment="1">
      <alignment/>
    </xf>
    <xf numFmtId="164" fontId="60" fillId="0" borderId="0" xfId="0" applyFont="1" applyAlignment="1">
      <alignment/>
    </xf>
    <xf numFmtId="164" fontId="60" fillId="0" borderId="19" xfId="0" applyFont="1" applyBorder="1" applyAlignment="1">
      <alignment/>
    </xf>
    <xf numFmtId="164" fontId="61" fillId="0" borderId="19" xfId="0" applyFont="1" applyBorder="1" applyAlignment="1">
      <alignment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�" xfId="20"/>
    <cellStyle name="2. jelölőszín�" xfId="21"/>
    <cellStyle name="20% - 1. jelölőszín�" xfId="22"/>
    <cellStyle name="20% - 2. jelölőszín�" xfId="23"/>
    <cellStyle name="20% - 3. jelölőszín�" xfId="24"/>
    <cellStyle name="20% - 4. jelölőszín�" xfId="25"/>
    <cellStyle name="20% - 5. jelölőszín�" xfId="26"/>
    <cellStyle name="20% - 6. jelölőszín�" xfId="27"/>
    <cellStyle name="3. jelölőszín�" xfId="28"/>
    <cellStyle name="4. jelölőszín�" xfId="29"/>
    <cellStyle name="40% - 1. jelölőszín�" xfId="30"/>
    <cellStyle name="40% - 2. jelölőszín�" xfId="31"/>
    <cellStyle name="40% - 3. jelölőszín�" xfId="32"/>
    <cellStyle name="40% - 4. jelölőszín�" xfId="33"/>
    <cellStyle name="40% - 5. jelölőszín�" xfId="34"/>
    <cellStyle name="40% - 6. jelölőszín�" xfId="35"/>
    <cellStyle name="5. jelölőszín�" xfId="36"/>
    <cellStyle name="6. jelölőszín�" xfId="37"/>
    <cellStyle name="60% - 1. jelölőszín�" xfId="38"/>
    <cellStyle name="60% - 2. jelölőszín�" xfId="39"/>
    <cellStyle name="60% - 3. jelölőszín�" xfId="40"/>
    <cellStyle name="60% - 4. jelölőszín�" xfId="41"/>
    <cellStyle name="60% - 5. jelölőszín�" xfId="42"/>
    <cellStyle name="60% - 6. jelölőszín�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�" xfId="50"/>
    <cellStyle name="Ezres 2" xfId="51"/>
    <cellStyle name="Ezres 3" xfId="52"/>
    <cellStyle name="Figyelmeztetés" xfId="53"/>
    <cellStyle name="Hiperhivatkozás" xfId="54"/>
    <cellStyle name="Hivatkozott cella" xfId="55"/>
    <cellStyle name="Jegyzet" xfId="56"/>
    <cellStyle name="Jó" xfId="57"/>
    <cellStyle name="Kimenet" xfId="58"/>
    <cellStyle name="Magyarázó szöveg" xfId="59"/>
    <cellStyle name="Már látott hiperhivatkozás" xfId="60"/>
    <cellStyle name="Normál 11" xfId="61"/>
    <cellStyle name="Normál 2 2" xfId="62"/>
    <cellStyle name="Normál_KVRENMUNKA" xfId="63"/>
    <cellStyle name="Normál_VAGYONK" xfId="64"/>
    <cellStyle name="Normál_VAGYONKIM" xfId="65"/>
    <cellStyle name="Rossz" xfId="66"/>
    <cellStyle name="Semleges" xfId="67"/>
    <cellStyle name="Számítás" xfId="68"/>
    <cellStyle name="Összesen" xfId="6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5.50390625" style="0" customWidth="1"/>
    <col min="2" max="2" width="25.625" style="0" customWidth="1"/>
    <col min="3" max="3" width="18.50390625" style="0" customWidth="1"/>
    <col min="9" max="9" width="18.50390625" style="0" customWidth="1"/>
  </cols>
  <sheetData>
    <row r="1" spans="3:9" ht="12.75">
      <c r="C1" s="1"/>
      <c r="I1" s="1"/>
    </row>
    <row r="2" spans="1:9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3:9" ht="12.75">
      <c r="C3" s="1"/>
      <c r="G3" s="3" t="s">
        <v>1</v>
      </c>
      <c r="H3" s="3"/>
      <c r="I3" s="3"/>
    </row>
    <row r="4" spans="1:9" ht="12.75">
      <c r="A4" s="4" t="s">
        <v>2</v>
      </c>
      <c r="B4" s="4"/>
      <c r="C4" s="4"/>
      <c r="D4" s="4" t="s">
        <v>3</v>
      </c>
      <c r="E4" s="4"/>
      <c r="F4" s="4"/>
      <c r="G4" s="4"/>
      <c r="H4" s="4"/>
      <c r="I4" s="4"/>
    </row>
    <row r="5" spans="1:9" ht="12.75">
      <c r="A5" s="5" t="s">
        <v>4</v>
      </c>
      <c r="B5" s="5"/>
      <c r="C5" s="6"/>
      <c r="D5" s="7" t="s">
        <v>4</v>
      </c>
      <c r="E5" s="7"/>
      <c r="F5" s="7"/>
      <c r="G5" s="7"/>
      <c r="H5" s="7"/>
      <c r="I5" s="8"/>
    </row>
    <row r="6" spans="1:9" ht="12.75">
      <c r="A6" s="9" t="s">
        <v>5</v>
      </c>
      <c r="B6" s="9"/>
      <c r="C6" s="10"/>
      <c r="D6" s="11" t="s">
        <v>6</v>
      </c>
      <c r="E6" s="11"/>
      <c r="F6" s="11"/>
      <c r="G6" s="11"/>
      <c r="H6" s="11"/>
      <c r="I6" s="12"/>
    </row>
    <row r="7" spans="1:9" s="18" customFormat="1" ht="12.75">
      <c r="A7" s="13" t="s">
        <v>7</v>
      </c>
      <c r="B7" s="14"/>
      <c r="C7" s="15">
        <f>C8+C16</f>
        <v>453547800</v>
      </c>
      <c r="D7" s="16" t="s">
        <v>8</v>
      </c>
      <c r="E7" s="16"/>
      <c r="F7" s="16"/>
      <c r="G7" s="16"/>
      <c r="H7" s="16"/>
      <c r="I7" s="17">
        <f>I8+I16</f>
        <v>584284201</v>
      </c>
    </row>
    <row r="8" spans="1:9" s="18" customFormat="1" ht="12.75">
      <c r="A8" s="13" t="s">
        <v>9</v>
      </c>
      <c r="B8" s="14"/>
      <c r="C8" s="15">
        <f>SUM(C9:C12)</f>
        <v>405365958</v>
      </c>
      <c r="D8" s="19" t="s">
        <v>10</v>
      </c>
      <c r="E8" s="19"/>
      <c r="F8" s="19"/>
      <c r="G8" s="19"/>
      <c r="H8" s="19"/>
      <c r="I8" s="17">
        <f>SUM(I9:I13)</f>
        <v>415635961</v>
      </c>
    </row>
    <row r="9" spans="1:9" ht="12.75">
      <c r="A9" s="20" t="s">
        <v>11</v>
      </c>
      <c r="B9" s="21"/>
      <c r="C9" s="22">
        <v>329787791</v>
      </c>
      <c r="D9" s="23" t="s">
        <v>12</v>
      </c>
      <c r="E9" s="23"/>
      <c r="F9" s="23"/>
      <c r="G9" s="23"/>
      <c r="H9" s="23"/>
      <c r="I9" s="24">
        <v>234863485</v>
      </c>
    </row>
    <row r="10" spans="1:9" ht="12.75">
      <c r="A10" s="20" t="s">
        <v>13</v>
      </c>
      <c r="B10" s="21"/>
      <c r="C10" s="22">
        <v>40199752</v>
      </c>
      <c r="D10" s="23" t="s">
        <v>14</v>
      </c>
      <c r="E10" s="23"/>
      <c r="F10" s="23"/>
      <c r="G10" s="23"/>
      <c r="H10" s="23"/>
      <c r="I10" s="24">
        <v>40013160</v>
      </c>
    </row>
    <row r="11" spans="1:9" ht="12.75">
      <c r="A11" s="20" t="s">
        <v>15</v>
      </c>
      <c r="B11" s="21"/>
      <c r="C11" s="22">
        <v>34166235</v>
      </c>
      <c r="D11" s="23" t="s">
        <v>16</v>
      </c>
      <c r="E11" s="23"/>
      <c r="F11" s="23"/>
      <c r="G11" s="23"/>
      <c r="H11" s="23"/>
      <c r="I11" s="24">
        <v>114488750</v>
      </c>
    </row>
    <row r="12" spans="1:9" ht="12.75">
      <c r="A12" s="21" t="s">
        <v>17</v>
      </c>
      <c r="B12" s="21"/>
      <c r="C12" s="22">
        <v>1212180</v>
      </c>
      <c r="D12" s="23" t="s">
        <v>18</v>
      </c>
      <c r="E12" s="23"/>
      <c r="F12" s="23"/>
      <c r="G12" s="23"/>
      <c r="H12" s="23"/>
      <c r="I12" s="24">
        <v>21364619</v>
      </c>
    </row>
    <row r="13" spans="1:9" ht="12.75">
      <c r="A13" s="21"/>
      <c r="B13" s="21"/>
      <c r="C13" s="22"/>
      <c r="D13" s="23" t="s">
        <v>19</v>
      </c>
      <c r="E13" s="23"/>
      <c r="F13" s="23"/>
      <c r="G13" s="23"/>
      <c r="H13" s="23"/>
      <c r="I13" s="24">
        <v>4905947</v>
      </c>
    </row>
    <row r="14" spans="1:9" ht="12.75">
      <c r="A14" s="25"/>
      <c r="B14" s="25"/>
      <c r="C14" s="26"/>
      <c r="D14" s="27"/>
      <c r="E14" s="27"/>
      <c r="F14" s="27"/>
      <c r="G14" s="27"/>
      <c r="H14" s="27"/>
      <c r="I14" s="27"/>
    </row>
    <row r="15" spans="1:9" ht="12.75">
      <c r="A15" s="21"/>
      <c r="B15" s="21"/>
      <c r="C15" s="22"/>
      <c r="D15" s="28"/>
      <c r="E15" s="28"/>
      <c r="F15" s="28"/>
      <c r="G15" s="28"/>
      <c r="H15" s="28"/>
      <c r="I15" s="28"/>
    </row>
    <row r="16" spans="1:9" s="18" customFormat="1" ht="12.75">
      <c r="A16" s="29" t="s">
        <v>20</v>
      </c>
      <c r="B16" s="29"/>
      <c r="C16" s="30">
        <f>SUM(C17:C19)</f>
        <v>48181842</v>
      </c>
      <c r="D16" s="31" t="s">
        <v>21</v>
      </c>
      <c r="E16" s="31"/>
      <c r="F16" s="31"/>
      <c r="G16" s="31"/>
      <c r="H16" s="31"/>
      <c r="I16" s="32">
        <f>SUM(I17:I19)</f>
        <v>168648240</v>
      </c>
    </row>
    <row r="17" spans="1:9" ht="12.75">
      <c r="A17" s="33" t="s">
        <v>22</v>
      </c>
      <c r="B17" s="34"/>
      <c r="C17" s="22"/>
      <c r="D17" s="23" t="s">
        <v>23</v>
      </c>
      <c r="E17" s="23"/>
      <c r="F17" s="23"/>
      <c r="G17" s="23"/>
      <c r="H17" s="23"/>
      <c r="I17" s="24">
        <v>89395597</v>
      </c>
    </row>
    <row r="18" spans="1:9" ht="12.75">
      <c r="A18" s="21" t="s">
        <v>24</v>
      </c>
      <c r="B18" s="21"/>
      <c r="C18" s="22">
        <v>48181842</v>
      </c>
      <c r="D18" s="23" t="s">
        <v>25</v>
      </c>
      <c r="E18" s="23"/>
      <c r="F18" s="23"/>
      <c r="G18" s="23"/>
      <c r="H18" s="23"/>
      <c r="I18" s="24">
        <v>79252643</v>
      </c>
    </row>
    <row r="19" spans="1:9" ht="12.75">
      <c r="A19" s="35"/>
      <c r="B19" s="35"/>
      <c r="C19" s="22"/>
      <c r="D19" s="36" t="s">
        <v>26</v>
      </c>
      <c r="E19" s="36"/>
      <c r="F19" s="36"/>
      <c r="G19" s="36"/>
      <c r="H19" s="36"/>
      <c r="I19" s="24"/>
    </row>
    <row r="20" spans="1:9" s="18" customFormat="1" ht="15.75" customHeight="1">
      <c r="A20" s="37" t="s">
        <v>27</v>
      </c>
      <c r="B20" s="37"/>
      <c r="C20" s="15">
        <f>C21+C24+C25</f>
        <v>263347717</v>
      </c>
      <c r="D20" s="38" t="s">
        <v>28</v>
      </c>
      <c r="E20" s="38"/>
      <c r="F20" s="38"/>
      <c r="G20" s="38"/>
      <c r="H20" s="38"/>
      <c r="I20" s="17">
        <v>7369169</v>
      </c>
    </row>
    <row r="21" spans="1:9" ht="15.75" customHeight="1">
      <c r="A21" s="39" t="s">
        <v>29</v>
      </c>
      <c r="B21" s="39"/>
      <c r="C21" s="22">
        <f>SUM(C22:C23)</f>
        <v>255521070</v>
      </c>
      <c r="D21" s="40" t="s">
        <v>30</v>
      </c>
      <c r="E21" s="40"/>
      <c r="F21" s="40"/>
      <c r="G21" s="40"/>
      <c r="H21" s="40"/>
      <c r="I21" s="41"/>
    </row>
    <row r="22" spans="1:9" ht="15" customHeight="1">
      <c r="A22" s="42" t="s">
        <v>31</v>
      </c>
      <c r="B22" s="43"/>
      <c r="C22" s="44">
        <v>23817869</v>
      </c>
      <c r="D22" s="45" t="s">
        <v>32</v>
      </c>
      <c r="E22" s="45"/>
      <c r="F22" s="45"/>
      <c r="G22" s="45"/>
      <c r="H22" s="45"/>
      <c r="I22" s="46">
        <v>7369169</v>
      </c>
    </row>
    <row r="23" spans="1:9" ht="15" customHeight="1">
      <c r="A23" s="42" t="s">
        <v>33</v>
      </c>
      <c r="B23" s="43"/>
      <c r="C23" s="44">
        <v>231703201</v>
      </c>
      <c r="D23" s="45"/>
      <c r="E23" s="45"/>
      <c r="F23" s="45"/>
      <c r="G23" s="45"/>
      <c r="H23" s="45"/>
      <c r="I23" s="45"/>
    </row>
    <row r="24" spans="1:9" ht="15.75" customHeight="1">
      <c r="A24" s="39" t="s">
        <v>34</v>
      </c>
      <c r="B24" s="39"/>
      <c r="C24" s="44"/>
      <c r="D24" s="45"/>
      <c r="E24" s="45"/>
      <c r="F24" s="45"/>
      <c r="G24" s="45"/>
      <c r="H24" s="45"/>
      <c r="I24" s="45"/>
    </row>
    <row r="25" spans="1:9" ht="15" customHeight="1">
      <c r="A25" s="39" t="s">
        <v>35</v>
      </c>
      <c r="B25" s="39"/>
      <c r="C25" s="44">
        <v>7826647</v>
      </c>
      <c r="D25" s="45"/>
      <c r="E25" s="45"/>
      <c r="F25" s="45"/>
      <c r="G25" s="45"/>
      <c r="H25" s="45"/>
      <c r="I25" s="45"/>
    </row>
    <row r="26" spans="1:9" s="18" customFormat="1" ht="12.75">
      <c r="A26" s="47" t="s">
        <v>36</v>
      </c>
      <c r="B26" s="48"/>
      <c r="C26" s="49">
        <f>C7+C20</f>
        <v>716895517</v>
      </c>
      <c r="D26" s="50" t="s">
        <v>37</v>
      </c>
      <c r="E26" s="50"/>
      <c r="F26" s="50"/>
      <c r="G26" s="50"/>
      <c r="H26" s="50"/>
      <c r="I26" s="51">
        <f>I7+I20</f>
        <v>591653370</v>
      </c>
    </row>
    <row r="27" spans="1:9" ht="12.75">
      <c r="A27" s="39" t="s">
        <v>38</v>
      </c>
      <c r="B27" s="39"/>
      <c r="C27" s="22">
        <f>C8</f>
        <v>405365958</v>
      </c>
      <c r="D27" s="23" t="s">
        <v>39</v>
      </c>
      <c r="E27" s="23"/>
      <c r="F27" s="23"/>
      <c r="G27" s="23"/>
      <c r="H27" s="23"/>
      <c r="I27" s="24">
        <f>I8</f>
        <v>415635961</v>
      </c>
    </row>
    <row r="28" spans="1:9" ht="12.75">
      <c r="A28" s="39" t="s">
        <v>40</v>
      </c>
      <c r="B28" s="39"/>
      <c r="C28" s="22">
        <f>C16</f>
        <v>48181842</v>
      </c>
      <c r="D28" s="23" t="s">
        <v>41</v>
      </c>
      <c r="E28" s="23"/>
      <c r="F28" s="23"/>
      <c r="G28" s="23"/>
      <c r="H28" s="23"/>
      <c r="I28" s="24">
        <f>I16</f>
        <v>168648240</v>
      </c>
    </row>
    <row r="29" spans="1:9" ht="12.75">
      <c r="A29" s="52" t="s">
        <v>27</v>
      </c>
      <c r="B29" s="52"/>
      <c r="C29" s="53">
        <f>C20</f>
        <v>263347717</v>
      </c>
      <c r="D29" s="52" t="s">
        <v>28</v>
      </c>
      <c r="E29" s="52"/>
      <c r="F29" s="52"/>
      <c r="G29" s="52"/>
      <c r="H29" s="52"/>
      <c r="I29" s="53">
        <f>I20</f>
        <v>7369169</v>
      </c>
    </row>
  </sheetData>
  <sheetProtection selectLockedCells="1" selectUnlockedCells="1"/>
  <mergeCells count="44">
    <mergeCell ref="A2:I2"/>
    <mergeCell ref="G3:I3"/>
    <mergeCell ref="A4:C4"/>
    <mergeCell ref="D4:I4"/>
    <mergeCell ref="A5:B5"/>
    <mergeCell ref="D5:H5"/>
    <mergeCell ref="A6:B6"/>
    <mergeCell ref="D6:H6"/>
    <mergeCell ref="D7:H7"/>
    <mergeCell ref="D8:H8"/>
    <mergeCell ref="D9:H9"/>
    <mergeCell ref="D10:H10"/>
    <mergeCell ref="D11:H11"/>
    <mergeCell ref="A12:B12"/>
    <mergeCell ref="D12:H12"/>
    <mergeCell ref="A13:B13"/>
    <mergeCell ref="D13:H13"/>
    <mergeCell ref="A14:B14"/>
    <mergeCell ref="D14:I14"/>
    <mergeCell ref="A15:B15"/>
    <mergeCell ref="D15:I15"/>
    <mergeCell ref="A16:B16"/>
    <mergeCell ref="D16:H16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D22:H22"/>
    <mergeCell ref="D23:H25"/>
    <mergeCell ref="I23:I25"/>
    <mergeCell ref="A24:B24"/>
    <mergeCell ref="A25:B25"/>
    <mergeCell ref="D26:H26"/>
    <mergeCell ref="A27:B27"/>
    <mergeCell ref="D27:H27"/>
    <mergeCell ref="A28:B28"/>
    <mergeCell ref="D28:H28"/>
    <mergeCell ref="A29:B29"/>
    <mergeCell ref="D29:H29"/>
  </mergeCells>
  <printOptions/>
  <pageMargins left="0.7" right="0.7" top="0.75" bottom="0.75" header="0.3" footer="0.5118055555555555"/>
  <pageSetup horizontalDpi="300" verticalDpi="300" orientation="landscape" paperSize="9" scale="94"/>
  <headerFooter alignWithMargins="0">
    <oddHeader>&amp;C1. melléklet a ..............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workbookViewId="0" topLeftCell="A2">
      <selection activeCell="H43" sqref="H43"/>
    </sheetView>
  </sheetViews>
  <sheetFormatPr defaultColWidth="9.00390625" defaultRowHeight="12.75"/>
  <cols>
    <col min="1" max="1" width="7.00390625" style="347" customWidth="1"/>
    <col min="2" max="2" width="32.00390625" style="217" customWidth="1"/>
    <col min="3" max="3" width="12.50390625" style="217" customWidth="1"/>
    <col min="4" max="6" width="11.875" style="217" customWidth="1"/>
    <col min="7" max="7" width="12.875" style="217" customWidth="1"/>
    <col min="8" max="16384" width="9.375" style="217" customWidth="1"/>
  </cols>
  <sheetData>
    <row r="1" ht="12.75">
      <c r="G1" s="157" t="s">
        <v>371</v>
      </c>
    </row>
    <row r="2" spans="1:7" ht="17.25" customHeight="1">
      <c r="A2" s="348" t="s">
        <v>511</v>
      </c>
      <c r="B2" s="349" t="s">
        <v>512</v>
      </c>
      <c r="C2" s="349" t="s">
        <v>513</v>
      </c>
      <c r="D2" s="349" t="s">
        <v>514</v>
      </c>
      <c r="E2" s="350" t="s">
        <v>515</v>
      </c>
      <c r="F2" s="350"/>
      <c r="G2" s="350"/>
    </row>
    <row r="3" spans="1:7" s="351" customFormat="1" ht="57.75" customHeight="1">
      <c r="A3" s="348"/>
      <c r="B3" s="349"/>
      <c r="C3" s="349"/>
      <c r="D3" s="349"/>
      <c r="E3" s="349" t="s">
        <v>516</v>
      </c>
      <c r="F3" s="349" t="s">
        <v>517</v>
      </c>
      <c r="G3" s="350" t="s">
        <v>518</v>
      </c>
    </row>
    <row r="4" spans="1:7" s="272" customFormat="1" ht="15" customHeight="1">
      <c r="A4" s="241" t="s">
        <v>49</v>
      </c>
      <c r="B4" s="242" t="s">
        <v>50</v>
      </c>
      <c r="C4" s="242" t="s">
        <v>51</v>
      </c>
      <c r="D4" s="242" t="s">
        <v>52</v>
      </c>
      <c r="E4" s="242" t="s">
        <v>519</v>
      </c>
      <c r="F4" s="242" t="s">
        <v>377</v>
      </c>
      <c r="G4" s="352" t="s">
        <v>378</v>
      </c>
    </row>
    <row r="5" spans="1:7" ht="15" customHeight="1">
      <c r="A5" s="353" t="s">
        <v>54</v>
      </c>
      <c r="B5" s="354" t="s">
        <v>458</v>
      </c>
      <c r="C5" s="355">
        <v>123527919</v>
      </c>
      <c r="D5" s="355"/>
      <c r="E5" s="356">
        <f>C5</f>
        <v>123527919</v>
      </c>
      <c r="F5" s="355">
        <v>32124036</v>
      </c>
      <c r="G5" s="357">
        <v>90403883</v>
      </c>
    </row>
    <row r="6" spans="1:7" ht="15" customHeight="1">
      <c r="A6" s="358" t="s">
        <v>75</v>
      </c>
      <c r="B6" s="359" t="s">
        <v>509</v>
      </c>
      <c r="C6" s="360">
        <v>1176716</v>
      </c>
      <c r="D6" s="360"/>
      <c r="E6" s="356">
        <f>C6</f>
        <v>1176716</v>
      </c>
      <c r="F6" s="360">
        <f>E6</f>
        <v>1176716</v>
      </c>
      <c r="G6" s="361"/>
    </row>
    <row r="7" spans="1:7" ht="15" customHeight="1">
      <c r="A7" s="358" t="s">
        <v>96</v>
      </c>
      <c r="B7" s="359" t="s">
        <v>480</v>
      </c>
      <c r="C7" s="360">
        <v>537512</v>
      </c>
      <c r="D7" s="360"/>
      <c r="E7" s="356">
        <f>C7</f>
        <v>537512</v>
      </c>
      <c r="F7" s="360">
        <v>537512</v>
      </c>
      <c r="G7" s="361"/>
    </row>
    <row r="8" spans="1:7" ht="15" customHeight="1">
      <c r="A8" s="358" t="s">
        <v>344</v>
      </c>
      <c r="B8" s="359"/>
      <c r="C8" s="360"/>
      <c r="D8" s="360"/>
      <c r="E8" s="356">
        <f aca="true" t="shared" si="0" ref="E8:E29">C8+D8</f>
        <v>0</v>
      </c>
      <c r="F8" s="360"/>
      <c r="G8" s="361"/>
    </row>
    <row r="9" spans="1:7" ht="15" customHeight="1">
      <c r="A9" s="358" t="s">
        <v>138</v>
      </c>
      <c r="B9" s="359"/>
      <c r="C9" s="360"/>
      <c r="D9" s="360"/>
      <c r="E9" s="356">
        <f t="shared" si="0"/>
        <v>0</v>
      </c>
      <c r="F9" s="360"/>
      <c r="G9" s="361"/>
    </row>
    <row r="10" spans="1:7" ht="15" customHeight="1">
      <c r="A10" s="358" t="s">
        <v>173</v>
      </c>
      <c r="B10" s="359"/>
      <c r="C10" s="360"/>
      <c r="D10" s="360"/>
      <c r="E10" s="356">
        <f t="shared" si="0"/>
        <v>0</v>
      </c>
      <c r="F10" s="360"/>
      <c r="G10" s="361"/>
    </row>
    <row r="11" spans="1:7" ht="15" customHeight="1">
      <c r="A11" s="358" t="s">
        <v>355</v>
      </c>
      <c r="B11" s="359"/>
      <c r="C11" s="360"/>
      <c r="D11" s="360"/>
      <c r="E11" s="356">
        <f t="shared" si="0"/>
        <v>0</v>
      </c>
      <c r="F11" s="360"/>
      <c r="G11" s="361"/>
    </row>
    <row r="12" spans="1:7" ht="15" customHeight="1">
      <c r="A12" s="358" t="s">
        <v>206</v>
      </c>
      <c r="B12" s="359"/>
      <c r="C12" s="360"/>
      <c r="D12" s="360"/>
      <c r="E12" s="356">
        <f t="shared" si="0"/>
        <v>0</v>
      </c>
      <c r="F12" s="360"/>
      <c r="G12" s="361"/>
    </row>
    <row r="13" spans="1:7" ht="15" customHeight="1">
      <c r="A13" s="358" t="s">
        <v>221</v>
      </c>
      <c r="B13" s="359"/>
      <c r="C13" s="360"/>
      <c r="D13" s="360"/>
      <c r="E13" s="356">
        <f t="shared" si="0"/>
        <v>0</v>
      </c>
      <c r="F13" s="360"/>
      <c r="G13" s="361"/>
    </row>
    <row r="14" spans="1:7" ht="15" customHeight="1">
      <c r="A14" s="358" t="s">
        <v>368</v>
      </c>
      <c r="B14" s="359"/>
      <c r="C14" s="360"/>
      <c r="D14" s="360"/>
      <c r="E14" s="356">
        <f t="shared" si="0"/>
        <v>0</v>
      </c>
      <c r="F14" s="360"/>
      <c r="G14" s="361"/>
    </row>
    <row r="15" spans="1:7" ht="15" customHeight="1">
      <c r="A15" s="358" t="s">
        <v>390</v>
      </c>
      <c r="B15" s="359"/>
      <c r="C15" s="360"/>
      <c r="D15" s="360"/>
      <c r="E15" s="356">
        <f t="shared" si="0"/>
        <v>0</v>
      </c>
      <c r="F15" s="360"/>
      <c r="G15" s="361"/>
    </row>
    <row r="16" spans="1:7" ht="15" customHeight="1">
      <c r="A16" s="358" t="s">
        <v>391</v>
      </c>
      <c r="B16" s="359"/>
      <c r="C16" s="360"/>
      <c r="D16" s="360"/>
      <c r="E16" s="356">
        <f t="shared" si="0"/>
        <v>0</v>
      </c>
      <c r="F16" s="360"/>
      <c r="G16" s="361"/>
    </row>
    <row r="17" spans="1:7" ht="15" customHeight="1">
      <c r="A17" s="358" t="s">
        <v>392</v>
      </c>
      <c r="B17" s="359"/>
      <c r="C17" s="360"/>
      <c r="D17" s="360"/>
      <c r="E17" s="356">
        <f t="shared" si="0"/>
        <v>0</v>
      </c>
      <c r="F17" s="360"/>
      <c r="G17" s="361"/>
    </row>
    <row r="18" spans="1:7" ht="15" customHeight="1">
      <c r="A18" s="358" t="s">
        <v>395</v>
      </c>
      <c r="B18" s="359"/>
      <c r="C18" s="360"/>
      <c r="D18" s="360"/>
      <c r="E18" s="356">
        <f t="shared" si="0"/>
        <v>0</v>
      </c>
      <c r="F18" s="360"/>
      <c r="G18" s="361"/>
    </row>
    <row r="19" spans="1:7" ht="15" customHeight="1">
      <c r="A19" s="358" t="s">
        <v>398</v>
      </c>
      <c r="B19" s="359"/>
      <c r="C19" s="360"/>
      <c r="D19" s="360"/>
      <c r="E19" s="356">
        <f t="shared" si="0"/>
        <v>0</v>
      </c>
      <c r="F19" s="360"/>
      <c r="G19" s="361"/>
    </row>
    <row r="20" spans="1:7" ht="15" customHeight="1">
      <c r="A20" s="358" t="s">
        <v>401</v>
      </c>
      <c r="B20" s="359"/>
      <c r="C20" s="360"/>
      <c r="D20" s="360"/>
      <c r="E20" s="356">
        <f t="shared" si="0"/>
        <v>0</v>
      </c>
      <c r="F20" s="360"/>
      <c r="G20" s="361"/>
    </row>
    <row r="21" spans="1:7" ht="15" customHeight="1">
      <c r="A21" s="358" t="s">
        <v>404</v>
      </c>
      <c r="B21" s="359"/>
      <c r="C21" s="360"/>
      <c r="D21" s="360"/>
      <c r="E21" s="356">
        <f t="shared" si="0"/>
        <v>0</v>
      </c>
      <c r="F21" s="360"/>
      <c r="G21" s="361"/>
    </row>
    <row r="22" spans="1:7" ht="15" customHeight="1">
      <c r="A22" s="358" t="s">
        <v>407</v>
      </c>
      <c r="B22" s="359"/>
      <c r="C22" s="360"/>
      <c r="D22" s="360"/>
      <c r="E22" s="356">
        <f t="shared" si="0"/>
        <v>0</v>
      </c>
      <c r="F22" s="360"/>
      <c r="G22" s="361"/>
    </row>
    <row r="23" spans="1:7" ht="15" customHeight="1">
      <c r="A23" s="358" t="s">
        <v>410</v>
      </c>
      <c r="B23" s="359"/>
      <c r="C23" s="360"/>
      <c r="D23" s="360"/>
      <c r="E23" s="356">
        <f t="shared" si="0"/>
        <v>0</v>
      </c>
      <c r="F23" s="360"/>
      <c r="G23" s="361"/>
    </row>
    <row r="24" spans="1:7" ht="15" customHeight="1">
      <c r="A24" s="358" t="s">
        <v>413</v>
      </c>
      <c r="B24" s="359"/>
      <c r="C24" s="360"/>
      <c r="D24" s="360"/>
      <c r="E24" s="356">
        <f t="shared" si="0"/>
        <v>0</v>
      </c>
      <c r="F24" s="360"/>
      <c r="G24" s="361"/>
    </row>
    <row r="25" spans="1:7" ht="15" customHeight="1">
      <c r="A25" s="358" t="s">
        <v>416</v>
      </c>
      <c r="B25" s="359"/>
      <c r="C25" s="360"/>
      <c r="D25" s="360"/>
      <c r="E25" s="356">
        <f t="shared" si="0"/>
        <v>0</v>
      </c>
      <c r="F25" s="360"/>
      <c r="G25" s="361"/>
    </row>
    <row r="26" spans="1:7" ht="15" customHeight="1">
      <c r="A26" s="358" t="s">
        <v>419</v>
      </c>
      <c r="B26" s="359"/>
      <c r="C26" s="360"/>
      <c r="D26" s="360"/>
      <c r="E26" s="356">
        <f t="shared" si="0"/>
        <v>0</v>
      </c>
      <c r="F26" s="360"/>
      <c r="G26" s="361"/>
    </row>
    <row r="27" spans="1:7" ht="15" customHeight="1">
      <c r="A27" s="358" t="s">
        <v>422</v>
      </c>
      <c r="B27" s="359"/>
      <c r="C27" s="360"/>
      <c r="D27" s="360"/>
      <c r="E27" s="356">
        <f t="shared" si="0"/>
        <v>0</v>
      </c>
      <c r="F27" s="360"/>
      <c r="G27" s="361"/>
    </row>
    <row r="28" spans="1:7" ht="15" customHeight="1">
      <c r="A28" s="358" t="s">
        <v>450</v>
      </c>
      <c r="B28" s="359"/>
      <c r="C28" s="360"/>
      <c r="D28" s="360"/>
      <c r="E28" s="356">
        <f t="shared" si="0"/>
        <v>0</v>
      </c>
      <c r="F28" s="360"/>
      <c r="G28" s="361"/>
    </row>
    <row r="29" spans="1:7" ht="15" customHeight="1">
      <c r="A29" s="358" t="s">
        <v>452</v>
      </c>
      <c r="B29" s="359"/>
      <c r="C29" s="360"/>
      <c r="D29" s="360"/>
      <c r="E29" s="356">
        <f t="shared" si="0"/>
        <v>0</v>
      </c>
      <c r="F29" s="360"/>
      <c r="G29" s="361"/>
    </row>
    <row r="30" spans="1:7" ht="15" customHeight="1">
      <c r="A30" s="358" t="s">
        <v>455</v>
      </c>
      <c r="B30" s="359"/>
      <c r="C30" s="360"/>
      <c r="D30" s="360"/>
      <c r="E30" s="356"/>
      <c r="F30" s="360"/>
      <c r="G30" s="361"/>
    </row>
    <row r="31" spans="1:7" ht="15" customHeight="1">
      <c r="A31" s="358" t="s">
        <v>520</v>
      </c>
      <c r="B31" s="359"/>
      <c r="C31" s="360"/>
      <c r="D31" s="360"/>
      <c r="E31" s="356">
        <f>C31+D31</f>
        <v>0</v>
      </c>
      <c r="F31" s="360"/>
      <c r="G31" s="361"/>
    </row>
    <row r="32" spans="1:7" ht="15" customHeight="1">
      <c r="A32" s="358" t="s">
        <v>521</v>
      </c>
      <c r="B32" s="359"/>
      <c r="C32" s="360"/>
      <c r="D32" s="360"/>
      <c r="E32" s="356">
        <f>C32+D32</f>
        <v>0</v>
      </c>
      <c r="F32" s="360"/>
      <c r="G32" s="361"/>
    </row>
    <row r="33" spans="1:7" ht="15" customHeight="1">
      <c r="A33" s="358" t="s">
        <v>522</v>
      </c>
      <c r="B33" s="359"/>
      <c r="C33" s="360"/>
      <c r="D33" s="360"/>
      <c r="E33" s="356">
        <f>C33+D33</f>
        <v>0</v>
      </c>
      <c r="F33" s="360"/>
      <c r="G33" s="361"/>
    </row>
    <row r="34" spans="1:7" ht="15" customHeight="1">
      <c r="A34" s="358" t="s">
        <v>523</v>
      </c>
      <c r="B34" s="359"/>
      <c r="C34" s="360"/>
      <c r="D34" s="360"/>
      <c r="E34" s="356">
        <f>C34+D34</f>
        <v>0</v>
      </c>
      <c r="F34" s="360"/>
      <c r="G34" s="361"/>
    </row>
    <row r="35" spans="1:7" ht="15" customHeight="1">
      <c r="A35" s="358" t="s">
        <v>524</v>
      </c>
      <c r="B35" s="362"/>
      <c r="C35" s="363"/>
      <c r="D35" s="363"/>
      <c r="E35" s="356">
        <f>C35+D35</f>
        <v>0</v>
      </c>
      <c r="F35" s="363"/>
      <c r="G35" s="364"/>
    </row>
    <row r="36" spans="1:7" ht="15" customHeight="1">
      <c r="A36" s="325" t="s">
        <v>525</v>
      </c>
      <c r="B36" s="325"/>
      <c r="C36" s="365">
        <f>SUM(C5:C35)</f>
        <v>125242147</v>
      </c>
      <c r="D36" s="365">
        <f>SUM(D5:D35)</f>
        <v>0</v>
      </c>
      <c r="E36" s="365">
        <f>SUM(E5:E35)</f>
        <v>125242147</v>
      </c>
      <c r="F36" s="365">
        <f>SUM(F5:F35)</f>
        <v>33838264</v>
      </c>
      <c r="G36" s="366">
        <f>SUM(G5:G35)</f>
        <v>90403883</v>
      </c>
    </row>
  </sheetData>
  <sheetProtection selectLockedCells="1" selectUnlockedCell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5" right="0.7875" top="1.575" bottom="0.9840277777777777" header="0.5" footer="0.5118055555555555"/>
  <pageSetup horizontalDpi="300" verticalDpi="300" orientation="portrait" paperSize="9" scale="95"/>
  <headerFooter alignWithMargins="0">
    <oddHeader xml:space="preserve">&amp;C&amp;"Times New Roman CE,Félkövér"&amp;12 10. melléklet a &amp;"Times New Roman CE,Általános"&amp;10 8/2019. (III. 24.)&amp;"Times New Roman CE,Félkövér"&amp;12 önkormányzati rendelethez&amp;R&amp;"Times New Roman CE,Félkövér dőlt"&amp;12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C19"/>
  <sheetViews>
    <sheetView view="pageBreakPreview" zoomScaleSheetLayoutView="100" workbookViewId="0" topLeftCell="A1">
      <selection activeCell="N40" sqref="N40"/>
    </sheetView>
  </sheetViews>
  <sheetFormatPr defaultColWidth="9.00390625" defaultRowHeight="12.75"/>
  <cols>
    <col min="1" max="1" width="39.625" style="367" customWidth="1"/>
    <col min="2" max="2" width="15.625" style="368" customWidth="1"/>
    <col min="3" max="16384" width="9.375" style="368" customWidth="1"/>
  </cols>
  <sheetData>
    <row r="1" spans="1:2" ht="33" customHeight="1">
      <c r="A1" s="369" t="s">
        <v>526</v>
      </c>
      <c r="B1" s="369"/>
    </row>
    <row r="2" spans="1:2" ht="22.5" customHeight="1">
      <c r="A2" s="153"/>
      <c r="B2" s="152"/>
    </row>
    <row r="3" spans="1:2" s="370" customFormat="1" ht="50.25" customHeight="1">
      <c r="A3" s="159" t="s">
        <v>527</v>
      </c>
      <c r="B3" s="160" t="s">
        <v>528</v>
      </c>
    </row>
    <row r="4" spans="1:2" s="152" customFormat="1" ht="12" customHeight="1">
      <c r="A4" s="371" t="s">
        <v>49</v>
      </c>
      <c r="B4" s="372" t="s">
        <v>50</v>
      </c>
    </row>
    <row r="5" spans="1:2" s="374" customFormat="1" ht="26.25" customHeight="1">
      <c r="A5" s="181" t="s">
        <v>529</v>
      </c>
      <c r="B5" s="373">
        <v>2784339</v>
      </c>
    </row>
    <row r="6" spans="1:2" s="374" customFormat="1" ht="15.75" customHeight="1">
      <c r="A6" s="181" t="s">
        <v>530</v>
      </c>
      <c r="B6" s="373">
        <v>1610000</v>
      </c>
    </row>
    <row r="7" spans="1:2" s="374" customFormat="1" ht="15.75" customHeight="1">
      <c r="A7" s="181" t="s">
        <v>531</v>
      </c>
      <c r="B7" s="373">
        <v>259900</v>
      </c>
    </row>
    <row r="8" spans="1:2" s="374" customFormat="1" ht="22.5" customHeight="1">
      <c r="A8" s="181" t="s">
        <v>532</v>
      </c>
      <c r="B8" s="360">
        <v>5000</v>
      </c>
    </row>
    <row r="9" spans="1:2" s="374" customFormat="1" ht="24" customHeight="1">
      <c r="A9" s="181" t="s">
        <v>533</v>
      </c>
      <c r="B9" s="360">
        <v>144272</v>
      </c>
    </row>
    <row r="10" spans="1:2" s="374" customFormat="1" ht="24" customHeight="1">
      <c r="A10" s="181" t="s">
        <v>534</v>
      </c>
      <c r="B10" s="360">
        <v>2690</v>
      </c>
    </row>
    <row r="11" spans="1:2" s="374" customFormat="1" ht="24" customHeight="1">
      <c r="A11" s="181" t="s">
        <v>535</v>
      </c>
      <c r="B11" s="360">
        <v>11490</v>
      </c>
    </row>
    <row r="12" spans="1:2" s="374" customFormat="1" ht="15.75" customHeight="1">
      <c r="A12" s="181" t="s">
        <v>536</v>
      </c>
      <c r="B12" s="360">
        <v>2857559</v>
      </c>
    </row>
    <row r="13" spans="1:2" s="374" customFormat="1" ht="15.75" customHeight="1">
      <c r="A13" s="181" t="s">
        <v>537</v>
      </c>
      <c r="B13" s="360">
        <v>120879</v>
      </c>
    </row>
    <row r="14" spans="1:2" s="374" customFormat="1" ht="15.75" customHeight="1">
      <c r="A14" s="181" t="s">
        <v>538</v>
      </c>
      <c r="B14" s="360">
        <v>81599468</v>
      </c>
    </row>
    <row r="15" spans="1:2" ht="15.75" customHeight="1">
      <c r="A15" s="181"/>
      <c r="B15" s="360"/>
    </row>
    <row r="16" spans="1:2" ht="15.75" customHeight="1">
      <c r="A16" s="181"/>
      <c r="B16" s="360"/>
    </row>
    <row r="17" spans="1:2" ht="15.75" customHeight="1">
      <c r="A17" s="181"/>
      <c r="B17" s="360"/>
    </row>
    <row r="18" spans="1:2" ht="15.75" customHeight="1">
      <c r="A18" s="183"/>
      <c r="B18" s="363"/>
    </row>
    <row r="19" spans="1:3" s="378" customFormat="1" ht="18" customHeight="1">
      <c r="A19" s="375" t="s">
        <v>539</v>
      </c>
      <c r="B19" s="376">
        <f>SUM(B5:B18)</f>
        <v>89395597</v>
      </c>
      <c r="C19" s="377">
        <f>SUM(C5:C18)</f>
        <v>0</v>
      </c>
    </row>
  </sheetData>
  <sheetProtection selectLockedCells="1" selectUnlockedCells="1"/>
  <mergeCells count="1">
    <mergeCell ref="A1:B1"/>
  </mergeCells>
  <printOptions horizontalCentered="1"/>
  <pageMargins left="0.7875" right="0.7875" top="1" bottom="0.9840277777777777" header="0.5" footer="0.5118055555555555"/>
  <pageSetup horizontalDpi="300" verticalDpi="300" orientation="portrait" paperSize="9"/>
  <headerFooter alignWithMargins="0">
    <oddHeader>&amp;C11. melléklet a 8/2019. (III. 24.)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18"/>
  <sheetViews>
    <sheetView view="pageBreakPreview" zoomScale="130" zoomScaleSheetLayoutView="130" workbookViewId="0" topLeftCell="A1">
      <selection activeCell="E14" sqref="E14"/>
    </sheetView>
  </sheetViews>
  <sheetFormatPr defaultColWidth="9.00390625" defaultRowHeight="12.75"/>
  <cols>
    <col min="1" max="1" width="48.125" style="367" customWidth="1"/>
    <col min="2" max="2" width="15.875" style="368" customWidth="1"/>
    <col min="3" max="3" width="13.875" style="368" customWidth="1"/>
    <col min="4" max="16384" width="9.375" style="368" customWidth="1"/>
  </cols>
  <sheetData>
    <row r="1" spans="1:2" ht="24.75" customHeight="1">
      <c r="A1" s="369" t="s">
        <v>540</v>
      </c>
      <c r="B1" s="369"/>
    </row>
    <row r="2" spans="1:2" ht="23.25" customHeight="1">
      <c r="A2" s="153"/>
      <c r="B2" s="152"/>
    </row>
    <row r="3" spans="1:2" s="370" customFormat="1" ht="48.75" customHeight="1">
      <c r="A3" s="159" t="s">
        <v>541</v>
      </c>
      <c r="B3" s="160" t="s">
        <v>528</v>
      </c>
    </row>
    <row r="4" spans="1:2" s="152" customFormat="1" ht="15" customHeight="1">
      <c r="A4" s="371" t="s">
        <v>49</v>
      </c>
      <c r="B4" s="379" t="s">
        <v>50</v>
      </c>
    </row>
    <row r="5" spans="1:2" s="374" customFormat="1" ht="15.75" customHeight="1">
      <c r="A5" s="380" t="s">
        <v>542</v>
      </c>
      <c r="B5" s="360">
        <v>13867145</v>
      </c>
    </row>
    <row r="6" spans="1:2" s="374" customFormat="1" ht="15.75" customHeight="1">
      <c r="A6" s="380" t="s">
        <v>543</v>
      </c>
      <c r="B6" s="360">
        <v>17021944</v>
      </c>
    </row>
    <row r="7" spans="1:2" s="374" customFormat="1" ht="15.75" customHeight="1">
      <c r="A7" s="380" t="s">
        <v>544</v>
      </c>
      <c r="B7" s="360">
        <v>194090</v>
      </c>
    </row>
    <row r="8" spans="1:2" s="374" customFormat="1" ht="15.75" customHeight="1">
      <c r="A8" s="380" t="s">
        <v>545</v>
      </c>
      <c r="B8" s="360">
        <v>47069467</v>
      </c>
    </row>
    <row r="9" spans="1:2" ht="15.75" customHeight="1">
      <c r="A9" s="380" t="s">
        <v>546</v>
      </c>
      <c r="B9" s="360">
        <v>1099997</v>
      </c>
    </row>
    <row r="10" spans="1:2" ht="15.75" customHeight="1">
      <c r="A10" s="380"/>
      <c r="B10" s="360"/>
    </row>
    <row r="11" spans="1:2" ht="15.75" customHeight="1">
      <c r="A11" s="380"/>
      <c r="B11" s="360"/>
    </row>
    <row r="12" spans="1:2" ht="15.75" customHeight="1">
      <c r="A12" s="380"/>
      <c r="B12" s="360"/>
    </row>
    <row r="13" spans="1:2" ht="15.75" customHeight="1">
      <c r="A13" s="380"/>
      <c r="B13" s="360"/>
    </row>
    <row r="14" spans="1:2" ht="15.75" customHeight="1">
      <c r="A14" s="380"/>
      <c r="B14" s="360"/>
    </row>
    <row r="15" spans="1:2" ht="15.75" customHeight="1">
      <c r="A15" s="380"/>
      <c r="B15" s="360"/>
    </row>
    <row r="16" spans="1:2" ht="15.75" customHeight="1">
      <c r="A16" s="380"/>
      <c r="B16" s="360"/>
    </row>
    <row r="17" spans="1:2" ht="15.75" customHeight="1">
      <c r="A17" s="381"/>
      <c r="B17" s="363"/>
    </row>
    <row r="18" spans="1:2" s="378" customFormat="1" ht="18" customHeight="1">
      <c r="A18" s="382" t="s">
        <v>539</v>
      </c>
      <c r="B18" s="365">
        <f>SUM(B5:B17)</f>
        <v>79252643</v>
      </c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9840277777777777" header="0.5" footer="0.5118055555555555"/>
  <pageSetup fitToHeight="1" fitToWidth="1" horizontalDpi="300" verticalDpi="300" orientation="portrait" paperSize="9"/>
  <headerFooter alignWithMargins="0">
    <oddHeader>&amp;C12. melléklet a 8/2019. (III. 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43"/>
  <sheetViews>
    <sheetView view="pageBreakPreview" zoomScale="120" zoomScaleSheetLayoutView="120" workbookViewId="0" topLeftCell="A10">
      <selection activeCell="D27" sqref="D27"/>
    </sheetView>
  </sheetViews>
  <sheetFormatPr defaultColWidth="12.00390625" defaultRowHeight="12.75"/>
  <cols>
    <col min="1" max="1" width="67.125" style="383" customWidth="1"/>
    <col min="2" max="2" width="6.125" style="384" customWidth="1"/>
    <col min="3" max="4" width="13.375" style="383" customWidth="1"/>
    <col min="5" max="16384" width="12.00390625" style="383" customWidth="1"/>
  </cols>
  <sheetData>
    <row r="1" spans="1:4" ht="49.5" customHeight="1">
      <c r="A1" s="385" t="s">
        <v>547</v>
      </c>
      <c r="B1" s="385"/>
      <c r="C1" s="385"/>
      <c r="D1" s="385"/>
    </row>
    <row r="2" spans="1:4" ht="12.75">
      <c r="A2" s="386" t="s">
        <v>548</v>
      </c>
      <c r="C2" s="387" t="s">
        <v>549</v>
      </c>
      <c r="D2" s="387"/>
    </row>
    <row r="3" spans="1:4" ht="15.75" customHeight="1">
      <c r="A3" s="388" t="s">
        <v>550</v>
      </c>
      <c r="B3" s="389" t="s">
        <v>551</v>
      </c>
      <c r="C3" s="390" t="s">
        <v>552</v>
      </c>
      <c r="D3" s="390" t="s">
        <v>553</v>
      </c>
    </row>
    <row r="4" spans="1:4" ht="11.25" customHeight="1">
      <c r="A4" s="388"/>
      <c r="B4" s="389"/>
      <c r="C4" s="390"/>
      <c r="D4" s="390"/>
    </row>
    <row r="5" spans="1:4" ht="15.75" customHeight="1">
      <c r="A5" s="388"/>
      <c r="B5" s="389"/>
      <c r="C5" s="391"/>
      <c r="D5" s="391"/>
    </row>
    <row r="6" spans="1:4" s="394" customFormat="1" ht="12.75">
      <c r="A6" s="392" t="s">
        <v>554</v>
      </c>
      <c r="B6" s="393" t="s">
        <v>50</v>
      </c>
      <c r="C6" s="393" t="s">
        <v>51</v>
      </c>
      <c r="D6" s="393" t="s">
        <v>52</v>
      </c>
    </row>
    <row r="7" spans="1:4" s="398" customFormat="1" ht="12.75">
      <c r="A7" s="395" t="s">
        <v>555</v>
      </c>
      <c r="B7" s="396" t="s">
        <v>556</v>
      </c>
      <c r="C7" s="397">
        <v>742031</v>
      </c>
      <c r="D7" s="397">
        <v>2089913</v>
      </c>
    </row>
    <row r="8" spans="1:4" s="398" customFormat="1" ht="12.75">
      <c r="A8" s="399" t="s">
        <v>557</v>
      </c>
      <c r="B8" s="400" t="s">
        <v>558</v>
      </c>
      <c r="C8" s="401">
        <v>1817440280</v>
      </c>
      <c r="D8" s="401">
        <v>1898621354</v>
      </c>
    </row>
    <row r="9" spans="1:4" s="398" customFormat="1" ht="12.75">
      <c r="A9" s="399" t="s">
        <v>559</v>
      </c>
      <c r="B9" s="400" t="s">
        <v>560</v>
      </c>
      <c r="C9" s="401">
        <v>1712665995</v>
      </c>
      <c r="D9" s="401">
        <v>1711765060</v>
      </c>
    </row>
    <row r="10" spans="1:4" s="398" customFormat="1" ht="12.75">
      <c r="A10" s="399" t="s">
        <v>561</v>
      </c>
      <c r="B10" s="400" t="s">
        <v>562</v>
      </c>
      <c r="C10" s="402">
        <v>50985421</v>
      </c>
      <c r="D10" s="402">
        <v>39573978</v>
      </c>
    </row>
    <row r="11" spans="1:4" s="398" customFormat="1" ht="12.75">
      <c r="A11" s="399" t="s">
        <v>563</v>
      </c>
      <c r="B11" s="400" t="s">
        <v>392</v>
      </c>
      <c r="C11" s="402">
        <v>0</v>
      </c>
      <c r="D11" s="402">
        <v>0</v>
      </c>
    </row>
    <row r="12" spans="1:4" s="398" customFormat="1" ht="12.75">
      <c r="A12" s="399" t="s">
        <v>564</v>
      </c>
      <c r="B12" s="400" t="s">
        <v>407</v>
      </c>
      <c r="C12" s="402">
        <v>53791864</v>
      </c>
      <c r="D12" s="402">
        <v>147282316</v>
      </c>
    </row>
    <row r="13" spans="1:4" s="398" customFormat="1" ht="12.75">
      <c r="A13" s="399" t="s">
        <v>565</v>
      </c>
      <c r="B13" s="400" t="s">
        <v>422</v>
      </c>
      <c r="C13" s="402">
        <v>0</v>
      </c>
      <c r="D13" s="402">
        <v>0</v>
      </c>
    </row>
    <row r="14" spans="1:4" s="398" customFormat="1" ht="12.75">
      <c r="A14" s="399" t="s">
        <v>566</v>
      </c>
      <c r="B14" s="400" t="s">
        <v>521</v>
      </c>
      <c r="C14" s="402">
        <v>20000</v>
      </c>
      <c r="D14" s="402">
        <v>20000</v>
      </c>
    </row>
    <row r="15" spans="1:4" s="398" customFormat="1" ht="12.75">
      <c r="A15" s="399" t="s">
        <v>567</v>
      </c>
      <c r="B15" s="400" t="s">
        <v>522</v>
      </c>
      <c r="C15" s="402">
        <v>20000</v>
      </c>
      <c r="D15" s="402">
        <v>20000</v>
      </c>
    </row>
    <row r="16" spans="1:4" s="398" customFormat="1" ht="12.75">
      <c r="A16" s="399" t="s">
        <v>568</v>
      </c>
      <c r="B16" s="400" t="s">
        <v>569</v>
      </c>
      <c r="C16" s="402">
        <v>0</v>
      </c>
      <c r="D16" s="402">
        <v>0</v>
      </c>
    </row>
    <row r="17" spans="1:4" s="398" customFormat="1" ht="12.75">
      <c r="A17" s="399" t="s">
        <v>570</v>
      </c>
      <c r="B17" s="400" t="s">
        <v>571</v>
      </c>
      <c r="C17" s="402">
        <v>0</v>
      </c>
      <c r="D17" s="402">
        <v>0</v>
      </c>
    </row>
    <row r="18" spans="1:4" s="398" customFormat="1" ht="12.75">
      <c r="A18" s="399" t="s">
        <v>572</v>
      </c>
      <c r="B18" s="400" t="s">
        <v>573</v>
      </c>
      <c r="C18" s="403"/>
      <c r="D18" s="403"/>
    </row>
    <row r="19" spans="1:4" s="398" customFormat="1" ht="12.75">
      <c r="A19" s="399" t="s">
        <v>574</v>
      </c>
      <c r="B19" s="400" t="s">
        <v>575</v>
      </c>
      <c r="C19" s="402">
        <f>+C7+C8+C14+C18</f>
        <v>1818202311</v>
      </c>
      <c r="D19" s="402">
        <f>+D7+D8+D14+D18</f>
        <v>1900731267</v>
      </c>
    </row>
    <row r="20" spans="1:4" s="398" customFormat="1" ht="12.75">
      <c r="A20" s="399" t="s">
        <v>576</v>
      </c>
      <c r="B20" s="400" t="s">
        <v>577</v>
      </c>
      <c r="C20" s="403"/>
      <c r="D20" s="403"/>
    </row>
    <row r="21" spans="1:4" s="398" customFormat="1" ht="12.75">
      <c r="A21" s="399" t="s">
        <v>578</v>
      </c>
      <c r="B21" s="400" t="s">
        <v>579</v>
      </c>
      <c r="C21" s="403"/>
      <c r="D21" s="403"/>
    </row>
    <row r="22" spans="1:4" s="398" customFormat="1" ht="12.75">
      <c r="A22" s="399" t="s">
        <v>580</v>
      </c>
      <c r="B22" s="400" t="s">
        <v>581</v>
      </c>
      <c r="C22" s="402">
        <f>+C20+C21</f>
        <v>0</v>
      </c>
      <c r="D22" s="402">
        <f>+D20+D21</f>
        <v>0</v>
      </c>
    </row>
    <row r="23" spans="1:4" s="398" customFormat="1" ht="12.75">
      <c r="A23" s="399" t="s">
        <v>582</v>
      </c>
      <c r="B23" s="400" t="s">
        <v>583</v>
      </c>
      <c r="C23" s="403"/>
      <c r="D23" s="403"/>
    </row>
    <row r="24" spans="1:4" s="398" customFormat="1" ht="12.75">
      <c r="A24" s="399" t="s">
        <v>584</v>
      </c>
      <c r="B24" s="400" t="s">
        <v>585</v>
      </c>
      <c r="C24" s="403">
        <v>43045</v>
      </c>
      <c r="D24" s="403">
        <v>241335</v>
      </c>
    </row>
    <row r="25" spans="1:4" s="398" customFormat="1" ht="12.75">
      <c r="A25" s="399" t="s">
        <v>586</v>
      </c>
      <c r="B25" s="400" t="s">
        <v>587</v>
      </c>
      <c r="C25" s="403">
        <v>252036205</v>
      </c>
      <c r="D25" s="403">
        <v>123253380</v>
      </c>
    </row>
    <row r="26" spans="1:4" s="398" customFormat="1" ht="12.75">
      <c r="A26" s="399" t="s">
        <v>588</v>
      </c>
      <c r="B26" s="400" t="s">
        <v>589</v>
      </c>
      <c r="C26" s="403"/>
      <c r="D26" s="403"/>
    </row>
    <row r="27" spans="1:4" s="398" customFormat="1" ht="12.75">
      <c r="A27" s="399" t="s">
        <v>590</v>
      </c>
      <c r="B27" s="400" t="s">
        <v>591</v>
      </c>
      <c r="C27" s="402">
        <f>+C23+C24+C25+C26</f>
        <v>252079250</v>
      </c>
      <c r="D27" s="402">
        <f>+D23+D24+D25+D26</f>
        <v>123494715</v>
      </c>
    </row>
    <row r="28" spans="1:4" s="398" customFormat="1" ht="12.75">
      <c r="A28" s="399" t="s">
        <v>592</v>
      </c>
      <c r="B28" s="400" t="s">
        <v>593</v>
      </c>
      <c r="C28" s="403">
        <v>4986019</v>
      </c>
      <c r="D28" s="403">
        <v>12846532</v>
      </c>
    </row>
    <row r="29" spans="1:4" s="398" customFormat="1" ht="12.75">
      <c r="A29" s="399" t="s">
        <v>594</v>
      </c>
      <c r="B29" s="400" t="s">
        <v>595</v>
      </c>
      <c r="C29" s="403">
        <v>180100</v>
      </c>
      <c r="D29" s="403">
        <v>155100</v>
      </c>
    </row>
    <row r="30" spans="1:4" s="398" customFormat="1" ht="12.75">
      <c r="A30" s="399" t="s">
        <v>596</v>
      </c>
      <c r="B30" s="400" t="s">
        <v>597</v>
      </c>
      <c r="C30" s="403">
        <v>200000</v>
      </c>
      <c r="D30" s="403">
        <v>200000</v>
      </c>
    </row>
    <row r="31" spans="1:4" s="398" customFormat="1" ht="12.75">
      <c r="A31" s="399" t="s">
        <v>598</v>
      </c>
      <c r="B31" s="400" t="s">
        <v>599</v>
      </c>
      <c r="C31" s="402">
        <f>SUM(C28:C30)</f>
        <v>5366119</v>
      </c>
      <c r="D31" s="402">
        <f>SUM(D28:D30)</f>
        <v>13201632</v>
      </c>
    </row>
    <row r="32" spans="1:4" s="398" customFormat="1" ht="12.75">
      <c r="A32" s="399" t="s">
        <v>600</v>
      </c>
      <c r="B32" s="400" t="s">
        <v>601</v>
      </c>
      <c r="C32" s="403">
        <v>358395</v>
      </c>
      <c r="D32" s="403">
        <v>526177</v>
      </c>
    </row>
    <row r="33" spans="1:4" s="398" customFormat="1" ht="12.75">
      <c r="A33" s="399" t="s">
        <v>602</v>
      </c>
      <c r="B33" s="400" t="s">
        <v>603</v>
      </c>
      <c r="C33" s="403"/>
      <c r="D33" s="403"/>
    </row>
    <row r="34" spans="1:4" s="398" customFormat="1" ht="12.75">
      <c r="A34" s="399" t="s">
        <v>604</v>
      </c>
      <c r="B34" s="400" t="s">
        <v>605</v>
      </c>
      <c r="C34" s="403">
        <v>-273473</v>
      </c>
      <c r="D34" s="403">
        <v>20153852</v>
      </c>
    </row>
    <row r="35" spans="1:4" s="398" customFormat="1" ht="12.75">
      <c r="A35" s="399" t="s">
        <v>606</v>
      </c>
      <c r="B35" s="400" t="s">
        <v>607</v>
      </c>
      <c r="C35" s="403">
        <v>561515</v>
      </c>
      <c r="D35" s="403">
        <v>793146</v>
      </c>
    </row>
    <row r="36" spans="1:4" s="398" customFormat="1" ht="12.75">
      <c r="A36" s="399" t="s">
        <v>608</v>
      </c>
      <c r="B36" s="400" t="s">
        <v>609</v>
      </c>
      <c r="C36" s="402">
        <v>646437</v>
      </c>
      <c r="D36" s="402">
        <f>SUM(D32:D35)</f>
        <v>21473175</v>
      </c>
    </row>
    <row r="37" spans="1:4" s="398" customFormat="1" ht="12.75">
      <c r="A37" s="399" t="s">
        <v>610</v>
      </c>
      <c r="B37" s="400">
        <v>63</v>
      </c>
      <c r="C37" s="403"/>
      <c r="D37" s="403"/>
    </row>
    <row r="38" spans="1:4" s="398" customFormat="1" ht="12.75">
      <c r="A38" s="404" t="s">
        <v>611</v>
      </c>
      <c r="B38" s="405">
        <v>64</v>
      </c>
      <c r="C38" s="406">
        <f>+C19+C22+C27+C31+C36+C37</f>
        <v>2076294117</v>
      </c>
      <c r="D38" s="406">
        <f>+D19+D22+D27+D31+D36+D37</f>
        <v>2058900789</v>
      </c>
    </row>
    <row r="39" spans="1:4" ht="12.75">
      <c r="A39" s="407"/>
      <c r="C39" s="408"/>
      <c r="D39" s="408"/>
    </row>
    <row r="40" spans="1:4" ht="12.75">
      <c r="A40" s="407"/>
      <c r="C40" s="408"/>
      <c r="D40" s="408"/>
    </row>
    <row r="41" spans="1:4" ht="12.75">
      <c r="A41" s="386"/>
      <c r="C41" s="408"/>
      <c r="D41" s="408"/>
    </row>
    <row r="42" spans="1:4" ht="12.75">
      <c r="A42" s="409"/>
      <c r="B42" s="409"/>
      <c r="C42" s="409"/>
      <c r="D42" s="409"/>
    </row>
    <row r="43" spans="1:4" ht="12.75">
      <c r="A43" s="409"/>
      <c r="B43" s="409"/>
      <c r="C43" s="409"/>
      <c r="D43" s="409"/>
    </row>
  </sheetData>
  <sheetProtection selectLockedCells="1" selectUnlockedCells="1"/>
  <mergeCells count="9">
    <mergeCell ref="A1:D1"/>
    <mergeCell ref="C2:D2"/>
    <mergeCell ref="A3:A5"/>
    <mergeCell ref="B3:B5"/>
    <mergeCell ref="C3:C4"/>
    <mergeCell ref="D3:D4"/>
    <mergeCell ref="C5:D5"/>
    <mergeCell ref="A42:D42"/>
    <mergeCell ref="A43:D43"/>
  </mergeCells>
  <printOptions horizontalCentered="1"/>
  <pageMargins left="0.7875" right="0.8236111111111111" top="1.088888888888889" bottom="0.9840277777777777" header="0.5" footer="0.5"/>
  <pageSetup horizontalDpi="300" verticalDpi="300" orientation="portrait" paperSize="9" scale="85"/>
  <headerFooter alignWithMargins="0">
    <oddHeader>&amp;C13. melléklet a 8/2019. (III. 24.) önkormányzati rendelethez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71.125" style="410" customWidth="1"/>
    <col min="2" max="2" width="6.125" style="411" customWidth="1"/>
    <col min="3" max="3" width="18.00390625" style="412" customWidth="1"/>
    <col min="4" max="16384" width="9.375" style="412" customWidth="1"/>
  </cols>
  <sheetData>
    <row r="1" spans="1:3" ht="32.25" customHeight="1">
      <c r="A1" s="413" t="s">
        <v>612</v>
      </c>
      <c r="B1" s="413"/>
      <c r="C1" s="413"/>
    </row>
    <row r="2" spans="1:3" ht="12.75">
      <c r="A2" s="414"/>
      <c r="B2" s="414"/>
      <c r="C2" s="414"/>
    </row>
    <row r="4" spans="2:3" ht="12.75">
      <c r="B4" s="415" t="s">
        <v>549</v>
      </c>
      <c r="C4" s="415"/>
    </row>
    <row r="5" spans="1:3" s="418" customFormat="1" ht="31.5" customHeight="1">
      <c r="A5" s="416" t="s">
        <v>613</v>
      </c>
      <c r="B5" s="389" t="s">
        <v>551</v>
      </c>
      <c r="C5" s="417" t="s">
        <v>614</v>
      </c>
    </row>
    <row r="6" spans="1:3" s="418" customFormat="1" ht="12.75">
      <c r="A6" s="416"/>
      <c r="B6" s="389"/>
      <c r="C6" s="417"/>
    </row>
    <row r="7" spans="1:3" s="422" customFormat="1" ht="12.75">
      <c r="A7" s="419" t="s">
        <v>49</v>
      </c>
      <c r="B7" s="420" t="s">
        <v>50</v>
      </c>
      <c r="C7" s="421" t="s">
        <v>51</v>
      </c>
    </row>
    <row r="8" spans="1:3" ht="15.75" customHeight="1">
      <c r="A8" s="399" t="s">
        <v>615</v>
      </c>
      <c r="B8" s="423" t="s">
        <v>556</v>
      </c>
      <c r="C8" s="424">
        <v>948887735</v>
      </c>
    </row>
    <row r="9" spans="1:3" ht="15.75" customHeight="1">
      <c r="A9" s="399" t="s">
        <v>616</v>
      </c>
      <c r="B9" s="400" t="s">
        <v>558</v>
      </c>
      <c r="C9" s="424"/>
    </row>
    <row r="10" spans="1:3" ht="15.75" customHeight="1">
      <c r="A10" s="399" t="s">
        <v>617</v>
      </c>
      <c r="B10" s="400" t="s">
        <v>560</v>
      </c>
      <c r="C10" s="424">
        <v>79217749</v>
      </c>
    </row>
    <row r="11" spans="1:3" ht="15.75" customHeight="1">
      <c r="A11" s="399" t="s">
        <v>618</v>
      </c>
      <c r="B11" s="400" t="s">
        <v>619</v>
      </c>
      <c r="C11" s="425">
        <v>-143341069</v>
      </c>
    </row>
    <row r="12" spans="1:3" ht="15.75" customHeight="1">
      <c r="A12" s="399" t="s">
        <v>620</v>
      </c>
      <c r="B12" s="400" t="s">
        <v>621</v>
      </c>
      <c r="C12" s="425"/>
    </row>
    <row r="13" spans="1:3" ht="15.75" customHeight="1">
      <c r="A13" s="399" t="s">
        <v>622</v>
      </c>
      <c r="B13" s="400" t="s">
        <v>623</v>
      </c>
      <c r="C13" s="425">
        <v>11218325</v>
      </c>
    </row>
    <row r="14" spans="1:3" ht="15.75" customHeight="1">
      <c r="A14" s="399" t="s">
        <v>624</v>
      </c>
      <c r="B14" s="400" t="s">
        <v>625</v>
      </c>
      <c r="C14" s="426">
        <f>+C8+C9+C10+C11+C12+C13</f>
        <v>895982740</v>
      </c>
    </row>
    <row r="15" spans="1:3" ht="15.75" customHeight="1">
      <c r="A15" s="399" t="s">
        <v>626</v>
      </c>
      <c r="B15" s="400" t="s">
        <v>562</v>
      </c>
      <c r="C15" s="427"/>
    </row>
    <row r="16" spans="1:3" ht="15.75" customHeight="1">
      <c r="A16" s="399" t="s">
        <v>627</v>
      </c>
      <c r="B16" s="400" t="s">
        <v>628</v>
      </c>
      <c r="C16" s="425">
        <v>7826647</v>
      </c>
    </row>
    <row r="17" spans="1:3" ht="15.75" customHeight="1">
      <c r="A17" s="399" t="s">
        <v>629</v>
      </c>
      <c r="B17" s="400" t="s">
        <v>368</v>
      </c>
      <c r="C17" s="425">
        <v>3455326</v>
      </c>
    </row>
    <row r="18" spans="1:3" ht="15.75" customHeight="1">
      <c r="A18" s="399" t="s">
        <v>630</v>
      </c>
      <c r="B18" s="400" t="s">
        <v>390</v>
      </c>
      <c r="C18" s="426">
        <f>+C15+C16+C17</f>
        <v>11281973</v>
      </c>
    </row>
    <row r="19" spans="1:3" s="428" customFormat="1" ht="15.75" customHeight="1">
      <c r="A19" s="399" t="s">
        <v>631</v>
      </c>
      <c r="B19" s="400" t="s">
        <v>391</v>
      </c>
      <c r="C19" s="425"/>
    </row>
    <row r="20" spans="1:3" ht="15.75" customHeight="1">
      <c r="A20" s="399" t="s">
        <v>632</v>
      </c>
      <c r="B20" s="400" t="s">
        <v>392</v>
      </c>
      <c r="C20" s="425">
        <v>1151636146</v>
      </c>
    </row>
    <row r="21" spans="1:3" ht="15.75" customHeight="1">
      <c r="A21" s="429" t="s">
        <v>633</v>
      </c>
      <c r="B21" s="405" t="s">
        <v>395</v>
      </c>
      <c r="C21" s="430">
        <f>+C14+C18+C19+C20</f>
        <v>2058900859</v>
      </c>
    </row>
    <row r="22" spans="1:5" ht="12.75">
      <c r="A22" s="407"/>
      <c r="B22" s="386"/>
      <c r="C22" s="408"/>
      <c r="D22" s="408"/>
      <c r="E22" s="408"/>
    </row>
    <row r="23" spans="1:5" ht="12.75">
      <c r="A23" s="407"/>
      <c r="B23" s="386"/>
      <c r="C23" s="408"/>
      <c r="D23" s="408"/>
      <c r="E23" s="408"/>
    </row>
    <row r="24" spans="1:5" ht="12.75">
      <c r="A24" s="386"/>
      <c r="B24" s="386"/>
      <c r="C24" s="408"/>
      <c r="D24" s="408"/>
      <c r="E24" s="408"/>
    </row>
    <row r="25" spans="1:5" ht="12.75">
      <c r="A25" s="431"/>
      <c r="B25" s="431"/>
      <c r="C25" s="431"/>
      <c r="D25" s="432"/>
      <c r="E25" s="432"/>
    </row>
    <row r="26" spans="1:5" ht="12.75">
      <c r="A26" s="431"/>
      <c r="B26" s="431"/>
      <c r="C26" s="431"/>
      <c r="D26" s="432"/>
      <c r="E26" s="432"/>
    </row>
  </sheetData>
  <sheetProtection selectLockedCells="1" selectUnlockedCells="1"/>
  <mergeCells count="8">
    <mergeCell ref="A1:C1"/>
    <mergeCell ref="A2:C2"/>
    <mergeCell ref="B4:C4"/>
    <mergeCell ref="A5:A6"/>
    <mergeCell ref="B5:B6"/>
    <mergeCell ref="C5:C6"/>
    <mergeCell ref="A25:C25"/>
    <mergeCell ref="A26:C26"/>
  </mergeCells>
  <printOptions horizontalCentered="1"/>
  <pageMargins left="0.7875" right="0.7875" top="1.2472222222222222" bottom="0.9840277777777777" header="0.5" footer="0.5118055555555555"/>
  <pageSetup horizontalDpi="300" verticalDpi="300" orientation="portrait" paperSize="9"/>
  <headerFooter alignWithMargins="0">
    <oddHeader>&amp;C14. melléklet a 8/2019. (III.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15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7.625" style="433" customWidth="1"/>
    <col min="2" max="2" width="60.875" style="433" customWidth="1"/>
    <col min="3" max="3" width="25.625" style="433" customWidth="1"/>
    <col min="4" max="16384" width="9.375" style="433" customWidth="1"/>
  </cols>
  <sheetData>
    <row r="1" ht="12.75">
      <c r="C1" s="434"/>
    </row>
    <row r="2" spans="1:3" ht="12.75">
      <c r="A2" s="435"/>
      <c r="B2" s="435"/>
      <c r="C2" s="435"/>
    </row>
    <row r="3" spans="1:3" ht="33.75" customHeight="1">
      <c r="A3" s="436" t="s">
        <v>634</v>
      </c>
      <c r="B3" s="436"/>
      <c r="C3" s="436"/>
    </row>
    <row r="4" ht="12.75">
      <c r="C4" s="437"/>
    </row>
    <row r="5" spans="1:3" s="441" customFormat="1" ht="43.5" customHeight="1">
      <c r="A5" s="438" t="s">
        <v>511</v>
      </c>
      <c r="B5" s="439" t="s">
        <v>4</v>
      </c>
      <c r="C5" s="440" t="s">
        <v>635</v>
      </c>
    </row>
    <row r="6" spans="1:3" ht="28.5" customHeight="1">
      <c r="A6" s="442" t="s">
        <v>54</v>
      </c>
      <c r="B6" s="443" t="s">
        <v>636</v>
      </c>
      <c r="C6" s="444">
        <f>SUM(C7:C8)</f>
        <v>252079250</v>
      </c>
    </row>
    <row r="7" spans="1:3" ht="18" customHeight="1">
      <c r="A7" s="445" t="s">
        <v>75</v>
      </c>
      <c r="B7" s="446" t="s">
        <v>637</v>
      </c>
      <c r="C7" s="444">
        <v>252036205</v>
      </c>
    </row>
    <row r="8" spans="1:3" ht="18" customHeight="1">
      <c r="A8" s="445" t="s">
        <v>96</v>
      </c>
      <c r="B8" s="446" t="s">
        <v>638</v>
      </c>
      <c r="C8" s="444">
        <v>43045</v>
      </c>
    </row>
    <row r="9" spans="1:4" ht="18" customHeight="1">
      <c r="A9" s="445" t="s">
        <v>344</v>
      </c>
      <c r="B9" s="447" t="s">
        <v>639</v>
      </c>
      <c r="C9" s="444">
        <v>440100198</v>
      </c>
      <c r="D9" s="448"/>
    </row>
    <row r="10" spans="1:4" ht="18" customHeight="1">
      <c r="A10" s="449" t="s">
        <v>138</v>
      </c>
      <c r="B10" s="450" t="s">
        <v>640</v>
      </c>
      <c r="C10" s="444">
        <v>569149924</v>
      </c>
      <c r="D10" s="448"/>
    </row>
    <row r="11" spans="1:3" ht="25.5" customHeight="1">
      <c r="A11" s="451" t="s">
        <v>173</v>
      </c>
      <c r="B11" s="452" t="s">
        <v>636</v>
      </c>
      <c r="C11" s="453">
        <f>C6+C9-C10</f>
        <v>123029524</v>
      </c>
    </row>
    <row r="12" spans="1:3" ht="25.5" customHeight="1">
      <c r="A12" s="442" t="s">
        <v>355</v>
      </c>
      <c r="B12" s="443" t="s">
        <v>641</v>
      </c>
      <c r="C12" s="453">
        <v>465191</v>
      </c>
    </row>
    <row r="13" spans="1:3" ht="25.5" customHeight="1">
      <c r="A13" s="442" t="s">
        <v>206</v>
      </c>
      <c r="B13" s="443" t="s">
        <v>642</v>
      </c>
      <c r="C13" s="453">
        <v>123494715</v>
      </c>
    </row>
    <row r="14" spans="1:3" ht="18" customHeight="1">
      <c r="A14" s="445" t="s">
        <v>206</v>
      </c>
      <c r="B14" s="446" t="s">
        <v>637</v>
      </c>
      <c r="C14" s="454">
        <v>123253380</v>
      </c>
    </row>
    <row r="15" spans="1:3" ht="18" customHeight="1">
      <c r="A15" s="455">
        <v>91</v>
      </c>
      <c r="B15" s="456" t="s">
        <v>638</v>
      </c>
      <c r="C15" s="454">
        <v>241335</v>
      </c>
    </row>
  </sheetData>
  <sheetProtection selectLockedCells="1" selectUnlockedCells="1"/>
  <mergeCells count="1">
    <mergeCell ref="A3:C3"/>
  </mergeCells>
  <conditionalFormatting sqref="C11:C13">
    <cfRule type="cellIs" priority="1" dxfId="0" operator="notEqual" stopIfTrue="1">
      <formula>SUM(C14:C15)</formula>
    </cfRule>
  </conditionalFormatting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95"/>
  <headerFooter alignWithMargins="0">
    <oddHeader>&amp;C15. melléklet a 8/2019. (III.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5"/>
  <sheetViews>
    <sheetView view="pageBreakPreview" zoomScaleSheetLayoutView="100" workbookViewId="0" topLeftCell="A1">
      <selection activeCell="C80" sqref="C80"/>
    </sheetView>
  </sheetViews>
  <sheetFormatPr defaultColWidth="9.00390625" defaultRowHeight="12.75"/>
  <cols>
    <col min="3" max="3" width="56.625" style="0" customWidth="1"/>
    <col min="4" max="4" width="15.50390625" style="0" customWidth="1"/>
    <col min="5" max="5" width="52.125" style="0" customWidth="1"/>
    <col min="6" max="6" width="17.125" style="0" customWidth="1"/>
  </cols>
  <sheetData>
    <row r="1" spans="1:4" ht="12.75">
      <c r="A1" s="457"/>
      <c r="B1" s="457"/>
      <c r="C1" s="457"/>
      <c r="D1" s="457"/>
    </row>
    <row r="2" spans="1:4" ht="12.75">
      <c r="A2" s="457"/>
      <c r="B2" s="457"/>
      <c r="C2" s="457"/>
      <c r="D2" s="457"/>
    </row>
    <row r="4" spans="3:5" ht="12.75">
      <c r="C4" s="458" t="s">
        <v>643</v>
      </c>
      <c r="D4" s="18"/>
      <c r="E4" s="18"/>
    </row>
    <row r="7" spans="3:6" ht="12.75">
      <c r="C7" s="459" t="s">
        <v>644</v>
      </c>
      <c r="D7" s="459">
        <v>11281973</v>
      </c>
      <c r="E7" s="459" t="s">
        <v>645</v>
      </c>
      <c r="F7" s="459">
        <f>SUM(F8:F11)</f>
        <v>13201702</v>
      </c>
    </row>
    <row r="8" spans="3:6" ht="12.75">
      <c r="C8" s="460" t="s">
        <v>646</v>
      </c>
      <c r="D8" s="460"/>
      <c r="E8" s="460" t="s">
        <v>647</v>
      </c>
      <c r="F8" s="460">
        <v>11617845</v>
      </c>
    </row>
    <row r="9" spans="3:6" ht="12.75">
      <c r="C9" s="460" t="s">
        <v>648</v>
      </c>
      <c r="D9" s="460"/>
      <c r="E9" s="460" t="s">
        <v>649</v>
      </c>
      <c r="F9" s="460">
        <v>1192437</v>
      </c>
    </row>
    <row r="10" spans="3:6" ht="12.75">
      <c r="C10" s="460" t="s">
        <v>650</v>
      </c>
      <c r="D10" s="460">
        <v>7826647</v>
      </c>
      <c r="E10" s="460" t="s">
        <v>651</v>
      </c>
      <c r="F10" s="460">
        <v>191420</v>
      </c>
    </row>
    <row r="11" spans="3:6" ht="12.75">
      <c r="C11" s="460" t="s">
        <v>652</v>
      </c>
      <c r="D11" s="460">
        <v>3455326</v>
      </c>
      <c r="E11" s="460" t="s">
        <v>653</v>
      </c>
      <c r="F11" s="460">
        <v>200000</v>
      </c>
    </row>
    <row r="12" spans="3:6" ht="12.75">
      <c r="C12" s="460"/>
      <c r="D12" s="460"/>
      <c r="E12" s="460"/>
      <c r="F12" s="460"/>
    </row>
    <row r="13" spans="3:6" ht="12.75">
      <c r="C13" s="460"/>
      <c r="D13" s="460"/>
      <c r="E13" s="460"/>
      <c r="F13" s="460"/>
    </row>
    <row r="14" spans="3:6" ht="12.75">
      <c r="C14" s="460"/>
      <c r="D14" s="460"/>
      <c r="E14" s="460"/>
      <c r="F14" s="460"/>
    </row>
    <row r="15" spans="3:6" ht="12.75">
      <c r="C15" s="460"/>
      <c r="D15" s="460"/>
      <c r="E15" s="460"/>
      <c r="F15" s="460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scale="61"/>
  <headerFooter alignWithMargins="0">
    <oddHeader>&amp;C16. melléklet a 8/2019. (III.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3"/>
  <sheetViews>
    <sheetView view="pageBreakPreview" zoomScaleNormal="130" zoomScaleSheetLayoutView="100" workbookViewId="0" topLeftCell="A1">
      <selection activeCell="I27" sqref="I27"/>
    </sheetView>
  </sheetViews>
  <sheetFormatPr defaultColWidth="9.00390625" defaultRowHeight="12.75"/>
  <cols>
    <col min="1" max="1" width="9.50390625" style="54" customWidth="1"/>
    <col min="2" max="2" width="60.875" style="54" customWidth="1"/>
    <col min="3" max="5" width="15.875" style="55" customWidth="1"/>
    <col min="6" max="6" width="0" style="56" hidden="1" customWidth="1"/>
    <col min="7" max="16384" width="9.375" style="56" customWidth="1"/>
  </cols>
  <sheetData>
    <row r="1" spans="1:5" ht="15.75" customHeight="1">
      <c r="A1" s="57" t="s">
        <v>42</v>
      </c>
      <c r="B1" s="57"/>
      <c r="C1" s="57"/>
      <c r="D1" s="57"/>
      <c r="E1" s="57"/>
    </row>
    <row r="2" spans="1:5" ht="15.75" customHeight="1">
      <c r="A2" s="58"/>
      <c r="B2" s="58"/>
      <c r="C2" s="59"/>
      <c r="D2" s="59"/>
      <c r="E2" s="59" t="s">
        <v>43</v>
      </c>
    </row>
    <row r="3" spans="1:6" ht="15.75" customHeight="1">
      <c r="A3" s="60" t="s">
        <v>44</v>
      </c>
      <c r="B3" s="61" t="s">
        <v>45</v>
      </c>
      <c r="C3" s="62"/>
      <c r="D3" s="62"/>
      <c r="E3" s="62"/>
      <c r="F3" s="63"/>
    </row>
    <row r="4" spans="1:6" ht="37.5" customHeight="1">
      <c r="A4" s="60"/>
      <c r="B4" s="61"/>
      <c r="C4" s="64" t="s">
        <v>46</v>
      </c>
      <c r="D4" s="64" t="s">
        <v>47</v>
      </c>
      <c r="E4" s="65" t="s">
        <v>48</v>
      </c>
      <c r="F4" s="63"/>
    </row>
    <row r="5" spans="1:6" s="70" customFormat="1" ht="12" customHeight="1">
      <c r="A5" s="66" t="s">
        <v>49</v>
      </c>
      <c r="B5" s="67" t="s">
        <v>50</v>
      </c>
      <c r="C5" s="67" t="s">
        <v>51</v>
      </c>
      <c r="D5" s="67" t="s">
        <v>52</v>
      </c>
      <c r="E5" s="68" t="s">
        <v>53</v>
      </c>
      <c r="F5" s="69"/>
    </row>
    <row r="6" spans="1:6" s="76" customFormat="1" ht="12" customHeight="1">
      <c r="A6" s="71" t="s">
        <v>54</v>
      </c>
      <c r="B6" s="72" t="s">
        <v>55</v>
      </c>
      <c r="C6" s="73">
        <f>SUM(C7:C12)</f>
        <v>201167879</v>
      </c>
      <c r="D6" s="73">
        <f>SUM(D7:D12)</f>
        <v>209338394</v>
      </c>
      <c r="E6" s="74">
        <f>SUM(E7:E12)</f>
        <v>209338394</v>
      </c>
      <c r="F6" s="75" t="s">
        <v>56</v>
      </c>
    </row>
    <row r="7" spans="1:6" s="76" customFormat="1" ht="12" customHeight="1">
      <c r="A7" s="77" t="s">
        <v>57</v>
      </c>
      <c r="B7" s="78" t="s">
        <v>58</v>
      </c>
      <c r="C7" s="79">
        <v>97487863</v>
      </c>
      <c r="D7" s="79">
        <v>97622795</v>
      </c>
      <c r="E7" s="80">
        <v>97622795</v>
      </c>
      <c r="F7" s="75" t="s">
        <v>59</v>
      </c>
    </row>
    <row r="8" spans="1:6" s="76" customFormat="1" ht="12" customHeight="1">
      <c r="A8" s="81" t="s">
        <v>60</v>
      </c>
      <c r="B8" s="82" t="s">
        <v>61</v>
      </c>
      <c r="C8" s="83">
        <v>40555200</v>
      </c>
      <c r="D8" s="83">
        <v>40178900</v>
      </c>
      <c r="E8" s="84">
        <v>40178900</v>
      </c>
      <c r="F8" s="75" t="s">
        <v>62</v>
      </c>
    </row>
    <row r="9" spans="1:6" s="76" customFormat="1" ht="12" customHeight="1">
      <c r="A9" s="81" t="s">
        <v>63</v>
      </c>
      <c r="B9" s="82" t="s">
        <v>64</v>
      </c>
      <c r="C9" s="83">
        <v>58167613</v>
      </c>
      <c r="D9" s="83">
        <v>56065490</v>
      </c>
      <c r="E9" s="84">
        <v>56065490</v>
      </c>
      <c r="F9" s="75" t="s">
        <v>65</v>
      </c>
    </row>
    <row r="10" spans="1:6" s="76" customFormat="1" ht="12" customHeight="1">
      <c r="A10" s="81" t="s">
        <v>66</v>
      </c>
      <c r="B10" s="82" t="s">
        <v>67</v>
      </c>
      <c r="C10" s="83">
        <v>2338930</v>
      </c>
      <c r="D10" s="83">
        <v>2554406</v>
      </c>
      <c r="E10" s="84">
        <v>2554406</v>
      </c>
      <c r="F10" s="75" t="s">
        <v>68</v>
      </c>
    </row>
    <row r="11" spans="1:6" s="76" customFormat="1" ht="12" customHeight="1">
      <c r="A11" s="81" t="s">
        <v>69</v>
      </c>
      <c r="B11" s="82" t="s">
        <v>70</v>
      </c>
      <c r="C11" s="83">
        <v>2618273</v>
      </c>
      <c r="D11" s="83">
        <v>12701403</v>
      </c>
      <c r="E11" s="84">
        <v>12701403</v>
      </c>
      <c r="F11" s="75" t="s">
        <v>71</v>
      </c>
    </row>
    <row r="12" spans="1:6" s="76" customFormat="1" ht="12" customHeight="1">
      <c r="A12" s="85" t="s">
        <v>72</v>
      </c>
      <c r="B12" s="86" t="s">
        <v>73</v>
      </c>
      <c r="C12" s="87"/>
      <c r="D12" s="87">
        <v>215400</v>
      </c>
      <c r="E12" s="88">
        <v>215400</v>
      </c>
      <c r="F12" s="75" t="s">
        <v>74</v>
      </c>
    </row>
    <row r="13" spans="1:6" s="76" customFormat="1" ht="12.75">
      <c r="A13" s="71" t="s">
        <v>75</v>
      </c>
      <c r="B13" s="89" t="s">
        <v>76</v>
      </c>
      <c r="C13" s="73">
        <f>SUM(C14:C19)</f>
        <v>104070884</v>
      </c>
      <c r="D13" s="73">
        <f>SUM(D14:D19)</f>
        <v>112167730</v>
      </c>
      <c r="E13" s="74">
        <f>SUM(E14:E19)</f>
        <v>112167730</v>
      </c>
      <c r="F13" s="75" t="s">
        <v>77</v>
      </c>
    </row>
    <row r="14" spans="1:6" s="76" customFormat="1" ht="12" customHeight="1">
      <c r="A14" s="77" t="s">
        <v>78</v>
      </c>
      <c r="B14" s="78" t="s">
        <v>79</v>
      </c>
      <c r="C14" s="79">
        <v>0</v>
      </c>
      <c r="D14" s="79">
        <v>0</v>
      </c>
      <c r="E14" s="80">
        <v>0</v>
      </c>
      <c r="F14" s="75" t="s">
        <v>80</v>
      </c>
    </row>
    <row r="15" spans="1:6" s="76" customFormat="1" ht="12" customHeight="1">
      <c r="A15" s="81" t="s">
        <v>81</v>
      </c>
      <c r="B15" s="82" t="s">
        <v>82</v>
      </c>
      <c r="C15" s="83">
        <v>0</v>
      </c>
      <c r="D15" s="83">
        <v>0</v>
      </c>
      <c r="E15" s="84">
        <v>0</v>
      </c>
      <c r="F15" s="75" t="s">
        <v>83</v>
      </c>
    </row>
    <row r="16" spans="1:6" s="76" customFormat="1" ht="12" customHeight="1">
      <c r="A16" s="81" t="s">
        <v>84</v>
      </c>
      <c r="B16" s="82" t="s">
        <v>85</v>
      </c>
      <c r="C16" s="83">
        <v>0</v>
      </c>
      <c r="D16" s="83"/>
      <c r="E16" s="84"/>
      <c r="F16" s="75" t="s">
        <v>86</v>
      </c>
    </row>
    <row r="17" spans="1:6" s="76" customFormat="1" ht="12" customHeight="1">
      <c r="A17" s="81" t="s">
        <v>87</v>
      </c>
      <c r="B17" s="82" t="s">
        <v>88</v>
      </c>
      <c r="C17" s="83">
        <v>0</v>
      </c>
      <c r="D17" s="83">
        <v>0</v>
      </c>
      <c r="E17" s="84">
        <v>0</v>
      </c>
      <c r="F17" s="75" t="s">
        <v>89</v>
      </c>
    </row>
    <row r="18" spans="1:6" s="76" customFormat="1" ht="12" customHeight="1">
      <c r="A18" s="81" t="s">
        <v>90</v>
      </c>
      <c r="B18" s="82" t="s">
        <v>91</v>
      </c>
      <c r="C18" s="83">
        <v>104070884</v>
      </c>
      <c r="D18" s="83">
        <v>112167730</v>
      </c>
      <c r="E18" s="84">
        <v>112167730</v>
      </c>
      <c r="F18" s="75" t="s">
        <v>92</v>
      </c>
    </row>
    <row r="19" spans="1:6" s="76" customFormat="1" ht="12" customHeight="1">
      <c r="A19" s="85" t="s">
        <v>93</v>
      </c>
      <c r="B19" s="86" t="s">
        <v>94</v>
      </c>
      <c r="C19" s="87">
        <v>0</v>
      </c>
      <c r="D19" s="87">
        <v>0</v>
      </c>
      <c r="E19" s="88">
        <v>0</v>
      </c>
      <c r="F19" s="75" t="s">
        <v>95</v>
      </c>
    </row>
    <row r="20" spans="1:6" s="76" customFormat="1" ht="12" customHeight="1">
      <c r="A20" s="71" t="s">
        <v>96</v>
      </c>
      <c r="B20" s="72" t="s">
        <v>97</v>
      </c>
      <c r="C20" s="73">
        <f>SUM(C21:C26)</f>
        <v>0</v>
      </c>
      <c r="D20" s="73">
        <f>SUM(D21:D26)</f>
        <v>48181842</v>
      </c>
      <c r="E20" s="73">
        <f>SUM(E21:E26)</f>
        <v>48181842</v>
      </c>
      <c r="F20" s="75" t="s">
        <v>98</v>
      </c>
    </row>
    <row r="21" spans="1:6" s="76" customFormat="1" ht="12" customHeight="1">
      <c r="A21" s="77" t="s">
        <v>99</v>
      </c>
      <c r="B21" s="78" t="s">
        <v>100</v>
      </c>
      <c r="C21" s="79">
        <v>0</v>
      </c>
      <c r="D21" s="79">
        <v>6864194</v>
      </c>
      <c r="E21" s="80">
        <v>6864194</v>
      </c>
      <c r="F21" s="75" t="s">
        <v>101</v>
      </c>
    </row>
    <row r="22" spans="1:6" s="76" customFormat="1" ht="12" customHeight="1">
      <c r="A22" s="81" t="s">
        <v>102</v>
      </c>
      <c r="B22" s="82" t="s">
        <v>103</v>
      </c>
      <c r="C22" s="83">
        <v>0</v>
      </c>
      <c r="D22" s="83">
        <v>0</v>
      </c>
      <c r="E22" s="84">
        <v>0</v>
      </c>
      <c r="F22" s="75" t="s">
        <v>104</v>
      </c>
    </row>
    <row r="23" spans="1:6" s="76" customFormat="1" ht="12" customHeight="1">
      <c r="A23" s="81" t="s">
        <v>105</v>
      </c>
      <c r="B23" s="82" t="s">
        <v>106</v>
      </c>
      <c r="C23" s="83">
        <v>0</v>
      </c>
      <c r="D23" s="83">
        <v>0</v>
      </c>
      <c r="E23" s="84">
        <v>0</v>
      </c>
      <c r="F23" s="75" t="s">
        <v>107</v>
      </c>
    </row>
    <row r="24" spans="1:6" s="76" customFormat="1" ht="12" customHeight="1">
      <c r="A24" s="81" t="s">
        <v>108</v>
      </c>
      <c r="B24" s="82" t="s">
        <v>109</v>
      </c>
      <c r="C24" s="83">
        <v>0</v>
      </c>
      <c r="D24" s="83">
        <v>0</v>
      </c>
      <c r="E24" s="84">
        <v>0</v>
      </c>
      <c r="F24" s="75" t="s">
        <v>110</v>
      </c>
    </row>
    <row r="25" spans="1:6" s="76" customFormat="1" ht="12" customHeight="1">
      <c r="A25" s="81" t="s">
        <v>111</v>
      </c>
      <c r="B25" s="82" t="s">
        <v>112</v>
      </c>
      <c r="C25" s="83">
        <v>0</v>
      </c>
      <c r="D25" s="83">
        <v>41317648</v>
      </c>
      <c r="E25" s="84">
        <v>41317648</v>
      </c>
      <c r="F25" s="75" t="s">
        <v>113</v>
      </c>
    </row>
    <row r="26" spans="1:6" s="76" customFormat="1" ht="12" customHeight="1">
      <c r="A26" s="85" t="s">
        <v>114</v>
      </c>
      <c r="B26" s="90" t="s">
        <v>115</v>
      </c>
      <c r="C26" s="87">
        <v>0</v>
      </c>
      <c r="D26" s="87"/>
      <c r="E26" s="88"/>
      <c r="F26" s="75" t="s">
        <v>116</v>
      </c>
    </row>
    <row r="27" spans="1:6" s="76" customFormat="1" ht="12" customHeight="1">
      <c r="A27" s="71" t="s">
        <v>117</v>
      </c>
      <c r="B27" s="72" t="s">
        <v>118</v>
      </c>
      <c r="C27" s="73">
        <f>C28+C31+C32</f>
        <v>34100000</v>
      </c>
      <c r="D27" s="73">
        <f>D28+D31+D32+D33</f>
        <v>40199752</v>
      </c>
      <c r="E27" s="74">
        <f>E28+E31+E32+E33</f>
        <v>40199752</v>
      </c>
      <c r="F27" s="75" t="s">
        <v>119</v>
      </c>
    </row>
    <row r="28" spans="1:6" s="76" customFormat="1" ht="12" customHeight="1">
      <c r="A28" s="77" t="s">
        <v>120</v>
      </c>
      <c r="B28" s="78" t="s">
        <v>121</v>
      </c>
      <c r="C28" s="91">
        <f>SUM(C29:C30)</f>
        <v>28800000</v>
      </c>
      <c r="D28" s="91">
        <f>SUM(D29:D30)</f>
        <v>33644950</v>
      </c>
      <c r="E28" s="92">
        <f>SUM(E29:E30)</f>
        <v>33644950</v>
      </c>
      <c r="F28" s="75" t="s">
        <v>122</v>
      </c>
    </row>
    <row r="29" spans="1:6" s="76" customFormat="1" ht="12" customHeight="1">
      <c r="A29" s="81" t="s">
        <v>123</v>
      </c>
      <c r="B29" s="82" t="s">
        <v>124</v>
      </c>
      <c r="C29" s="83">
        <v>3800000</v>
      </c>
      <c r="D29" s="83">
        <v>4360143</v>
      </c>
      <c r="E29" s="84">
        <v>4360143</v>
      </c>
      <c r="F29" s="75" t="s">
        <v>125</v>
      </c>
    </row>
    <row r="30" spans="1:6" s="76" customFormat="1" ht="12" customHeight="1">
      <c r="A30" s="81" t="s">
        <v>126</v>
      </c>
      <c r="B30" s="82" t="s">
        <v>127</v>
      </c>
      <c r="C30" s="83">
        <v>25000000</v>
      </c>
      <c r="D30" s="83">
        <v>29284807</v>
      </c>
      <c r="E30" s="84">
        <v>29284807</v>
      </c>
      <c r="F30" s="75" t="s">
        <v>128</v>
      </c>
    </row>
    <row r="31" spans="1:6" s="76" customFormat="1" ht="12" customHeight="1">
      <c r="A31" s="81" t="s">
        <v>129</v>
      </c>
      <c r="B31" s="82" t="s">
        <v>130</v>
      </c>
      <c r="C31" s="83">
        <v>5000000</v>
      </c>
      <c r="D31" s="83">
        <v>6006213</v>
      </c>
      <c r="E31" s="84">
        <v>6006213</v>
      </c>
      <c r="F31" s="75" t="s">
        <v>131</v>
      </c>
    </row>
    <row r="32" spans="1:6" s="76" customFormat="1" ht="12" customHeight="1">
      <c r="A32" s="81" t="s">
        <v>132</v>
      </c>
      <c r="B32" s="82" t="s">
        <v>133</v>
      </c>
      <c r="C32" s="83">
        <v>300000</v>
      </c>
      <c r="D32" s="83">
        <v>258900</v>
      </c>
      <c r="E32" s="84">
        <v>258900</v>
      </c>
      <c r="F32" s="75" t="s">
        <v>134</v>
      </c>
    </row>
    <row r="33" spans="1:6" s="76" customFormat="1" ht="12" customHeight="1">
      <c r="A33" s="85" t="s">
        <v>135</v>
      </c>
      <c r="B33" s="90" t="s">
        <v>136</v>
      </c>
      <c r="C33" s="87">
        <v>0</v>
      </c>
      <c r="D33" s="87">
        <v>289689</v>
      </c>
      <c r="E33" s="88">
        <v>289689</v>
      </c>
      <c r="F33" s="75" t="s">
        <v>137</v>
      </c>
    </row>
    <row r="34" spans="1:6" s="76" customFormat="1" ht="12" customHeight="1">
      <c r="A34" s="71" t="s">
        <v>138</v>
      </c>
      <c r="B34" s="72" t="s">
        <v>139</v>
      </c>
      <c r="C34" s="73">
        <f>SUM(C35:C45)</f>
        <v>18368022</v>
      </c>
      <c r="D34" s="73">
        <f>SUM(D35:D45)</f>
        <v>21173653</v>
      </c>
      <c r="E34" s="73">
        <f>SUM(E35:E45)</f>
        <v>21173653</v>
      </c>
      <c r="F34" s="75" t="s">
        <v>140</v>
      </c>
    </row>
    <row r="35" spans="1:6" s="76" customFormat="1" ht="12" customHeight="1">
      <c r="A35" s="77" t="s">
        <v>141</v>
      </c>
      <c r="B35" s="78" t="s">
        <v>142</v>
      </c>
      <c r="C35" s="79">
        <v>1496063</v>
      </c>
      <c r="D35" s="79">
        <v>1786150</v>
      </c>
      <c r="E35" s="80">
        <v>1786150</v>
      </c>
      <c r="F35" s="75" t="s">
        <v>143</v>
      </c>
    </row>
    <row r="36" spans="1:6" s="76" customFormat="1" ht="12" customHeight="1">
      <c r="A36" s="81" t="s">
        <v>144</v>
      </c>
      <c r="B36" s="82" t="s">
        <v>145</v>
      </c>
      <c r="C36" s="83">
        <v>8235433</v>
      </c>
      <c r="D36" s="83">
        <v>10605971</v>
      </c>
      <c r="E36" s="84">
        <v>10605971</v>
      </c>
      <c r="F36" s="75" t="s">
        <v>146</v>
      </c>
    </row>
    <row r="37" spans="1:6" s="76" customFormat="1" ht="12" customHeight="1">
      <c r="A37" s="81" t="s">
        <v>147</v>
      </c>
      <c r="B37" s="82" t="s">
        <v>148</v>
      </c>
      <c r="C37" s="83">
        <v>1780000</v>
      </c>
      <c r="D37" s="83">
        <v>1599288</v>
      </c>
      <c r="E37" s="84">
        <v>1599288</v>
      </c>
      <c r="F37" s="75" t="s">
        <v>149</v>
      </c>
    </row>
    <row r="38" spans="1:6" s="76" customFormat="1" ht="12" customHeight="1">
      <c r="A38" s="81" t="s">
        <v>150</v>
      </c>
      <c r="B38" s="82" t="s">
        <v>151</v>
      </c>
      <c r="C38" s="83">
        <v>3718022</v>
      </c>
      <c r="D38" s="83">
        <v>3648494</v>
      </c>
      <c r="E38" s="84">
        <v>3648494</v>
      </c>
      <c r="F38" s="75" t="s">
        <v>152</v>
      </c>
    </row>
    <row r="39" spans="1:6" s="76" customFormat="1" ht="12" customHeight="1">
      <c r="A39" s="81" t="s">
        <v>153</v>
      </c>
      <c r="B39" s="82" t="s">
        <v>154</v>
      </c>
      <c r="C39" s="83">
        <v>0</v>
      </c>
      <c r="D39" s="83">
        <v>0</v>
      </c>
      <c r="E39" s="84">
        <v>0</v>
      </c>
      <c r="F39" s="75" t="s">
        <v>155</v>
      </c>
    </row>
    <row r="40" spans="1:6" s="76" customFormat="1" ht="12" customHeight="1">
      <c r="A40" s="81" t="s">
        <v>156</v>
      </c>
      <c r="B40" s="82" t="s">
        <v>157</v>
      </c>
      <c r="C40" s="83">
        <v>2718504</v>
      </c>
      <c r="D40" s="83">
        <v>3264807</v>
      </c>
      <c r="E40" s="84">
        <v>3264807</v>
      </c>
      <c r="F40" s="75" t="s">
        <v>158</v>
      </c>
    </row>
    <row r="41" spans="1:6" s="76" customFormat="1" ht="12" customHeight="1">
      <c r="A41" s="81" t="s">
        <v>159</v>
      </c>
      <c r="B41" s="82" t="s">
        <v>160</v>
      </c>
      <c r="C41" s="83">
        <v>0</v>
      </c>
      <c r="D41" s="83">
        <v>0</v>
      </c>
      <c r="E41" s="84">
        <v>0</v>
      </c>
      <c r="F41" s="75" t="s">
        <v>161</v>
      </c>
    </row>
    <row r="42" spans="1:6" s="76" customFormat="1" ht="12" customHeight="1">
      <c r="A42" s="81" t="s">
        <v>162</v>
      </c>
      <c r="B42" s="82" t="s">
        <v>163</v>
      </c>
      <c r="C42" s="83">
        <v>400000</v>
      </c>
      <c r="D42" s="83">
        <v>2874</v>
      </c>
      <c r="E42" s="84">
        <v>2874</v>
      </c>
      <c r="F42" s="75" t="s">
        <v>164</v>
      </c>
    </row>
    <row r="43" spans="1:6" s="76" customFormat="1" ht="12" customHeight="1">
      <c r="A43" s="81" t="s">
        <v>165</v>
      </c>
      <c r="B43" s="82" t="s">
        <v>166</v>
      </c>
      <c r="C43" s="83">
        <v>0</v>
      </c>
      <c r="D43" s="83">
        <v>0</v>
      </c>
      <c r="E43" s="84">
        <v>0</v>
      </c>
      <c r="F43" s="75" t="s">
        <v>167</v>
      </c>
    </row>
    <row r="44" spans="1:6" s="76" customFormat="1" ht="12" customHeight="1">
      <c r="A44" s="85" t="s">
        <v>168</v>
      </c>
      <c r="B44" s="86" t="s">
        <v>169</v>
      </c>
      <c r="C44" s="87">
        <v>0</v>
      </c>
      <c r="D44" s="87"/>
      <c r="E44" s="88"/>
      <c r="F44" s="75" t="s">
        <v>170</v>
      </c>
    </row>
    <row r="45" spans="1:6" s="76" customFormat="1" ht="12" customHeight="1">
      <c r="A45" s="93" t="s">
        <v>171</v>
      </c>
      <c r="B45" s="82" t="s">
        <v>172</v>
      </c>
      <c r="C45" s="83">
        <v>20000</v>
      </c>
      <c r="D45" s="83">
        <v>266069</v>
      </c>
      <c r="E45" s="83">
        <v>266069</v>
      </c>
      <c r="F45" s="75"/>
    </row>
    <row r="46" spans="1:6" s="76" customFormat="1" ht="12" customHeight="1">
      <c r="A46" s="94" t="s">
        <v>173</v>
      </c>
      <c r="B46" s="95" t="s">
        <v>174</v>
      </c>
      <c r="C46" s="96"/>
      <c r="D46" s="96">
        <f>SUM(D47:D51)</f>
        <v>0</v>
      </c>
      <c r="E46" s="96">
        <f>SUM(E47:E51)</f>
        <v>0</v>
      </c>
      <c r="F46" s="75" t="s">
        <v>175</v>
      </c>
    </row>
    <row r="47" spans="1:6" s="76" customFormat="1" ht="12" customHeight="1">
      <c r="A47" s="77" t="s">
        <v>176</v>
      </c>
      <c r="B47" s="78" t="s">
        <v>177</v>
      </c>
      <c r="C47" s="79">
        <v>0</v>
      </c>
      <c r="D47" s="79">
        <v>0</v>
      </c>
      <c r="E47" s="80">
        <v>0</v>
      </c>
      <c r="F47" s="75" t="s">
        <v>178</v>
      </c>
    </row>
    <row r="48" spans="1:6" s="76" customFormat="1" ht="12" customHeight="1">
      <c r="A48" s="81" t="s">
        <v>179</v>
      </c>
      <c r="B48" s="82" t="s">
        <v>180</v>
      </c>
      <c r="C48" s="83">
        <v>0</v>
      </c>
      <c r="D48" s="83"/>
      <c r="E48" s="84"/>
      <c r="F48" s="75" t="s">
        <v>181</v>
      </c>
    </row>
    <row r="49" spans="1:6" s="76" customFormat="1" ht="12" customHeight="1">
      <c r="A49" s="81" t="s">
        <v>182</v>
      </c>
      <c r="B49" s="82" t="s">
        <v>183</v>
      </c>
      <c r="C49" s="83">
        <v>0</v>
      </c>
      <c r="D49" s="83"/>
      <c r="E49" s="84"/>
      <c r="F49" s="75" t="s">
        <v>184</v>
      </c>
    </row>
    <row r="50" spans="1:6" s="76" customFormat="1" ht="12" customHeight="1">
      <c r="A50" s="81" t="s">
        <v>185</v>
      </c>
      <c r="B50" s="82" t="s">
        <v>186</v>
      </c>
      <c r="C50" s="83">
        <v>0</v>
      </c>
      <c r="D50" s="83">
        <v>0</v>
      </c>
      <c r="E50" s="84">
        <v>0</v>
      </c>
      <c r="F50" s="75" t="s">
        <v>187</v>
      </c>
    </row>
    <row r="51" spans="1:6" s="76" customFormat="1" ht="12" customHeight="1">
      <c r="A51" s="85" t="s">
        <v>188</v>
      </c>
      <c r="B51" s="86" t="s">
        <v>189</v>
      </c>
      <c r="C51" s="87">
        <v>0</v>
      </c>
      <c r="D51" s="87">
        <v>0</v>
      </c>
      <c r="E51" s="88">
        <v>0</v>
      </c>
      <c r="F51" s="75" t="s">
        <v>190</v>
      </c>
    </row>
    <row r="52" spans="1:6" s="76" customFormat="1" ht="17.25" customHeight="1">
      <c r="A52" s="71" t="s">
        <v>191</v>
      </c>
      <c r="B52" s="72" t="s">
        <v>192</v>
      </c>
      <c r="C52" s="73">
        <f>SUM(C53:C56)</f>
        <v>1000000</v>
      </c>
      <c r="D52" s="73">
        <f>SUM(D53:D56)</f>
        <v>1212180</v>
      </c>
      <c r="E52" s="73">
        <f>SUM(E53:E56)</f>
        <v>1212180</v>
      </c>
      <c r="F52" s="75" t="s">
        <v>193</v>
      </c>
    </row>
    <row r="53" spans="1:6" s="76" customFormat="1" ht="12" customHeight="1">
      <c r="A53" s="77" t="s">
        <v>194</v>
      </c>
      <c r="B53" s="78" t="s">
        <v>195</v>
      </c>
      <c r="C53" s="79">
        <v>0</v>
      </c>
      <c r="D53" s="79">
        <v>0</v>
      </c>
      <c r="E53" s="80">
        <v>0</v>
      </c>
      <c r="F53" s="75" t="s">
        <v>196</v>
      </c>
    </row>
    <row r="54" spans="1:6" s="76" customFormat="1" ht="12" customHeight="1">
      <c r="A54" s="81" t="s">
        <v>197</v>
      </c>
      <c r="B54" s="82" t="s">
        <v>198</v>
      </c>
      <c r="C54" s="83">
        <v>1000000</v>
      </c>
      <c r="D54" s="83">
        <v>1212180</v>
      </c>
      <c r="E54" s="84">
        <v>1212180</v>
      </c>
      <c r="F54" s="75" t="s">
        <v>199</v>
      </c>
    </row>
    <row r="55" spans="1:6" s="76" customFormat="1" ht="12" customHeight="1">
      <c r="A55" s="81" t="s">
        <v>200</v>
      </c>
      <c r="B55" s="82" t="s">
        <v>201</v>
      </c>
      <c r="C55" s="83"/>
      <c r="D55" s="83"/>
      <c r="E55" s="84"/>
      <c r="F55" s="75" t="s">
        <v>202</v>
      </c>
    </row>
    <row r="56" spans="1:6" s="76" customFormat="1" ht="12" customHeight="1">
      <c r="A56" s="85" t="s">
        <v>203</v>
      </c>
      <c r="B56" s="86" t="s">
        <v>204</v>
      </c>
      <c r="C56" s="87">
        <v>0</v>
      </c>
      <c r="D56" s="87">
        <v>0</v>
      </c>
      <c r="E56" s="88">
        <v>0</v>
      </c>
      <c r="F56" s="75" t="s">
        <v>205</v>
      </c>
    </row>
    <row r="57" spans="1:6" s="76" customFormat="1" ht="12" customHeight="1">
      <c r="A57" s="71" t="s">
        <v>206</v>
      </c>
      <c r="B57" s="89" t="s">
        <v>207</v>
      </c>
      <c r="C57" s="73">
        <f>SUM(C58:C61)</f>
        <v>0</v>
      </c>
      <c r="D57" s="73">
        <f>SUM(D58:D61)</f>
        <v>0</v>
      </c>
      <c r="E57" s="73">
        <f>SUM(E58:E61)</f>
        <v>0</v>
      </c>
      <c r="F57" s="75" t="s">
        <v>208</v>
      </c>
    </row>
    <row r="58" spans="1:6" s="76" customFormat="1" ht="12" customHeight="1">
      <c r="A58" s="77" t="s">
        <v>209</v>
      </c>
      <c r="B58" s="78" t="s">
        <v>210</v>
      </c>
      <c r="C58" s="83">
        <v>0</v>
      </c>
      <c r="D58" s="83">
        <v>0</v>
      </c>
      <c r="E58" s="84">
        <v>0</v>
      </c>
      <c r="F58" s="75" t="s">
        <v>211</v>
      </c>
    </row>
    <row r="59" spans="1:6" s="76" customFormat="1" ht="12" customHeight="1">
      <c r="A59" s="81" t="s">
        <v>212</v>
      </c>
      <c r="B59" s="82" t="s">
        <v>213</v>
      </c>
      <c r="C59" s="83"/>
      <c r="D59" s="83"/>
      <c r="E59" s="84"/>
      <c r="F59" s="75" t="s">
        <v>214</v>
      </c>
    </row>
    <row r="60" spans="1:6" s="76" customFormat="1" ht="12" customHeight="1">
      <c r="A60" s="81" t="s">
        <v>215</v>
      </c>
      <c r="B60" s="82" t="s">
        <v>216</v>
      </c>
      <c r="C60" s="83"/>
      <c r="D60" s="83">
        <v>0</v>
      </c>
      <c r="E60" s="84">
        <v>0</v>
      </c>
      <c r="F60" s="75" t="s">
        <v>217</v>
      </c>
    </row>
    <row r="61" spans="1:6" s="76" customFormat="1" ht="12" customHeight="1">
      <c r="A61" s="85" t="s">
        <v>218</v>
      </c>
      <c r="B61" s="86" t="s">
        <v>219</v>
      </c>
      <c r="C61" s="83">
        <v>0</v>
      </c>
      <c r="D61" s="83">
        <v>0</v>
      </c>
      <c r="E61" s="84">
        <v>0</v>
      </c>
      <c r="F61" s="75" t="s">
        <v>220</v>
      </c>
    </row>
    <row r="62" spans="1:6" s="76" customFormat="1" ht="12" customHeight="1">
      <c r="A62" s="71" t="s">
        <v>221</v>
      </c>
      <c r="B62" s="72" t="s">
        <v>222</v>
      </c>
      <c r="C62" s="73">
        <f>C6+C13+C20+C27+C34+C46+C52+C57</f>
        <v>358706785</v>
      </c>
      <c r="D62" s="73">
        <f>D6+D13+D20+D27+D34+D46+D52+D57</f>
        <v>432273551</v>
      </c>
      <c r="E62" s="73">
        <f>E6+E13+E20+E27+E34+E46+E52+E57</f>
        <v>432273551</v>
      </c>
      <c r="F62" s="75" t="s">
        <v>223</v>
      </c>
    </row>
    <row r="63" spans="1:6" s="76" customFormat="1" ht="12" customHeight="1">
      <c r="A63" s="97" t="s">
        <v>224</v>
      </c>
      <c r="B63" s="89" t="s">
        <v>225</v>
      </c>
      <c r="C63" s="73">
        <f>SUM(C64:C66)</f>
        <v>0</v>
      </c>
      <c r="D63" s="73">
        <f>SUM(D64:D66)</f>
        <v>0</v>
      </c>
      <c r="E63" s="73">
        <f>SUM(E64:E66)</f>
        <v>0</v>
      </c>
      <c r="F63" s="75" t="s">
        <v>226</v>
      </c>
    </row>
    <row r="64" spans="1:6" s="76" customFormat="1" ht="12" customHeight="1">
      <c r="A64" s="77" t="s">
        <v>227</v>
      </c>
      <c r="B64" s="78" t="s">
        <v>228</v>
      </c>
      <c r="C64" s="83">
        <v>0</v>
      </c>
      <c r="D64" s="83">
        <v>0</v>
      </c>
      <c r="E64" s="84">
        <v>0</v>
      </c>
      <c r="F64" s="75" t="s">
        <v>229</v>
      </c>
    </row>
    <row r="65" spans="1:6" s="76" customFormat="1" ht="12" customHeight="1">
      <c r="A65" s="81" t="s">
        <v>230</v>
      </c>
      <c r="B65" s="82" t="s">
        <v>231</v>
      </c>
      <c r="C65" s="83">
        <v>0</v>
      </c>
      <c r="D65" s="83">
        <v>0</v>
      </c>
      <c r="E65" s="84">
        <v>0</v>
      </c>
      <c r="F65" s="75" t="s">
        <v>232</v>
      </c>
    </row>
    <row r="66" spans="1:6" s="76" customFormat="1" ht="12" customHeight="1">
      <c r="A66" s="85" t="s">
        <v>233</v>
      </c>
      <c r="B66" s="98" t="s">
        <v>234</v>
      </c>
      <c r="C66" s="83">
        <v>0</v>
      </c>
      <c r="D66" s="83">
        <v>0</v>
      </c>
      <c r="E66" s="84">
        <v>0</v>
      </c>
      <c r="F66" s="75" t="s">
        <v>235</v>
      </c>
    </row>
    <row r="67" spans="1:6" s="76" customFormat="1" ht="12" customHeight="1">
      <c r="A67" s="97" t="s">
        <v>236</v>
      </c>
      <c r="B67" s="89" t="s">
        <v>237</v>
      </c>
      <c r="C67" s="73">
        <f>SUM(C68:C71)</f>
        <v>0</v>
      </c>
      <c r="D67" s="73"/>
      <c r="E67" s="73"/>
      <c r="F67" s="75" t="s">
        <v>238</v>
      </c>
    </row>
    <row r="68" spans="1:6" s="76" customFormat="1" ht="13.5" customHeight="1">
      <c r="A68" s="77" t="s">
        <v>239</v>
      </c>
      <c r="B68" s="78" t="s">
        <v>240</v>
      </c>
      <c r="C68" s="83">
        <v>0</v>
      </c>
      <c r="D68" s="83"/>
      <c r="E68" s="84">
        <v>0</v>
      </c>
      <c r="F68" s="75" t="s">
        <v>241</v>
      </c>
    </row>
    <row r="69" spans="1:6" s="76" customFormat="1" ht="12" customHeight="1">
      <c r="A69" s="81" t="s">
        <v>242</v>
      </c>
      <c r="B69" s="82" t="s">
        <v>243</v>
      </c>
      <c r="C69" s="83">
        <v>0</v>
      </c>
      <c r="D69" s="83">
        <v>0</v>
      </c>
      <c r="E69" s="84">
        <v>0</v>
      </c>
      <c r="F69" s="75" t="s">
        <v>244</v>
      </c>
    </row>
    <row r="70" spans="1:6" s="76" customFormat="1" ht="12" customHeight="1">
      <c r="A70" s="81" t="s">
        <v>245</v>
      </c>
      <c r="B70" s="82" t="s">
        <v>246</v>
      </c>
      <c r="C70" s="83">
        <v>0</v>
      </c>
      <c r="D70" s="83"/>
      <c r="E70" s="84"/>
      <c r="F70" s="75" t="s">
        <v>247</v>
      </c>
    </row>
    <row r="71" spans="1:6" s="76" customFormat="1" ht="12" customHeight="1">
      <c r="A71" s="85" t="s">
        <v>248</v>
      </c>
      <c r="B71" s="86" t="s">
        <v>249</v>
      </c>
      <c r="C71" s="83">
        <v>0</v>
      </c>
      <c r="D71" s="83">
        <v>0</v>
      </c>
      <c r="E71" s="84">
        <v>0</v>
      </c>
      <c r="F71" s="75" t="s">
        <v>250</v>
      </c>
    </row>
    <row r="72" spans="1:6" s="76" customFormat="1" ht="12" customHeight="1">
      <c r="A72" s="97" t="s">
        <v>251</v>
      </c>
      <c r="B72" s="89" t="s">
        <v>252</v>
      </c>
      <c r="C72" s="73">
        <f>SUM(C73:C74)</f>
        <v>252577645</v>
      </c>
      <c r="D72" s="73">
        <f>SUM(D73:D74)</f>
        <v>252577645</v>
      </c>
      <c r="E72" s="73">
        <f>SUM(E73:E74)</f>
        <v>252577645</v>
      </c>
      <c r="F72" s="75" t="s">
        <v>253</v>
      </c>
    </row>
    <row r="73" spans="1:6" s="76" customFormat="1" ht="12" customHeight="1">
      <c r="A73" s="77" t="s">
        <v>254</v>
      </c>
      <c r="B73" s="78" t="s">
        <v>255</v>
      </c>
      <c r="C73" s="83">
        <v>252577645</v>
      </c>
      <c r="D73" s="83">
        <v>252577645</v>
      </c>
      <c r="E73" s="84">
        <v>252577645</v>
      </c>
      <c r="F73" s="75" t="s">
        <v>256</v>
      </c>
    </row>
    <row r="74" spans="1:6" s="76" customFormat="1" ht="12" customHeight="1">
      <c r="A74" s="85" t="s">
        <v>257</v>
      </c>
      <c r="B74" s="86" t="s">
        <v>258</v>
      </c>
      <c r="C74" s="83">
        <v>0</v>
      </c>
      <c r="D74" s="83">
        <v>0</v>
      </c>
      <c r="E74" s="84">
        <v>0</v>
      </c>
      <c r="F74" s="75" t="s">
        <v>259</v>
      </c>
    </row>
    <row r="75" spans="1:6" s="76" customFormat="1" ht="12" customHeight="1">
      <c r="A75" s="97" t="s">
        <v>260</v>
      </c>
      <c r="B75" s="89" t="s">
        <v>261</v>
      </c>
      <c r="C75" s="73">
        <f>SUM(C76:C78)</f>
        <v>0</v>
      </c>
      <c r="D75" s="73">
        <f>SUM(D76:D78)</f>
        <v>7826647</v>
      </c>
      <c r="E75" s="73">
        <f>SUM(E76:E78)</f>
        <v>7826647</v>
      </c>
      <c r="F75" s="75" t="s">
        <v>262</v>
      </c>
    </row>
    <row r="76" spans="1:6" s="76" customFormat="1" ht="12" customHeight="1">
      <c r="A76" s="77" t="s">
        <v>263</v>
      </c>
      <c r="B76" s="78" t="s">
        <v>35</v>
      </c>
      <c r="C76" s="83"/>
      <c r="D76" s="83">
        <v>7826647</v>
      </c>
      <c r="E76" s="84">
        <v>7826647</v>
      </c>
      <c r="F76" s="75" t="s">
        <v>264</v>
      </c>
    </row>
    <row r="77" spans="1:6" s="76" customFormat="1" ht="12" customHeight="1">
      <c r="A77" s="81" t="s">
        <v>265</v>
      </c>
      <c r="B77" s="82" t="s">
        <v>266</v>
      </c>
      <c r="C77" s="83">
        <v>0</v>
      </c>
      <c r="D77" s="83">
        <v>0</v>
      </c>
      <c r="E77" s="84">
        <v>0</v>
      </c>
      <c r="F77" s="75" t="s">
        <v>267</v>
      </c>
    </row>
    <row r="78" spans="1:6" s="76" customFormat="1" ht="12" customHeight="1">
      <c r="A78" s="85" t="s">
        <v>268</v>
      </c>
      <c r="B78" s="90" t="s">
        <v>269</v>
      </c>
      <c r="C78" s="83">
        <v>0</v>
      </c>
      <c r="D78" s="83">
        <v>0</v>
      </c>
      <c r="E78" s="84">
        <v>0</v>
      </c>
      <c r="F78" s="75" t="s">
        <v>270</v>
      </c>
    </row>
    <row r="79" spans="1:6" s="76" customFormat="1" ht="12" customHeight="1">
      <c r="A79" s="97" t="s">
        <v>271</v>
      </c>
      <c r="B79" s="89" t="s">
        <v>272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5" t="s">
        <v>273</v>
      </c>
    </row>
    <row r="80" spans="1:6" s="76" customFormat="1" ht="12" customHeight="1">
      <c r="A80" s="99" t="s">
        <v>274</v>
      </c>
      <c r="B80" s="78" t="s">
        <v>275</v>
      </c>
      <c r="C80" s="83">
        <v>0</v>
      </c>
      <c r="D80" s="83">
        <v>0</v>
      </c>
      <c r="E80" s="84">
        <v>0</v>
      </c>
      <c r="F80" s="75" t="s">
        <v>276</v>
      </c>
    </row>
    <row r="81" spans="1:6" s="76" customFormat="1" ht="12" customHeight="1">
      <c r="A81" s="100" t="s">
        <v>277</v>
      </c>
      <c r="B81" s="82" t="s">
        <v>278</v>
      </c>
      <c r="C81" s="83">
        <v>0</v>
      </c>
      <c r="D81" s="83">
        <v>0</v>
      </c>
      <c r="E81" s="84">
        <v>0</v>
      </c>
      <c r="F81" s="75" t="s">
        <v>279</v>
      </c>
    </row>
    <row r="82" spans="1:6" s="76" customFormat="1" ht="12" customHeight="1">
      <c r="A82" s="100" t="s">
        <v>280</v>
      </c>
      <c r="B82" s="82" t="s">
        <v>281</v>
      </c>
      <c r="C82" s="83">
        <v>0</v>
      </c>
      <c r="D82" s="83">
        <v>0</v>
      </c>
      <c r="E82" s="84">
        <v>0</v>
      </c>
      <c r="F82" s="75" t="s">
        <v>282</v>
      </c>
    </row>
    <row r="83" spans="1:6" s="76" customFormat="1" ht="12" customHeight="1">
      <c r="A83" s="101" t="s">
        <v>283</v>
      </c>
      <c r="B83" s="90" t="s">
        <v>284</v>
      </c>
      <c r="C83" s="83">
        <v>0</v>
      </c>
      <c r="D83" s="83">
        <v>0</v>
      </c>
      <c r="E83" s="84">
        <v>0</v>
      </c>
      <c r="F83" s="75" t="s">
        <v>285</v>
      </c>
    </row>
    <row r="84" spans="1:6" s="76" customFormat="1" ht="12" customHeight="1">
      <c r="A84" s="97" t="s">
        <v>286</v>
      </c>
      <c r="B84" s="89" t="s">
        <v>287</v>
      </c>
      <c r="C84" s="102">
        <v>0</v>
      </c>
      <c r="D84" s="102">
        <v>0</v>
      </c>
      <c r="E84" s="103">
        <v>0</v>
      </c>
      <c r="F84" s="75" t="s">
        <v>288</v>
      </c>
    </row>
    <row r="85" spans="1:6" s="76" customFormat="1" ht="12" customHeight="1">
      <c r="A85" s="97" t="s">
        <v>289</v>
      </c>
      <c r="B85" s="104" t="s">
        <v>290</v>
      </c>
      <c r="C85" s="73">
        <f>C63+C67+C72+C75+C80+C84</f>
        <v>252577645</v>
      </c>
      <c r="D85" s="73">
        <f>D63+D67+D72+D75+D79+D84</f>
        <v>260404292</v>
      </c>
      <c r="E85" s="73">
        <f>E63+E67+E72+E75+E79+E84</f>
        <v>260404292</v>
      </c>
      <c r="F85" s="75" t="s">
        <v>291</v>
      </c>
    </row>
    <row r="86" spans="1:6" s="76" customFormat="1" ht="12" customHeight="1">
      <c r="A86" s="105" t="s">
        <v>292</v>
      </c>
      <c r="B86" s="106" t="s">
        <v>293</v>
      </c>
      <c r="C86" s="73">
        <f>C62+C85</f>
        <v>611284430</v>
      </c>
      <c r="D86" s="73">
        <f>D62+D85</f>
        <v>692677843</v>
      </c>
      <c r="E86" s="73">
        <f>E62+E85</f>
        <v>692677843</v>
      </c>
      <c r="F86" s="75" t="s">
        <v>294</v>
      </c>
    </row>
    <row r="87" spans="1:6" s="76" customFormat="1" ht="12" customHeight="1">
      <c r="A87" s="107"/>
      <c r="B87" s="107"/>
      <c r="C87" s="108"/>
      <c r="D87" s="108"/>
      <c r="E87" s="108"/>
      <c r="F87" s="75"/>
    </row>
    <row r="88" spans="1:6" ht="16.5" customHeight="1">
      <c r="A88" s="57" t="s">
        <v>295</v>
      </c>
      <c r="B88" s="57"/>
      <c r="C88" s="57"/>
      <c r="D88" s="57"/>
      <c r="E88" s="57"/>
      <c r="F88" s="63"/>
    </row>
    <row r="89" spans="1:6" s="112" customFormat="1" ht="16.5" customHeight="1">
      <c r="A89" s="109" t="s">
        <v>296</v>
      </c>
      <c r="B89" s="109"/>
      <c r="C89" s="110"/>
      <c r="D89" s="110"/>
      <c r="E89" s="110" t="s">
        <v>297</v>
      </c>
      <c r="F89" s="111"/>
    </row>
    <row r="90" spans="1:6" s="112" customFormat="1" ht="16.5" customHeight="1">
      <c r="A90" s="60" t="s">
        <v>44</v>
      </c>
      <c r="B90" s="61" t="s">
        <v>298</v>
      </c>
      <c r="C90" s="62">
        <f>+C3</f>
        <v>0</v>
      </c>
      <c r="D90" s="62"/>
      <c r="E90" s="62"/>
      <c r="F90" s="111"/>
    </row>
    <row r="91" spans="1:6" ht="37.5" customHeight="1">
      <c r="A91" s="60"/>
      <c r="B91" s="61"/>
      <c r="C91" s="64" t="s">
        <v>46</v>
      </c>
      <c r="D91" s="64" t="s">
        <v>47</v>
      </c>
      <c r="E91" s="65" t="s">
        <v>48</v>
      </c>
      <c r="F91" s="63"/>
    </row>
    <row r="92" spans="1:6" s="70" customFormat="1" ht="12" customHeight="1">
      <c r="A92" s="66" t="s">
        <v>49</v>
      </c>
      <c r="B92" s="67" t="s">
        <v>50</v>
      </c>
      <c r="C92" s="67" t="s">
        <v>51</v>
      </c>
      <c r="D92" s="67" t="s">
        <v>52</v>
      </c>
      <c r="E92" s="113" t="s">
        <v>53</v>
      </c>
      <c r="F92" s="69"/>
    </row>
    <row r="93" spans="1:6" ht="12" customHeight="1">
      <c r="A93" s="114" t="s">
        <v>54</v>
      </c>
      <c r="B93" s="115" t="s">
        <v>299</v>
      </c>
      <c r="C93" s="116">
        <f>SUM(C94:C98)</f>
        <v>203202844</v>
      </c>
      <c r="D93" s="116">
        <f>SUM(D94:D98)</f>
        <v>259075787</v>
      </c>
      <c r="E93" s="116">
        <f>SUM(E94:E98)</f>
        <v>223966477</v>
      </c>
      <c r="F93" s="63" t="s">
        <v>56</v>
      </c>
    </row>
    <row r="94" spans="1:6" ht="12" customHeight="1">
      <c r="A94" s="117" t="s">
        <v>57</v>
      </c>
      <c r="B94" s="118" t="s">
        <v>300</v>
      </c>
      <c r="C94" s="119">
        <v>109442175</v>
      </c>
      <c r="D94" s="119">
        <v>114614705</v>
      </c>
      <c r="E94" s="120">
        <v>113689006</v>
      </c>
      <c r="F94" s="63" t="s">
        <v>59</v>
      </c>
    </row>
    <row r="95" spans="1:6" ht="12" customHeight="1">
      <c r="A95" s="81" t="s">
        <v>60</v>
      </c>
      <c r="B95" s="121" t="s">
        <v>301</v>
      </c>
      <c r="C95" s="83">
        <v>14546040</v>
      </c>
      <c r="D95" s="83">
        <v>15865891</v>
      </c>
      <c r="E95" s="84">
        <v>15266726</v>
      </c>
      <c r="F95" s="63" t="s">
        <v>62</v>
      </c>
    </row>
    <row r="96" spans="1:6" ht="12" customHeight="1">
      <c r="A96" s="81" t="s">
        <v>63</v>
      </c>
      <c r="B96" s="121" t="s">
        <v>302</v>
      </c>
      <c r="C96" s="87">
        <v>50726129</v>
      </c>
      <c r="D96" s="87">
        <v>100995725</v>
      </c>
      <c r="E96" s="88">
        <v>68740179</v>
      </c>
      <c r="F96" s="63" t="s">
        <v>65</v>
      </c>
    </row>
    <row r="97" spans="1:6" ht="12" customHeight="1">
      <c r="A97" s="81" t="s">
        <v>66</v>
      </c>
      <c r="B97" s="122" t="s">
        <v>303</v>
      </c>
      <c r="C97" s="87">
        <v>22888500</v>
      </c>
      <c r="D97" s="87">
        <v>21364619</v>
      </c>
      <c r="E97" s="88">
        <v>21364619</v>
      </c>
      <c r="F97" s="63" t="s">
        <v>68</v>
      </c>
    </row>
    <row r="98" spans="1:6" ht="12" customHeight="1">
      <c r="A98" s="81" t="s">
        <v>304</v>
      </c>
      <c r="B98" s="123" t="s">
        <v>19</v>
      </c>
      <c r="C98" s="87">
        <v>5600000</v>
      </c>
      <c r="D98" s="87">
        <v>6234847</v>
      </c>
      <c r="E98" s="88">
        <v>4905947</v>
      </c>
      <c r="F98" s="63" t="s">
        <v>71</v>
      </c>
    </row>
    <row r="99" spans="1:6" ht="12" customHeight="1">
      <c r="A99" s="81" t="s">
        <v>72</v>
      </c>
      <c r="B99" s="121" t="s">
        <v>305</v>
      </c>
      <c r="C99" s="87"/>
      <c r="D99" s="87"/>
      <c r="E99" s="88"/>
      <c r="F99" s="63" t="s">
        <v>74</v>
      </c>
    </row>
    <row r="100" spans="1:6" ht="12" customHeight="1">
      <c r="A100" s="81" t="s">
        <v>306</v>
      </c>
      <c r="B100" s="124" t="s">
        <v>307</v>
      </c>
      <c r="C100" s="87">
        <v>0</v>
      </c>
      <c r="D100" s="87"/>
      <c r="E100" s="88"/>
      <c r="F100" s="63" t="s">
        <v>77</v>
      </c>
    </row>
    <row r="101" spans="1:6" ht="12" customHeight="1">
      <c r="A101" s="81" t="s">
        <v>308</v>
      </c>
      <c r="B101" s="125" t="s">
        <v>309</v>
      </c>
      <c r="C101" s="87">
        <v>0</v>
      </c>
      <c r="D101" s="87">
        <v>0</v>
      </c>
      <c r="E101" s="88">
        <v>0</v>
      </c>
      <c r="F101" s="63" t="s">
        <v>80</v>
      </c>
    </row>
    <row r="102" spans="1:6" ht="12" customHeight="1">
      <c r="A102" s="81" t="s">
        <v>310</v>
      </c>
      <c r="B102" s="125" t="s">
        <v>311</v>
      </c>
      <c r="C102" s="87">
        <v>0</v>
      </c>
      <c r="D102" s="87">
        <v>0</v>
      </c>
      <c r="E102" s="88">
        <v>0</v>
      </c>
      <c r="F102" s="63" t="s">
        <v>83</v>
      </c>
    </row>
    <row r="103" spans="1:6" ht="12" customHeight="1">
      <c r="A103" s="81" t="s">
        <v>312</v>
      </c>
      <c r="B103" s="124" t="s">
        <v>313</v>
      </c>
      <c r="C103" s="87">
        <v>2000000</v>
      </c>
      <c r="D103" s="87">
        <v>2299522</v>
      </c>
      <c r="E103" s="88">
        <v>2299522</v>
      </c>
      <c r="F103" s="63" t="s">
        <v>86</v>
      </c>
    </row>
    <row r="104" spans="1:6" ht="12" customHeight="1">
      <c r="A104" s="81" t="s">
        <v>314</v>
      </c>
      <c r="B104" s="124" t="s">
        <v>315</v>
      </c>
      <c r="C104" s="87">
        <v>0</v>
      </c>
      <c r="D104" s="87">
        <v>0</v>
      </c>
      <c r="E104" s="88">
        <v>0</v>
      </c>
      <c r="F104" s="63" t="s">
        <v>89</v>
      </c>
    </row>
    <row r="105" spans="1:6" ht="12" customHeight="1">
      <c r="A105" s="81" t="s">
        <v>316</v>
      </c>
      <c r="B105" s="125" t="s">
        <v>317</v>
      </c>
      <c r="C105" s="87">
        <v>1000000</v>
      </c>
      <c r="D105" s="87">
        <v>1225000</v>
      </c>
      <c r="E105" s="88">
        <v>1010000</v>
      </c>
      <c r="F105" s="63" t="s">
        <v>92</v>
      </c>
    </row>
    <row r="106" spans="1:6" ht="12" customHeight="1">
      <c r="A106" s="126" t="s">
        <v>318</v>
      </c>
      <c r="B106" s="127" t="s">
        <v>319</v>
      </c>
      <c r="C106" s="87">
        <v>0</v>
      </c>
      <c r="D106" s="87">
        <v>0</v>
      </c>
      <c r="E106" s="88">
        <v>0</v>
      </c>
      <c r="F106" s="63" t="s">
        <v>95</v>
      </c>
    </row>
    <row r="107" spans="1:6" ht="12" customHeight="1">
      <c r="A107" s="81" t="s">
        <v>320</v>
      </c>
      <c r="B107" s="127" t="s">
        <v>321</v>
      </c>
      <c r="C107" s="87">
        <v>0</v>
      </c>
      <c r="D107" s="87">
        <v>0</v>
      </c>
      <c r="E107" s="88">
        <v>0</v>
      </c>
      <c r="F107" s="63" t="s">
        <v>98</v>
      </c>
    </row>
    <row r="108" spans="1:6" ht="12" customHeight="1">
      <c r="A108" s="128" t="s">
        <v>322</v>
      </c>
      <c r="B108" s="129" t="s">
        <v>323</v>
      </c>
      <c r="C108" s="130">
        <v>2600000</v>
      </c>
      <c r="D108" s="130">
        <v>2710325</v>
      </c>
      <c r="E108" s="131">
        <v>1596425</v>
      </c>
      <c r="F108" s="63" t="s">
        <v>101</v>
      </c>
    </row>
    <row r="109" spans="1:6" ht="12" customHeight="1">
      <c r="A109" s="71" t="s">
        <v>75</v>
      </c>
      <c r="B109" s="132" t="s">
        <v>324</v>
      </c>
      <c r="C109" s="73">
        <f>SUM(C110:C114)</f>
        <v>232033401</v>
      </c>
      <c r="D109" s="73">
        <f>SUM(D110:D114)</f>
        <v>255803400</v>
      </c>
      <c r="E109" s="73">
        <f>SUM(E110:E114)</f>
        <v>167384791</v>
      </c>
      <c r="F109" s="63" t="s">
        <v>104</v>
      </c>
    </row>
    <row r="110" spans="1:6" ht="12" customHeight="1">
      <c r="A110" s="77" t="s">
        <v>78</v>
      </c>
      <c r="B110" s="121" t="s">
        <v>23</v>
      </c>
      <c r="C110" s="79">
        <v>63500</v>
      </c>
      <c r="D110" s="79">
        <v>121228579</v>
      </c>
      <c r="E110" s="80">
        <v>89232145</v>
      </c>
      <c r="F110" s="63" t="s">
        <v>107</v>
      </c>
    </row>
    <row r="111" spans="1:6" ht="12" customHeight="1">
      <c r="A111" s="77" t="s">
        <v>81</v>
      </c>
      <c r="B111" s="133" t="s">
        <v>325</v>
      </c>
      <c r="C111" s="79">
        <v>0</v>
      </c>
      <c r="D111" s="79">
        <v>0</v>
      </c>
      <c r="E111" s="80">
        <v>0</v>
      </c>
      <c r="F111" s="63" t="s">
        <v>110</v>
      </c>
    </row>
    <row r="112" spans="1:6" ht="12.75">
      <c r="A112" s="77" t="s">
        <v>84</v>
      </c>
      <c r="B112" s="133" t="s">
        <v>25</v>
      </c>
      <c r="C112" s="83">
        <v>231969901</v>
      </c>
      <c r="D112" s="83">
        <v>134574821</v>
      </c>
      <c r="E112" s="84">
        <v>78152646</v>
      </c>
      <c r="F112" s="63" t="s">
        <v>113</v>
      </c>
    </row>
    <row r="113" spans="1:6" ht="12" customHeight="1">
      <c r="A113" s="77" t="s">
        <v>87</v>
      </c>
      <c r="B113" s="133" t="s">
        <v>326</v>
      </c>
      <c r="C113" s="83">
        <v>0</v>
      </c>
      <c r="D113" s="83">
        <v>0</v>
      </c>
      <c r="E113" s="84">
        <v>0</v>
      </c>
      <c r="F113" s="63" t="s">
        <v>116</v>
      </c>
    </row>
    <row r="114" spans="1:6" ht="12" customHeight="1">
      <c r="A114" s="77" t="s">
        <v>90</v>
      </c>
      <c r="B114" s="90" t="s">
        <v>327</v>
      </c>
      <c r="C114" s="83"/>
      <c r="D114" s="83"/>
      <c r="E114" s="84"/>
      <c r="F114" s="63" t="s">
        <v>119</v>
      </c>
    </row>
    <row r="115" spans="1:6" ht="21.75" customHeight="1">
      <c r="A115" s="77" t="s">
        <v>93</v>
      </c>
      <c r="B115" s="134" t="s">
        <v>328</v>
      </c>
      <c r="C115" s="83">
        <v>0</v>
      </c>
      <c r="D115" s="83">
        <v>0</v>
      </c>
      <c r="E115" s="84">
        <v>0</v>
      </c>
      <c r="F115" s="63" t="s">
        <v>122</v>
      </c>
    </row>
    <row r="116" spans="1:6" ht="24" customHeight="1">
      <c r="A116" s="77" t="s">
        <v>329</v>
      </c>
      <c r="B116" s="135" t="s">
        <v>330</v>
      </c>
      <c r="C116" s="83">
        <v>0</v>
      </c>
      <c r="D116" s="83">
        <v>0</v>
      </c>
      <c r="E116" s="84">
        <v>0</v>
      </c>
      <c r="F116" s="63" t="s">
        <v>125</v>
      </c>
    </row>
    <row r="117" spans="1:6" ht="12" customHeight="1">
      <c r="A117" s="77" t="s">
        <v>331</v>
      </c>
      <c r="B117" s="125" t="s">
        <v>311</v>
      </c>
      <c r="C117" s="83">
        <v>0</v>
      </c>
      <c r="D117" s="83">
        <v>0</v>
      </c>
      <c r="E117" s="84">
        <v>0</v>
      </c>
      <c r="F117" s="63" t="s">
        <v>128</v>
      </c>
    </row>
    <row r="118" spans="1:6" ht="12" customHeight="1">
      <c r="A118" s="77" t="s">
        <v>332</v>
      </c>
      <c r="B118" s="125" t="s">
        <v>333</v>
      </c>
      <c r="C118" s="83">
        <v>0</v>
      </c>
      <c r="D118" s="83">
        <v>0</v>
      </c>
      <c r="E118" s="84">
        <v>0</v>
      </c>
      <c r="F118" s="63" t="s">
        <v>131</v>
      </c>
    </row>
    <row r="119" spans="1:6" ht="12" customHeight="1">
      <c r="A119" s="77" t="s">
        <v>334</v>
      </c>
      <c r="B119" s="125" t="s">
        <v>335</v>
      </c>
      <c r="C119" s="83">
        <v>0</v>
      </c>
      <c r="D119" s="83">
        <v>0</v>
      </c>
      <c r="E119" s="84">
        <v>0</v>
      </c>
      <c r="F119" s="63" t="s">
        <v>134</v>
      </c>
    </row>
    <row r="120" spans="1:6" s="136" customFormat="1" ht="12" customHeight="1">
      <c r="A120" s="77" t="s">
        <v>336</v>
      </c>
      <c r="B120" s="125" t="s">
        <v>317</v>
      </c>
      <c r="C120" s="83">
        <v>0</v>
      </c>
      <c r="D120" s="83">
        <v>0</v>
      </c>
      <c r="E120" s="84">
        <v>0</v>
      </c>
      <c r="F120" s="63" t="s">
        <v>137</v>
      </c>
    </row>
    <row r="121" spans="1:6" ht="12" customHeight="1">
      <c r="A121" s="77" t="s">
        <v>337</v>
      </c>
      <c r="B121" s="125" t="s">
        <v>338</v>
      </c>
      <c r="C121" s="83"/>
      <c r="D121" s="83"/>
      <c r="E121" s="84">
        <v>0</v>
      </c>
      <c r="F121" s="63" t="s">
        <v>140</v>
      </c>
    </row>
    <row r="122" spans="1:6" ht="12" customHeight="1">
      <c r="A122" s="126" t="s">
        <v>339</v>
      </c>
      <c r="B122" s="125" t="s">
        <v>340</v>
      </c>
      <c r="C122" s="87"/>
      <c r="D122" s="87"/>
      <c r="E122" s="88">
        <v>0</v>
      </c>
      <c r="F122" s="63" t="s">
        <v>143</v>
      </c>
    </row>
    <row r="123" spans="1:6" ht="12" customHeight="1">
      <c r="A123" s="71" t="s">
        <v>96</v>
      </c>
      <c r="B123" s="72" t="s">
        <v>341</v>
      </c>
      <c r="C123" s="73">
        <f>SUM(C124:C125)</f>
        <v>2000000</v>
      </c>
      <c r="D123" s="73" t="e">
        <f>SUM(D124:D125)</f>
        <v>#VALUE!</v>
      </c>
      <c r="E123" s="73">
        <f>SUM(E124:E125)</f>
        <v>0</v>
      </c>
      <c r="F123" s="63" t="s">
        <v>146</v>
      </c>
    </row>
    <row r="124" spans="1:6" ht="12" customHeight="1">
      <c r="A124" s="77" t="s">
        <v>99</v>
      </c>
      <c r="B124" s="137" t="s">
        <v>342</v>
      </c>
      <c r="C124" s="79">
        <v>2000000</v>
      </c>
      <c r="D124" s="79">
        <v>0</v>
      </c>
      <c r="E124" s="80">
        <v>0</v>
      </c>
      <c r="F124" s="63" t="s">
        <v>149</v>
      </c>
    </row>
    <row r="125" spans="1:6" ht="12" customHeight="1">
      <c r="A125" s="85" t="s">
        <v>102</v>
      </c>
      <c r="B125" s="133" t="s">
        <v>343</v>
      </c>
      <c r="C125" s="87"/>
      <c r="D125" s="87" t="e">
        <f>SUM(D124:D125)</f>
        <v>#VALUE!</v>
      </c>
      <c r="E125" s="88">
        <v>0</v>
      </c>
      <c r="F125" s="63" t="s">
        <v>152</v>
      </c>
    </row>
    <row r="126" spans="1:6" ht="12" customHeight="1">
      <c r="A126" s="71" t="s">
        <v>344</v>
      </c>
      <c r="B126" s="72" t="s">
        <v>345</v>
      </c>
      <c r="C126" s="73">
        <f>C93+C109+C123</f>
        <v>437236245</v>
      </c>
      <c r="D126" s="73">
        <f>D93+D109</f>
        <v>514879187</v>
      </c>
      <c r="E126" s="73">
        <f>E93+E109+E123</f>
        <v>391351268</v>
      </c>
      <c r="F126" s="63" t="s">
        <v>155</v>
      </c>
    </row>
    <row r="127" spans="1:6" ht="12" customHeight="1">
      <c r="A127" s="71" t="s">
        <v>138</v>
      </c>
      <c r="B127" s="72" t="s">
        <v>346</v>
      </c>
      <c r="C127" s="73">
        <f>SUM(C128:C130)</f>
        <v>0</v>
      </c>
      <c r="D127" s="73">
        <f>SUM(D128:D130)</f>
        <v>0</v>
      </c>
      <c r="E127" s="73">
        <f>SUM(E128:E130)</f>
        <v>0</v>
      </c>
      <c r="F127" s="63" t="s">
        <v>158</v>
      </c>
    </row>
    <row r="128" spans="1:6" ht="12" customHeight="1">
      <c r="A128" s="77" t="s">
        <v>141</v>
      </c>
      <c r="B128" s="137" t="s">
        <v>347</v>
      </c>
      <c r="C128" s="83">
        <v>0</v>
      </c>
      <c r="D128" s="83">
        <v>0</v>
      </c>
      <c r="E128" s="84">
        <v>0</v>
      </c>
      <c r="F128" s="63" t="s">
        <v>161</v>
      </c>
    </row>
    <row r="129" spans="1:6" ht="12" customHeight="1">
      <c r="A129" s="77" t="s">
        <v>144</v>
      </c>
      <c r="B129" s="137" t="s">
        <v>348</v>
      </c>
      <c r="C129" s="83">
        <v>0</v>
      </c>
      <c r="D129" s="83">
        <v>0</v>
      </c>
      <c r="E129" s="84">
        <v>0</v>
      </c>
      <c r="F129" s="63" t="s">
        <v>164</v>
      </c>
    </row>
    <row r="130" spans="1:6" ht="12" customHeight="1">
      <c r="A130" s="126" t="s">
        <v>147</v>
      </c>
      <c r="B130" s="138" t="s">
        <v>349</v>
      </c>
      <c r="C130" s="83">
        <v>0</v>
      </c>
      <c r="D130" s="83">
        <v>0</v>
      </c>
      <c r="E130" s="84">
        <v>0</v>
      </c>
      <c r="F130" s="63" t="s">
        <v>167</v>
      </c>
    </row>
    <row r="131" spans="1:6" ht="12" customHeight="1">
      <c r="A131" s="71" t="s">
        <v>173</v>
      </c>
      <c r="B131" s="72" t="s">
        <v>350</v>
      </c>
      <c r="C131" s="73">
        <f>SUM(C132:C135)</f>
        <v>0</v>
      </c>
      <c r="D131" s="73">
        <f>SUM(D132:D135)</f>
        <v>0</v>
      </c>
      <c r="E131" s="73">
        <f>SUM(E132:E135)</f>
        <v>0</v>
      </c>
      <c r="F131" s="63" t="s">
        <v>170</v>
      </c>
    </row>
    <row r="132" spans="1:6" ht="12" customHeight="1">
      <c r="A132" s="77" t="s">
        <v>176</v>
      </c>
      <c r="B132" s="137" t="s">
        <v>351</v>
      </c>
      <c r="C132" s="83">
        <v>0</v>
      </c>
      <c r="D132" s="83">
        <v>0</v>
      </c>
      <c r="E132" s="84">
        <v>0</v>
      </c>
      <c r="F132" s="63" t="s">
        <v>175</v>
      </c>
    </row>
    <row r="133" spans="1:6" ht="12" customHeight="1">
      <c r="A133" s="77" t="s">
        <v>179</v>
      </c>
      <c r="B133" s="137" t="s">
        <v>352</v>
      </c>
      <c r="C133" s="83">
        <v>0</v>
      </c>
      <c r="D133" s="83">
        <v>0</v>
      </c>
      <c r="E133" s="84">
        <v>0</v>
      </c>
      <c r="F133" s="63" t="s">
        <v>178</v>
      </c>
    </row>
    <row r="134" spans="1:6" ht="12" customHeight="1">
      <c r="A134" s="77" t="s">
        <v>182</v>
      </c>
      <c r="B134" s="137" t="s">
        <v>353</v>
      </c>
      <c r="C134" s="83">
        <v>0</v>
      </c>
      <c r="D134" s="83"/>
      <c r="E134" s="84"/>
      <c r="F134" s="63" t="s">
        <v>181</v>
      </c>
    </row>
    <row r="135" spans="1:6" ht="12" customHeight="1">
      <c r="A135" s="126" t="s">
        <v>185</v>
      </c>
      <c r="B135" s="138" t="s">
        <v>354</v>
      </c>
      <c r="C135" s="83">
        <v>0</v>
      </c>
      <c r="D135" s="83">
        <v>0</v>
      </c>
      <c r="E135" s="84">
        <v>0</v>
      </c>
      <c r="F135" s="63" t="s">
        <v>184</v>
      </c>
    </row>
    <row r="136" spans="1:6" ht="12" customHeight="1">
      <c r="A136" s="71" t="s">
        <v>355</v>
      </c>
      <c r="B136" s="72" t="s">
        <v>356</v>
      </c>
      <c r="C136" s="73">
        <f>SUM(C137:C141)</f>
        <v>174048185</v>
      </c>
      <c r="D136" s="73">
        <f>SUM(D137:D141)</f>
        <v>177798656</v>
      </c>
      <c r="E136" s="73">
        <f>SUM(E137:E141)</f>
        <v>177798656</v>
      </c>
      <c r="F136" s="73">
        <f>SUM(F137:F141)</f>
        <v>0</v>
      </c>
    </row>
    <row r="137" spans="1:6" ht="12" customHeight="1">
      <c r="A137" s="77" t="s">
        <v>194</v>
      </c>
      <c r="B137" s="137" t="s">
        <v>357</v>
      </c>
      <c r="C137" s="83">
        <v>0</v>
      </c>
      <c r="D137" s="83">
        <v>0</v>
      </c>
      <c r="E137" s="84">
        <v>0</v>
      </c>
      <c r="F137" s="63" t="s">
        <v>190</v>
      </c>
    </row>
    <row r="138" spans="1:6" ht="12" customHeight="1">
      <c r="A138" s="77" t="s">
        <v>197</v>
      </c>
      <c r="B138" s="137" t="s">
        <v>358</v>
      </c>
      <c r="C138" s="83">
        <v>7369169</v>
      </c>
      <c r="D138" s="83">
        <v>7369169</v>
      </c>
      <c r="E138" s="84">
        <v>7369169</v>
      </c>
      <c r="F138" s="63" t="s">
        <v>193</v>
      </c>
    </row>
    <row r="139" spans="1:6" ht="12" customHeight="1">
      <c r="A139" s="77"/>
      <c r="B139" s="137" t="s">
        <v>359</v>
      </c>
      <c r="C139" s="83">
        <v>166679016</v>
      </c>
      <c r="D139" s="83">
        <v>170429487</v>
      </c>
      <c r="E139" s="84">
        <v>170429487</v>
      </c>
      <c r="F139" s="63"/>
    </row>
    <row r="140" spans="1:6" ht="12" customHeight="1">
      <c r="A140" s="77" t="s">
        <v>200</v>
      </c>
      <c r="B140" s="137" t="s">
        <v>360</v>
      </c>
      <c r="C140" s="83">
        <v>0</v>
      </c>
      <c r="D140" s="83">
        <v>0</v>
      </c>
      <c r="E140" s="84">
        <v>0</v>
      </c>
      <c r="F140" s="63" t="s">
        <v>196</v>
      </c>
    </row>
    <row r="141" spans="1:6" ht="12" customHeight="1">
      <c r="A141" s="126" t="s">
        <v>203</v>
      </c>
      <c r="B141" s="138" t="s">
        <v>361</v>
      </c>
      <c r="C141" s="83">
        <v>0</v>
      </c>
      <c r="D141" s="83">
        <v>0</v>
      </c>
      <c r="E141" s="84">
        <v>0</v>
      </c>
      <c r="F141" s="63" t="s">
        <v>199</v>
      </c>
    </row>
    <row r="142" spans="1:9" ht="15" customHeight="1">
      <c r="A142" s="71" t="s">
        <v>206</v>
      </c>
      <c r="B142" s="72" t="s">
        <v>362</v>
      </c>
      <c r="C142" s="139">
        <f>SUM(C143:C146)</f>
        <v>0</v>
      </c>
      <c r="D142" s="139">
        <f>SUM(D143:D146)</f>
        <v>0</v>
      </c>
      <c r="E142" s="139">
        <f>SUM(E143:E146)</f>
        <v>0</v>
      </c>
      <c r="F142" s="63" t="s">
        <v>202</v>
      </c>
      <c r="G142" s="140"/>
      <c r="H142" s="140"/>
      <c r="I142" s="140"/>
    </row>
    <row r="143" spans="1:6" s="76" customFormat="1" ht="12.75" customHeight="1">
      <c r="A143" s="77" t="s">
        <v>209</v>
      </c>
      <c r="B143" s="137" t="s">
        <v>363</v>
      </c>
      <c r="C143" s="83">
        <v>0</v>
      </c>
      <c r="D143" s="83">
        <v>0</v>
      </c>
      <c r="E143" s="84">
        <v>0</v>
      </c>
      <c r="F143" s="63" t="s">
        <v>205</v>
      </c>
    </row>
    <row r="144" spans="1:6" ht="12.75" customHeight="1">
      <c r="A144" s="77" t="s">
        <v>212</v>
      </c>
      <c r="B144" s="137" t="s">
        <v>364</v>
      </c>
      <c r="C144" s="83">
        <v>0</v>
      </c>
      <c r="D144" s="83">
        <v>0</v>
      </c>
      <c r="E144" s="84">
        <v>0</v>
      </c>
      <c r="F144" s="63" t="s">
        <v>208</v>
      </c>
    </row>
    <row r="145" spans="1:6" ht="12.75" customHeight="1">
      <c r="A145" s="77" t="s">
        <v>215</v>
      </c>
      <c r="B145" s="137" t="s">
        <v>365</v>
      </c>
      <c r="C145" s="83">
        <v>0</v>
      </c>
      <c r="D145" s="83">
        <v>0</v>
      </c>
      <c r="E145" s="84">
        <v>0</v>
      </c>
      <c r="F145" s="63" t="s">
        <v>211</v>
      </c>
    </row>
    <row r="146" spans="1:6" ht="12.75" customHeight="1">
      <c r="A146" s="77" t="s">
        <v>218</v>
      </c>
      <c r="B146" s="137" t="s">
        <v>366</v>
      </c>
      <c r="C146" s="83">
        <v>0</v>
      </c>
      <c r="D146" s="83">
        <v>0</v>
      </c>
      <c r="E146" s="84">
        <v>0</v>
      </c>
      <c r="F146" s="63" t="s">
        <v>214</v>
      </c>
    </row>
    <row r="147" spans="1:6" ht="12.75">
      <c r="A147" s="71" t="s">
        <v>221</v>
      </c>
      <c r="B147" s="72" t="s">
        <v>367</v>
      </c>
      <c r="C147" s="141">
        <f>C127+C131+C136+C142</f>
        <v>174048185</v>
      </c>
      <c r="D147" s="141">
        <f>D127+D131+D136+D142</f>
        <v>177798656</v>
      </c>
      <c r="E147" s="141">
        <f>E127+E131+E136+E142</f>
        <v>177798656</v>
      </c>
      <c r="F147" s="63" t="s">
        <v>217</v>
      </c>
    </row>
    <row r="148" spans="1:6" ht="12.75">
      <c r="A148" s="142" t="s">
        <v>368</v>
      </c>
      <c r="B148" s="143" t="s">
        <v>369</v>
      </c>
      <c r="C148" s="141">
        <f>C126+C147</f>
        <v>611284430</v>
      </c>
      <c r="D148" s="141">
        <f>D126+D147</f>
        <v>692677843</v>
      </c>
      <c r="E148" s="141">
        <f>E126+E147</f>
        <v>569149924</v>
      </c>
      <c r="F148" s="63" t="s">
        <v>220</v>
      </c>
    </row>
    <row r="150" spans="1:5" ht="18.75" customHeight="1">
      <c r="A150" s="144"/>
      <c r="B150" s="144"/>
      <c r="C150" s="144"/>
      <c r="D150" s="144"/>
      <c r="E150" s="144"/>
    </row>
    <row r="151" spans="1:5" ht="13.5" customHeight="1">
      <c r="A151" s="145"/>
      <c r="B151" s="145"/>
      <c r="C151" s="56"/>
      <c r="E151" s="146"/>
    </row>
    <row r="152" spans="1:7" s="150" customFormat="1" ht="12.75">
      <c r="A152" s="147"/>
      <c r="B152" s="148"/>
      <c r="C152" s="149"/>
      <c r="D152" s="149"/>
      <c r="E152" s="149"/>
      <c r="G152" s="151"/>
    </row>
    <row r="153" spans="1:5" s="150" customFormat="1" ht="12.75">
      <c r="A153" s="147"/>
      <c r="B153" s="148"/>
      <c r="C153" s="149"/>
      <c r="D153" s="149"/>
      <c r="E153" s="149"/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 selectLockedCells="1" selectUnlockedCells="1"/>
  <mergeCells count="9">
    <mergeCell ref="A1:E1"/>
    <mergeCell ref="A3:A4"/>
    <mergeCell ref="B3:B4"/>
    <mergeCell ref="C3:E3"/>
    <mergeCell ref="A88:E88"/>
    <mergeCell ref="A90:A91"/>
    <mergeCell ref="B90:B91"/>
    <mergeCell ref="C90:E90"/>
    <mergeCell ref="A150:E150"/>
  </mergeCells>
  <printOptions horizontalCentered="1"/>
  <pageMargins left="0.7875" right="0.7875" top="1.4708333333333332" bottom="0.8659722222222223" header="0.5" footer="0.5118055555555555"/>
  <pageSetup horizontalDpi="300" verticalDpi="300" orientation="portrait" paperSize="9" scale="80"/>
  <headerFooter alignWithMargins="0">
    <oddHeader xml:space="preserve">&amp;C&amp;"Times New Roman CE,Félkövér"&amp;12 2. melléklet a &amp;"Times New Roman CE,Általános"&amp;10 8/2019. (III. 24.)&amp;"Times New Roman CE,Félkövér"&amp;12 önkormányzati rendelethez&amp;R&amp;"Times New Roman CE,Félkövér dőlt"&amp;11 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9"/>
  <sheetViews>
    <sheetView view="pageBreakPreview" zoomScaleSheetLayoutView="100" workbookViewId="0" topLeftCell="A1">
      <selection activeCell="F39" sqref="F39"/>
    </sheetView>
  </sheetViews>
  <sheetFormatPr defaultColWidth="9.00390625" defaultRowHeight="12.75"/>
  <cols>
    <col min="1" max="1" width="6.875" style="152" customWidth="1"/>
    <col min="2" max="2" width="55.125" style="153" customWidth="1"/>
    <col min="3" max="5" width="16.375" style="152" customWidth="1"/>
    <col min="6" max="6" width="55.125" style="152" customWidth="1"/>
    <col min="7" max="9" width="16.375" style="152" customWidth="1"/>
    <col min="10" max="10" width="4.875" style="152" customWidth="1"/>
    <col min="11" max="11" width="0" style="154" hidden="1" customWidth="1"/>
    <col min="12" max="16384" width="9.375" style="152" customWidth="1"/>
  </cols>
  <sheetData>
    <row r="1" spans="2:10" ht="39.75" customHeight="1">
      <c r="B1" s="155" t="s">
        <v>370</v>
      </c>
      <c r="C1" s="155"/>
      <c r="D1" s="155"/>
      <c r="E1" s="155"/>
      <c r="F1" s="155"/>
      <c r="G1" s="155"/>
      <c r="H1" s="155"/>
      <c r="I1" s="155"/>
      <c r="J1" s="156" t="str">
        <f>+CONCATENATE("2.1. melléklet a ……/",LEFT('2.melléklet'!C3,4)+1,". (……) önkormányzati rendelethez")</f>
        <v>2.1. melléklet a ……/1. (……) önkormányzati rendelethez</v>
      </c>
    </row>
    <row r="2" spans="7:10" ht="12.75">
      <c r="G2" s="157"/>
      <c r="H2" s="157"/>
      <c r="I2" s="157" t="s">
        <v>371</v>
      </c>
      <c r="J2" s="156"/>
    </row>
    <row r="3" spans="1:10" ht="18" customHeight="1">
      <c r="A3" s="158" t="s">
        <v>44</v>
      </c>
      <c r="B3" s="159" t="s">
        <v>372</v>
      </c>
      <c r="C3" s="159"/>
      <c r="D3" s="159"/>
      <c r="E3" s="159"/>
      <c r="F3" s="158" t="s">
        <v>373</v>
      </c>
      <c r="G3" s="158"/>
      <c r="H3" s="158"/>
      <c r="I3" s="158"/>
      <c r="J3" s="156"/>
    </row>
    <row r="4" spans="1:11" s="164" customFormat="1" ht="35.25" customHeight="1">
      <c r="A4" s="158"/>
      <c r="B4" s="159" t="s">
        <v>4</v>
      </c>
      <c r="C4" s="160" t="s">
        <v>374</v>
      </c>
      <c r="D4" s="161" t="s">
        <v>375</v>
      </c>
      <c r="E4" s="160" t="s">
        <v>376</v>
      </c>
      <c r="F4" s="159" t="s">
        <v>4</v>
      </c>
      <c r="G4" s="160" t="str">
        <f>+C4</f>
        <v>eredeti ei.</v>
      </c>
      <c r="H4" s="161" t="str">
        <f>+D4</f>
        <v>módosított ei.</v>
      </c>
      <c r="I4" s="162" t="str">
        <f>+E4</f>
        <v>teljesítés</v>
      </c>
      <c r="J4" s="156"/>
      <c r="K4" s="163"/>
    </row>
    <row r="5" spans="1:11" s="170" customFormat="1" ht="12" customHeight="1">
      <c r="A5" s="165" t="s">
        <v>49</v>
      </c>
      <c r="B5" s="166" t="s">
        <v>50</v>
      </c>
      <c r="C5" s="167" t="s">
        <v>51</v>
      </c>
      <c r="D5" s="167" t="s">
        <v>52</v>
      </c>
      <c r="E5" s="167" t="s">
        <v>53</v>
      </c>
      <c r="F5" s="166" t="s">
        <v>377</v>
      </c>
      <c r="G5" s="167" t="s">
        <v>378</v>
      </c>
      <c r="H5" s="167" t="s">
        <v>379</v>
      </c>
      <c r="I5" s="168" t="s">
        <v>380</v>
      </c>
      <c r="J5" s="156"/>
      <c r="K5" s="169"/>
    </row>
    <row r="6" spans="1:11" ht="15" customHeight="1">
      <c r="A6" s="171" t="s">
        <v>54</v>
      </c>
      <c r="B6" s="172" t="s">
        <v>381</v>
      </c>
      <c r="C6" s="173">
        <f>'2.melléklet'!C6</f>
        <v>201167879</v>
      </c>
      <c r="D6" s="173">
        <f>'2.melléklet'!D6</f>
        <v>209338394</v>
      </c>
      <c r="E6" s="173">
        <f>'2.melléklet'!E6</f>
        <v>209338394</v>
      </c>
      <c r="F6" s="172" t="s">
        <v>382</v>
      </c>
      <c r="G6" s="173">
        <f>'2.melléklet'!C94</f>
        <v>109442175</v>
      </c>
      <c r="H6" s="173">
        <f>'2.melléklet'!D94</f>
        <v>114614705</v>
      </c>
      <c r="I6" s="174">
        <f>'2.melléklet'!E94</f>
        <v>113689006</v>
      </c>
      <c r="J6" s="156"/>
      <c r="K6" s="154" t="s">
        <v>56</v>
      </c>
    </row>
    <row r="7" spans="1:11" ht="15" customHeight="1">
      <c r="A7" s="175" t="s">
        <v>75</v>
      </c>
      <c r="B7" s="176" t="s">
        <v>11</v>
      </c>
      <c r="C7" s="177">
        <f>'2.melléklet'!C13</f>
        <v>104070884</v>
      </c>
      <c r="D7" s="177">
        <f>'2.melléklet'!D13</f>
        <v>112167730</v>
      </c>
      <c r="E7" s="177">
        <f>'2.melléklet'!E13</f>
        <v>112167730</v>
      </c>
      <c r="F7" s="176" t="s">
        <v>301</v>
      </c>
      <c r="G7" s="177">
        <f>'2.melléklet'!C95</f>
        <v>14546040</v>
      </c>
      <c r="H7" s="177">
        <f>'2.melléklet'!D95</f>
        <v>15865891</v>
      </c>
      <c r="I7" s="178">
        <f>'2.melléklet'!E95</f>
        <v>15266726</v>
      </c>
      <c r="J7" s="156"/>
      <c r="K7" s="154" t="s">
        <v>59</v>
      </c>
    </row>
    <row r="8" spans="1:11" ht="15" customHeight="1">
      <c r="A8" s="175" t="s">
        <v>96</v>
      </c>
      <c r="B8" s="176" t="s">
        <v>383</v>
      </c>
      <c r="C8" s="177">
        <v>0</v>
      </c>
      <c r="D8" s="177"/>
      <c r="E8" s="177"/>
      <c r="F8" s="176" t="s">
        <v>384</v>
      </c>
      <c r="G8" s="177">
        <f>'2.melléklet'!C96</f>
        <v>50726129</v>
      </c>
      <c r="H8" s="177">
        <f>'2.melléklet'!D96</f>
        <v>100995725</v>
      </c>
      <c r="I8" s="178">
        <f>'2.melléklet'!E96</f>
        <v>68740179</v>
      </c>
      <c r="J8" s="156"/>
      <c r="K8" s="154" t="s">
        <v>62</v>
      </c>
    </row>
    <row r="9" spans="1:11" ht="15" customHeight="1">
      <c r="A9" s="175" t="s">
        <v>344</v>
      </c>
      <c r="B9" s="176" t="s">
        <v>385</v>
      </c>
      <c r="C9" s="177">
        <f>'2.melléklet'!C27</f>
        <v>34100000</v>
      </c>
      <c r="D9" s="177">
        <f>'2.melléklet'!D27</f>
        <v>40199752</v>
      </c>
      <c r="E9" s="177">
        <f>'2.melléklet'!E27</f>
        <v>40199752</v>
      </c>
      <c r="F9" s="176" t="s">
        <v>303</v>
      </c>
      <c r="G9" s="177">
        <f>'2.melléklet'!C97</f>
        <v>22888500</v>
      </c>
      <c r="H9" s="177">
        <f>'2.melléklet'!D97</f>
        <v>21364619</v>
      </c>
      <c r="I9" s="178">
        <f>'2.melléklet'!E97</f>
        <v>21364619</v>
      </c>
      <c r="J9" s="156"/>
      <c r="K9" s="154" t="s">
        <v>65</v>
      </c>
    </row>
    <row r="10" spans="1:11" ht="15" customHeight="1">
      <c r="A10" s="175" t="s">
        <v>138</v>
      </c>
      <c r="B10" s="179" t="s">
        <v>17</v>
      </c>
      <c r="C10" s="177">
        <f>'2.melléklet'!C52</f>
        <v>1000000</v>
      </c>
      <c r="D10" s="177">
        <f>'2.melléklet'!D52</f>
        <v>1212180</v>
      </c>
      <c r="E10" s="177">
        <f>'2.melléklet'!E52</f>
        <v>1212180</v>
      </c>
      <c r="F10" s="176" t="s">
        <v>19</v>
      </c>
      <c r="G10" s="177">
        <f>'2.melléklet'!C98+2000000</f>
        <v>7600000</v>
      </c>
      <c r="H10" s="177">
        <f>'2.melléklet'!D98</f>
        <v>6234847</v>
      </c>
      <c r="I10" s="178">
        <f>'2.melléklet'!E98</f>
        <v>4905947</v>
      </c>
      <c r="J10" s="156"/>
      <c r="K10" s="154" t="s">
        <v>68</v>
      </c>
    </row>
    <row r="11" spans="1:11" ht="15" customHeight="1">
      <c r="A11" s="175" t="s">
        <v>173</v>
      </c>
      <c r="B11" s="176" t="s">
        <v>386</v>
      </c>
      <c r="C11" s="180">
        <v>0</v>
      </c>
      <c r="D11" s="180">
        <v>0</v>
      </c>
      <c r="E11" s="180">
        <v>0</v>
      </c>
      <c r="F11" s="176" t="s">
        <v>387</v>
      </c>
      <c r="G11" s="177">
        <v>2000000</v>
      </c>
      <c r="H11" s="177"/>
      <c r="I11" s="178"/>
      <c r="J11" s="156"/>
      <c r="K11" s="154" t="s">
        <v>71</v>
      </c>
    </row>
    <row r="12" spans="1:11" ht="15" customHeight="1">
      <c r="A12" s="175" t="s">
        <v>355</v>
      </c>
      <c r="B12" s="176" t="s">
        <v>388</v>
      </c>
      <c r="C12" s="177">
        <f>'2.melléklet'!C34</f>
        <v>18368022</v>
      </c>
      <c r="D12" s="177">
        <f>'2.melléklet'!D34</f>
        <v>21173653</v>
      </c>
      <c r="E12" s="177">
        <f>'2.melléklet'!E34</f>
        <v>21173653</v>
      </c>
      <c r="F12" s="181"/>
      <c r="G12" s="177"/>
      <c r="H12" s="177"/>
      <c r="I12" s="178"/>
      <c r="J12" s="156"/>
      <c r="K12" s="154" t="s">
        <v>74</v>
      </c>
    </row>
    <row r="13" spans="1:10" ht="15" customHeight="1">
      <c r="A13" s="175" t="s">
        <v>206</v>
      </c>
      <c r="B13" s="181" t="s">
        <v>389</v>
      </c>
      <c r="C13" s="177"/>
      <c r="D13" s="177"/>
      <c r="E13" s="177"/>
      <c r="F13" s="181"/>
      <c r="G13" s="177"/>
      <c r="H13" s="177"/>
      <c r="I13" s="178"/>
      <c r="J13" s="156"/>
    </row>
    <row r="14" spans="1:10" ht="15" customHeight="1">
      <c r="A14" s="175" t="s">
        <v>221</v>
      </c>
      <c r="B14" s="182"/>
      <c r="C14" s="180"/>
      <c r="D14" s="180"/>
      <c r="E14" s="180"/>
      <c r="F14" s="181"/>
      <c r="G14" s="177"/>
      <c r="H14" s="177"/>
      <c r="I14" s="178"/>
      <c r="J14" s="156"/>
    </row>
    <row r="15" spans="1:10" ht="15" customHeight="1">
      <c r="A15" s="175" t="s">
        <v>368</v>
      </c>
      <c r="B15" s="181"/>
      <c r="C15" s="177"/>
      <c r="D15" s="177"/>
      <c r="E15" s="177"/>
      <c r="F15" s="181"/>
      <c r="G15" s="177"/>
      <c r="H15" s="177"/>
      <c r="I15" s="178"/>
      <c r="J15" s="156"/>
    </row>
    <row r="16" spans="1:10" ht="15" customHeight="1">
      <c r="A16" s="175" t="s">
        <v>390</v>
      </c>
      <c r="B16" s="181"/>
      <c r="C16" s="177"/>
      <c r="D16" s="177"/>
      <c r="E16" s="177"/>
      <c r="F16" s="181"/>
      <c r="G16" s="177"/>
      <c r="H16" s="177"/>
      <c r="I16" s="178"/>
      <c r="J16" s="156"/>
    </row>
    <row r="17" spans="1:10" ht="15" customHeight="1">
      <c r="A17" s="175" t="s">
        <v>391</v>
      </c>
      <c r="B17" s="183"/>
      <c r="C17" s="184"/>
      <c r="D17" s="184"/>
      <c r="E17" s="184"/>
      <c r="F17" s="181"/>
      <c r="G17" s="184"/>
      <c r="H17" s="184"/>
      <c r="I17" s="185"/>
      <c r="J17" s="156"/>
    </row>
    <row r="18" spans="1:11" ht="17.25" customHeight="1">
      <c r="A18" s="186" t="s">
        <v>392</v>
      </c>
      <c r="B18" s="187" t="s">
        <v>393</v>
      </c>
      <c r="C18" s="188">
        <f>C6+C7+C9+C10+C12</f>
        <v>358706785</v>
      </c>
      <c r="D18" s="188">
        <f>SUM(D6:D13)</f>
        <v>384091709</v>
      </c>
      <c r="E18" s="188">
        <f>SUM(E6:E17)</f>
        <v>384091709</v>
      </c>
      <c r="F18" s="187" t="s">
        <v>394</v>
      </c>
      <c r="G18" s="188">
        <f>SUM(G6:G10)</f>
        <v>205202844</v>
      </c>
      <c r="H18" s="188">
        <f>SUM(H6:H17)</f>
        <v>259075787</v>
      </c>
      <c r="I18" s="188">
        <f>SUM(I6:I17)</f>
        <v>223966477</v>
      </c>
      <c r="J18" s="156"/>
      <c r="K18" s="154" t="s">
        <v>77</v>
      </c>
    </row>
    <row r="19" spans="1:11" ht="15" customHeight="1">
      <c r="A19" s="189" t="s">
        <v>395</v>
      </c>
      <c r="B19" s="190" t="s">
        <v>396</v>
      </c>
      <c r="C19" s="191">
        <f>+C20+C21+C22+C23</f>
        <v>20874444</v>
      </c>
      <c r="D19" s="191">
        <f>+D20+D21+D22+D23</f>
        <v>28701091</v>
      </c>
      <c r="E19" s="191">
        <f>+E20+E21+E22+E23</f>
        <v>28701091</v>
      </c>
      <c r="F19" s="176" t="s">
        <v>397</v>
      </c>
      <c r="G19" s="192"/>
      <c r="H19" s="192"/>
      <c r="I19" s="192"/>
      <c r="J19" s="156"/>
      <c r="K19" s="154" t="s">
        <v>80</v>
      </c>
    </row>
    <row r="20" spans="1:11" ht="15" customHeight="1">
      <c r="A20" s="175" t="s">
        <v>398</v>
      </c>
      <c r="B20" s="176" t="s">
        <v>399</v>
      </c>
      <c r="C20" s="177">
        <v>20874444</v>
      </c>
      <c r="D20" s="177">
        <v>20874444</v>
      </c>
      <c r="E20" s="177">
        <v>20874444</v>
      </c>
      <c r="F20" s="176" t="s">
        <v>400</v>
      </c>
      <c r="G20" s="177"/>
      <c r="H20" s="177"/>
      <c r="I20" s="177"/>
      <c r="J20" s="156"/>
      <c r="K20" s="154" t="s">
        <v>83</v>
      </c>
    </row>
    <row r="21" spans="1:11" ht="15" customHeight="1">
      <c r="A21" s="175" t="s">
        <v>401</v>
      </c>
      <c r="B21" s="176" t="s">
        <v>402</v>
      </c>
      <c r="C21" s="177"/>
      <c r="D21" s="177"/>
      <c r="E21" s="177"/>
      <c r="F21" s="176" t="s">
        <v>403</v>
      </c>
      <c r="G21" s="177"/>
      <c r="H21" s="177"/>
      <c r="I21" s="177"/>
      <c r="J21" s="156"/>
      <c r="K21" s="154" t="s">
        <v>86</v>
      </c>
    </row>
    <row r="22" spans="1:11" ht="15" customHeight="1">
      <c r="A22" s="175" t="s">
        <v>404</v>
      </c>
      <c r="B22" s="176" t="s">
        <v>405</v>
      </c>
      <c r="C22" s="177"/>
      <c r="D22" s="177"/>
      <c r="E22" s="177"/>
      <c r="F22" s="176" t="s">
        <v>406</v>
      </c>
      <c r="G22" s="177"/>
      <c r="H22" s="177"/>
      <c r="I22" s="177"/>
      <c r="J22" s="156"/>
      <c r="K22" s="154" t="s">
        <v>89</v>
      </c>
    </row>
    <row r="23" spans="1:11" ht="15" customHeight="1">
      <c r="A23" s="175" t="s">
        <v>407</v>
      </c>
      <c r="B23" s="176" t="s">
        <v>408</v>
      </c>
      <c r="C23" s="177"/>
      <c r="D23" s="177">
        <f>'2.melléklet'!D76</f>
        <v>7826647</v>
      </c>
      <c r="E23" s="177">
        <f>'2.melléklet'!E76</f>
        <v>7826647</v>
      </c>
      <c r="F23" s="190" t="s">
        <v>409</v>
      </c>
      <c r="G23" s="177"/>
      <c r="H23" s="177"/>
      <c r="I23" s="177"/>
      <c r="J23" s="156"/>
      <c r="K23" s="154" t="s">
        <v>92</v>
      </c>
    </row>
    <row r="24" spans="1:11" ht="15" customHeight="1">
      <c r="A24" s="175" t="s">
        <v>410</v>
      </c>
      <c r="B24" s="176" t="s">
        <v>411</v>
      </c>
      <c r="C24" s="193">
        <f>+C25+C26</f>
        <v>0</v>
      </c>
      <c r="D24" s="193"/>
      <c r="E24" s="193"/>
      <c r="F24" s="176" t="s">
        <v>412</v>
      </c>
      <c r="G24" s="177"/>
      <c r="H24" s="177"/>
      <c r="I24" s="177"/>
      <c r="J24" s="156"/>
      <c r="K24" s="154" t="s">
        <v>95</v>
      </c>
    </row>
    <row r="25" spans="1:11" ht="15" customHeight="1">
      <c r="A25" s="189" t="s">
        <v>413</v>
      </c>
      <c r="B25" s="190" t="s">
        <v>414</v>
      </c>
      <c r="C25" s="192"/>
      <c r="D25" s="192"/>
      <c r="E25" s="192"/>
      <c r="F25" s="172" t="s">
        <v>415</v>
      </c>
      <c r="G25" s="192"/>
      <c r="H25" s="192"/>
      <c r="I25" s="192"/>
      <c r="J25" s="156"/>
      <c r="K25" s="154" t="s">
        <v>98</v>
      </c>
    </row>
    <row r="26" spans="1:11" ht="15" customHeight="1">
      <c r="A26" s="175" t="s">
        <v>416</v>
      </c>
      <c r="B26" s="176" t="s">
        <v>417</v>
      </c>
      <c r="C26" s="177"/>
      <c r="D26" s="177"/>
      <c r="E26" s="177"/>
      <c r="F26" s="181" t="s">
        <v>418</v>
      </c>
      <c r="G26" s="177">
        <f>'2.melléklet'!C139</f>
        <v>166679016</v>
      </c>
      <c r="H26" s="177">
        <f>'2.melléklet'!D139</f>
        <v>170429487</v>
      </c>
      <c r="I26" s="177">
        <f>'2.melléklet'!E139</f>
        <v>170429487</v>
      </c>
      <c r="J26" s="156"/>
      <c r="K26" s="154" t="s">
        <v>101</v>
      </c>
    </row>
    <row r="27" spans="1:10" ht="15" customHeight="1">
      <c r="A27" s="189"/>
      <c r="B27" s="190"/>
      <c r="C27" s="192"/>
      <c r="D27" s="192"/>
      <c r="E27" s="192"/>
      <c r="F27" s="194" t="s">
        <v>35</v>
      </c>
      <c r="G27" s="192"/>
      <c r="H27" s="192">
        <f>'2.melléklet'!D138</f>
        <v>7369169</v>
      </c>
      <c r="I27" s="192">
        <f>'2.melléklet'!E138</f>
        <v>7369169</v>
      </c>
      <c r="J27" s="156"/>
    </row>
    <row r="28" spans="1:11" ht="17.25" customHeight="1">
      <c r="A28" s="186" t="s">
        <v>419</v>
      </c>
      <c r="B28" s="187" t="s">
        <v>420</v>
      </c>
      <c r="C28" s="188">
        <f>+C19+C24</f>
        <v>20874444</v>
      </c>
      <c r="D28" s="188">
        <f>+D19+D24</f>
        <v>28701091</v>
      </c>
      <c r="E28" s="188">
        <f>+E19+E24</f>
        <v>28701091</v>
      </c>
      <c r="F28" s="187" t="s">
        <v>421</v>
      </c>
      <c r="G28" s="188">
        <f>SUM(G19:G27)</f>
        <v>166679016</v>
      </c>
      <c r="H28" s="188">
        <f>SUM(H19:H27)</f>
        <v>177798656</v>
      </c>
      <c r="I28" s="188">
        <f>SUM(I19:I27)</f>
        <v>177798656</v>
      </c>
      <c r="J28" s="156"/>
      <c r="K28" s="154" t="s">
        <v>104</v>
      </c>
    </row>
    <row r="29" spans="1:11" ht="17.25" customHeight="1">
      <c r="A29" s="186" t="s">
        <v>422</v>
      </c>
      <c r="B29" s="195" t="s">
        <v>423</v>
      </c>
      <c r="C29" s="196">
        <f>+C18+C28</f>
        <v>379581229</v>
      </c>
      <c r="D29" s="196">
        <f>+D18+D28</f>
        <v>412792800</v>
      </c>
      <c r="E29" s="197">
        <f>+E18+E28</f>
        <v>412792800</v>
      </c>
      <c r="F29" s="195" t="s">
        <v>424</v>
      </c>
      <c r="G29" s="196">
        <f>+G18+G28</f>
        <v>371881860</v>
      </c>
      <c r="H29" s="196">
        <f>+H18+H28</f>
        <v>436874443</v>
      </c>
      <c r="I29" s="196">
        <f>+I18+I28</f>
        <v>401765133</v>
      </c>
      <c r="J29" s="156"/>
      <c r="K29" s="154" t="s">
        <v>107</v>
      </c>
    </row>
  </sheetData>
  <sheetProtection selectLockedCells="1" selectUnlockedCells="1"/>
  <mergeCells count="5">
    <mergeCell ref="B1:I1"/>
    <mergeCell ref="J1:J29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&amp;C3. melléklet a 8/2019. (III. 24.)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view="pageBreakPreview" zoomScale="115" zoomScaleSheetLayoutView="115" workbookViewId="0" topLeftCell="A4">
      <selection activeCell="H6" sqref="H6"/>
    </sheetView>
  </sheetViews>
  <sheetFormatPr defaultColWidth="9.00390625" defaultRowHeight="12.75"/>
  <cols>
    <col min="1" max="1" width="6.875" style="152" customWidth="1"/>
    <col min="2" max="2" width="55.125" style="153" customWidth="1"/>
    <col min="3" max="5" width="16.375" style="152" customWidth="1"/>
    <col min="6" max="6" width="55.125" style="152" customWidth="1"/>
    <col min="7" max="9" width="16.375" style="152" customWidth="1"/>
    <col min="10" max="10" width="4.875" style="152" customWidth="1"/>
    <col min="11" max="11" width="0" style="154" hidden="1" customWidth="1"/>
    <col min="12" max="16384" width="9.375" style="152" customWidth="1"/>
  </cols>
  <sheetData>
    <row r="1" spans="2:10" ht="39.75" customHeight="1">
      <c r="B1" s="155" t="s">
        <v>425</v>
      </c>
      <c r="C1" s="155"/>
      <c r="D1" s="155"/>
      <c r="E1" s="155"/>
      <c r="F1" s="155"/>
      <c r="G1" s="155"/>
      <c r="H1" s="155"/>
      <c r="I1" s="155"/>
      <c r="J1" s="198" t="str">
        <f>+CONCATENATE("2.2. melléklet a ……/",LEFT('2.melléklet'!C3,4)+1,". (……) önkormányzati rendelethez")</f>
        <v>2.2. melléklet a ……/1. (……) önkormányzati rendelethez</v>
      </c>
    </row>
    <row r="2" spans="7:10" ht="12.75">
      <c r="G2" s="157"/>
      <c r="H2" s="157"/>
      <c r="I2" s="157" t="s">
        <v>371</v>
      </c>
      <c r="J2" s="198"/>
    </row>
    <row r="3" spans="1:10" ht="24" customHeight="1">
      <c r="A3" s="158" t="s">
        <v>44</v>
      </c>
      <c r="B3" s="159" t="s">
        <v>372</v>
      </c>
      <c r="C3" s="159"/>
      <c r="D3" s="159"/>
      <c r="E3" s="159"/>
      <c r="F3" s="158" t="s">
        <v>373</v>
      </c>
      <c r="G3" s="158"/>
      <c r="H3" s="158"/>
      <c r="I3" s="158"/>
      <c r="J3" s="198"/>
    </row>
    <row r="4" spans="1:11" s="164" customFormat="1" ht="35.25" customHeight="1">
      <c r="A4" s="158"/>
      <c r="B4" s="159" t="s">
        <v>4</v>
      </c>
      <c r="C4" s="160" t="str">
        <f>+'3. melléklet'!C4</f>
        <v>eredeti ei.</v>
      </c>
      <c r="D4" s="161" t="str">
        <f>+'3. melléklet'!D4</f>
        <v>módosított ei.</v>
      </c>
      <c r="E4" s="160" t="str">
        <f>+'3. melléklet'!E4</f>
        <v>teljesítés</v>
      </c>
      <c r="F4" s="159" t="s">
        <v>4</v>
      </c>
      <c r="G4" s="160" t="str">
        <f>+'3. melléklet'!C4</f>
        <v>eredeti ei.</v>
      </c>
      <c r="H4" s="161" t="str">
        <f>+'3. melléklet'!D4</f>
        <v>módosított ei.</v>
      </c>
      <c r="I4" s="162" t="str">
        <f>+'3. melléklet'!E4</f>
        <v>teljesítés</v>
      </c>
      <c r="J4" s="198"/>
      <c r="K4" s="163"/>
    </row>
    <row r="5" spans="1:11" s="164" customFormat="1" ht="12.75">
      <c r="A5" s="165" t="s">
        <v>49</v>
      </c>
      <c r="B5" s="166" t="s">
        <v>50</v>
      </c>
      <c r="C5" s="167" t="s">
        <v>51</v>
      </c>
      <c r="D5" s="167" t="s">
        <v>52</v>
      </c>
      <c r="E5" s="167" t="s">
        <v>53</v>
      </c>
      <c r="F5" s="166" t="s">
        <v>377</v>
      </c>
      <c r="G5" s="167" t="s">
        <v>378</v>
      </c>
      <c r="H5" s="167" t="s">
        <v>379</v>
      </c>
      <c r="I5" s="168" t="s">
        <v>380</v>
      </c>
      <c r="J5" s="198"/>
      <c r="K5" s="169"/>
    </row>
    <row r="6" spans="1:11" ht="12.75" customHeight="1">
      <c r="A6" s="171" t="s">
        <v>54</v>
      </c>
      <c r="B6" s="172" t="s">
        <v>24</v>
      </c>
      <c r="C6" s="173"/>
      <c r="D6" s="173">
        <f>'2.melléklet'!D21</f>
        <v>6864194</v>
      </c>
      <c r="E6" s="173">
        <f>'2.melléklet'!E21</f>
        <v>6864194</v>
      </c>
      <c r="F6" s="172" t="s">
        <v>23</v>
      </c>
      <c r="G6" s="173">
        <f>'2.melléklet'!C110</f>
        <v>63500</v>
      </c>
      <c r="H6" s="173">
        <f>'2.melléklet'!D110</f>
        <v>121228579</v>
      </c>
      <c r="I6" s="174">
        <f>'2.melléklet'!E110</f>
        <v>89232145</v>
      </c>
      <c r="J6" s="198"/>
      <c r="K6" s="154" t="s">
        <v>56</v>
      </c>
    </row>
    <row r="7" spans="1:11" ht="12.75">
      <c r="A7" s="175" t="s">
        <v>75</v>
      </c>
      <c r="B7" s="176" t="s">
        <v>426</v>
      </c>
      <c r="C7" s="177"/>
      <c r="D7" s="177"/>
      <c r="E7" s="177"/>
      <c r="F7" s="176" t="s">
        <v>427</v>
      </c>
      <c r="G7" s="177"/>
      <c r="H7" s="177"/>
      <c r="I7" s="178"/>
      <c r="J7" s="198"/>
      <c r="K7" s="154" t="s">
        <v>59</v>
      </c>
    </row>
    <row r="8" spans="1:11" ht="12.75" customHeight="1">
      <c r="A8" s="175" t="s">
        <v>96</v>
      </c>
      <c r="B8" s="176" t="s">
        <v>428</v>
      </c>
      <c r="C8" s="177"/>
      <c r="D8" s="177"/>
      <c r="E8" s="177"/>
      <c r="F8" s="176" t="s">
        <v>25</v>
      </c>
      <c r="G8" s="177">
        <f>'2.melléklet'!C112</f>
        <v>231969901</v>
      </c>
      <c r="H8" s="177">
        <f>'2.melléklet'!D112</f>
        <v>134574821</v>
      </c>
      <c r="I8" s="178">
        <f>'2.melléklet'!E112</f>
        <v>78152646</v>
      </c>
      <c r="J8" s="198"/>
      <c r="K8" s="154" t="s">
        <v>62</v>
      </c>
    </row>
    <row r="9" spans="1:11" ht="12.75" customHeight="1">
      <c r="A9" s="175" t="s">
        <v>344</v>
      </c>
      <c r="B9" s="176" t="s">
        <v>429</v>
      </c>
      <c r="C9" s="177">
        <f>'2.melléklet'!C59</f>
        <v>0</v>
      </c>
      <c r="D9" s="177">
        <f>'2.melléklet'!D59</f>
        <v>0</v>
      </c>
      <c r="E9" s="177">
        <f>'2.melléklet'!E59</f>
        <v>0</v>
      </c>
      <c r="F9" s="176" t="s">
        <v>430</v>
      </c>
      <c r="G9" s="177"/>
      <c r="H9" s="177"/>
      <c r="I9" s="178"/>
      <c r="J9" s="198"/>
      <c r="K9" s="154" t="s">
        <v>65</v>
      </c>
    </row>
    <row r="10" spans="1:11" ht="12.75" customHeight="1">
      <c r="A10" s="175" t="s">
        <v>138</v>
      </c>
      <c r="B10" s="176" t="s">
        <v>431</v>
      </c>
      <c r="C10" s="177"/>
      <c r="D10" s="177"/>
      <c r="E10" s="177"/>
      <c r="F10" s="176" t="s">
        <v>327</v>
      </c>
      <c r="G10" s="177"/>
      <c r="H10" s="177"/>
      <c r="I10" s="178"/>
      <c r="J10" s="198"/>
      <c r="K10" s="154" t="s">
        <v>68</v>
      </c>
    </row>
    <row r="11" spans="1:11" ht="12.75" customHeight="1">
      <c r="A11" s="175" t="s">
        <v>173</v>
      </c>
      <c r="B11" s="176" t="s">
        <v>432</v>
      </c>
      <c r="C11" s="180"/>
      <c r="D11" s="180">
        <f>'2.melléklet'!D26</f>
        <v>0</v>
      </c>
      <c r="E11" s="180">
        <f>'2.melléklet'!E26</f>
        <v>0</v>
      </c>
      <c r="F11" s="199"/>
      <c r="G11" s="177"/>
      <c r="H11" s="177"/>
      <c r="I11" s="178"/>
      <c r="J11" s="198"/>
      <c r="K11" s="154" t="s">
        <v>71</v>
      </c>
    </row>
    <row r="12" spans="1:10" ht="12.75" customHeight="1">
      <c r="A12" s="175" t="s">
        <v>355</v>
      </c>
      <c r="B12" s="181"/>
      <c r="C12" s="177"/>
      <c r="D12" s="177"/>
      <c r="E12" s="177"/>
      <c r="F12" s="199"/>
      <c r="G12" s="177"/>
      <c r="H12" s="177"/>
      <c r="I12" s="178"/>
      <c r="J12" s="198"/>
    </row>
    <row r="13" spans="1:10" ht="12.75" customHeight="1">
      <c r="A13" s="175" t="s">
        <v>206</v>
      </c>
      <c r="B13" s="181"/>
      <c r="C13" s="177"/>
      <c r="D13" s="177"/>
      <c r="E13" s="177"/>
      <c r="F13" s="199"/>
      <c r="G13" s="177"/>
      <c r="H13" s="177"/>
      <c r="I13" s="178"/>
      <c r="J13" s="198"/>
    </row>
    <row r="14" spans="1:10" ht="12.75" customHeight="1">
      <c r="A14" s="175" t="s">
        <v>221</v>
      </c>
      <c r="B14" s="200"/>
      <c r="C14" s="180"/>
      <c r="D14" s="180"/>
      <c r="E14" s="180"/>
      <c r="F14" s="199"/>
      <c r="G14" s="177"/>
      <c r="H14" s="177"/>
      <c r="I14" s="178"/>
      <c r="J14" s="198"/>
    </row>
    <row r="15" spans="1:10" ht="12.75">
      <c r="A15" s="175" t="s">
        <v>368</v>
      </c>
      <c r="B15" s="181"/>
      <c r="C15" s="180"/>
      <c r="D15" s="180"/>
      <c r="E15" s="180"/>
      <c r="F15" s="199"/>
      <c r="G15" s="177"/>
      <c r="H15" s="177"/>
      <c r="I15" s="178"/>
      <c r="J15" s="198"/>
    </row>
    <row r="16" spans="1:10" ht="12.75" customHeight="1">
      <c r="A16" s="189" t="s">
        <v>390</v>
      </c>
      <c r="B16" s="194"/>
      <c r="C16" s="201"/>
      <c r="D16" s="202"/>
      <c r="E16" s="203"/>
      <c r="F16" s="190" t="s">
        <v>433</v>
      </c>
      <c r="G16" s="177"/>
      <c r="H16" s="177"/>
      <c r="I16" s="178"/>
      <c r="J16" s="198"/>
    </row>
    <row r="17" spans="1:11" ht="15.75" customHeight="1">
      <c r="A17" s="186" t="s">
        <v>391</v>
      </c>
      <c r="B17" s="187" t="s">
        <v>434</v>
      </c>
      <c r="C17" s="188">
        <f>+C6+C8+C9+C11+C12+C13+C14+C15+C16</f>
        <v>0</v>
      </c>
      <c r="D17" s="188">
        <f>+D6+D8+D9+D11+D12+D13+D14+D15+D16</f>
        <v>6864194</v>
      </c>
      <c r="E17" s="188">
        <f>+E6+E8+E9+E11+E12+E13+E14+E15+E16</f>
        <v>6864194</v>
      </c>
      <c r="F17" s="187" t="s">
        <v>435</v>
      </c>
      <c r="G17" s="188">
        <f>+G6+G8+G10+G11+G12+G13+G14+G15+G16</f>
        <v>232033401</v>
      </c>
      <c r="H17" s="188">
        <f>SUM(H6:H10)</f>
        <v>255803400</v>
      </c>
      <c r="I17" s="188">
        <f>SUM(I6:I10)</f>
        <v>167384791</v>
      </c>
      <c r="J17" s="198"/>
      <c r="K17" s="154" t="s">
        <v>74</v>
      </c>
    </row>
    <row r="18" spans="1:11" ht="12.75" customHeight="1">
      <c r="A18" s="171" t="s">
        <v>392</v>
      </c>
      <c r="B18" s="204" t="s">
        <v>436</v>
      </c>
      <c r="C18" s="205">
        <v>98409342</v>
      </c>
      <c r="D18" s="205">
        <v>98409342</v>
      </c>
      <c r="E18" s="205">
        <v>98409342</v>
      </c>
      <c r="F18" s="176" t="s">
        <v>397</v>
      </c>
      <c r="G18" s="173"/>
      <c r="H18" s="173"/>
      <c r="I18" s="174"/>
      <c r="J18" s="198"/>
      <c r="K18" s="154" t="s">
        <v>77</v>
      </c>
    </row>
    <row r="19" spans="1:11" ht="12.75" customHeight="1">
      <c r="A19" s="175" t="s">
        <v>395</v>
      </c>
      <c r="B19" s="206" t="s">
        <v>437</v>
      </c>
      <c r="C19" s="177">
        <v>231703201</v>
      </c>
      <c r="D19" s="177">
        <v>231703201</v>
      </c>
      <c r="E19" s="177">
        <v>231703201</v>
      </c>
      <c r="F19" s="176" t="s">
        <v>438</v>
      </c>
      <c r="G19" s="177"/>
      <c r="H19" s="177"/>
      <c r="I19" s="178"/>
      <c r="J19" s="198"/>
      <c r="K19" s="154" t="s">
        <v>80</v>
      </c>
    </row>
    <row r="20" spans="1:11" ht="12.75" customHeight="1">
      <c r="A20" s="171" t="s">
        <v>398</v>
      </c>
      <c r="B20" s="206" t="s">
        <v>439</v>
      </c>
      <c r="C20" s="177"/>
      <c r="D20" s="177"/>
      <c r="E20" s="177"/>
      <c r="F20" s="176" t="s">
        <v>403</v>
      </c>
      <c r="G20" s="177"/>
      <c r="H20" s="177"/>
      <c r="I20" s="178"/>
      <c r="J20" s="198"/>
      <c r="K20" s="154" t="s">
        <v>83</v>
      </c>
    </row>
    <row r="21" spans="1:11" ht="12.75" customHeight="1">
      <c r="A21" s="175" t="s">
        <v>401</v>
      </c>
      <c r="B21" s="206" t="s">
        <v>440</v>
      </c>
      <c r="C21" s="177"/>
      <c r="D21" s="177"/>
      <c r="E21" s="177"/>
      <c r="F21" s="176" t="s">
        <v>406</v>
      </c>
      <c r="G21" s="177"/>
      <c r="H21" s="177"/>
      <c r="I21" s="178"/>
      <c r="J21" s="198"/>
      <c r="K21" s="154" t="s">
        <v>86</v>
      </c>
    </row>
    <row r="22" spans="1:11" ht="12.75" customHeight="1">
      <c r="A22" s="171" t="s">
        <v>404</v>
      </c>
      <c r="B22" s="206" t="s">
        <v>441</v>
      </c>
      <c r="C22" s="177"/>
      <c r="D22" s="177"/>
      <c r="E22" s="177"/>
      <c r="F22" s="190" t="s">
        <v>409</v>
      </c>
      <c r="G22" s="177"/>
      <c r="H22" s="177"/>
      <c r="I22" s="178"/>
      <c r="J22" s="198"/>
      <c r="K22" s="154" t="s">
        <v>89</v>
      </c>
    </row>
    <row r="23" spans="1:11" ht="12.75" customHeight="1">
      <c r="A23" s="175" t="s">
        <v>407</v>
      </c>
      <c r="B23" s="207" t="s">
        <v>442</v>
      </c>
      <c r="C23" s="177"/>
      <c r="D23" s="177"/>
      <c r="E23" s="177"/>
      <c r="F23" s="176" t="s">
        <v>443</v>
      </c>
      <c r="G23" s="177"/>
      <c r="H23" s="177"/>
      <c r="I23" s="178"/>
      <c r="J23" s="198"/>
      <c r="K23" s="154" t="s">
        <v>92</v>
      </c>
    </row>
    <row r="24" spans="1:11" ht="12.75" customHeight="1">
      <c r="A24" s="171" t="s">
        <v>410</v>
      </c>
      <c r="B24" s="208" t="s">
        <v>444</v>
      </c>
      <c r="C24" s="193">
        <f>+C25+C26+C27+C28+C29</f>
        <v>0</v>
      </c>
      <c r="D24" s="193">
        <f>+D25+D26+D27+D28+D29</f>
        <v>0</v>
      </c>
      <c r="E24" s="193">
        <f>+E25+E26+E27+E28+E29</f>
        <v>0</v>
      </c>
      <c r="F24" s="172" t="s">
        <v>415</v>
      </c>
      <c r="G24" s="177"/>
      <c r="H24" s="177"/>
      <c r="I24" s="178"/>
      <c r="J24" s="198"/>
      <c r="K24" s="154" t="s">
        <v>95</v>
      </c>
    </row>
    <row r="25" spans="1:11" ht="12.75" customHeight="1">
      <c r="A25" s="175" t="s">
        <v>413</v>
      </c>
      <c r="B25" s="207" t="s">
        <v>445</v>
      </c>
      <c r="C25" s="177"/>
      <c r="D25" s="177"/>
      <c r="E25" s="177"/>
      <c r="F25" s="172" t="s">
        <v>446</v>
      </c>
      <c r="G25" s="177"/>
      <c r="H25" s="177"/>
      <c r="I25" s="178"/>
      <c r="J25" s="198"/>
      <c r="K25" s="154" t="s">
        <v>98</v>
      </c>
    </row>
    <row r="26" spans="1:11" ht="12.75" customHeight="1">
      <c r="A26" s="171" t="s">
        <v>416</v>
      </c>
      <c r="B26" s="207" t="s">
        <v>447</v>
      </c>
      <c r="C26" s="177"/>
      <c r="D26" s="177"/>
      <c r="E26" s="177"/>
      <c r="F26" s="209"/>
      <c r="G26" s="177"/>
      <c r="H26" s="177"/>
      <c r="I26" s="178"/>
      <c r="J26" s="198"/>
      <c r="K26" s="154" t="s">
        <v>101</v>
      </c>
    </row>
    <row r="27" spans="1:11" ht="12.75" customHeight="1">
      <c r="A27" s="175" t="s">
        <v>419</v>
      </c>
      <c r="B27" s="206" t="s">
        <v>448</v>
      </c>
      <c r="C27" s="177"/>
      <c r="D27" s="177"/>
      <c r="E27" s="177"/>
      <c r="F27" s="209"/>
      <c r="G27" s="177"/>
      <c r="H27" s="177"/>
      <c r="I27" s="178"/>
      <c r="J27" s="198"/>
      <c r="K27" s="154" t="s">
        <v>104</v>
      </c>
    </row>
    <row r="28" spans="1:11" ht="12.75" customHeight="1">
      <c r="A28" s="171" t="s">
        <v>422</v>
      </c>
      <c r="B28" s="210" t="s">
        <v>449</v>
      </c>
      <c r="C28" s="177"/>
      <c r="D28" s="177"/>
      <c r="E28" s="177"/>
      <c r="F28" s="181"/>
      <c r="G28" s="177"/>
      <c r="H28" s="177"/>
      <c r="I28" s="178"/>
      <c r="J28" s="198"/>
      <c r="K28" s="154" t="s">
        <v>107</v>
      </c>
    </row>
    <row r="29" spans="1:11" ht="12.75" customHeight="1">
      <c r="A29" s="175" t="s">
        <v>450</v>
      </c>
      <c r="B29" s="211" t="s">
        <v>451</v>
      </c>
      <c r="C29" s="177"/>
      <c r="D29" s="177"/>
      <c r="E29" s="177"/>
      <c r="F29" s="209"/>
      <c r="G29" s="177"/>
      <c r="H29" s="177"/>
      <c r="I29" s="178"/>
      <c r="J29" s="198"/>
      <c r="K29" s="154" t="s">
        <v>110</v>
      </c>
    </row>
    <row r="30" spans="1:11" ht="16.5" customHeight="1">
      <c r="A30" s="186" t="s">
        <v>452</v>
      </c>
      <c r="B30" s="187" t="s">
        <v>453</v>
      </c>
      <c r="C30" s="188">
        <f>+C18+C24</f>
        <v>98409342</v>
      </c>
      <c r="D30" s="188">
        <f>+D18+D24</f>
        <v>98409342</v>
      </c>
      <c r="E30" s="188">
        <f>+E18+E24</f>
        <v>98409342</v>
      </c>
      <c r="F30" s="187" t="s">
        <v>454</v>
      </c>
      <c r="G30" s="188">
        <f>SUM(G18:G29)</f>
        <v>0</v>
      </c>
      <c r="H30" s="188">
        <f>SUM(H18:H29)</f>
        <v>0</v>
      </c>
      <c r="I30" s="212">
        <f>SUM(I18:I29)</f>
        <v>0</v>
      </c>
      <c r="J30" s="198"/>
      <c r="K30" s="154" t="s">
        <v>113</v>
      </c>
    </row>
    <row r="31" spans="1:11" ht="16.5" customHeight="1">
      <c r="A31" s="186" t="s">
        <v>455</v>
      </c>
      <c r="B31" s="195" t="s">
        <v>456</v>
      </c>
      <c r="C31" s="196">
        <f>+C17+C30</f>
        <v>98409342</v>
      </c>
      <c r="D31" s="196">
        <f>+D17+D30</f>
        <v>105273536</v>
      </c>
      <c r="E31" s="197">
        <f>+E17+E30</f>
        <v>105273536</v>
      </c>
      <c r="F31" s="195" t="s">
        <v>457</v>
      </c>
      <c r="G31" s="196">
        <f>+G17+G30</f>
        <v>232033401</v>
      </c>
      <c r="H31" s="196">
        <f>+H17+H30</f>
        <v>255803400</v>
      </c>
      <c r="I31" s="213">
        <f>+I17+I30</f>
        <v>167384791</v>
      </c>
      <c r="J31" s="198"/>
      <c r="K31" s="154" t="s">
        <v>116</v>
      </c>
    </row>
  </sheetData>
  <sheetProtection selectLockedCells="1" selectUnlockedCells="1"/>
  <mergeCells count="5">
    <mergeCell ref="B1:I1"/>
    <mergeCell ref="J1:J31"/>
    <mergeCell ref="A3:A4"/>
    <mergeCell ref="B3:E3"/>
    <mergeCell ref="F3:I3"/>
  </mergeCells>
  <printOptions horizontalCentered="1"/>
  <pageMargins left="0.7875" right="0.7875" top="0.9840277777777777" bottom="0.9840277777777777" header="0.7875" footer="0.5118055555555555"/>
  <pageSetup horizontalDpi="300" verticalDpi="300" orientation="landscape" paperSize="9" scale="65"/>
  <headerFooter alignWithMargins="0">
    <oddHeader>&amp;C4. melléklet a 8/2019. (III.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47"/>
  <sheetViews>
    <sheetView view="pageBreakPreview" zoomScaleSheetLayoutView="100" workbookViewId="0" topLeftCell="A97">
      <selection activeCell="D125" sqref="D125"/>
    </sheetView>
  </sheetViews>
  <sheetFormatPr defaultColWidth="9.00390625" defaultRowHeight="12.75"/>
  <cols>
    <col min="1" max="1" width="14.875" style="214" customWidth="1"/>
    <col min="2" max="2" width="64.625" style="215" customWidth="1"/>
    <col min="3" max="5" width="17.00390625" style="216" customWidth="1"/>
    <col min="6" max="6" width="0" style="154" hidden="1" customWidth="1"/>
    <col min="7" max="16384" width="9.375" style="217" customWidth="1"/>
  </cols>
  <sheetData>
    <row r="1" spans="1:6" s="224" customFormat="1" ht="16.5" customHeight="1">
      <c r="A1" s="218"/>
      <c r="B1" s="219"/>
      <c r="C1" s="220"/>
      <c r="D1" s="221"/>
      <c r="E1" s="222"/>
      <c r="F1" s="223"/>
    </row>
    <row r="2" spans="1:6" s="229" customFormat="1" ht="15.75" customHeight="1">
      <c r="A2" s="225" t="s">
        <v>4</v>
      </c>
      <c r="B2" s="226" t="s">
        <v>458</v>
      </c>
      <c r="C2" s="226"/>
      <c r="D2" s="226"/>
      <c r="E2" s="227" t="s">
        <v>459</v>
      </c>
      <c r="F2" s="228"/>
    </row>
    <row r="3" spans="1:6" s="229" customFormat="1" ht="12.75">
      <c r="A3" s="230" t="s">
        <v>460</v>
      </c>
      <c r="B3" s="231" t="s">
        <v>461</v>
      </c>
      <c r="C3" s="231"/>
      <c r="D3" s="231"/>
      <c r="E3" s="232" t="s">
        <v>462</v>
      </c>
      <c r="F3" s="228"/>
    </row>
    <row r="4" spans="1:6" s="236" customFormat="1" ht="15.75" customHeight="1">
      <c r="A4" s="233"/>
      <c r="B4" s="233"/>
      <c r="C4" s="234"/>
      <c r="D4" s="234"/>
      <c r="E4" s="234" t="s">
        <v>463</v>
      </c>
      <c r="F4" s="235"/>
    </row>
    <row r="5" spans="1:5" ht="12.75">
      <c r="A5" s="237" t="s">
        <v>464</v>
      </c>
      <c r="B5" s="238" t="s">
        <v>465</v>
      </c>
      <c r="C5" s="239" t="s">
        <v>46</v>
      </c>
      <c r="D5" s="239" t="s">
        <v>47</v>
      </c>
      <c r="E5" s="240" t="s">
        <v>48</v>
      </c>
    </row>
    <row r="6" spans="1:6" s="246" customFormat="1" ht="12.75" customHeight="1">
      <c r="A6" s="241" t="s">
        <v>49</v>
      </c>
      <c r="B6" s="242" t="s">
        <v>50</v>
      </c>
      <c r="C6" s="242" t="s">
        <v>51</v>
      </c>
      <c r="D6" s="243" t="s">
        <v>52</v>
      </c>
      <c r="E6" s="244" t="s">
        <v>53</v>
      </c>
      <c r="F6" s="245"/>
    </row>
    <row r="7" spans="1:6" s="246" customFormat="1" ht="15.75" customHeight="1">
      <c r="A7" s="247" t="s">
        <v>372</v>
      </c>
      <c r="B7" s="247"/>
      <c r="C7" s="247"/>
      <c r="D7" s="247"/>
      <c r="E7" s="247"/>
      <c r="F7" s="245"/>
    </row>
    <row r="8" spans="1:6" s="246" customFormat="1" ht="12" customHeight="1">
      <c r="A8" s="66" t="s">
        <v>54</v>
      </c>
      <c r="B8" s="72" t="s">
        <v>55</v>
      </c>
      <c r="C8" s="73">
        <f>SUM(C9:C14)</f>
        <v>201167879</v>
      </c>
      <c r="D8" s="73">
        <f>SUM(D9:D14)</f>
        <v>209338394</v>
      </c>
      <c r="E8" s="74">
        <f>SUM(E9:E14)</f>
        <v>209338394</v>
      </c>
      <c r="F8" s="245" t="s">
        <v>56</v>
      </c>
    </row>
    <row r="9" spans="1:6" s="249" customFormat="1" ht="12" customHeight="1">
      <c r="A9" s="248" t="s">
        <v>57</v>
      </c>
      <c r="B9" s="78" t="s">
        <v>58</v>
      </c>
      <c r="C9" s="73">
        <f>'2.melléklet'!C7</f>
        <v>97487863</v>
      </c>
      <c r="D9" s="79">
        <f>'2.melléklet'!D7</f>
        <v>97622795</v>
      </c>
      <c r="E9" s="80">
        <f>'2.melléklet'!E7</f>
        <v>97622795</v>
      </c>
      <c r="F9" s="245" t="s">
        <v>59</v>
      </c>
    </row>
    <row r="10" spans="1:6" s="251" customFormat="1" ht="12" customHeight="1">
      <c r="A10" s="250" t="s">
        <v>60</v>
      </c>
      <c r="B10" s="82" t="s">
        <v>61</v>
      </c>
      <c r="C10" s="73">
        <f>'2.melléklet'!C8</f>
        <v>40555200</v>
      </c>
      <c r="D10" s="79">
        <f>'2.melléklet'!D8</f>
        <v>40178900</v>
      </c>
      <c r="E10" s="80">
        <f>'2.melléklet'!E8</f>
        <v>40178900</v>
      </c>
      <c r="F10" s="245" t="s">
        <v>62</v>
      </c>
    </row>
    <row r="11" spans="1:6" s="251" customFormat="1" ht="12" customHeight="1">
      <c r="A11" s="250" t="s">
        <v>63</v>
      </c>
      <c r="B11" s="82" t="s">
        <v>64</v>
      </c>
      <c r="C11" s="73">
        <f>'2.melléklet'!C9</f>
        <v>58167613</v>
      </c>
      <c r="D11" s="79">
        <f>'2.melléklet'!D9</f>
        <v>56065490</v>
      </c>
      <c r="E11" s="80">
        <f>'2.melléklet'!E9</f>
        <v>56065490</v>
      </c>
      <c r="F11" s="245" t="s">
        <v>65</v>
      </c>
    </row>
    <row r="12" spans="1:6" s="251" customFormat="1" ht="12" customHeight="1">
      <c r="A12" s="250" t="s">
        <v>66</v>
      </c>
      <c r="B12" s="82" t="s">
        <v>67</v>
      </c>
      <c r="C12" s="73">
        <f>'2.melléklet'!C10</f>
        <v>2338930</v>
      </c>
      <c r="D12" s="79">
        <f>'2.melléklet'!D10</f>
        <v>2554406</v>
      </c>
      <c r="E12" s="80">
        <f>'2.melléklet'!E10</f>
        <v>2554406</v>
      </c>
      <c r="F12" s="245" t="s">
        <v>68</v>
      </c>
    </row>
    <row r="13" spans="1:6" s="251" customFormat="1" ht="12" customHeight="1">
      <c r="A13" s="250" t="s">
        <v>69</v>
      </c>
      <c r="B13" s="82" t="s">
        <v>466</v>
      </c>
      <c r="C13" s="73">
        <f>'2.melléklet'!C11</f>
        <v>2618273</v>
      </c>
      <c r="D13" s="79">
        <f>'2.melléklet'!D11</f>
        <v>12701403</v>
      </c>
      <c r="E13" s="80">
        <f>'2.melléklet'!E11</f>
        <v>12701403</v>
      </c>
      <c r="F13" s="245" t="s">
        <v>71</v>
      </c>
    </row>
    <row r="14" spans="1:6" s="249" customFormat="1" ht="12" customHeight="1">
      <c r="A14" s="252" t="s">
        <v>72</v>
      </c>
      <c r="B14" s="86" t="s">
        <v>467</v>
      </c>
      <c r="C14" s="73">
        <f>'2.melléklet'!C12</f>
        <v>0</v>
      </c>
      <c r="D14" s="79">
        <f>'2.melléklet'!D12</f>
        <v>215400</v>
      </c>
      <c r="E14" s="80">
        <f>'2.melléklet'!E12</f>
        <v>215400</v>
      </c>
      <c r="F14" s="245" t="s">
        <v>74</v>
      </c>
    </row>
    <row r="15" spans="1:6" s="249" customFormat="1" ht="12" customHeight="1">
      <c r="A15" s="66" t="s">
        <v>75</v>
      </c>
      <c r="B15" s="89" t="s">
        <v>76</v>
      </c>
      <c r="C15" s="73">
        <f>SUM(C16:C21)</f>
        <v>104070884</v>
      </c>
      <c r="D15" s="73">
        <f>SUM(D16:D21)</f>
        <v>112167730</v>
      </c>
      <c r="E15" s="74">
        <f>SUM(E16:E21)</f>
        <v>112167730</v>
      </c>
      <c r="F15" s="245" t="s">
        <v>77</v>
      </c>
    </row>
    <row r="16" spans="1:6" s="249" customFormat="1" ht="12" customHeight="1">
      <c r="A16" s="248" t="s">
        <v>78</v>
      </c>
      <c r="B16" s="78" t="s">
        <v>79</v>
      </c>
      <c r="C16" s="79">
        <f>'2.melléklet'!C14</f>
        <v>0</v>
      </c>
      <c r="D16" s="79">
        <v>0</v>
      </c>
      <c r="E16" s="80">
        <f>'2.melléklet'!E14</f>
        <v>0</v>
      </c>
      <c r="F16" s="245" t="s">
        <v>80</v>
      </c>
    </row>
    <row r="17" spans="1:6" s="249" customFormat="1" ht="12" customHeight="1">
      <c r="A17" s="250" t="s">
        <v>81</v>
      </c>
      <c r="B17" s="82" t="s">
        <v>82</v>
      </c>
      <c r="C17" s="79">
        <f>'2.melléklet'!C15</f>
        <v>0</v>
      </c>
      <c r="D17" s="83">
        <v>0</v>
      </c>
      <c r="E17" s="80">
        <f>'2.melléklet'!E15</f>
        <v>0</v>
      </c>
      <c r="F17" s="245" t="s">
        <v>83</v>
      </c>
    </row>
    <row r="18" spans="1:6" s="249" customFormat="1" ht="12" customHeight="1">
      <c r="A18" s="250" t="s">
        <v>84</v>
      </c>
      <c r="B18" s="82" t="s">
        <v>85</v>
      </c>
      <c r="C18" s="79">
        <f>'2.melléklet'!C16</f>
        <v>0</v>
      </c>
      <c r="D18" s="83"/>
      <c r="E18" s="80">
        <f>'2.melléklet'!E16</f>
        <v>0</v>
      </c>
      <c r="F18" s="245" t="s">
        <v>86</v>
      </c>
    </row>
    <row r="19" spans="1:6" s="249" customFormat="1" ht="12" customHeight="1">
      <c r="A19" s="250" t="s">
        <v>87</v>
      </c>
      <c r="B19" s="82" t="s">
        <v>88</v>
      </c>
      <c r="C19" s="79">
        <f>'2.melléklet'!C17</f>
        <v>0</v>
      </c>
      <c r="D19" s="83">
        <v>0</v>
      </c>
      <c r="E19" s="80">
        <f>'2.melléklet'!E17</f>
        <v>0</v>
      </c>
      <c r="F19" s="245" t="s">
        <v>89</v>
      </c>
    </row>
    <row r="20" spans="1:6" s="249" customFormat="1" ht="12" customHeight="1">
      <c r="A20" s="250" t="s">
        <v>90</v>
      </c>
      <c r="B20" s="82" t="s">
        <v>91</v>
      </c>
      <c r="C20" s="79">
        <f>'2.melléklet'!C18</f>
        <v>104070884</v>
      </c>
      <c r="D20" s="83">
        <f>'2.melléklet'!D18</f>
        <v>112167730</v>
      </c>
      <c r="E20" s="80">
        <f>'2.melléklet'!E18</f>
        <v>112167730</v>
      </c>
      <c r="F20" s="245" t="s">
        <v>92</v>
      </c>
    </row>
    <row r="21" spans="1:6" s="251" customFormat="1" ht="12" customHeight="1">
      <c r="A21" s="252" t="s">
        <v>93</v>
      </c>
      <c r="B21" s="86" t="s">
        <v>94</v>
      </c>
      <c r="C21" s="79">
        <f>'2.melléklet'!C19</f>
        <v>0</v>
      </c>
      <c r="D21" s="87">
        <v>0</v>
      </c>
      <c r="E21" s="80">
        <f>'2.melléklet'!E19</f>
        <v>0</v>
      </c>
      <c r="F21" s="245" t="s">
        <v>95</v>
      </c>
    </row>
    <row r="22" spans="1:6" s="251" customFormat="1" ht="12" customHeight="1">
      <c r="A22" s="66" t="s">
        <v>96</v>
      </c>
      <c r="B22" s="72" t="s">
        <v>97</v>
      </c>
      <c r="C22" s="73">
        <f>SUM(C23:C28)</f>
        <v>0</v>
      </c>
      <c r="D22" s="73">
        <f>SUM(D23:D27)</f>
        <v>48181842</v>
      </c>
      <c r="E22" s="74">
        <f>SUM(E23:E27)</f>
        <v>48181842</v>
      </c>
      <c r="F22" s="245" t="s">
        <v>98</v>
      </c>
    </row>
    <row r="23" spans="1:6" s="251" customFormat="1" ht="12" customHeight="1">
      <c r="A23" s="248" t="s">
        <v>99</v>
      </c>
      <c r="B23" s="78" t="s">
        <v>100</v>
      </c>
      <c r="C23" s="79">
        <v>0</v>
      </c>
      <c r="D23" s="79">
        <f>'2.melléklet'!D21</f>
        <v>6864194</v>
      </c>
      <c r="E23" s="80">
        <f>'2.melléklet'!E21</f>
        <v>6864194</v>
      </c>
      <c r="F23" s="245" t="s">
        <v>101</v>
      </c>
    </row>
    <row r="24" spans="1:6" s="249" customFormat="1" ht="12" customHeight="1">
      <c r="A24" s="250" t="s">
        <v>102</v>
      </c>
      <c r="B24" s="82" t="s">
        <v>103</v>
      </c>
      <c r="C24" s="83">
        <v>0</v>
      </c>
      <c r="D24" s="83">
        <v>0</v>
      </c>
      <c r="E24" s="80">
        <f>'2.melléklet'!E22</f>
        <v>0</v>
      </c>
      <c r="F24" s="245" t="s">
        <v>104</v>
      </c>
    </row>
    <row r="25" spans="1:6" s="251" customFormat="1" ht="12" customHeight="1">
      <c r="A25" s="250" t="s">
        <v>105</v>
      </c>
      <c r="B25" s="82" t="s">
        <v>106</v>
      </c>
      <c r="C25" s="83">
        <v>0</v>
      </c>
      <c r="D25" s="83">
        <v>0</v>
      </c>
      <c r="E25" s="80">
        <f>'2.melléklet'!E23</f>
        <v>0</v>
      </c>
      <c r="F25" s="245" t="s">
        <v>107</v>
      </c>
    </row>
    <row r="26" spans="1:6" s="251" customFormat="1" ht="12" customHeight="1">
      <c r="A26" s="250" t="s">
        <v>108</v>
      </c>
      <c r="B26" s="82" t="s">
        <v>109</v>
      </c>
      <c r="C26" s="83">
        <v>0</v>
      </c>
      <c r="D26" s="83">
        <v>0</v>
      </c>
      <c r="E26" s="80">
        <f>'2.melléklet'!E24</f>
        <v>0</v>
      </c>
      <c r="F26" s="245" t="s">
        <v>110</v>
      </c>
    </row>
    <row r="27" spans="1:6" s="251" customFormat="1" ht="12" customHeight="1">
      <c r="A27" s="250" t="s">
        <v>111</v>
      </c>
      <c r="B27" s="82" t="s">
        <v>112</v>
      </c>
      <c r="C27" s="83">
        <v>0</v>
      </c>
      <c r="D27" s="83">
        <f>'2.melléklet'!D25</f>
        <v>41317648</v>
      </c>
      <c r="E27" s="83">
        <f>'2.melléklet'!E25</f>
        <v>41317648</v>
      </c>
      <c r="F27" s="83" t="str">
        <f>'2.melléklet'!F26</f>
        <v>021</v>
      </c>
    </row>
    <row r="28" spans="1:6" s="251" customFormat="1" ht="12" customHeight="1">
      <c r="A28" s="252" t="s">
        <v>114</v>
      </c>
      <c r="B28" s="86" t="s">
        <v>115</v>
      </c>
      <c r="C28" s="87">
        <v>0</v>
      </c>
      <c r="D28" s="87"/>
      <c r="E28" s="80"/>
      <c r="F28" s="245" t="s">
        <v>116</v>
      </c>
    </row>
    <row r="29" spans="1:6" s="251" customFormat="1" ht="12" customHeight="1">
      <c r="A29" s="66" t="s">
        <v>117</v>
      </c>
      <c r="B29" s="72" t="s">
        <v>118</v>
      </c>
      <c r="C29" s="73">
        <f>C30+C33+C34</f>
        <v>34100000</v>
      </c>
      <c r="D29" s="73">
        <f>D30+D33+D34+D35</f>
        <v>40199752</v>
      </c>
      <c r="E29" s="74">
        <f>E30+E33+E34+E35</f>
        <v>40199752</v>
      </c>
      <c r="F29" s="245" t="s">
        <v>119</v>
      </c>
    </row>
    <row r="30" spans="1:6" s="251" customFormat="1" ht="12" customHeight="1">
      <c r="A30" s="248" t="s">
        <v>120</v>
      </c>
      <c r="B30" s="78" t="s">
        <v>121</v>
      </c>
      <c r="C30" s="91">
        <f>'2.melléklet'!C28</f>
        <v>28800000</v>
      </c>
      <c r="D30" s="91">
        <f>SUM(D31:D32)</f>
        <v>33644950</v>
      </c>
      <c r="E30" s="92">
        <f>SUM(E31:E32)</f>
        <v>33644950</v>
      </c>
      <c r="F30" s="245" t="s">
        <v>122</v>
      </c>
    </row>
    <row r="31" spans="1:6" s="251" customFormat="1" ht="12" customHeight="1">
      <c r="A31" s="250" t="s">
        <v>123</v>
      </c>
      <c r="B31" s="82" t="s">
        <v>124</v>
      </c>
      <c r="C31" s="91">
        <f>'2.melléklet'!C29</f>
        <v>3800000</v>
      </c>
      <c r="D31" s="83">
        <f>'2.melléklet'!D29</f>
        <v>4360143</v>
      </c>
      <c r="E31" s="84">
        <f>'2.melléklet'!E29</f>
        <v>4360143</v>
      </c>
      <c r="F31" s="245" t="s">
        <v>125</v>
      </c>
    </row>
    <row r="32" spans="1:6" s="251" customFormat="1" ht="12" customHeight="1">
      <c r="A32" s="250" t="s">
        <v>126</v>
      </c>
      <c r="B32" s="82" t="s">
        <v>127</v>
      </c>
      <c r="C32" s="91">
        <f>'2.melléklet'!C30</f>
        <v>25000000</v>
      </c>
      <c r="D32" s="83">
        <f>'2.melléklet'!D30</f>
        <v>29284807</v>
      </c>
      <c r="E32" s="84">
        <f>'2.melléklet'!E30</f>
        <v>29284807</v>
      </c>
      <c r="F32" s="245" t="s">
        <v>128</v>
      </c>
    </row>
    <row r="33" spans="1:6" s="251" customFormat="1" ht="12" customHeight="1">
      <c r="A33" s="250" t="s">
        <v>129</v>
      </c>
      <c r="B33" s="82" t="s">
        <v>130</v>
      </c>
      <c r="C33" s="91">
        <f>'2.melléklet'!C31</f>
        <v>5000000</v>
      </c>
      <c r="D33" s="83">
        <f>'2.melléklet'!D31</f>
        <v>6006213</v>
      </c>
      <c r="E33" s="84">
        <f>'2.melléklet'!E31</f>
        <v>6006213</v>
      </c>
      <c r="F33" s="245" t="s">
        <v>131</v>
      </c>
    </row>
    <row r="34" spans="1:6" s="251" customFormat="1" ht="12" customHeight="1">
      <c r="A34" s="250" t="s">
        <v>132</v>
      </c>
      <c r="B34" s="82" t="s">
        <v>133</v>
      </c>
      <c r="C34" s="91">
        <f>'2.melléklet'!C32</f>
        <v>300000</v>
      </c>
      <c r="D34" s="83">
        <f>'2.melléklet'!D32</f>
        <v>258900</v>
      </c>
      <c r="E34" s="84">
        <f>'2.melléklet'!E32</f>
        <v>258900</v>
      </c>
      <c r="F34" s="245" t="s">
        <v>134</v>
      </c>
    </row>
    <row r="35" spans="1:6" s="251" customFormat="1" ht="12" customHeight="1">
      <c r="A35" s="252" t="s">
        <v>135</v>
      </c>
      <c r="B35" s="86" t="s">
        <v>136</v>
      </c>
      <c r="C35" s="91">
        <f>'2.melléklet'!C33</f>
        <v>0</v>
      </c>
      <c r="D35" s="83">
        <f>'2.melléklet'!D33</f>
        <v>289689</v>
      </c>
      <c r="E35" s="84">
        <f>'2.melléklet'!E33</f>
        <v>289689</v>
      </c>
      <c r="F35" s="245" t="s">
        <v>137</v>
      </c>
    </row>
    <row r="36" spans="1:6" s="251" customFormat="1" ht="12" customHeight="1">
      <c r="A36" s="66" t="s">
        <v>138</v>
      </c>
      <c r="B36" s="72" t="s">
        <v>139</v>
      </c>
      <c r="C36" s="73">
        <f>'2.melléklet'!C34</f>
        <v>18368022</v>
      </c>
      <c r="D36" s="73">
        <f>SUM(D37:D47)</f>
        <v>21173653</v>
      </c>
      <c r="E36" s="73">
        <f>SUM(E37:E47)</f>
        <v>21173653</v>
      </c>
      <c r="F36" s="245" t="s">
        <v>140</v>
      </c>
    </row>
    <row r="37" spans="1:6" s="251" customFormat="1" ht="12" customHeight="1">
      <c r="A37" s="248" t="s">
        <v>141</v>
      </c>
      <c r="B37" s="78" t="s">
        <v>142</v>
      </c>
      <c r="C37" s="79">
        <f>'2.melléklet'!C35</f>
        <v>1496063</v>
      </c>
      <c r="D37" s="79">
        <f>'2.melléklet'!D35</f>
        <v>1786150</v>
      </c>
      <c r="E37" s="80">
        <f>'2.melléklet'!E35</f>
        <v>1786150</v>
      </c>
      <c r="F37" s="245" t="s">
        <v>143</v>
      </c>
    </row>
    <row r="38" spans="1:6" s="251" customFormat="1" ht="12" customHeight="1">
      <c r="A38" s="250" t="s">
        <v>144</v>
      </c>
      <c r="B38" s="82" t="s">
        <v>145</v>
      </c>
      <c r="C38" s="79">
        <f>'2.melléklet'!C36</f>
        <v>8235433</v>
      </c>
      <c r="D38" s="79">
        <f>'2.melléklet'!D36</f>
        <v>10605971</v>
      </c>
      <c r="E38" s="80">
        <f>'2.melléklet'!E36</f>
        <v>10605971</v>
      </c>
      <c r="F38" s="245" t="s">
        <v>146</v>
      </c>
    </row>
    <row r="39" spans="1:6" s="251" customFormat="1" ht="12" customHeight="1">
      <c r="A39" s="250" t="s">
        <v>147</v>
      </c>
      <c r="B39" s="82" t="s">
        <v>148</v>
      </c>
      <c r="C39" s="79">
        <f>'2.melléklet'!C37</f>
        <v>1780000</v>
      </c>
      <c r="D39" s="79">
        <f>'2.melléklet'!D37</f>
        <v>1599288</v>
      </c>
      <c r="E39" s="80">
        <f>'2.melléklet'!E37</f>
        <v>1599288</v>
      </c>
      <c r="F39" s="245" t="s">
        <v>149</v>
      </c>
    </row>
    <row r="40" spans="1:6" s="251" customFormat="1" ht="12" customHeight="1">
      <c r="A40" s="250" t="s">
        <v>150</v>
      </c>
      <c r="B40" s="82" t="s">
        <v>151</v>
      </c>
      <c r="C40" s="79">
        <f>'2.melléklet'!C38</f>
        <v>3718022</v>
      </c>
      <c r="D40" s="79">
        <f>'2.melléklet'!D38</f>
        <v>3648494</v>
      </c>
      <c r="E40" s="80">
        <f>'2.melléklet'!E38</f>
        <v>3648494</v>
      </c>
      <c r="F40" s="245" t="s">
        <v>152</v>
      </c>
    </row>
    <row r="41" spans="1:6" s="251" customFormat="1" ht="12" customHeight="1">
      <c r="A41" s="250" t="s">
        <v>153</v>
      </c>
      <c r="B41" s="82" t="s">
        <v>154</v>
      </c>
      <c r="C41" s="79">
        <f>'2.melléklet'!C39</f>
        <v>0</v>
      </c>
      <c r="D41" s="79">
        <f>'2.melléklet'!D39</f>
        <v>0</v>
      </c>
      <c r="E41" s="80">
        <f>'2.melléklet'!E39</f>
        <v>0</v>
      </c>
      <c r="F41" s="245" t="s">
        <v>155</v>
      </c>
    </row>
    <row r="42" spans="1:6" s="251" customFormat="1" ht="12" customHeight="1">
      <c r="A42" s="250" t="s">
        <v>156</v>
      </c>
      <c r="B42" s="82" t="s">
        <v>157</v>
      </c>
      <c r="C42" s="79">
        <f>'2.melléklet'!C40</f>
        <v>2718504</v>
      </c>
      <c r="D42" s="79">
        <f>'2.melléklet'!D40</f>
        <v>3264807</v>
      </c>
      <c r="E42" s="80">
        <f>'2.melléklet'!E40</f>
        <v>3264807</v>
      </c>
      <c r="F42" s="245" t="s">
        <v>158</v>
      </c>
    </row>
    <row r="43" spans="1:6" s="251" customFormat="1" ht="12" customHeight="1">
      <c r="A43" s="250" t="s">
        <v>159</v>
      </c>
      <c r="B43" s="82" t="s">
        <v>160</v>
      </c>
      <c r="C43" s="79">
        <f>'2.melléklet'!C41</f>
        <v>0</v>
      </c>
      <c r="D43" s="79">
        <f>'2.melléklet'!D41</f>
        <v>0</v>
      </c>
      <c r="E43" s="80">
        <f>'2.melléklet'!E41</f>
        <v>0</v>
      </c>
      <c r="F43" s="245" t="s">
        <v>161</v>
      </c>
    </row>
    <row r="44" spans="1:6" s="251" customFormat="1" ht="12" customHeight="1">
      <c r="A44" s="250" t="s">
        <v>162</v>
      </c>
      <c r="B44" s="82" t="s">
        <v>163</v>
      </c>
      <c r="C44" s="79">
        <f>'2.melléklet'!C42</f>
        <v>400000</v>
      </c>
      <c r="D44" s="79">
        <f>'2.melléklet'!D42</f>
        <v>2874</v>
      </c>
      <c r="E44" s="80">
        <f>'2.melléklet'!E42</f>
        <v>2874</v>
      </c>
      <c r="F44" s="245" t="s">
        <v>164</v>
      </c>
    </row>
    <row r="45" spans="1:6" s="251" customFormat="1" ht="12" customHeight="1">
      <c r="A45" s="250" t="s">
        <v>165</v>
      </c>
      <c r="B45" s="82" t="s">
        <v>166</v>
      </c>
      <c r="C45" s="79">
        <f>'2.melléklet'!C43</f>
        <v>0</v>
      </c>
      <c r="D45" s="79">
        <f>'2.melléklet'!D43</f>
        <v>0</v>
      </c>
      <c r="E45" s="80">
        <f>'2.melléklet'!E43</f>
        <v>0</v>
      </c>
      <c r="F45" s="245" t="s">
        <v>167</v>
      </c>
    </row>
    <row r="46" spans="1:6" s="249" customFormat="1" ht="12" customHeight="1">
      <c r="A46" s="252" t="s">
        <v>168</v>
      </c>
      <c r="B46" s="86" t="s">
        <v>169</v>
      </c>
      <c r="C46" s="79">
        <f>'2.melléklet'!C44</f>
        <v>0</v>
      </c>
      <c r="D46" s="79">
        <f>'2.melléklet'!D44</f>
        <v>0</v>
      </c>
      <c r="E46" s="80">
        <f>'2.melléklet'!E44</f>
        <v>0</v>
      </c>
      <c r="F46" s="245" t="s">
        <v>170</v>
      </c>
    </row>
    <row r="47" spans="1:6" s="249" customFormat="1" ht="12" customHeight="1">
      <c r="A47" s="253" t="s">
        <v>171</v>
      </c>
      <c r="B47" s="254" t="s">
        <v>468</v>
      </c>
      <c r="C47" s="79">
        <f>'2.melléklet'!C45</f>
        <v>20000</v>
      </c>
      <c r="D47" s="79">
        <f>'2.melléklet'!D45</f>
        <v>266069</v>
      </c>
      <c r="E47" s="80">
        <f>'2.melléklet'!E45</f>
        <v>266069</v>
      </c>
      <c r="F47" s="245"/>
    </row>
    <row r="48" spans="1:6" s="251" customFormat="1" ht="12" customHeight="1">
      <c r="A48" s="66" t="s">
        <v>173</v>
      </c>
      <c r="B48" s="72" t="s">
        <v>174</v>
      </c>
      <c r="C48" s="73">
        <f>SUM(C49:C53)</f>
        <v>0</v>
      </c>
      <c r="D48" s="73">
        <f>SUM(D49:D53)</f>
        <v>0</v>
      </c>
      <c r="E48" s="73">
        <f>SUM(E49:E53)</f>
        <v>0</v>
      </c>
      <c r="F48" s="245" t="s">
        <v>175</v>
      </c>
    </row>
    <row r="49" spans="1:6" s="251" customFormat="1" ht="12" customHeight="1">
      <c r="A49" s="248" t="s">
        <v>176</v>
      </c>
      <c r="B49" s="78" t="s">
        <v>177</v>
      </c>
      <c r="C49" s="79">
        <v>0</v>
      </c>
      <c r="D49" s="79">
        <v>0</v>
      </c>
      <c r="E49" s="80"/>
      <c r="F49" s="245" t="s">
        <v>178</v>
      </c>
    </row>
    <row r="50" spans="1:6" s="251" customFormat="1" ht="12" customHeight="1">
      <c r="A50" s="250" t="s">
        <v>179</v>
      </c>
      <c r="B50" s="82" t="s">
        <v>180</v>
      </c>
      <c r="C50" s="83">
        <v>0</v>
      </c>
      <c r="D50" s="83"/>
      <c r="E50" s="84"/>
      <c r="F50" s="245" t="s">
        <v>181</v>
      </c>
    </row>
    <row r="51" spans="1:6" s="251" customFormat="1" ht="12" customHeight="1">
      <c r="A51" s="250" t="s">
        <v>182</v>
      </c>
      <c r="B51" s="82" t="s">
        <v>183</v>
      </c>
      <c r="C51" s="83">
        <v>0</v>
      </c>
      <c r="D51" s="83"/>
      <c r="E51" s="84"/>
      <c r="F51" s="245" t="s">
        <v>184</v>
      </c>
    </row>
    <row r="52" spans="1:6" s="251" customFormat="1" ht="12" customHeight="1">
      <c r="A52" s="250" t="s">
        <v>185</v>
      </c>
      <c r="B52" s="82" t="s">
        <v>186</v>
      </c>
      <c r="C52" s="83">
        <v>0</v>
      </c>
      <c r="D52" s="83">
        <v>0</v>
      </c>
      <c r="E52" s="84">
        <v>0</v>
      </c>
      <c r="F52" s="245" t="s">
        <v>187</v>
      </c>
    </row>
    <row r="53" spans="1:6" s="251" customFormat="1" ht="12" customHeight="1">
      <c r="A53" s="252" t="s">
        <v>188</v>
      </c>
      <c r="B53" s="86" t="s">
        <v>189</v>
      </c>
      <c r="C53" s="87">
        <v>0</v>
      </c>
      <c r="D53" s="87">
        <v>0</v>
      </c>
      <c r="E53" s="88">
        <v>0</v>
      </c>
      <c r="F53" s="245" t="s">
        <v>190</v>
      </c>
    </row>
    <row r="54" spans="1:6" s="251" customFormat="1" ht="12" customHeight="1">
      <c r="A54" s="66" t="s">
        <v>191</v>
      </c>
      <c r="B54" s="72" t="s">
        <v>192</v>
      </c>
      <c r="C54" s="73">
        <f>SUM(C55:C58)</f>
        <v>1000000</v>
      </c>
      <c r="D54" s="73">
        <f>SUM(D55:D58)</f>
        <v>1212180</v>
      </c>
      <c r="E54" s="73">
        <f>SUM(E55:E58)</f>
        <v>1212180</v>
      </c>
      <c r="F54" s="245" t="s">
        <v>193</v>
      </c>
    </row>
    <row r="55" spans="1:6" s="249" customFormat="1" ht="12" customHeight="1">
      <c r="A55" s="248" t="s">
        <v>194</v>
      </c>
      <c r="B55" s="78" t="s">
        <v>195</v>
      </c>
      <c r="C55" s="79">
        <f>'2.melléklet'!C53</f>
        <v>0</v>
      </c>
      <c r="D55" s="79">
        <f>'2.melléklet'!D53</f>
        <v>0</v>
      </c>
      <c r="E55" s="80">
        <f>'2.melléklet'!E53</f>
        <v>0</v>
      </c>
      <c r="F55" s="245" t="s">
        <v>196</v>
      </c>
    </row>
    <row r="56" spans="1:6" s="249" customFormat="1" ht="12" customHeight="1">
      <c r="A56" s="250" t="s">
        <v>197</v>
      </c>
      <c r="B56" s="82" t="s">
        <v>198</v>
      </c>
      <c r="C56" s="79">
        <f>'2.melléklet'!C54</f>
        <v>1000000</v>
      </c>
      <c r="D56" s="79">
        <f>'2.melléklet'!D54</f>
        <v>1212180</v>
      </c>
      <c r="E56" s="80">
        <f>'2.melléklet'!E54</f>
        <v>1212180</v>
      </c>
      <c r="F56" s="245" t="s">
        <v>199</v>
      </c>
    </row>
    <row r="57" spans="1:6" s="249" customFormat="1" ht="12" customHeight="1">
      <c r="A57" s="250" t="s">
        <v>200</v>
      </c>
      <c r="B57" s="82" t="s">
        <v>201</v>
      </c>
      <c r="C57" s="79">
        <f>'2.melléklet'!C55</f>
        <v>0</v>
      </c>
      <c r="D57" s="79">
        <f>'2.melléklet'!D55</f>
        <v>0</v>
      </c>
      <c r="E57" s="80">
        <f>'2.melléklet'!E55</f>
        <v>0</v>
      </c>
      <c r="F57" s="245" t="s">
        <v>202</v>
      </c>
    </row>
    <row r="58" spans="1:6" s="249" customFormat="1" ht="12" customHeight="1">
      <c r="A58" s="252" t="s">
        <v>203</v>
      </c>
      <c r="B58" s="86" t="s">
        <v>204</v>
      </c>
      <c r="C58" s="87">
        <v>0</v>
      </c>
      <c r="D58" s="79">
        <f>'2.melléklet'!D56</f>
        <v>0</v>
      </c>
      <c r="E58" s="80">
        <f>'2.melléklet'!E56</f>
        <v>0</v>
      </c>
      <c r="F58" s="245" t="s">
        <v>205</v>
      </c>
    </row>
    <row r="59" spans="1:6" s="251" customFormat="1" ht="12" customHeight="1">
      <c r="A59" s="66" t="s">
        <v>206</v>
      </c>
      <c r="B59" s="89" t="s">
        <v>207</v>
      </c>
      <c r="C59" s="73">
        <f>SUM(C60:C63)</f>
        <v>0</v>
      </c>
      <c r="D59" s="73">
        <f>SUM(D60:D63)</f>
        <v>0</v>
      </c>
      <c r="E59" s="73">
        <f>SUM(E60:E63)</f>
        <v>0</v>
      </c>
      <c r="F59" s="245" t="s">
        <v>208</v>
      </c>
    </row>
    <row r="60" spans="1:6" s="251" customFormat="1" ht="12" customHeight="1">
      <c r="A60" s="248" t="s">
        <v>209</v>
      </c>
      <c r="B60" s="78" t="s">
        <v>210</v>
      </c>
      <c r="C60" s="83">
        <f>'2.melléklet'!C58</f>
        <v>0</v>
      </c>
      <c r="D60" s="83">
        <f>'2.melléklet'!D58</f>
        <v>0</v>
      </c>
      <c r="E60" s="84">
        <f>'2.melléklet'!E58</f>
        <v>0</v>
      </c>
      <c r="F60" s="245" t="s">
        <v>211</v>
      </c>
    </row>
    <row r="61" spans="1:6" s="251" customFormat="1" ht="12" customHeight="1">
      <c r="A61" s="250" t="s">
        <v>212</v>
      </c>
      <c r="B61" s="82" t="s">
        <v>469</v>
      </c>
      <c r="C61" s="83">
        <f>'2.melléklet'!C59</f>
        <v>0</v>
      </c>
      <c r="D61" s="83">
        <f>'2.melléklet'!D59</f>
        <v>0</v>
      </c>
      <c r="E61" s="84">
        <f>'2.melléklet'!E59</f>
        <v>0</v>
      </c>
      <c r="F61" s="245" t="s">
        <v>214</v>
      </c>
    </row>
    <row r="62" spans="1:6" s="251" customFormat="1" ht="12" customHeight="1">
      <c r="A62" s="250" t="s">
        <v>215</v>
      </c>
      <c r="B62" s="82" t="s">
        <v>216</v>
      </c>
      <c r="C62" s="83">
        <f>'2.melléklet'!C60</f>
        <v>0</v>
      </c>
      <c r="D62" s="83">
        <f>'2.melléklet'!D60</f>
        <v>0</v>
      </c>
      <c r="E62" s="84">
        <f>'2.melléklet'!E60</f>
        <v>0</v>
      </c>
      <c r="F62" s="245" t="s">
        <v>217</v>
      </c>
    </row>
    <row r="63" spans="1:6" s="251" customFormat="1" ht="12" customHeight="1">
      <c r="A63" s="252" t="s">
        <v>218</v>
      </c>
      <c r="B63" s="86" t="s">
        <v>219</v>
      </c>
      <c r="C63" s="83">
        <f>'2.melléklet'!C61</f>
        <v>0</v>
      </c>
      <c r="D63" s="83">
        <f>'2.melléklet'!D61</f>
        <v>0</v>
      </c>
      <c r="E63" s="84">
        <f>'2.melléklet'!E61</f>
        <v>0</v>
      </c>
      <c r="F63" s="245" t="s">
        <v>220</v>
      </c>
    </row>
    <row r="64" spans="1:6" s="251" customFormat="1" ht="12" customHeight="1">
      <c r="A64" s="66" t="s">
        <v>221</v>
      </c>
      <c r="B64" s="72" t="s">
        <v>222</v>
      </c>
      <c r="C64" s="73">
        <f>C8+C15+C22+C29+C36+C48+C54+C59</f>
        <v>358706785</v>
      </c>
      <c r="D64" s="73">
        <f>D8+D15+D22+D29+D36+D48+D54+D59</f>
        <v>432273551</v>
      </c>
      <c r="E64" s="73">
        <f>E8+E15+E22+E29+E36+E48+E54+E59</f>
        <v>432273551</v>
      </c>
      <c r="F64" s="245" t="s">
        <v>223</v>
      </c>
    </row>
    <row r="65" spans="1:6" s="251" customFormat="1" ht="12" customHeight="1">
      <c r="A65" s="255" t="s">
        <v>470</v>
      </c>
      <c r="B65" s="89" t="s">
        <v>225</v>
      </c>
      <c r="C65" s="73">
        <f>SUM(C66:C68)</f>
        <v>0</v>
      </c>
      <c r="D65" s="73">
        <f>SUM(D66:D68)</f>
        <v>0</v>
      </c>
      <c r="E65" s="73">
        <f>SUM(E66:E68)</f>
        <v>0</v>
      </c>
      <c r="F65" s="245" t="s">
        <v>226</v>
      </c>
    </row>
    <row r="66" spans="1:6" s="251" customFormat="1" ht="12" customHeight="1">
      <c r="A66" s="248" t="s">
        <v>227</v>
      </c>
      <c r="B66" s="78" t="s">
        <v>228</v>
      </c>
      <c r="C66" s="83">
        <v>0</v>
      </c>
      <c r="D66" s="83">
        <v>0</v>
      </c>
      <c r="E66" s="84">
        <v>0</v>
      </c>
      <c r="F66" s="245" t="s">
        <v>229</v>
      </c>
    </row>
    <row r="67" spans="1:6" s="251" customFormat="1" ht="12" customHeight="1">
      <c r="A67" s="250" t="s">
        <v>230</v>
      </c>
      <c r="B67" s="82" t="s">
        <v>231</v>
      </c>
      <c r="C67" s="83">
        <v>0</v>
      </c>
      <c r="D67" s="83">
        <v>0</v>
      </c>
      <c r="E67" s="84">
        <v>0</v>
      </c>
      <c r="F67" s="245" t="s">
        <v>232</v>
      </c>
    </row>
    <row r="68" spans="1:6" s="251" customFormat="1" ht="12" customHeight="1">
      <c r="A68" s="252" t="s">
        <v>233</v>
      </c>
      <c r="B68" s="256" t="s">
        <v>471</v>
      </c>
      <c r="C68" s="83">
        <v>0</v>
      </c>
      <c r="D68" s="83">
        <v>0</v>
      </c>
      <c r="E68" s="84">
        <v>0</v>
      </c>
      <c r="F68" s="245" t="s">
        <v>235</v>
      </c>
    </row>
    <row r="69" spans="1:6" s="251" customFormat="1" ht="12" customHeight="1">
      <c r="A69" s="255" t="s">
        <v>236</v>
      </c>
      <c r="B69" s="89" t="s">
        <v>237</v>
      </c>
      <c r="C69" s="73">
        <f>SUM(C70:C73)</f>
        <v>0</v>
      </c>
      <c r="D69" s="73">
        <f>SUM(D70:D73)</f>
        <v>0</v>
      </c>
      <c r="E69" s="73">
        <f>SUM(E70:E73)</f>
        <v>0</v>
      </c>
      <c r="F69" s="245" t="s">
        <v>238</v>
      </c>
    </row>
    <row r="70" spans="1:6" s="251" customFormat="1" ht="12" customHeight="1">
      <c r="A70" s="248" t="s">
        <v>239</v>
      </c>
      <c r="B70" s="78" t="s">
        <v>240</v>
      </c>
      <c r="C70" s="83">
        <v>0</v>
      </c>
      <c r="D70" s="83"/>
      <c r="E70" s="84">
        <v>0</v>
      </c>
      <c r="F70" s="245" t="s">
        <v>241</v>
      </c>
    </row>
    <row r="71" spans="1:6" s="251" customFormat="1" ht="12" customHeight="1">
      <c r="A71" s="250" t="s">
        <v>242</v>
      </c>
      <c r="B71" s="82" t="s">
        <v>243</v>
      </c>
      <c r="C71" s="83">
        <v>0</v>
      </c>
      <c r="D71" s="83">
        <v>0</v>
      </c>
      <c r="E71" s="84">
        <v>0</v>
      </c>
      <c r="F71" s="245" t="s">
        <v>244</v>
      </c>
    </row>
    <row r="72" spans="1:6" s="251" customFormat="1" ht="12" customHeight="1">
      <c r="A72" s="250" t="s">
        <v>245</v>
      </c>
      <c r="B72" s="82" t="s">
        <v>246</v>
      </c>
      <c r="C72" s="83">
        <v>0</v>
      </c>
      <c r="D72" s="83"/>
      <c r="E72" s="84"/>
      <c r="F72" s="245" t="s">
        <v>247</v>
      </c>
    </row>
    <row r="73" spans="1:6" s="251" customFormat="1" ht="12" customHeight="1">
      <c r="A73" s="252" t="s">
        <v>248</v>
      </c>
      <c r="B73" s="86" t="s">
        <v>249</v>
      </c>
      <c r="C73" s="83">
        <v>0</v>
      </c>
      <c r="D73" s="83">
        <v>0</v>
      </c>
      <c r="E73" s="84">
        <v>0</v>
      </c>
      <c r="F73" s="245" t="s">
        <v>250</v>
      </c>
    </row>
    <row r="74" spans="1:6" s="251" customFormat="1" ht="12" customHeight="1">
      <c r="A74" s="255" t="s">
        <v>251</v>
      </c>
      <c r="B74" s="89" t="s">
        <v>252</v>
      </c>
      <c r="C74" s="73">
        <f>SUM(C75:C76)</f>
        <v>252577645</v>
      </c>
      <c r="D74" s="73">
        <f>SUM(D75:D76)</f>
        <v>252577645</v>
      </c>
      <c r="E74" s="73">
        <f>SUM(E75:E76)</f>
        <v>252577645</v>
      </c>
      <c r="F74" s="245" t="s">
        <v>253</v>
      </c>
    </row>
    <row r="75" spans="1:6" s="251" customFormat="1" ht="12" customHeight="1">
      <c r="A75" s="248" t="s">
        <v>254</v>
      </c>
      <c r="B75" s="78" t="s">
        <v>255</v>
      </c>
      <c r="C75" s="83">
        <f>'2.melléklet'!C73</f>
        <v>252577645</v>
      </c>
      <c r="D75" s="83">
        <f>'2.melléklet'!D73</f>
        <v>252577645</v>
      </c>
      <c r="E75" s="84">
        <f>'2.melléklet'!E73</f>
        <v>252577645</v>
      </c>
      <c r="F75" s="245" t="s">
        <v>256</v>
      </c>
    </row>
    <row r="76" spans="1:6" s="251" customFormat="1" ht="12" customHeight="1">
      <c r="A76" s="252" t="s">
        <v>257</v>
      </c>
      <c r="B76" s="86" t="s">
        <v>258</v>
      </c>
      <c r="C76" s="83">
        <v>0</v>
      </c>
      <c r="D76" s="83">
        <v>0</v>
      </c>
      <c r="E76" s="84">
        <v>0</v>
      </c>
      <c r="F76" s="245" t="s">
        <v>259</v>
      </c>
    </row>
    <row r="77" spans="1:6" s="251" customFormat="1" ht="12" customHeight="1">
      <c r="A77" s="255" t="s">
        <v>260</v>
      </c>
      <c r="B77" s="89" t="s">
        <v>261</v>
      </c>
      <c r="C77" s="73">
        <f>SUM(C78:C80)</f>
        <v>0</v>
      </c>
      <c r="D77" s="73">
        <f>SUM(D78:D80)</f>
        <v>7826647</v>
      </c>
      <c r="E77" s="73">
        <f>SUM(E78:E80)</f>
        <v>7826647</v>
      </c>
      <c r="F77" s="245" t="s">
        <v>262</v>
      </c>
    </row>
    <row r="78" spans="1:6" s="251" customFormat="1" ht="12" customHeight="1">
      <c r="A78" s="248" t="s">
        <v>263</v>
      </c>
      <c r="B78" s="78" t="s">
        <v>35</v>
      </c>
      <c r="C78" s="83">
        <v>0</v>
      </c>
      <c r="D78" s="83">
        <f>'2.melléklet'!D76</f>
        <v>7826647</v>
      </c>
      <c r="E78" s="84">
        <f>'2.melléklet'!E76</f>
        <v>7826647</v>
      </c>
      <c r="F78" s="245" t="s">
        <v>264</v>
      </c>
    </row>
    <row r="79" spans="1:6" s="251" customFormat="1" ht="12" customHeight="1">
      <c r="A79" s="250" t="s">
        <v>265</v>
      </c>
      <c r="B79" s="82" t="s">
        <v>266</v>
      </c>
      <c r="C79" s="83">
        <v>0</v>
      </c>
      <c r="D79" s="83">
        <v>0</v>
      </c>
      <c r="E79" s="84">
        <v>0</v>
      </c>
      <c r="F79" s="245" t="s">
        <v>267</v>
      </c>
    </row>
    <row r="80" spans="1:6" s="251" customFormat="1" ht="12" customHeight="1">
      <c r="A80" s="252" t="s">
        <v>268</v>
      </c>
      <c r="B80" s="86" t="s">
        <v>269</v>
      </c>
      <c r="C80" s="83">
        <v>0</v>
      </c>
      <c r="D80" s="83">
        <v>0</v>
      </c>
      <c r="E80" s="84">
        <v>0</v>
      </c>
      <c r="F80" s="245" t="s">
        <v>270</v>
      </c>
    </row>
    <row r="81" spans="1:6" s="251" customFormat="1" ht="12" customHeight="1">
      <c r="A81" s="255" t="s">
        <v>271</v>
      </c>
      <c r="B81" s="89" t="s">
        <v>272</v>
      </c>
      <c r="C81" s="73">
        <f>SUM(C82:C85)</f>
        <v>0</v>
      </c>
      <c r="D81" s="73">
        <f>SUM(D82:D85)</f>
        <v>0</v>
      </c>
      <c r="E81" s="73">
        <f>SUM(E82:E85)</f>
        <v>0</v>
      </c>
      <c r="F81" s="245" t="s">
        <v>273</v>
      </c>
    </row>
    <row r="82" spans="1:6" s="251" customFormat="1" ht="12" customHeight="1">
      <c r="A82" s="257" t="s">
        <v>274</v>
      </c>
      <c r="B82" s="78" t="s">
        <v>275</v>
      </c>
      <c r="C82" s="83">
        <v>0</v>
      </c>
      <c r="D82" s="83">
        <v>0</v>
      </c>
      <c r="E82" s="84">
        <v>0</v>
      </c>
      <c r="F82" s="245" t="s">
        <v>276</v>
      </c>
    </row>
    <row r="83" spans="1:6" s="251" customFormat="1" ht="12" customHeight="1">
      <c r="A83" s="258" t="s">
        <v>277</v>
      </c>
      <c r="B83" s="82" t="s">
        <v>278</v>
      </c>
      <c r="C83" s="83">
        <v>0</v>
      </c>
      <c r="D83" s="83">
        <v>0</v>
      </c>
      <c r="E83" s="84">
        <v>0</v>
      </c>
      <c r="F83" s="245" t="s">
        <v>279</v>
      </c>
    </row>
    <row r="84" spans="1:6" s="251" customFormat="1" ht="12" customHeight="1">
      <c r="A84" s="258" t="s">
        <v>280</v>
      </c>
      <c r="B84" s="82" t="s">
        <v>281</v>
      </c>
      <c r="C84" s="83">
        <v>0</v>
      </c>
      <c r="D84" s="83">
        <v>0</v>
      </c>
      <c r="E84" s="84">
        <v>0</v>
      </c>
      <c r="F84" s="245" t="s">
        <v>282</v>
      </c>
    </row>
    <row r="85" spans="1:6" s="251" customFormat="1" ht="12" customHeight="1">
      <c r="A85" s="259" t="s">
        <v>283</v>
      </c>
      <c r="B85" s="86" t="s">
        <v>284</v>
      </c>
      <c r="C85" s="83">
        <v>0</v>
      </c>
      <c r="D85" s="83">
        <v>0</v>
      </c>
      <c r="E85" s="84">
        <v>0</v>
      </c>
      <c r="F85" s="245" t="s">
        <v>285</v>
      </c>
    </row>
    <row r="86" spans="1:6" s="251" customFormat="1" ht="12" customHeight="1">
      <c r="A86" s="255" t="s">
        <v>286</v>
      </c>
      <c r="B86" s="89" t="s">
        <v>287</v>
      </c>
      <c r="C86" s="102">
        <v>0</v>
      </c>
      <c r="D86" s="102">
        <v>0</v>
      </c>
      <c r="E86" s="103">
        <v>0</v>
      </c>
      <c r="F86" s="245" t="s">
        <v>288</v>
      </c>
    </row>
    <row r="87" spans="1:6" s="251" customFormat="1" ht="12" customHeight="1">
      <c r="A87" s="255" t="s">
        <v>289</v>
      </c>
      <c r="B87" s="260" t="s">
        <v>290</v>
      </c>
      <c r="C87" s="73">
        <f>C65+C69+C74+C77+C82+C86</f>
        <v>252577645</v>
      </c>
      <c r="D87" s="73">
        <f>D65+D69+D74+D77+D81+D86</f>
        <v>260404292</v>
      </c>
      <c r="E87" s="73">
        <f>E65+E69+E74+E77+E81+E86</f>
        <v>260404292</v>
      </c>
      <c r="F87" s="245" t="s">
        <v>291</v>
      </c>
    </row>
    <row r="88" spans="1:6" s="251" customFormat="1" ht="12" customHeight="1">
      <c r="A88" s="261" t="s">
        <v>292</v>
      </c>
      <c r="B88" s="262" t="s">
        <v>472</v>
      </c>
      <c r="C88" s="73">
        <f>C64+C87</f>
        <v>611284430</v>
      </c>
      <c r="D88" s="73">
        <f>D64+D87</f>
        <v>692677843</v>
      </c>
      <c r="E88" s="73">
        <f>E64+E87</f>
        <v>692677843</v>
      </c>
      <c r="F88" s="245" t="s">
        <v>294</v>
      </c>
    </row>
    <row r="89" spans="1:6" s="251" customFormat="1" ht="15" customHeight="1">
      <c r="A89" s="263"/>
      <c r="B89" s="264"/>
      <c r="C89" s="265"/>
      <c r="D89" s="265"/>
      <c r="E89" s="265"/>
      <c r="F89" s="266"/>
    </row>
    <row r="90" spans="1:5" ht="12.75">
      <c r="A90" s="267"/>
      <c r="B90" s="268"/>
      <c r="C90" s="269"/>
      <c r="D90" s="269"/>
      <c r="E90" s="269"/>
    </row>
    <row r="91" spans="1:6" s="246" customFormat="1" ht="16.5" customHeight="1">
      <c r="A91" s="247" t="s">
        <v>373</v>
      </c>
      <c r="B91" s="247"/>
      <c r="C91" s="247"/>
      <c r="D91" s="247"/>
      <c r="E91" s="247"/>
      <c r="F91" s="245"/>
    </row>
    <row r="92" spans="1:6" s="272" customFormat="1" ht="12" customHeight="1">
      <c r="A92" s="270" t="s">
        <v>54</v>
      </c>
      <c r="B92" s="115" t="s">
        <v>299</v>
      </c>
      <c r="C92" s="116">
        <f>SUM(C93:C97)</f>
        <v>203202844</v>
      </c>
      <c r="D92" s="116">
        <f>SUM(D93:D97)</f>
        <v>259075787</v>
      </c>
      <c r="E92" s="116">
        <f>SUM(E93:E97)</f>
        <v>223966477</v>
      </c>
      <c r="F92" s="271" t="s">
        <v>56</v>
      </c>
    </row>
    <row r="93" spans="1:6" ht="12" customHeight="1">
      <c r="A93" s="273" t="s">
        <v>57</v>
      </c>
      <c r="B93" s="118" t="s">
        <v>300</v>
      </c>
      <c r="C93" s="83">
        <f>'2.melléklet'!C94</f>
        <v>109442175</v>
      </c>
      <c r="D93" s="83">
        <f>'2.melléklet'!D94</f>
        <v>114614705</v>
      </c>
      <c r="E93" s="83">
        <f>'2.melléklet'!E94</f>
        <v>113689006</v>
      </c>
      <c r="F93" s="271" t="s">
        <v>59</v>
      </c>
    </row>
    <row r="94" spans="1:6" ht="12" customHeight="1">
      <c r="A94" s="250" t="s">
        <v>60</v>
      </c>
      <c r="B94" s="121" t="s">
        <v>301</v>
      </c>
      <c r="C94" s="83">
        <f>'2.melléklet'!C95</f>
        <v>14546040</v>
      </c>
      <c r="D94" s="83">
        <f>'2.melléklet'!D95</f>
        <v>15865891</v>
      </c>
      <c r="E94" s="83">
        <f>'2.melléklet'!E95</f>
        <v>15266726</v>
      </c>
      <c r="F94" s="271" t="s">
        <v>62</v>
      </c>
    </row>
    <row r="95" spans="1:6" ht="12" customHeight="1">
      <c r="A95" s="250" t="s">
        <v>63</v>
      </c>
      <c r="B95" s="121" t="s">
        <v>302</v>
      </c>
      <c r="C95" s="83">
        <f>'2.melléklet'!C96</f>
        <v>50726129</v>
      </c>
      <c r="D95" s="83">
        <f>'2.melléklet'!D96</f>
        <v>100995725</v>
      </c>
      <c r="E95" s="83">
        <f>'2.melléklet'!E96</f>
        <v>68740179</v>
      </c>
      <c r="F95" s="271" t="s">
        <v>65</v>
      </c>
    </row>
    <row r="96" spans="1:6" ht="12" customHeight="1">
      <c r="A96" s="250" t="s">
        <v>66</v>
      </c>
      <c r="B96" s="122" t="s">
        <v>303</v>
      </c>
      <c r="C96" s="83">
        <f>'2.melléklet'!C97</f>
        <v>22888500</v>
      </c>
      <c r="D96" s="83">
        <f>'2.melléklet'!D97</f>
        <v>21364619</v>
      </c>
      <c r="E96" s="83">
        <f>'2.melléklet'!E97</f>
        <v>21364619</v>
      </c>
      <c r="F96" s="271" t="s">
        <v>68</v>
      </c>
    </row>
    <row r="97" spans="1:6" ht="12" customHeight="1">
      <c r="A97" s="250" t="s">
        <v>304</v>
      </c>
      <c r="B97" s="123" t="s">
        <v>19</v>
      </c>
      <c r="C97" s="83">
        <f>'2.melléklet'!C98</f>
        <v>5600000</v>
      </c>
      <c r="D97" s="83">
        <f>SUM(D98:D107)</f>
        <v>6234847</v>
      </c>
      <c r="E97" s="83">
        <f>'2.melléklet'!E98</f>
        <v>4905947</v>
      </c>
      <c r="F97" s="271" t="s">
        <v>71</v>
      </c>
    </row>
    <row r="98" spans="1:6" ht="12" customHeight="1">
      <c r="A98" s="250" t="s">
        <v>72</v>
      </c>
      <c r="B98" s="121" t="s">
        <v>305</v>
      </c>
      <c r="C98" s="83">
        <f>'2.melléklet'!C99</f>
        <v>0</v>
      </c>
      <c r="D98" s="83">
        <f>'2.melléklet'!D99</f>
        <v>0</v>
      </c>
      <c r="E98" s="83">
        <f>'2.melléklet'!E99</f>
        <v>0</v>
      </c>
      <c r="F98" s="271" t="s">
        <v>74</v>
      </c>
    </row>
    <row r="99" spans="1:6" ht="12" customHeight="1">
      <c r="A99" s="250" t="s">
        <v>306</v>
      </c>
      <c r="B99" s="124" t="s">
        <v>473</v>
      </c>
      <c r="C99" s="83">
        <f>'2.melléklet'!C100</f>
        <v>0</v>
      </c>
      <c r="D99" s="83">
        <f>'2.melléklet'!D100</f>
        <v>0</v>
      </c>
      <c r="E99" s="83">
        <f>'2.melléklet'!E100</f>
        <v>0</v>
      </c>
      <c r="F99" s="271" t="s">
        <v>77</v>
      </c>
    </row>
    <row r="100" spans="1:6" ht="12" customHeight="1">
      <c r="A100" s="250" t="s">
        <v>308</v>
      </c>
      <c r="B100" s="125" t="s">
        <v>309</v>
      </c>
      <c r="C100" s="83">
        <f>'2.melléklet'!C101</f>
        <v>0</v>
      </c>
      <c r="D100" s="83">
        <f>'2.melléklet'!D101</f>
        <v>0</v>
      </c>
      <c r="E100" s="83">
        <f>'2.melléklet'!E101</f>
        <v>0</v>
      </c>
      <c r="F100" s="271" t="s">
        <v>80</v>
      </c>
    </row>
    <row r="101" spans="1:6" ht="12" customHeight="1">
      <c r="A101" s="250" t="s">
        <v>310</v>
      </c>
      <c r="B101" s="125" t="s">
        <v>311</v>
      </c>
      <c r="C101" s="83">
        <f>'2.melléklet'!C102</f>
        <v>0</v>
      </c>
      <c r="D101" s="83">
        <f>'2.melléklet'!D102</f>
        <v>0</v>
      </c>
      <c r="E101" s="83">
        <f>'2.melléklet'!E102</f>
        <v>0</v>
      </c>
      <c r="F101" s="271" t="s">
        <v>83</v>
      </c>
    </row>
    <row r="102" spans="1:6" ht="12" customHeight="1">
      <c r="A102" s="250" t="s">
        <v>312</v>
      </c>
      <c r="B102" s="124" t="s">
        <v>313</v>
      </c>
      <c r="C102" s="83">
        <f>'2.melléklet'!C103</f>
        <v>2000000</v>
      </c>
      <c r="D102" s="83">
        <f>'2.melléklet'!D103</f>
        <v>2299522</v>
      </c>
      <c r="E102" s="83">
        <f>'2.melléklet'!E103</f>
        <v>2299522</v>
      </c>
      <c r="F102" s="271" t="s">
        <v>86</v>
      </c>
    </row>
    <row r="103" spans="1:6" ht="12" customHeight="1">
      <c r="A103" s="250" t="s">
        <v>314</v>
      </c>
      <c r="B103" s="124" t="s">
        <v>315</v>
      </c>
      <c r="C103" s="83">
        <f>'2.melléklet'!C104</f>
        <v>0</v>
      </c>
      <c r="D103" s="83">
        <f>'2.melléklet'!D104</f>
        <v>0</v>
      </c>
      <c r="E103" s="83">
        <f>'2.melléklet'!E104</f>
        <v>0</v>
      </c>
      <c r="F103" s="271" t="s">
        <v>89</v>
      </c>
    </row>
    <row r="104" spans="1:6" ht="12" customHeight="1">
      <c r="A104" s="250" t="s">
        <v>316</v>
      </c>
      <c r="B104" s="125" t="s">
        <v>317</v>
      </c>
      <c r="C104" s="83">
        <f>'2.melléklet'!C105</f>
        <v>1000000</v>
      </c>
      <c r="D104" s="83">
        <f>'2.melléklet'!D105</f>
        <v>1225000</v>
      </c>
      <c r="E104" s="83">
        <f>'2.melléklet'!E105</f>
        <v>1010000</v>
      </c>
      <c r="F104" s="271" t="s">
        <v>92</v>
      </c>
    </row>
    <row r="105" spans="1:6" ht="12" customHeight="1">
      <c r="A105" s="253" t="s">
        <v>318</v>
      </c>
      <c r="B105" s="127" t="s">
        <v>319</v>
      </c>
      <c r="C105" s="83">
        <f>'2.melléklet'!C106</f>
        <v>0</v>
      </c>
      <c r="D105" s="83">
        <f>'2.melléklet'!D106</f>
        <v>0</v>
      </c>
      <c r="E105" s="83">
        <f>'2.melléklet'!E106</f>
        <v>0</v>
      </c>
      <c r="F105" s="271" t="s">
        <v>95</v>
      </c>
    </row>
    <row r="106" spans="1:6" ht="12" customHeight="1">
      <c r="A106" s="250" t="s">
        <v>320</v>
      </c>
      <c r="B106" s="127" t="s">
        <v>321</v>
      </c>
      <c r="C106" s="83">
        <f>'2.melléklet'!C107</f>
        <v>0</v>
      </c>
      <c r="D106" s="83">
        <f>'2.melléklet'!D107</f>
        <v>0</v>
      </c>
      <c r="E106" s="83">
        <f>'2.melléklet'!E107</f>
        <v>0</v>
      </c>
      <c r="F106" s="271" t="s">
        <v>98</v>
      </c>
    </row>
    <row r="107" spans="1:6" s="272" customFormat="1" ht="12" customHeight="1">
      <c r="A107" s="274" t="s">
        <v>322</v>
      </c>
      <c r="B107" s="129" t="s">
        <v>323</v>
      </c>
      <c r="C107" s="83">
        <f>'2.melléklet'!C108</f>
        <v>2600000</v>
      </c>
      <c r="D107" s="83">
        <f>'2.melléklet'!D108</f>
        <v>2710325</v>
      </c>
      <c r="E107" s="83">
        <f>'2.melléklet'!E108</f>
        <v>1596425</v>
      </c>
      <c r="F107" s="271" t="s">
        <v>101</v>
      </c>
    </row>
    <row r="108" spans="1:6" ht="12" customHeight="1">
      <c r="A108" s="66" t="s">
        <v>75</v>
      </c>
      <c r="B108" s="132" t="s">
        <v>324</v>
      </c>
      <c r="C108" s="275">
        <f>SUM(C109:C113)</f>
        <v>232033401</v>
      </c>
      <c r="D108" s="83">
        <f>'2.melléklet'!D109</f>
        <v>255803400</v>
      </c>
      <c r="E108" s="83">
        <f>'2.melléklet'!E109</f>
        <v>167384791</v>
      </c>
      <c r="F108" s="271" t="s">
        <v>104</v>
      </c>
    </row>
    <row r="109" spans="1:6" ht="12" customHeight="1">
      <c r="A109" s="248" t="s">
        <v>78</v>
      </c>
      <c r="B109" s="121" t="s">
        <v>23</v>
      </c>
      <c r="C109" s="83">
        <f>'2.melléklet'!C110</f>
        <v>63500</v>
      </c>
      <c r="D109" s="83">
        <f>'2.melléklet'!D110</f>
        <v>121228579</v>
      </c>
      <c r="E109" s="83">
        <f>'2.melléklet'!E110</f>
        <v>89232145</v>
      </c>
      <c r="F109" s="271" t="s">
        <v>107</v>
      </c>
    </row>
    <row r="110" spans="1:6" ht="12" customHeight="1">
      <c r="A110" s="248" t="s">
        <v>81</v>
      </c>
      <c r="B110" s="133" t="s">
        <v>325</v>
      </c>
      <c r="C110" s="83">
        <f>'2.melléklet'!C111</f>
        <v>0</v>
      </c>
      <c r="D110" s="83">
        <f>'2.melléklet'!D111</f>
        <v>0</v>
      </c>
      <c r="E110" s="83">
        <f>'2.melléklet'!E111</f>
        <v>0</v>
      </c>
      <c r="F110" s="271" t="s">
        <v>110</v>
      </c>
    </row>
    <row r="111" spans="1:6" ht="12" customHeight="1">
      <c r="A111" s="248" t="s">
        <v>84</v>
      </c>
      <c r="B111" s="133" t="s">
        <v>25</v>
      </c>
      <c r="C111" s="83">
        <f>'2.melléklet'!C112</f>
        <v>231969901</v>
      </c>
      <c r="D111" s="83">
        <f>'2.melléklet'!D112</f>
        <v>134574821</v>
      </c>
      <c r="E111" s="83">
        <f>'2.melléklet'!E112</f>
        <v>78152646</v>
      </c>
      <c r="F111" s="271" t="s">
        <v>113</v>
      </c>
    </row>
    <row r="112" spans="1:6" ht="12" customHeight="1">
      <c r="A112" s="248" t="s">
        <v>87</v>
      </c>
      <c r="B112" s="133" t="s">
        <v>326</v>
      </c>
      <c r="C112" s="83">
        <f>'2.melléklet'!C113</f>
        <v>0</v>
      </c>
      <c r="D112" s="83">
        <f>'2.melléklet'!D113</f>
        <v>0</v>
      </c>
      <c r="E112" s="83">
        <f>'2.melléklet'!E113</f>
        <v>0</v>
      </c>
      <c r="F112" s="271" t="s">
        <v>116</v>
      </c>
    </row>
    <row r="113" spans="1:6" ht="12" customHeight="1">
      <c r="A113" s="248" t="s">
        <v>90</v>
      </c>
      <c r="B113" s="90" t="s">
        <v>327</v>
      </c>
      <c r="C113" s="83">
        <f>'2.melléklet'!C114</f>
        <v>0</v>
      </c>
      <c r="D113" s="83">
        <f>'2.melléklet'!D114</f>
        <v>0</v>
      </c>
      <c r="E113" s="83">
        <f>'2.melléklet'!E114</f>
        <v>0</v>
      </c>
      <c r="F113" s="271" t="s">
        <v>119</v>
      </c>
    </row>
    <row r="114" spans="1:6" ht="12" customHeight="1">
      <c r="A114" s="248" t="s">
        <v>93</v>
      </c>
      <c r="B114" s="134" t="s">
        <v>328</v>
      </c>
      <c r="C114" s="83">
        <f>'2.melléklet'!C115</f>
        <v>0</v>
      </c>
      <c r="D114" s="83">
        <f>'2.melléklet'!D115</f>
        <v>0</v>
      </c>
      <c r="E114" s="83">
        <f>'2.melléklet'!E115</f>
        <v>0</v>
      </c>
      <c r="F114" s="271" t="s">
        <v>122</v>
      </c>
    </row>
    <row r="115" spans="1:6" ht="12" customHeight="1">
      <c r="A115" s="248" t="s">
        <v>329</v>
      </c>
      <c r="B115" s="135" t="s">
        <v>330</v>
      </c>
      <c r="C115" s="83">
        <f>'2.melléklet'!C116</f>
        <v>0</v>
      </c>
      <c r="D115" s="83">
        <f>'2.melléklet'!D116</f>
        <v>0</v>
      </c>
      <c r="E115" s="83">
        <f>'2.melléklet'!E116</f>
        <v>0</v>
      </c>
      <c r="F115" s="271" t="s">
        <v>125</v>
      </c>
    </row>
    <row r="116" spans="1:6" ht="12" customHeight="1">
      <c r="A116" s="248" t="s">
        <v>331</v>
      </c>
      <c r="B116" s="125" t="s">
        <v>311</v>
      </c>
      <c r="C116" s="83">
        <f>'2.melléklet'!C117</f>
        <v>0</v>
      </c>
      <c r="D116" s="83">
        <f>'2.melléklet'!D117</f>
        <v>0</v>
      </c>
      <c r="E116" s="83">
        <f>'2.melléklet'!E117</f>
        <v>0</v>
      </c>
      <c r="F116" s="271" t="s">
        <v>128</v>
      </c>
    </row>
    <row r="117" spans="1:6" ht="12" customHeight="1">
      <c r="A117" s="248" t="s">
        <v>332</v>
      </c>
      <c r="B117" s="125" t="s">
        <v>333</v>
      </c>
      <c r="C117" s="83">
        <f>'2.melléklet'!C118</f>
        <v>0</v>
      </c>
      <c r="D117" s="83">
        <f>'2.melléklet'!D118</f>
        <v>0</v>
      </c>
      <c r="E117" s="83">
        <f>'2.melléklet'!E118</f>
        <v>0</v>
      </c>
      <c r="F117" s="271" t="s">
        <v>131</v>
      </c>
    </row>
    <row r="118" spans="1:6" ht="12" customHeight="1">
      <c r="A118" s="248" t="s">
        <v>334</v>
      </c>
      <c r="B118" s="125" t="s">
        <v>335</v>
      </c>
      <c r="C118" s="83">
        <f>'2.melléklet'!C119</f>
        <v>0</v>
      </c>
      <c r="D118" s="83">
        <f>'2.melléklet'!D119</f>
        <v>0</v>
      </c>
      <c r="E118" s="83">
        <f>'2.melléklet'!E119</f>
        <v>0</v>
      </c>
      <c r="F118" s="271" t="s">
        <v>134</v>
      </c>
    </row>
    <row r="119" spans="1:6" ht="12" customHeight="1">
      <c r="A119" s="248" t="s">
        <v>336</v>
      </c>
      <c r="B119" s="125" t="s">
        <v>317</v>
      </c>
      <c r="C119" s="83">
        <f>'2.melléklet'!C120</f>
        <v>0</v>
      </c>
      <c r="D119" s="83">
        <f>'2.melléklet'!D120</f>
        <v>0</v>
      </c>
      <c r="E119" s="83">
        <f>'2.melléklet'!E120</f>
        <v>0</v>
      </c>
      <c r="F119" s="271" t="s">
        <v>137</v>
      </c>
    </row>
    <row r="120" spans="1:6" ht="12" customHeight="1">
      <c r="A120" s="248" t="s">
        <v>337</v>
      </c>
      <c r="B120" s="125" t="s">
        <v>338</v>
      </c>
      <c r="C120" s="83">
        <f>'2.melléklet'!C121</f>
        <v>0</v>
      </c>
      <c r="D120" s="83">
        <f>'2.melléklet'!D121</f>
        <v>0</v>
      </c>
      <c r="E120" s="83">
        <f>'2.melléklet'!E121</f>
        <v>0</v>
      </c>
      <c r="F120" s="271" t="s">
        <v>140</v>
      </c>
    </row>
    <row r="121" spans="1:6" ht="12" customHeight="1">
      <c r="A121" s="253" t="s">
        <v>339</v>
      </c>
      <c r="B121" s="125" t="s">
        <v>340</v>
      </c>
      <c r="C121" s="83">
        <f>'2.melléklet'!C122</f>
        <v>0</v>
      </c>
      <c r="D121" s="83">
        <f>'2.melléklet'!D122</f>
        <v>0</v>
      </c>
      <c r="E121" s="83">
        <f>'2.melléklet'!E122</f>
        <v>0</v>
      </c>
      <c r="F121" s="271" t="s">
        <v>143</v>
      </c>
    </row>
    <row r="122" spans="1:6" ht="12" customHeight="1">
      <c r="A122" s="66" t="s">
        <v>96</v>
      </c>
      <c r="B122" s="72" t="s">
        <v>341</v>
      </c>
      <c r="C122" s="275">
        <f>SUM(C123:C124)</f>
        <v>2000000</v>
      </c>
      <c r="D122" s="83"/>
      <c r="E122" s="83">
        <f>'2.melléklet'!E123</f>
        <v>0</v>
      </c>
      <c r="F122" s="271" t="s">
        <v>146</v>
      </c>
    </row>
    <row r="123" spans="1:6" ht="12" customHeight="1">
      <c r="A123" s="248" t="s">
        <v>99</v>
      </c>
      <c r="B123" s="137" t="s">
        <v>342</v>
      </c>
      <c r="C123" s="83">
        <f>'2.melléklet'!C124</f>
        <v>2000000</v>
      </c>
      <c r="D123" s="83">
        <f>'2.melléklet'!D124</f>
        <v>0</v>
      </c>
      <c r="E123" s="83">
        <f>'2.melléklet'!E124</f>
        <v>0</v>
      </c>
      <c r="F123" s="271" t="s">
        <v>149</v>
      </c>
    </row>
    <row r="124" spans="1:6" ht="12" customHeight="1">
      <c r="A124" s="252" t="s">
        <v>102</v>
      </c>
      <c r="B124" s="133" t="s">
        <v>343</v>
      </c>
      <c r="C124" s="83"/>
      <c r="D124" s="83"/>
      <c r="E124" s="83">
        <f>'2.melléklet'!E125</f>
        <v>0</v>
      </c>
      <c r="F124" s="271" t="s">
        <v>152</v>
      </c>
    </row>
    <row r="125" spans="1:6" ht="12" customHeight="1">
      <c r="A125" s="66" t="s">
        <v>344</v>
      </c>
      <c r="B125" s="72" t="s">
        <v>345</v>
      </c>
      <c r="C125" s="275">
        <f>C92+C108+C122</f>
        <v>437236245</v>
      </c>
      <c r="D125" s="83">
        <f>'2.melléklet'!D126</f>
        <v>514879187</v>
      </c>
      <c r="E125" s="83">
        <f>'2.melléklet'!E126</f>
        <v>391351268</v>
      </c>
      <c r="F125" s="271" t="s">
        <v>155</v>
      </c>
    </row>
    <row r="126" spans="1:6" ht="12" customHeight="1">
      <c r="A126" s="66" t="s">
        <v>138</v>
      </c>
      <c r="B126" s="72" t="s">
        <v>474</v>
      </c>
      <c r="C126" s="275">
        <f>SUM(C127:C129)</f>
        <v>0</v>
      </c>
      <c r="D126" s="83">
        <f>'2.melléklet'!D127</f>
        <v>0</v>
      </c>
      <c r="E126" s="83">
        <f>'2.melléklet'!E127</f>
        <v>0</v>
      </c>
      <c r="F126" s="271" t="s">
        <v>158</v>
      </c>
    </row>
    <row r="127" spans="1:6" ht="12" customHeight="1">
      <c r="A127" s="248" t="s">
        <v>141</v>
      </c>
      <c r="B127" s="137" t="s">
        <v>347</v>
      </c>
      <c r="C127" s="83">
        <v>0</v>
      </c>
      <c r="D127" s="83">
        <f>'2.melléklet'!D128</f>
        <v>0</v>
      </c>
      <c r="E127" s="83">
        <f>'2.melléklet'!E128</f>
        <v>0</v>
      </c>
      <c r="F127" s="271" t="s">
        <v>161</v>
      </c>
    </row>
    <row r="128" spans="1:6" ht="12" customHeight="1">
      <c r="A128" s="248" t="s">
        <v>144</v>
      </c>
      <c r="B128" s="137" t="s">
        <v>348</v>
      </c>
      <c r="C128" s="83">
        <v>0</v>
      </c>
      <c r="D128" s="83">
        <f>'2.melléklet'!D129</f>
        <v>0</v>
      </c>
      <c r="E128" s="83">
        <f>'2.melléklet'!E129</f>
        <v>0</v>
      </c>
      <c r="F128" s="271" t="s">
        <v>164</v>
      </c>
    </row>
    <row r="129" spans="1:6" ht="12" customHeight="1">
      <c r="A129" s="253" t="s">
        <v>147</v>
      </c>
      <c r="B129" s="138" t="s">
        <v>349</v>
      </c>
      <c r="C129" s="83">
        <v>0</v>
      </c>
      <c r="D129" s="83">
        <f>'2.melléklet'!D130</f>
        <v>0</v>
      </c>
      <c r="E129" s="83">
        <f>'2.melléklet'!E130</f>
        <v>0</v>
      </c>
      <c r="F129" s="271" t="s">
        <v>167</v>
      </c>
    </row>
    <row r="130" spans="1:6" ht="12" customHeight="1">
      <c r="A130" s="66" t="s">
        <v>173</v>
      </c>
      <c r="B130" s="72" t="s">
        <v>350</v>
      </c>
      <c r="C130" s="275">
        <f>SUM(C131:C134)</f>
        <v>0</v>
      </c>
      <c r="D130" s="83">
        <f>'2.melléklet'!D131</f>
        <v>0</v>
      </c>
      <c r="E130" s="83">
        <f>'2.melléklet'!E131</f>
        <v>0</v>
      </c>
      <c r="F130" s="271" t="s">
        <v>170</v>
      </c>
    </row>
    <row r="131" spans="1:6" ht="12" customHeight="1">
      <c r="A131" s="248" t="s">
        <v>176</v>
      </c>
      <c r="B131" s="137" t="s">
        <v>351</v>
      </c>
      <c r="C131" s="83">
        <v>0</v>
      </c>
      <c r="D131" s="83">
        <f>'2.melléklet'!D132</f>
        <v>0</v>
      </c>
      <c r="E131" s="83">
        <f>'2.melléklet'!E132</f>
        <v>0</v>
      </c>
      <c r="F131" s="271" t="s">
        <v>175</v>
      </c>
    </row>
    <row r="132" spans="1:6" ht="12" customHeight="1">
      <c r="A132" s="248" t="s">
        <v>179</v>
      </c>
      <c r="B132" s="137" t="s">
        <v>352</v>
      </c>
      <c r="C132" s="83">
        <v>0</v>
      </c>
      <c r="D132" s="83">
        <f>'2.melléklet'!D133</f>
        <v>0</v>
      </c>
      <c r="E132" s="83">
        <f>'2.melléklet'!E133</f>
        <v>0</v>
      </c>
      <c r="F132" s="271" t="s">
        <v>178</v>
      </c>
    </row>
    <row r="133" spans="1:6" ht="12" customHeight="1">
      <c r="A133" s="248" t="s">
        <v>182</v>
      </c>
      <c r="B133" s="137" t="s">
        <v>353</v>
      </c>
      <c r="C133" s="83">
        <v>0</v>
      </c>
      <c r="D133" s="83">
        <f>'2.melléklet'!D134</f>
        <v>0</v>
      </c>
      <c r="E133" s="83">
        <f>'2.melléklet'!E134</f>
        <v>0</v>
      </c>
      <c r="F133" s="271" t="s">
        <v>181</v>
      </c>
    </row>
    <row r="134" spans="1:6" s="272" customFormat="1" ht="12" customHeight="1">
      <c r="A134" s="253" t="s">
        <v>185</v>
      </c>
      <c r="B134" s="138" t="s">
        <v>354</v>
      </c>
      <c r="C134" s="83">
        <v>0</v>
      </c>
      <c r="D134" s="83">
        <f>'2.melléklet'!D135</f>
        <v>0</v>
      </c>
      <c r="E134" s="83">
        <f>'2.melléklet'!E135</f>
        <v>0</v>
      </c>
      <c r="F134" s="271" t="s">
        <v>184</v>
      </c>
    </row>
    <row r="135" spans="1:11" ht="12.75">
      <c r="A135" s="66" t="s">
        <v>355</v>
      </c>
      <c r="B135" s="72" t="s">
        <v>475</v>
      </c>
      <c r="C135" s="275">
        <f>SUM(C136:C140)</f>
        <v>166679016</v>
      </c>
      <c r="D135" s="83">
        <f>'2.melléklet'!D136</f>
        <v>177798656</v>
      </c>
      <c r="E135" s="83">
        <f>'2.melléklet'!E136</f>
        <v>177798656</v>
      </c>
      <c r="F135" s="271" t="s">
        <v>187</v>
      </c>
      <c r="K135" s="276"/>
    </row>
    <row r="136" spans="1:6" ht="12.75">
      <c r="A136" s="248" t="s">
        <v>194</v>
      </c>
      <c r="B136" s="137" t="s">
        <v>357</v>
      </c>
      <c r="C136" s="83">
        <v>0</v>
      </c>
      <c r="D136" s="83">
        <f>'2.melléklet'!D137</f>
        <v>0</v>
      </c>
      <c r="E136" s="83">
        <f>'2.melléklet'!E137</f>
        <v>0</v>
      </c>
      <c r="F136" s="271" t="s">
        <v>190</v>
      </c>
    </row>
    <row r="137" spans="1:6" ht="12" customHeight="1">
      <c r="A137" s="248" t="s">
        <v>197</v>
      </c>
      <c r="B137" s="137" t="s">
        <v>358</v>
      </c>
      <c r="C137" s="83">
        <v>0</v>
      </c>
      <c r="D137" s="83">
        <f>'2.melléklet'!D138</f>
        <v>7369169</v>
      </c>
      <c r="E137" s="83">
        <f>'2.melléklet'!E138</f>
        <v>7369169</v>
      </c>
      <c r="F137" s="271" t="s">
        <v>193</v>
      </c>
    </row>
    <row r="138" spans="1:6" ht="12" customHeight="1">
      <c r="A138" s="248" t="s">
        <v>200</v>
      </c>
      <c r="B138" s="137" t="s">
        <v>476</v>
      </c>
      <c r="C138" s="83">
        <f>'2.melléklet'!C139</f>
        <v>166679016</v>
      </c>
      <c r="D138" s="83">
        <f>'2.melléklet'!D139</f>
        <v>170429487</v>
      </c>
      <c r="E138" s="83">
        <f>'2.melléklet'!E139</f>
        <v>170429487</v>
      </c>
      <c r="F138" s="271" t="s">
        <v>196</v>
      </c>
    </row>
    <row r="139" spans="1:6" s="272" customFormat="1" ht="12" customHeight="1">
      <c r="A139" s="248" t="s">
        <v>203</v>
      </c>
      <c r="B139" s="137" t="s">
        <v>360</v>
      </c>
      <c r="C139" s="83">
        <v>0</v>
      </c>
      <c r="D139" s="83">
        <f>'2.melléklet'!D140</f>
        <v>0</v>
      </c>
      <c r="E139" s="83">
        <f>'2.melléklet'!E140</f>
        <v>0</v>
      </c>
      <c r="F139" s="271" t="s">
        <v>199</v>
      </c>
    </row>
    <row r="140" spans="1:6" s="272" customFormat="1" ht="12" customHeight="1">
      <c r="A140" s="253" t="s">
        <v>477</v>
      </c>
      <c r="B140" s="138" t="s">
        <v>361</v>
      </c>
      <c r="C140" s="83">
        <v>0</v>
      </c>
      <c r="D140" s="83">
        <f>'2.melléklet'!D141</f>
        <v>0</v>
      </c>
      <c r="E140" s="83">
        <f>'2.melléklet'!E141</f>
        <v>0</v>
      </c>
      <c r="F140" s="271" t="s">
        <v>202</v>
      </c>
    </row>
    <row r="141" spans="1:6" s="272" customFormat="1" ht="12" customHeight="1">
      <c r="A141" s="66" t="s">
        <v>206</v>
      </c>
      <c r="B141" s="72" t="s">
        <v>478</v>
      </c>
      <c r="C141" s="277">
        <f>SUM(C142:C145)</f>
        <v>0</v>
      </c>
      <c r="D141" s="83">
        <f>'2.melléklet'!D142</f>
        <v>0</v>
      </c>
      <c r="E141" s="83">
        <f>'2.melléklet'!E142</f>
        <v>0</v>
      </c>
      <c r="F141" s="271" t="s">
        <v>205</v>
      </c>
    </row>
    <row r="142" spans="1:6" s="272" customFormat="1" ht="12" customHeight="1">
      <c r="A142" s="248" t="s">
        <v>209</v>
      </c>
      <c r="B142" s="137" t="s">
        <v>363</v>
      </c>
      <c r="C142" s="83">
        <v>0</v>
      </c>
      <c r="D142" s="83">
        <f>'2.melléklet'!D143</f>
        <v>0</v>
      </c>
      <c r="E142" s="83">
        <f>'2.melléklet'!E143</f>
        <v>0</v>
      </c>
      <c r="F142" s="271" t="s">
        <v>208</v>
      </c>
    </row>
    <row r="143" spans="1:6" s="272" customFormat="1" ht="12" customHeight="1">
      <c r="A143" s="248" t="s">
        <v>212</v>
      </c>
      <c r="B143" s="137" t="s">
        <v>364</v>
      </c>
      <c r="C143" s="83">
        <v>0</v>
      </c>
      <c r="D143" s="83">
        <f>'2.melléklet'!D144</f>
        <v>0</v>
      </c>
      <c r="E143" s="83">
        <f>'2.melléklet'!E144</f>
        <v>0</v>
      </c>
      <c r="F143" s="271" t="s">
        <v>211</v>
      </c>
    </row>
    <row r="144" spans="1:6" s="272" customFormat="1" ht="12" customHeight="1">
      <c r="A144" s="248" t="s">
        <v>215</v>
      </c>
      <c r="B144" s="137" t="s">
        <v>365</v>
      </c>
      <c r="C144" s="83">
        <v>0</v>
      </c>
      <c r="D144" s="83">
        <f>'2.melléklet'!D145</f>
        <v>0</v>
      </c>
      <c r="E144" s="83">
        <f>'2.melléklet'!E145</f>
        <v>0</v>
      </c>
      <c r="F144" s="271" t="s">
        <v>214</v>
      </c>
    </row>
    <row r="145" spans="1:6" ht="12.75" customHeight="1">
      <c r="A145" s="248" t="s">
        <v>218</v>
      </c>
      <c r="B145" s="137" t="s">
        <v>366</v>
      </c>
      <c r="C145" s="83">
        <v>0</v>
      </c>
      <c r="D145" s="83">
        <f>'2.melléklet'!D146</f>
        <v>0</v>
      </c>
      <c r="E145" s="83">
        <f>'2.melléklet'!E146</f>
        <v>0</v>
      </c>
      <c r="F145" s="271" t="s">
        <v>217</v>
      </c>
    </row>
    <row r="146" spans="1:6" ht="12" customHeight="1">
      <c r="A146" s="66" t="s">
        <v>221</v>
      </c>
      <c r="B146" s="72" t="s">
        <v>367</v>
      </c>
      <c r="C146" s="278">
        <f>C126+C130+C135+C141</f>
        <v>166679016</v>
      </c>
      <c r="D146" s="83">
        <f>'2.melléklet'!D147</f>
        <v>177798656</v>
      </c>
      <c r="E146" s="83">
        <f>'2.melléklet'!E147</f>
        <v>177798656</v>
      </c>
      <c r="F146" s="271" t="s">
        <v>220</v>
      </c>
    </row>
    <row r="147" spans="1:6" ht="15" customHeight="1">
      <c r="A147" s="279" t="s">
        <v>368</v>
      </c>
      <c r="B147" s="143" t="s">
        <v>369</v>
      </c>
      <c r="C147" s="278">
        <f>C125+C146</f>
        <v>603915261</v>
      </c>
      <c r="D147" s="83">
        <f>'2.melléklet'!D148</f>
        <v>692677843</v>
      </c>
      <c r="E147" s="83">
        <f>'2.melléklet'!E148</f>
        <v>569149924</v>
      </c>
      <c r="F147" s="271" t="s">
        <v>223</v>
      </c>
    </row>
  </sheetData>
  <sheetProtection selectLockedCells="1" selectUnlockedCells="1"/>
  <mergeCells count="4">
    <mergeCell ref="B2:D2"/>
    <mergeCell ref="B3:D3"/>
    <mergeCell ref="A7:E7"/>
    <mergeCell ref="A91:E91"/>
  </mergeCells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58"/>
  <headerFooter alignWithMargins="0">
    <oddHeader>&amp;C5. melléklet a 8/2019. (III. 24.) önkormányzati rendelethez</oddHead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146"/>
  <sheetViews>
    <sheetView view="pageBreakPreview" zoomScale="145" zoomScaleSheetLayoutView="145" workbookViewId="0" topLeftCell="A1">
      <selection activeCell="B33" sqref="B33"/>
    </sheetView>
  </sheetViews>
  <sheetFormatPr defaultColWidth="9.00390625" defaultRowHeight="12.75"/>
  <cols>
    <col min="1" max="1" width="18.625" style="280" customWidth="1"/>
    <col min="2" max="2" width="62.00390625" style="217" customWidth="1"/>
    <col min="3" max="5" width="15.875" style="217" customWidth="1"/>
    <col min="6" max="6" width="0" style="154" hidden="1" customWidth="1"/>
    <col min="7" max="16384" width="9.375" style="217" customWidth="1"/>
  </cols>
  <sheetData>
    <row r="1" spans="1:6" s="224" customFormat="1" ht="21" customHeight="1">
      <c r="A1" s="218"/>
      <c r="B1" s="219"/>
      <c r="C1" s="220"/>
      <c r="D1" s="220"/>
      <c r="E1" s="281"/>
      <c r="F1" s="223"/>
    </row>
    <row r="2" spans="1:6" s="229" customFormat="1" ht="25.5" customHeight="1">
      <c r="A2" s="225" t="s">
        <v>479</v>
      </c>
      <c r="B2" s="226" t="s">
        <v>480</v>
      </c>
      <c r="C2" s="226"/>
      <c r="D2" s="226"/>
      <c r="E2" s="282" t="s">
        <v>481</v>
      </c>
      <c r="F2" s="228"/>
    </row>
    <row r="3" spans="1:6" s="229" customFormat="1" ht="12.75">
      <c r="A3" s="230" t="s">
        <v>482</v>
      </c>
      <c r="B3" s="231" t="s">
        <v>483</v>
      </c>
      <c r="C3" s="231"/>
      <c r="D3" s="231"/>
      <c r="E3" s="283" t="s">
        <v>459</v>
      </c>
      <c r="F3" s="228"/>
    </row>
    <row r="4" spans="1:6" s="236" customFormat="1" ht="15.75" customHeight="1">
      <c r="A4" s="233"/>
      <c r="B4" s="233"/>
      <c r="C4" s="234"/>
      <c r="D4" s="234"/>
      <c r="E4" s="234" t="s">
        <v>371</v>
      </c>
      <c r="F4" s="235"/>
    </row>
    <row r="5" spans="1:5" ht="12.75">
      <c r="A5" s="237" t="s">
        <v>464</v>
      </c>
      <c r="B5" s="238" t="s">
        <v>465</v>
      </c>
      <c r="C5" s="239" t="s">
        <v>46</v>
      </c>
      <c r="D5" s="239" t="s">
        <v>47</v>
      </c>
      <c r="E5" s="240" t="s">
        <v>48</v>
      </c>
    </row>
    <row r="6" spans="1:6" s="246" customFormat="1" ht="12.75" customHeight="1">
      <c r="A6" s="284" t="s">
        <v>49</v>
      </c>
      <c r="B6" s="285" t="s">
        <v>50</v>
      </c>
      <c r="C6" s="285" t="s">
        <v>51</v>
      </c>
      <c r="D6" s="286" t="s">
        <v>52</v>
      </c>
      <c r="E6" s="287" t="s">
        <v>53</v>
      </c>
      <c r="F6" s="245"/>
    </row>
    <row r="7" spans="1:6" s="246" customFormat="1" ht="15.75" customHeight="1">
      <c r="A7" s="288" t="s">
        <v>372</v>
      </c>
      <c r="B7" s="288"/>
      <c r="C7" s="288"/>
      <c r="D7" s="288"/>
      <c r="E7" s="288"/>
      <c r="F7" s="245"/>
    </row>
    <row r="8" spans="1:6" s="246" customFormat="1" ht="15.75" customHeight="1">
      <c r="A8" s="288"/>
      <c r="B8" s="288"/>
      <c r="C8" s="288"/>
      <c r="D8" s="288"/>
      <c r="E8" s="288"/>
      <c r="F8" s="245"/>
    </row>
    <row r="9" spans="1:6" s="246" customFormat="1" ht="15.75" customHeight="1">
      <c r="A9" s="289"/>
      <c r="B9" s="290" t="s">
        <v>484</v>
      </c>
      <c r="C9" s="290"/>
      <c r="D9" s="291">
        <v>1585573</v>
      </c>
      <c r="E9" s="291">
        <v>1585573</v>
      </c>
      <c r="F9" s="245"/>
    </row>
    <row r="10" spans="1:6" s="249" customFormat="1" ht="12" customHeight="1">
      <c r="A10" s="241" t="s">
        <v>54</v>
      </c>
      <c r="B10" s="292" t="s">
        <v>485</v>
      </c>
      <c r="C10" s="188">
        <f>SUM(C11:C20)</f>
        <v>14633792</v>
      </c>
      <c r="D10" s="188">
        <f>SUM(D11:D20)</f>
        <v>12902479</v>
      </c>
      <c r="E10" s="188">
        <f>SUM(E11:E20)</f>
        <v>12902479</v>
      </c>
      <c r="F10" s="245" t="s">
        <v>56</v>
      </c>
    </row>
    <row r="11" spans="1:6" s="249" customFormat="1" ht="12" customHeight="1">
      <c r="A11" s="293" t="s">
        <v>57</v>
      </c>
      <c r="B11" s="118" t="s">
        <v>142</v>
      </c>
      <c r="C11" s="294"/>
      <c r="D11" s="294"/>
      <c r="E11" s="295"/>
      <c r="F11" s="245" t="s">
        <v>59</v>
      </c>
    </row>
    <row r="12" spans="1:6" s="249" customFormat="1" ht="12" customHeight="1">
      <c r="A12" s="296" t="s">
        <v>60</v>
      </c>
      <c r="B12" s="121" t="s">
        <v>145</v>
      </c>
      <c r="C12" s="177"/>
      <c r="D12" s="177">
        <v>20000</v>
      </c>
      <c r="E12" s="203">
        <v>20000</v>
      </c>
      <c r="F12" s="245" t="s">
        <v>62</v>
      </c>
    </row>
    <row r="13" spans="1:6" s="249" customFormat="1" ht="12" customHeight="1">
      <c r="A13" s="296" t="s">
        <v>63</v>
      </c>
      <c r="B13" s="121" t="s">
        <v>148</v>
      </c>
      <c r="C13" s="177"/>
      <c r="D13" s="177"/>
      <c r="E13" s="203"/>
      <c r="F13" s="245" t="s">
        <v>65</v>
      </c>
    </row>
    <row r="14" spans="1:6" s="249" customFormat="1" ht="12" customHeight="1">
      <c r="A14" s="296" t="s">
        <v>66</v>
      </c>
      <c r="B14" s="121" t="s">
        <v>151</v>
      </c>
      <c r="C14" s="177"/>
      <c r="D14" s="177"/>
      <c r="E14" s="203"/>
      <c r="F14" s="245" t="s">
        <v>68</v>
      </c>
    </row>
    <row r="15" spans="1:6" s="249" customFormat="1" ht="12" customHeight="1">
      <c r="A15" s="296" t="s">
        <v>69</v>
      </c>
      <c r="B15" s="121" t="s">
        <v>154</v>
      </c>
      <c r="C15" s="177">
        <v>11522671</v>
      </c>
      <c r="D15" s="177">
        <v>9834364</v>
      </c>
      <c r="E15" s="203">
        <v>9834364</v>
      </c>
      <c r="F15" s="245" t="s">
        <v>71</v>
      </c>
    </row>
    <row r="16" spans="1:6" s="249" customFormat="1" ht="12" customHeight="1">
      <c r="A16" s="296" t="s">
        <v>72</v>
      </c>
      <c r="B16" s="121" t="s">
        <v>486</v>
      </c>
      <c r="C16" s="177">
        <v>3111121</v>
      </c>
      <c r="D16" s="177">
        <v>2655241</v>
      </c>
      <c r="E16" s="203">
        <v>2655241</v>
      </c>
      <c r="F16" s="245" t="s">
        <v>74</v>
      </c>
    </row>
    <row r="17" spans="1:6" s="251" customFormat="1" ht="12" customHeight="1">
      <c r="A17" s="296" t="s">
        <v>306</v>
      </c>
      <c r="B17" s="138" t="s">
        <v>487</v>
      </c>
      <c r="C17" s="177"/>
      <c r="D17" s="177"/>
      <c r="E17" s="203"/>
      <c r="F17" s="245" t="s">
        <v>77</v>
      </c>
    </row>
    <row r="18" spans="1:6" s="251" customFormat="1" ht="12" customHeight="1">
      <c r="A18" s="296" t="s">
        <v>308</v>
      </c>
      <c r="B18" s="121" t="s">
        <v>163</v>
      </c>
      <c r="C18" s="192"/>
      <c r="D18" s="192"/>
      <c r="E18" s="297"/>
      <c r="F18" s="245" t="s">
        <v>80</v>
      </c>
    </row>
    <row r="19" spans="1:6" s="249" customFormat="1" ht="12" customHeight="1">
      <c r="A19" s="296" t="s">
        <v>310</v>
      </c>
      <c r="B19" s="121" t="s">
        <v>166</v>
      </c>
      <c r="C19" s="177">
        <v>0</v>
      </c>
      <c r="D19" s="177">
        <v>0</v>
      </c>
      <c r="E19" s="203">
        <v>0</v>
      </c>
      <c r="F19" s="245" t="s">
        <v>83</v>
      </c>
    </row>
    <row r="20" spans="1:6" s="251" customFormat="1" ht="12" customHeight="1">
      <c r="A20" s="296" t="s">
        <v>312</v>
      </c>
      <c r="B20" s="138" t="s">
        <v>388</v>
      </c>
      <c r="C20" s="184">
        <v>0</v>
      </c>
      <c r="D20" s="184">
        <v>392874</v>
      </c>
      <c r="E20" s="298">
        <v>392874</v>
      </c>
      <c r="F20" s="245" t="s">
        <v>86</v>
      </c>
    </row>
    <row r="21" spans="1:6" s="251" customFormat="1" ht="12" customHeight="1">
      <c r="A21" s="241" t="s">
        <v>75</v>
      </c>
      <c r="B21" s="292" t="s">
        <v>484</v>
      </c>
      <c r="C21" s="188">
        <f>SUM(C22:C25)</f>
        <v>0</v>
      </c>
      <c r="D21" s="188">
        <f>SUM(D22:D25)</f>
        <v>0</v>
      </c>
      <c r="E21" s="188">
        <f>SUM(E22:E25)</f>
        <v>0</v>
      </c>
      <c r="F21" s="245" t="s">
        <v>89</v>
      </c>
    </row>
    <row r="22" spans="1:6" s="251" customFormat="1" ht="12" customHeight="1">
      <c r="A22" s="296" t="s">
        <v>78</v>
      </c>
      <c r="B22" s="137" t="s">
        <v>79</v>
      </c>
      <c r="C22" s="177">
        <v>0</v>
      </c>
      <c r="D22" s="177">
        <v>0</v>
      </c>
      <c r="E22" s="203">
        <v>0</v>
      </c>
      <c r="F22" s="245" t="s">
        <v>92</v>
      </c>
    </row>
    <row r="23" spans="1:6" s="251" customFormat="1" ht="12" customHeight="1">
      <c r="A23" s="296" t="s">
        <v>81</v>
      </c>
      <c r="B23" s="121" t="s">
        <v>488</v>
      </c>
      <c r="C23" s="177">
        <v>0</v>
      </c>
      <c r="D23" s="177">
        <v>0</v>
      </c>
      <c r="E23" s="203">
        <v>0</v>
      </c>
      <c r="F23" s="245" t="s">
        <v>95</v>
      </c>
    </row>
    <row r="24" spans="1:6" s="251" customFormat="1" ht="12" customHeight="1">
      <c r="A24" s="296" t="s">
        <v>84</v>
      </c>
      <c r="B24" s="121" t="s">
        <v>489</v>
      </c>
      <c r="C24" s="177"/>
      <c r="D24" s="177"/>
      <c r="E24" s="203"/>
      <c r="F24" s="245" t="s">
        <v>98</v>
      </c>
    </row>
    <row r="25" spans="1:6" s="249" customFormat="1" ht="12" customHeight="1">
      <c r="A25" s="296" t="s">
        <v>87</v>
      </c>
      <c r="B25" s="121" t="s">
        <v>490</v>
      </c>
      <c r="C25" s="177">
        <v>0</v>
      </c>
      <c r="D25" s="177">
        <v>0</v>
      </c>
      <c r="E25" s="203">
        <v>0</v>
      </c>
      <c r="F25" s="245" t="s">
        <v>101</v>
      </c>
    </row>
    <row r="26" spans="1:6" s="249" customFormat="1" ht="12" customHeight="1">
      <c r="A26" s="241" t="s">
        <v>96</v>
      </c>
      <c r="B26" s="72" t="s">
        <v>385</v>
      </c>
      <c r="C26" s="299"/>
      <c r="D26" s="299"/>
      <c r="E26" s="300"/>
      <c r="F26" s="245" t="s">
        <v>104</v>
      </c>
    </row>
    <row r="27" spans="1:6" s="249" customFormat="1" ht="12" customHeight="1">
      <c r="A27" s="241" t="s">
        <v>344</v>
      </c>
      <c r="B27" s="72" t="s">
        <v>491</v>
      </c>
      <c r="C27" s="188">
        <f>SUM(C28:C29)</f>
        <v>0</v>
      </c>
      <c r="D27" s="188">
        <f>SUM(D28:D29)</f>
        <v>0</v>
      </c>
      <c r="E27" s="188">
        <f>SUM(E28:E29)</f>
        <v>0</v>
      </c>
      <c r="F27" s="245" t="s">
        <v>107</v>
      </c>
    </row>
    <row r="28" spans="1:6" s="249" customFormat="1" ht="12" customHeight="1">
      <c r="A28" s="301" t="s">
        <v>120</v>
      </c>
      <c r="B28" s="137" t="s">
        <v>488</v>
      </c>
      <c r="C28" s="173">
        <v>0</v>
      </c>
      <c r="D28" s="173">
        <v>0</v>
      </c>
      <c r="E28" s="302">
        <v>0</v>
      </c>
      <c r="F28" s="245" t="s">
        <v>110</v>
      </c>
    </row>
    <row r="29" spans="1:6" s="249" customFormat="1" ht="12" customHeight="1">
      <c r="A29" s="301" t="s">
        <v>129</v>
      </c>
      <c r="B29" s="121" t="s">
        <v>492</v>
      </c>
      <c r="C29" s="192">
        <v>0</v>
      </c>
      <c r="D29" s="192"/>
      <c r="E29" s="297"/>
      <c r="F29" s="245" t="s">
        <v>113</v>
      </c>
    </row>
    <row r="30" spans="1:6" s="249" customFormat="1" ht="12" customHeight="1">
      <c r="A30" s="296" t="s">
        <v>132</v>
      </c>
      <c r="B30" s="303" t="s">
        <v>493</v>
      </c>
      <c r="C30" s="202">
        <v>0</v>
      </c>
      <c r="D30" s="202"/>
      <c r="E30" s="304"/>
      <c r="F30" s="245" t="s">
        <v>116</v>
      </c>
    </row>
    <row r="31" spans="1:6" s="249" customFormat="1" ht="12" customHeight="1">
      <c r="A31" s="241" t="s">
        <v>138</v>
      </c>
      <c r="B31" s="72" t="s">
        <v>494</v>
      </c>
      <c r="C31" s="188">
        <f>SUM(C32:C34)</f>
        <v>0</v>
      </c>
      <c r="D31" s="188">
        <f>SUM(D32:D34)</f>
        <v>0</v>
      </c>
      <c r="E31" s="188">
        <f>SUM(E32:E34)</f>
        <v>0</v>
      </c>
      <c r="F31" s="245" t="s">
        <v>119</v>
      </c>
    </row>
    <row r="32" spans="1:6" s="249" customFormat="1" ht="12" customHeight="1">
      <c r="A32" s="301" t="s">
        <v>141</v>
      </c>
      <c r="B32" s="137" t="s">
        <v>177</v>
      </c>
      <c r="C32" s="173">
        <v>0</v>
      </c>
      <c r="D32" s="173">
        <v>0</v>
      </c>
      <c r="E32" s="302">
        <v>0</v>
      </c>
      <c r="F32" s="245" t="s">
        <v>122</v>
      </c>
    </row>
    <row r="33" spans="1:6" s="249" customFormat="1" ht="12" customHeight="1">
      <c r="A33" s="301" t="s">
        <v>144</v>
      </c>
      <c r="B33" s="121" t="s">
        <v>180</v>
      </c>
      <c r="C33" s="192">
        <v>0</v>
      </c>
      <c r="D33" s="192">
        <v>0</v>
      </c>
      <c r="E33" s="297">
        <v>0</v>
      </c>
      <c r="F33" s="245" t="s">
        <v>125</v>
      </c>
    </row>
    <row r="34" spans="1:6" s="249" customFormat="1" ht="12" customHeight="1">
      <c r="A34" s="296" t="s">
        <v>147</v>
      </c>
      <c r="B34" s="303" t="s">
        <v>183</v>
      </c>
      <c r="C34" s="202">
        <v>0</v>
      </c>
      <c r="D34" s="202">
        <v>0</v>
      </c>
      <c r="E34" s="304">
        <v>0</v>
      </c>
      <c r="F34" s="245" t="s">
        <v>128</v>
      </c>
    </row>
    <row r="35" spans="1:6" s="249" customFormat="1" ht="12" customHeight="1">
      <c r="A35" s="241" t="s">
        <v>173</v>
      </c>
      <c r="B35" s="72" t="s">
        <v>17</v>
      </c>
      <c r="C35" s="299"/>
      <c r="D35" s="299"/>
      <c r="E35" s="300"/>
      <c r="F35" s="245" t="s">
        <v>131</v>
      </c>
    </row>
    <row r="36" spans="1:6" s="249" customFormat="1" ht="12" customHeight="1">
      <c r="A36" s="241" t="s">
        <v>355</v>
      </c>
      <c r="B36" s="72" t="s">
        <v>22</v>
      </c>
      <c r="C36" s="299"/>
      <c r="D36" s="299"/>
      <c r="E36" s="300"/>
      <c r="F36" s="245" t="s">
        <v>134</v>
      </c>
    </row>
    <row r="37" spans="1:6" s="249" customFormat="1" ht="12" customHeight="1">
      <c r="A37" s="241" t="s">
        <v>206</v>
      </c>
      <c r="B37" s="72" t="s">
        <v>495</v>
      </c>
      <c r="C37" s="188">
        <f>C10</f>
        <v>14633792</v>
      </c>
      <c r="D37" s="188">
        <f>D10+D9</f>
        <v>14488052</v>
      </c>
      <c r="E37" s="188">
        <f>E10</f>
        <v>12902479</v>
      </c>
      <c r="F37" s="245" t="s">
        <v>137</v>
      </c>
    </row>
    <row r="38" spans="1:6" s="251" customFormat="1" ht="12" customHeight="1">
      <c r="A38" s="305" t="s">
        <v>221</v>
      </c>
      <c r="B38" s="72" t="s">
        <v>496</v>
      </c>
      <c r="C38" s="188">
        <f>SUM(C39:C41)</f>
        <v>84170171</v>
      </c>
      <c r="D38" s="188">
        <f>SUM(D39:D41)</f>
        <v>85441059</v>
      </c>
      <c r="E38" s="188">
        <f>SUM(E39:E41)</f>
        <v>85441059</v>
      </c>
      <c r="F38" s="245" t="s">
        <v>140</v>
      </c>
    </row>
    <row r="39" spans="1:6" s="251" customFormat="1" ht="15" customHeight="1">
      <c r="A39" s="301" t="s">
        <v>497</v>
      </c>
      <c r="B39" s="137" t="s">
        <v>437</v>
      </c>
      <c r="C39" s="173">
        <v>8059</v>
      </c>
      <c r="D39" s="173">
        <v>8059</v>
      </c>
      <c r="E39" s="302">
        <v>8059</v>
      </c>
      <c r="F39" s="245" t="s">
        <v>143</v>
      </c>
    </row>
    <row r="40" spans="1:6" s="251" customFormat="1" ht="15" customHeight="1">
      <c r="A40" s="301" t="s">
        <v>498</v>
      </c>
      <c r="B40" s="121" t="s">
        <v>499</v>
      </c>
      <c r="C40" s="192">
        <v>0</v>
      </c>
      <c r="D40" s="192">
        <v>0</v>
      </c>
      <c r="E40" s="297">
        <v>0</v>
      </c>
      <c r="F40" s="245" t="s">
        <v>146</v>
      </c>
    </row>
    <row r="41" spans="1:6" ht="12.75">
      <c r="A41" s="296" t="s">
        <v>500</v>
      </c>
      <c r="B41" s="303" t="s">
        <v>501</v>
      </c>
      <c r="C41" s="202">
        <v>84162112</v>
      </c>
      <c r="D41" s="202">
        <v>85433000</v>
      </c>
      <c r="E41" s="304">
        <v>85433000</v>
      </c>
      <c r="F41" s="245" t="s">
        <v>149</v>
      </c>
    </row>
    <row r="42" spans="1:6" s="246" customFormat="1" ht="16.5" customHeight="1">
      <c r="A42" s="305" t="s">
        <v>368</v>
      </c>
      <c r="B42" s="306" t="s">
        <v>502</v>
      </c>
      <c r="C42" s="188">
        <f>C37+C38+C9</f>
        <v>98803963</v>
      </c>
      <c r="D42" s="188">
        <f>D37+D38</f>
        <v>99929111</v>
      </c>
      <c r="E42" s="188">
        <f>E37+E38+E9</f>
        <v>99929111</v>
      </c>
      <c r="F42" s="245" t="s">
        <v>152</v>
      </c>
    </row>
    <row r="43" spans="1:6" s="272" customFormat="1" ht="12" customHeight="1">
      <c r="A43" s="263"/>
      <c r="B43" s="264"/>
      <c r="C43" s="265"/>
      <c r="D43" s="265"/>
      <c r="E43" s="265"/>
      <c r="F43" s="245"/>
    </row>
    <row r="44" spans="1:6" ht="12" customHeight="1">
      <c r="A44" s="267"/>
      <c r="B44" s="268"/>
      <c r="C44" s="269"/>
      <c r="D44" s="269"/>
      <c r="E44" s="269"/>
      <c r="F44" s="245"/>
    </row>
    <row r="45" spans="1:6" ht="12" customHeight="1">
      <c r="A45" s="247" t="s">
        <v>373</v>
      </c>
      <c r="B45" s="247"/>
      <c r="C45" s="247"/>
      <c r="D45" s="247"/>
      <c r="E45" s="247"/>
      <c r="F45" s="246"/>
    </row>
    <row r="46" spans="1:6" ht="12" customHeight="1">
      <c r="A46" s="241" t="s">
        <v>54</v>
      </c>
      <c r="B46" s="72" t="s">
        <v>503</v>
      </c>
      <c r="C46" s="188">
        <f>SUM(C47:C51)</f>
        <v>96925100</v>
      </c>
      <c r="D46" s="188">
        <f>SUM(D47:D51)</f>
        <v>99929111</v>
      </c>
      <c r="E46" s="188">
        <f>SUM(E47:E51)</f>
        <v>99391599</v>
      </c>
      <c r="F46" s="245" t="s">
        <v>56</v>
      </c>
    </row>
    <row r="47" spans="1:13" ht="12" customHeight="1">
      <c r="A47" s="296" t="s">
        <v>57</v>
      </c>
      <c r="B47" s="137" t="s">
        <v>300</v>
      </c>
      <c r="C47" s="173">
        <v>51973979</v>
      </c>
      <c r="D47" s="173">
        <v>54439420</v>
      </c>
      <c r="E47" s="174">
        <v>54390805</v>
      </c>
      <c r="F47" s="245" t="s">
        <v>59</v>
      </c>
      <c r="M47" s="217">
        <f>15000/60</f>
        <v>250</v>
      </c>
    </row>
    <row r="48" spans="1:13" ht="12" customHeight="1">
      <c r="A48" s="296" t="s">
        <v>60</v>
      </c>
      <c r="B48" s="121" t="s">
        <v>301</v>
      </c>
      <c r="C48" s="177">
        <v>10583301</v>
      </c>
      <c r="D48" s="177">
        <v>11121871</v>
      </c>
      <c r="E48" s="178">
        <v>11121871</v>
      </c>
      <c r="F48" s="245" t="s">
        <v>62</v>
      </c>
      <c r="M48" s="217">
        <f>+M47/8</f>
        <v>31.25</v>
      </c>
    </row>
    <row r="49" spans="1:6" ht="12" customHeight="1">
      <c r="A49" s="296" t="s">
        <v>63</v>
      </c>
      <c r="B49" s="121" t="s">
        <v>302</v>
      </c>
      <c r="C49" s="177">
        <v>34367820</v>
      </c>
      <c r="D49" s="177">
        <v>34367820</v>
      </c>
      <c r="E49" s="178">
        <v>33878923</v>
      </c>
      <c r="F49" s="245" t="s">
        <v>65</v>
      </c>
    </row>
    <row r="50" spans="1:6" s="272" customFormat="1" ht="12" customHeight="1">
      <c r="A50" s="296" t="s">
        <v>66</v>
      </c>
      <c r="B50" s="121" t="s">
        <v>303</v>
      </c>
      <c r="C50" s="177"/>
      <c r="D50" s="177"/>
      <c r="E50" s="178"/>
      <c r="F50" s="245" t="s">
        <v>68</v>
      </c>
    </row>
    <row r="51" spans="1:6" ht="12" customHeight="1">
      <c r="A51" s="296" t="s">
        <v>69</v>
      </c>
      <c r="B51" s="121" t="s">
        <v>19</v>
      </c>
      <c r="C51" s="177"/>
      <c r="D51" s="177"/>
      <c r="E51" s="178"/>
      <c r="F51" s="245" t="s">
        <v>71</v>
      </c>
    </row>
    <row r="52" spans="1:6" ht="12" customHeight="1">
      <c r="A52" s="241" t="s">
        <v>75</v>
      </c>
      <c r="B52" s="72" t="s">
        <v>504</v>
      </c>
      <c r="C52" s="188">
        <f>SUM(C53:C55)</f>
        <v>0</v>
      </c>
      <c r="D52" s="188">
        <f>SUM(D53:D55)</f>
        <v>0</v>
      </c>
      <c r="E52" s="188">
        <f>SUM(E53:E55)</f>
        <v>0</v>
      </c>
      <c r="F52" s="245" t="s">
        <v>74</v>
      </c>
    </row>
    <row r="53" spans="1:6" ht="12" customHeight="1">
      <c r="A53" s="296" t="s">
        <v>78</v>
      </c>
      <c r="B53" s="137" t="s">
        <v>23</v>
      </c>
      <c r="C53" s="173"/>
      <c r="D53" s="173"/>
      <c r="E53" s="174"/>
      <c r="F53" s="245" t="s">
        <v>77</v>
      </c>
    </row>
    <row r="54" spans="1:6" ht="12" customHeight="1">
      <c r="A54" s="296" t="s">
        <v>81</v>
      </c>
      <c r="B54" s="121" t="s">
        <v>25</v>
      </c>
      <c r="C54" s="177"/>
      <c r="D54" s="177"/>
      <c r="E54" s="178"/>
      <c r="F54" s="245" t="s">
        <v>80</v>
      </c>
    </row>
    <row r="55" spans="1:6" ht="15" customHeight="1">
      <c r="A55" s="296" t="s">
        <v>84</v>
      </c>
      <c r="B55" s="121" t="s">
        <v>505</v>
      </c>
      <c r="C55" s="177"/>
      <c r="D55" s="177"/>
      <c r="E55" s="178"/>
      <c r="F55" s="245" t="s">
        <v>83</v>
      </c>
    </row>
    <row r="56" spans="1:6" ht="12.75">
      <c r="A56" s="296" t="s">
        <v>87</v>
      </c>
      <c r="B56" s="121" t="s">
        <v>506</v>
      </c>
      <c r="C56" s="177">
        <v>0</v>
      </c>
      <c r="D56" s="177">
        <v>0</v>
      </c>
      <c r="E56" s="178">
        <v>0</v>
      </c>
      <c r="F56" s="245" t="s">
        <v>86</v>
      </c>
    </row>
    <row r="57" spans="1:6" ht="15" customHeight="1">
      <c r="A57" s="241" t="s">
        <v>96</v>
      </c>
      <c r="B57" s="307" t="s">
        <v>507</v>
      </c>
      <c r="C57" s="188">
        <f>C46+C52</f>
        <v>96925100</v>
      </c>
      <c r="D57" s="188">
        <f>D46+D52</f>
        <v>99929111</v>
      </c>
      <c r="E57" s="188">
        <f>E46+E52</f>
        <v>99391599</v>
      </c>
      <c r="F57" s="245" t="s">
        <v>89</v>
      </c>
    </row>
    <row r="58" spans="3:6" ht="12.75">
      <c r="C58" s="308"/>
      <c r="D58" s="308"/>
      <c r="E58" s="308"/>
      <c r="F58" s="245"/>
    </row>
    <row r="59" ht="12.75">
      <c r="F59" s="245"/>
    </row>
    <row r="60" ht="12.75">
      <c r="F60" s="245"/>
    </row>
    <row r="61" ht="12.75">
      <c r="F61" s="245"/>
    </row>
    <row r="62" ht="12.75">
      <c r="F62" s="245"/>
    </row>
    <row r="63" ht="12.75">
      <c r="F63" s="245"/>
    </row>
    <row r="64" ht="12.75">
      <c r="F64" s="245"/>
    </row>
    <row r="65" ht="12.75">
      <c r="F65" s="245"/>
    </row>
    <row r="66" ht="12.75">
      <c r="F66" s="245"/>
    </row>
    <row r="67" ht="12.75">
      <c r="F67" s="245"/>
    </row>
    <row r="68" ht="12.75">
      <c r="F68" s="245"/>
    </row>
    <row r="69" ht="12.75">
      <c r="F69" s="245"/>
    </row>
    <row r="70" ht="12.75">
      <c r="F70" s="245"/>
    </row>
    <row r="71" ht="12.75">
      <c r="F71" s="245"/>
    </row>
    <row r="72" ht="12.75">
      <c r="F72" s="245"/>
    </row>
    <row r="73" ht="12.75">
      <c r="F73" s="245"/>
    </row>
    <row r="74" ht="12.75">
      <c r="F74" s="245"/>
    </row>
    <row r="75" ht="12.75">
      <c r="F75" s="245"/>
    </row>
    <row r="76" ht="12.75">
      <c r="F76" s="245"/>
    </row>
    <row r="77" ht="12.75">
      <c r="F77" s="245"/>
    </row>
    <row r="78" ht="12.75">
      <c r="F78" s="245"/>
    </row>
    <row r="79" ht="12.75">
      <c r="F79" s="245"/>
    </row>
    <row r="80" ht="12.75">
      <c r="F80" s="245"/>
    </row>
    <row r="81" ht="12.75">
      <c r="F81" s="245"/>
    </row>
    <row r="82" ht="12.75">
      <c r="F82" s="245"/>
    </row>
    <row r="83" ht="12.75">
      <c r="F83" s="245"/>
    </row>
    <row r="84" ht="12.75">
      <c r="F84" s="245"/>
    </row>
    <row r="85" ht="12.75">
      <c r="F85" s="245"/>
    </row>
    <row r="86" ht="12.75">
      <c r="F86" s="245"/>
    </row>
    <row r="87" ht="12.75">
      <c r="F87" s="245"/>
    </row>
    <row r="88" ht="12.75">
      <c r="F88" s="266"/>
    </row>
    <row r="90" ht="12.75">
      <c r="F90" s="245"/>
    </row>
    <row r="91" ht="12.75">
      <c r="F91" s="271"/>
    </row>
    <row r="92" ht="12.75">
      <c r="F92" s="271"/>
    </row>
    <row r="93" ht="12.75">
      <c r="F93" s="271"/>
    </row>
    <row r="94" ht="12.75">
      <c r="F94" s="271"/>
    </row>
    <row r="95" ht="12.75">
      <c r="F95" s="271"/>
    </row>
    <row r="96" ht="12.75">
      <c r="F96" s="271"/>
    </row>
    <row r="97" ht="12.75">
      <c r="F97" s="271"/>
    </row>
    <row r="98" ht="12.75">
      <c r="F98" s="271"/>
    </row>
    <row r="99" ht="12.75">
      <c r="F99" s="271"/>
    </row>
    <row r="100" ht="12.75">
      <c r="F100" s="271"/>
    </row>
    <row r="101" ht="12.75">
      <c r="F101" s="271"/>
    </row>
    <row r="102" ht="12.75">
      <c r="F102" s="271"/>
    </row>
    <row r="103" ht="12.75">
      <c r="F103" s="271"/>
    </row>
    <row r="104" ht="12.75">
      <c r="F104" s="271"/>
    </row>
    <row r="105" ht="12.75">
      <c r="F105" s="271"/>
    </row>
    <row r="106" ht="12.75">
      <c r="F106" s="271"/>
    </row>
    <row r="107" ht="12.75">
      <c r="F107" s="271"/>
    </row>
    <row r="108" ht="12.75">
      <c r="F108" s="271"/>
    </row>
    <row r="109" ht="12.75">
      <c r="F109" s="271"/>
    </row>
    <row r="110" ht="12.75">
      <c r="F110" s="271"/>
    </row>
    <row r="111" ht="12.75">
      <c r="F111" s="271"/>
    </row>
    <row r="112" ht="12.75">
      <c r="F112" s="271"/>
    </row>
    <row r="113" ht="12.75">
      <c r="F113" s="271"/>
    </row>
    <row r="114" ht="12.75">
      <c r="F114" s="271"/>
    </row>
    <row r="115" ht="12.75">
      <c r="F115" s="271"/>
    </row>
    <row r="116" ht="12.75">
      <c r="F116" s="271"/>
    </row>
    <row r="117" ht="12.75">
      <c r="F117" s="271"/>
    </row>
    <row r="118" ht="12.75">
      <c r="F118" s="271"/>
    </row>
    <row r="119" ht="12.75">
      <c r="F119" s="271"/>
    </row>
    <row r="120" ht="12.75">
      <c r="F120" s="271"/>
    </row>
    <row r="121" ht="12.75">
      <c r="F121" s="271"/>
    </row>
    <row r="122" ht="12.75">
      <c r="F122" s="271"/>
    </row>
    <row r="123" ht="12.75">
      <c r="F123" s="271"/>
    </row>
    <row r="124" ht="12.75">
      <c r="F124" s="271"/>
    </row>
    <row r="125" ht="12.75">
      <c r="F125" s="271"/>
    </row>
    <row r="126" ht="12.75">
      <c r="F126" s="271"/>
    </row>
    <row r="127" ht="12.75">
      <c r="F127" s="271"/>
    </row>
    <row r="128" ht="12.75">
      <c r="F128" s="271"/>
    </row>
    <row r="129" ht="12.75">
      <c r="F129" s="271"/>
    </row>
    <row r="130" ht="12.75">
      <c r="F130" s="271"/>
    </row>
    <row r="131" ht="12.75">
      <c r="F131" s="271"/>
    </row>
    <row r="132" ht="12.75">
      <c r="F132" s="271"/>
    </row>
    <row r="133" ht="12.75">
      <c r="F133" s="271"/>
    </row>
    <row r="134" ht="12.75">
      <c r="F134" s="271"/>
    </row>
    <row r="135" ht="12.75">
      <c r="F135" s="271"/>
    </row>
    <row r="136" ht="12.75">
      <c r="F136" s="271"/>
    </row>
    <row r="137" ht="12.75">
      <c r="F137" s="271"/>
    </row>
    <row r="138" ht="12.75">
      <c r="F138" s="271"/>
    </row>
    <row r="139" ht="12.75">
      <c r="F139" s="271"/>
    </row>
    <row r="140" ht="12.75">
      <c r="F140" s="271"/>
    </row>
    <row r="141" ht="12.75">
      <c r="F141" s="271"/>
    </row>
    <row r="142" ht="12.75">
      <c r="F142" s="271"/>
    </row>
    <row r="143" ht="12.75">
      <c r="F143" s="271"/>
    </row>
    <row r="144" ht="12.75">
      <c r="F144" s="271"/>
    </row>
    <row r="145" ht="12.75">
      <c r="F145" s="271"/>
    </row>
    <row r="146" ht="12.75">
      <c r="F146" s="271"/>
    </row>
  </sheetData>
  <sheetProtection selectLockedCells="1" selectUnlockedCells="1"/>
  <mergeCells count="4">
    <mergeCell ref="B2:D2"/>
    <mergeCell ref="B3:D3"/>
    <mergeCell ref="A7:E7"/>
    <mergeCell ref="A45:E45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4"/>
  <headerFooter alignWithMargins="0">
    <oddHeader>&amp;C6. melléklet a 8/2019. (III. 24.) önkormányzati rendelethez</oddHead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46"/>
  <sheetViews>
    <sheetView view="pageBreakPreview" zoomScale="145" zoomScaleSheetLayoutView="145" workbookViewId="0" topLeftCell="A4">
      <selection activeCell="B9" sqref="B9"/>
    </sheetView>
  </sheetViews>
  <sheetFormatPr defaultColWidth="9.00390625" defaultRowHeight="12.75"/>
  <cols>
    <col min="1" max="1" width="18.625" style="280" customWidth="1"/>
    <col min="2" max="2" width="62.00390625" style="217" customWidth="1"/>
    <col min="3" max="3" width="15.625" style="217" customWidth="1"/>
    <col min="4" max="5" width="15.875" style="217" customWidth="1"/>
    <col min="6" max="6" width="0" style="154" hidden="1" customWidth="1"/>
    <col min="7" max="16384" width="9.375" style="217" customWidth="1"/>
  </cols>
  <sheetData>
    <row r="1" spans="1:6" s="224" customFormat="1" ht="21" customHeight="1">
      <c r="A1" s="218"/>
      <c r="B1" s="219"/>
      <c r="C1" s="220"/>
      <c r="D1" s="220"/>
      <c r="E1" s="281"/>
      <c r="F1" s="223"/>
    </row>
    <row r="2" spans="1:6" s="229" customFormat="1" ht="25.5" customHeight="1">
      <c r="A2" s="225" t="s">
        <v>479</v>
      </c>
      <c r="B2" s="226" t="s">
        <v>480</v>
      </c>
      <c r="C2" s="226"/>
      <c r="D2" s="226"/>
      <c r="E2" s="282" t="s">
        <v>481</v>
      </c>
      <c r="F2" s="228"/>
    </row>
    <row r="3" spans="1:6" s="229" customFormat="1" ht="12.75">
      <c r="A3" s="230" t="s">
        <v>482</v>
      </c>
      <c r="B3" s="231" t="s">
        <v>508</v>
      </c>
      <c r="C3" s="231"/>
      <c r="D3" s="231"/>
      <c r="E3" s="283" t="s">
        <v>462</v>
      </c>
      <c r="F3" s="228"/>
    </row>
    <row r="4" spans="1:6" s="236" customFormat="1" ht="15.75" customHeight="1">
      <c r="A4" s="233"/>
      <c r="B4" s="233"/>
      <c r="C4" s="234"/>
      <c r="D4" s="234"/>
      <c r="E4" s="234" t="s">
        <v>371</v>
      </c>
      <c r="F4" s="235"/>
    </row>
    <row r="5" spans="1:5" ht="12.75">
      <c r="A5" s="237" t="s">
        <v>464</v>
      </c>
      <c r="B5" s="238" t="s">
        <v>465</v>
      </c>
      <c r="C5" s="239" t="s">
        <v>46</v>
      </c>
      <c r="D5" s="239" t="s">
        <v>47</v>
      </c>
      <c r="E5" s="240" t="s">
        <v>48</v>
      </c>
    </row>
    <row r="6" spans="1:6" s="246" customFormat="1" ht="12.75" customHeight="1">
      <c r="A6" s="241" t="s">
        <v>49</v>
      </c>
      <c r="B6" s="242" t="s">
        <v>50</v>
      </c>
      <c r="C6" s="242" t="s">
        <v>51</v>
      </c>
      <c r="D6" s="243" t="s">
        <v>52</v>
      </c>
      <c r="E6" s="244" t="s">
        <v>53</v>
      </c>
      <c r="F6" s="245"/>
    </row>
    <row r="7" spans="1:6" s="246" customFormat="1" ht="15.75" customHeight="1">
      <c r="A7" s="247" t="s">
        <v>372</v>
      </c>
      <c r="B7" s="247"/>
      <c r="C7" s="247"/>
      <c r="D7" s="247"/>
      <c r="E7" s="247"/>
      <c r="F7" s="245"/>
    </row>
    <row r="8" spans="1:6" s="246" customFormat="1" ht="15.75" customHeight="1">
      <c r="A8" s="237"/>
      <c r="B8" s="309"/>
      <c r="C8" s="310"/>
      <c r="D8" s="310"/>
      <c r="E8" s="311"/>
      <c r="F8" s="245"/>
    </row>
    <row r="9" spans="1:9" s="246" customFormat="1" ht="15.75" customHeight="1">
      <c r="A9" s="237"/>
      <c r="B9" s="290" t="s">
        <v>484</v>
      </c>
      <c r="C9" s="290"/>
      <c r="D9" s="291">
        <f>'6..melléklet'!D9</f>
        <v>1585573</v>
      </c>
      <c r="E9" s="291">
        <f>'6..melléklet'!E9</f>
        <v>1585573</v>
      </c>
      <c r="F9" s="290" t="s">
        <v>484</v>
      </c>
      <c r="G9" s="290"/>
      <c r="H9" s="291"/>
      <c r="I9" s="291"/>
    </row>
    <row r="10" spans="1:6" s="249" customFormat="1" ht="12" customHeight="1">
      <c r="A10" s="241" t="s">
        <v>54</v>
      </c>
      <c r="B10" s="312" t="s">
        <v>485</v>
      </c>
      <c r="C10" s="313">
        <f>'6..melléklet'!C10:C42</f>
        <v>14633792</v>
      </c>
      <c r="D10" s="188">
        <f>'6..melléklet'!D10</f>
        <v>12902479</v>
      </c>
      <c r="E10" s="212">
        <f>'6..melléklet'!E10</f>
        <v>12902479</v>
      </c>
      <c r="F10" s="245" t="s">
        <v>56</v>
      </c>
    </row>
    <row r="11" spans="1:6" s="249" customFormat="1" ht="12" customHeight="1">
      <c r="A11" s="293" t="s">
        <v>57</v>
      </c>
      <c r="B11" s="118" t="s">
        <v>142</v>
      </c>
      <c r="C11" s="314">
        <f>'6..melléklet'!C11:C43</f>
        <v>0</v>
      </c>
      <c r="D11" s="314">
        <f>'6..melléklet'!D11</f>
        <v>0</v>
      </c>
      <c r="E11" s="314">
        <f>'6..melléklet'!E11</f>
        <v>0</v>
      </c>
      <c r="F11" s="245" t="s">
        <v>59</v>
      </c>
    </row>
    <row r="12" spans="1:6" s="249" customFormat="1" ht="12" customHeight="1">
      <c r="A12" s="296" t="s">
        <v>60</v>
      </c>
      <c r="B12" s="121" t="s">
        <v>145</v>
      </c>
      <c r="C12" s="315">
        <f>'6..melléklet'!C12:C44</f>
        <v>0</v>
      </c>
      <c r="D12" s="315">
        <f>'6..melléklet'!D12</f>
        <v>20000</v>
      </c>
      <c r="E12" s="315">
        <f>'6..melléklet'!E12</f>
        <v>20000</v>
      </c>
      <c r="F12" s="245" t="s">
        <v>62</v>
      </c>
    </row>
    <row r="13" spans="1:6" s="249" customFormat="1" ht="12" customHeight="1">
      <c r="A13" s="296" t="s">
        <v>63</v>
      </c>
      <c r="B13" s="121" t="s">
        <v>148</v>
      </c>
      <c r="C13" s="315">
        <f>'6..melléklet'!C13:C45</f>
        <v>0</v>
      </c>
      <c r="D13" s="315">
        <f>'6..melléklet'!D13</f>
        <v>0</v>
      </c>
      <c r="E13" s="315">
        <f>'6..melléklet'!E13</f>
        <v>0</v>
      </c>
      <c r="F13" s="245" t="s">
        <v>65</v>
      </c>
    </row>
    <row r="14" spans="1:6" s="249" customFormat="1" ht="12" customHeight="1">
      <c r="A14" s="296" t="s">
        <v>66</v>
      </c>
      <c r="B14" s="121" t="s">
        <v>151</v>
      </c>
      <c r="C14" s="315">
        <f>'6..melléklet'!C14:C46</f>
        <v>0</v>
      </c>
      <c r="D14" s="315">
        <f>'6..melléklet'!D14</f>
        <v>0</v>
      </c>
      <c r="E14" s="315">
        <f>'6..melléklet'!E14</f>
        <v>0</v>
      </c>
      <c r="F14" s="245" t="s">
        <v>68</v>
      </c>
    </row>
    <row r="15" spans="1:6" s="249" customFormat="1" ht="12" customHeight="1">
      <c r="A15" s="296" t="s">
        <v>69</v>
      </c>
      <c r="B15" s="121" t="s">
        <v>154</v>
      </c>
      <c r="C15" s="315">
        <f>'6..melléklet'!C15:C47</f>
        <v>11522671</v>
      </c>
      <c r="D15" s="315">
        <f>'6..melléklet'!D15</f>
        <v>9834364</v>
      </c>
      <c r="E15" s="315">
        <f>'6..melléklet'!E15</f>
        <v>9834364</v>
      </c>
      <c r="F15" s="245" t="s">
        <v>71</v>
      </c>
    </row>
    <row r="16" spans="1:6" s="249" customFormat="1" ht="12" customHeight="1">
      <c r="A16" s="296" t="s">
        <v>72</v>
      </c>
      <c r="B16" s="121" t="s">
        <v>486</v>
      </c>
      <c r="C16" s="315">
        <f>'6..melléklet'!C16:C48</f>
        <v>3111121</v>
      </c>
      <c r="D16" s="315">
        <f>'6..melléklet'!D16</f>
        <v>2655241</v>
      </c>
      <c r="E16" s="315">
        <f>'6..melléklet'!E16</f>
        <v>2655241</v>
      </c>
      <c r="F16" s="245" t="s">
        <v>74</v>
      </c>
    </row>
    <row r="17" spans="1:6" s="251" customFormat="1" ht="12" customHeight="1">
      <c r="A17" s="296" t="s">
        <v>306</v>
      </c>
      <c r="B17" s="138" t="s">
        <v>487</v>
      </c>
      <c r="C17" s="315">
        <f>'6..melléklet'!C17:C49</f>
        <v>0</v>
      </c>
      <c r="D17" s="315">
        <f>'6..melléklet'!D17</f>
        <v>0</v>
      </c>
      <c r="E17" s="315">
        <f>'6..melléklet'!E17</f>
        <v>0</v>
      </c>
      <c r="F17" s="245" t="s">
        <v>77</v>
      </c>
    </row>
    <row r="18" spans="1:6" s="251" customFormat="1" ht="12" customHeight="1">
      <c r="A18" s="296" t="s">
        <v>308</v>
      </c>
      <c r="B18" s="121" t="s">
        <v>163</v>
      </c>
      <c r="C18" s="315">
        <f>'6..melléklet'!C18:C50</f>
        <v>0</v>
      </c>
      <c r="D18" s="315">
        <f>'6..melléklet'!D18</f>
        <v>0</v>
      </c>
      <c r="E18" s="315">
        <f>'6..melléklet'!E18</f>
        <v>0</v>
      </c>
      <c r="F18" s="245" t="s">
        <v>80</v>
      </c>
    </row>
    <row r="19" spans="1:6" s="249" customFormat="1" ht="12" customHeight="1">
      <c r="A19" s="296" t="s">
        <v>310</v>
      </c>
      <c r="B19" s="121" t="s">
        <v>166</v>
      </c>
      <c r="C19" s="315">
        <f>'6..melléklet'!C19:C51</f>
        <v>0</v>
      </c>
      <c r="D19" s="315">
        <f>'6..melléklet'!D19</f>
        <v>0</v>
      </c>
      <c r="E19" s="315">
        <f>'6..melléklet'!E19</f>
        <v>0</v>
      </c>
      <c r="F19" s="245" t="s">
        <v>83</v>
      </c>
    </row>
    <row r="20" spans="1:6" s="251" customFormat="1" ht="12" customHeight="1">
      <c r="A20" s="296" t="s">
        <v>312</v>
      </c>
      <c r="B20" s="138" t="s">
        <v>388</v>
      </c>
      <c r="C20" s="316">
        <f>'6..melléklet'!C20:C52</f>
        <v>0</v>
      </c>
      <c r="D20" s="316">
        <f>'6..melléklet'!D20</f>
        <v>392874</v>
      </c>
      <c r="E20" s="316">
        <f>'6..melléklet'!E20</f>
        <v>392874</v>
      </c>
      <c r="F20" s="245" t="s">
        <v>86</v>
      </c>
    </row>
    <row r="21" spans="1:6" s="251" customFormat="1" ht="12" customHeight="1">
      <c r="A21" s="241" t="s">
        <v>75</v>
      </c>
      <c r="B21" s="312" t="s">
        <v>484</v>
      </c>
      <c r="C21" s="313">
        <f>'6..melléklet'!C21:C53</f>
        <v>0</v>
      </c>
      <c r="D21" s="188">
        <f>'6..melléklet'!D21</f>
        <v>0</v>
      </c>
      <c r="E21" s="212">
        <f>'6..melléklet'!E21</f>
        <v>0</v>
      </c>
      <c r="F21" s="245" t="s">
        <v>89</v>
      </c>
    </row>
    <row r="22" spans="1:6" s="251" customFormat="1" ht="12" customHeight="1">
      <c r="A22" s="296" t="s">
        <v>78</v>
      </c>
      <c r="B22" s="137" t="s">
        <v>79</v>
      </c>
      <c r="C22" s="314">
        <f>'6..melléklet'!C22:C54</f>
        <v>0</v>
      </c>
      <c r="D22" s="314">
        <f>'6..melléklet'!D22</f>
        <v>0</v>
      </c>
      <c r="E22" s="314">
        <f>'6..melléklet'!E22</f>
        <v>0</v>
      </c>
      <c r="F22" s="245" t="s">
        <v>92</v>
      </c>
    </row>
    <row r="23" spans="1:6" s="251" customFormat="1" ht="12" customHeight="1">
      <c r="A23" s="296" t="s">
        <v>81</v>
      </c>
      <c r="B23" s="121" t="s">
        <v>488</v>
      </c>
      <c r="C23" s="315">
        <f>'6..melléklet'!C23:C55</f>
        <v>0</v>
      </c>
      <c r="D23" s="315">
        <f>'6..melléklet'!D23</f>
        <v>0</v>
      </c>
      <c r="E23" s="315">
        <f>'6..melléklet'!E23</f>
        <v>0</v>
      </c>
      <c r="F23" s="245" t="s">
        <v>95</v>
      </c>
    </row>
    <row r="24" spans="1:6" s="251" customFormat="1" ht="12" customHeight="1">
      <c r="A24" s="296" t="s">
        <v>84</v>
      </c>
      <c r="B24" s="121" t="s">
        <v>489</v>
      </c>
      <c r="C24" s="315">
        <f>'6..melléklet'!C24:C56</f>
        <v>0</v>
      </c>
      <c r="D24" s="315">
        <f>'6..melléklet'!D24</f>
        <v>0</v>
      </c>
      <c r="E24" s="315">
        <f>'6..melléklet'!E24</f>
        <v>0</v>
      </c>
      <c r="F24" s="245" t="s">
        <v>98</v>
      </c>
    </row>
    <row r="25" spans="1:6" s="249" customFormat="1" ht="12" customHeight="1">
      <c r="A25" s="296" t="s">
        <v>87</v>
      </c>
      <c r="B25" s="121" t="s">
        <v>490</v>
      </c>
      <c r="C25" s="316">
        <f>'6..melléklet'!C25:C57</f>
        <v>0</v>
      </c>
      <c r="D25" s="316">
        <f>'6..melléklet'!D25</f>
        <v>0</v>
      </c>
      <c r="E25" s="316">
        <f>'6..melléklet'!E25</f>
        <v>0</v>
      </c>
      <c r="F25" s="245" t="s">
        <v>101</v>
      </c>
    </row>
    <row r="26" spans="1:6" s="249" customFormat="1" ht="12" customHeight="1">
      <c r="A26" s="241" t="s">
        <v>96</v>
      </c>
      <c r="B26" s="317" t="s">
        <v>385</v>
      </c>
      <c r="C26" s="313">
        <f>'6..melléklet'!C26:C58</f>
        <v>0</v>
      </c>
      <c r="D26" s="188">
        <f>'6..melléklet'!D26</f>
        <v>0</v>
      </c>
      <c r="E26" s="212">
        <f>'6..melléklet'!E26</f>
        <v>0</v>
      </c>
      <c r="F26" s="245" t="s">
        <v>104</v>
      </c>
    </row>
    <row r="27" spans="1:6" s="249" customFormat="1" ht="12" customHeight="1">
      <c r="A27" s="241" t="s">
        <v>344</v>
      </c>
      <c r="B27" s="72" t="s">
        <v>491</v>
      </c>
      <c r="C27" s="314">
        <f>'6..melléklet'!C27:C59</f>
        <v>0</v>
      </c>
      <c r="D27" s="314">
        <f>'6..melléklet'!D27</f>
        <v>0</v>
      </c>
      <c r="E27" s="314">
        <f>'6..melléklet'!E27</f>
        <v>0</v>
      </c>
      <c r="F27" s="245" t="s">
        <v>107</v>
      </c>
    </row>
    <row r="28" spans="1:6" s="249" customFormat="1" ht="12" customHeight="1">
      <c r="A28" s="301" t="s">
        <v>120</v>
      </c>
      <c r="B28" s="137" t="s">
        <v>488</v>
      </c>
      <c r="C28" s="315">
        <f>'6..melléklet'!C28:C60</f>
        <v>0</v>
      </c>
      <c r="D28" s="315">
        <f>'6..melléklet'!D28</f>
        <v>0</v>
      </c>
      <c r="E28" s="315">
        <f>'6..melléklet'!E28</f>
        <v>0</v>
      </c>
      <c r="F28" s="245" t="s">
        <v>110</v>
      </c>
    </row>
    <row r="29" spans="1:6" s="249" customFormat="1" ht="12" customHeight="1">
      <c r="A29" s="301" t="s">
        <v>129</v>
      </c>
      <c r="B29" s="121" t="s">
        <v>492</v>
      </c>
      <c r="C29" s="315">
        <f>'6..melléklet'!C29:C61</f>
        <v>0</v>
      </c>
      <c r="D29" s="315">
        <f>'6..melléklet'!D29</f>
        <v>0</v>
      </c>
      <c r="E29" s="315">
        <f>'6..melléklet'!E29</f>
        <v>0</v>
      </c>
      <c r="F29" s="245" t="s">
        <v>113</v>
      </c>
    </row>
    <row r="30" spans="1:6" s="249" customFormat="1" ht="12" customHeight="1">
      <c r="A30" s="296" t="s">
        <v>132</v>
      </c>
      <c r="B30" s="138" t="s">
        <v>493</v>
      </c>
      <c r="C30" s="316">
        <f>'6..melléklet'!C30:C62</f>
        <v>0</v>
      </c>
      <c r="D30" s="316">
        <f>'6..melléklet'!D30</f>
        <v>0</v>
      </c>
      <c r="E30" s="316">
        <f>'6..melléklet'!E30</f>
        <v>0</v>
      </c>
      <c r="F30" s="245" t="s">
        <v>116</v>
      </c>
    </row>
    <row r="31" spans="1:6" s="249" customFormat="1" ht="12" customHeight="1">
      <c r="A31" s="318" t="s">
        <v>138</v>
      </c>
      <c r="B31" s="71" t="s">
        <v>494</v>
      </c>
      <c r="C31" s="188">
        <f>'6..melléklet'!C31:C63</f>
        <v>0</v>
      </c>
      <c r="D31" s="188">
        <f>'6..melléklet'!D31</f>
        <v>0</v>
      </c>
      <c r="E31" s="212">
        <f>'6..melléklet'!E31</f>
        <v>0</v>
      </c>
      <c r="F31" s="245" t="s">
        <v>119</v>
      </c>
    </row>
    <row r="32" spans="1:6" s="249" customFormat="1" ht="12" customHeight="1">
      <c r="A32" s="301" t="s">
        <v>141</v>
      </c>
      <c r="B32" s="137" t="s">
        <v>177</v>
      </c>
      <c r="C32" s="314">
        <f>'6..melléklet'!C32:C64</f>
        <v>0</v>
      </c>
      <c r="D32" s="314">
        <f>'6..melléklet'!D32</f>
        <v>0</v>
      </c>
      <c r="E32" s="314">
        <f>'6..melléklet'!E32</f>
        <v>0</v>
      </c>
      <c r="F32" s="245" t="s">
        <v>122</v>
      </c>
    </row>
    <row r="33" spans="1:6" s="249" customFormat="1" ht="12" customHeight="1">
      <c r="A33" s="301" t="s">
        <v>144</v>
      </c>
      <c r="B33" s="121" t="s">
        <v>180</v>
      </c>
      <c r="C33" s="315">
        <f>'6..melléklet'!C33:C65</f>
        <v>0</v>
      </c>
      <c r="D33" s="315">
        <f>'6..melléklet'!D33</f>
        <v>0</v>
      </c>
      <c r="E33" s="315">
        <f>'6..melléklet'!E33</f>
        <v>0</v>
      </c>
      <c r="F33" s="245" t="s">
        <v>125</v>
      </c>
    </row>
    <row r="34" spans="1:6" s="249" customFormat="1" ht="12" customHeight="1">
      <c r="A34" s="296" t="s">
        <v>147</v>
      </c>
      <c r="B34" s="138" t="s">
        <v>183</v>
      </c>
      <c r="C34" s="316">
        <f>'6..melléklet'!C34:C66</f>
        <v>0</v>
      </c>
      <c r="D34" s="316">
        <f>'6..melléklet'!D34</f>
        <v>0</v>
      </c>
      <c r="E34" s="316">
        <f>'6..melléklet'!E34</f>
        <v>0</v>
      </c>
      <c r="F34" s="245" t="s">
        <v>128</v>
      </c>
    </row>
    <row r="35" spans="1:6" s="249" customFormat="1" ht="12" customHeight="1">
      <c r="A35" s="318" t="s">
        <v>173</v>
      </c>
      <c r="B35" s="319" t="s">
        <v>17</v>
      </c>
      <c r="C35" s="313">
        <f>'6..melléklet'!C35:C67</f>
        <v>0</v>
      </c>
      <c r="D35" s="188">
        <f>'6..melléklet'!D35</f>
        <v>0</v>
      </c>
      <c r="E35" s="212">
        <f>'6..melléklet'!E35</f>
        <v>0</v>
      </c>
      <c r="F35" s="245" t="s">
        <v>131</v>
      </c>
    </row>
    <row r="36" spans="1:6" s="249" customFormat="1" ht="12" customHeight="1">
      <c r="A36" s="318" t="s">
        <v>355</v>
      </c>
      <c r="B36" s="319" t="s">
        <v>22</v>
      </c>
      <c r="C36" s="320">
        <f>'6..melléklet'!C36:C68</f>
        <v>0</v>
      </c>
      <c r="D36" s="321">
        <f>'6..melléklet'!D36</f>
        <v>0</v>
      </c>
      <c r="E36" s="322">
        <f>'6..melléklet'!E36</f>
        <v>0</v>
      </c>
      <c r="F36" s="245" t="s">
        <v>134</v>
      </c>
    </row>
    <row r="37" spans="1:6" s="249" customFormat="1" ht="12" customHeight="1">
      <c r="A37" s="318" t="s">
        <v>206</v>
      </c>
      <c r="B37" s="319" t="s">
        <v>495</v>
      </c>
      <c r="C37" s="313">
        <f>'6..melléklet'!C37:C69</f>
        <v>14633792</v>
      </c>
      <c r="D37" s="188">
        <f>'6..melléklet'!D37</f>
        <v>14488052</v>
      </c>
      <c r="E37" s="212">
        <f>'6..melléklet'!E37</f>
        <v>12902479</v>
      </c>
      <c r="F37" s="245" t="s">
        <v>137</v>
      </c>
    </row>
    <row r="38" spans="1:6" s="251" customFormat="1" ht="12" customHeight="1">
      <c r="A38" s="323" t="s">
        <v>221</v>
      </c>
      <c r="B38" s="319" t="s">
        <v>496</v>
      </c>
      <c r="C38" s="313">
        <f>'6..melléklet'!C38:C70</f>
        <v>84170171</v>
      </c>
      <c r="D38" s="188">
        <f>'6..melléklet'!D38</f>
        <v>85441059</v>
      </c>
      <c r="E38" s="212">
        <f>'6..melléklet'!E38</f>
        <v>85441059</v>
      </c>
      <c r="F38" s="245" t="s">
        <v>140</v>
      </c>
    </row>
    <row r="39" spans="1:6" s="251" customFormat="1" ht="15" customHeight="1">
      <c r="A39" s="301" t="s">
        <v>497</v>
      </c>
      <c r="B39" s="137" t="s">
        <v>437</v>
      </c>
      <c r="C39" s="314">
        <f>'6..melléklet'!C39:C71</f>
        <v>8059</v>
      </c>
      <c r="D39" s="314">
        <f>'6..melléklet'!D39</f>
        <v>8059</v>
      </c>
      <c r="E39" s="314">
        <f>'6..melléklet'!E39</f>
        <v>8059</v>
      </c>
      <c r="F39" s="245" t="s">
        <v>143</v>
      </c>
    </row>
    <row r="40" spans="1:6" s="251" customFormat="1" ht="15" customHeight="1">
      <c r="A40" s="301" t="s">
        <v>498</v>
      </c>
      <c r="B40" s="121" t="s">
        <v>499</v>
      </c>
      <c r="C40" s="315">
        <f>'6..melléklet'!C40:C72</f>
        <v>0</v>
      </c>
      <c r="D40" s="315">
        <f>'6..melléklet'!D40</f>
        <v>0</v>
      </c>
      <c r="E40" s="315">
        <f>'6..melléklet'!E40</f>
        <v>0</v>
      </c>
      <c r="F40" s="245" t="s">
        <v>146</v>
      </c>
    </row>
    <row r="41" spans="1:6" ht="12.75">
      <c r="A41" s="296" t="s">
        <v>500</v>
      </c>
      <c r="B41" s="138" t="s">
        <v>501</v>
      </c>
      <c r="C41" s="316">
        <f>'6..melléklet'!C41:C73</f>
        <v>84162112</v>
      </c>
      <c r="D41" s="316">
        <f>'6..melléklet'!D41</f>
        <v>85433000</v>
      </c>
      <c r="E41" s="316">
        <f>'6..melléklet'!E41</f>
        <v>85433000</v>
      </c>
      <c r="F41" s="245" t="s">
        <v>149</v>
      </c>
    </row>
    <row r="42" spans="1:6" s="246" customFormat="1" ht="16.5" customHeight="1">
      <c r="A42" s="323" t="s">
        <v>368</v>
      </c>
      <c r="B42" s="324" t="s">
        <v>502</v>
      </c>
      <c r="C42" s="188">
        <f>'6..melléklet'!C42</f>
        <v>98803963</v>
      </c>
      <c r="D42" s="188">
        <f>'6..melléklet'!D42</f>
        <v>99929111</v>
      </c>
      <c r="E42" s="212">
        <f>'6..melléklet'!E42</f>
        <v>99929111</v>
      </c>
      <c r="F42" s="245" t="s">
        <v>152</v>
      </c>
    </row>
    <row r="43" spans="1:6" s="272" customFormat="1" ht="12" customHeight="1">
      <c r="A43" s="263"/>
      <c r="B43" s="264"/>
      <c r="C43" s="265"/>
      <c r="D43" s="265"/>
      <c r="E43" s="265"/>
      <c r="F43" s="245"/>
    </row>
    <row r="44" spans="1:6" ht="12" customHeight="1">
      <c r="A44" s="267"/>
      <c r="B44" s="268"/>
      <c r="C44" s="269"/>
      <c r="D44" s="269"/>
      <c r="E44" s="269"/>
      <c r="F44" s="245"/>
    </row>
    <row r="45" spans="1:6" ht="12" customHeight="1">
      <c r="A45" s="247" t="s">
        <v>373</v>
      </c>
      <c r="B45" s="247"/>
      <c r="C45" s="247"/>
      <c r="D45" s="247"/>
      <c r="E45" s="247"/>
      <c r="F45" s="246"/>
    </row>
    <row r="46" spans="1:6" ht="12" customHeight="1">
      <c r="A46" s="318" t="s">
        <v>54</v>
      </c>
      <c r="B46" s="71" t="s">
        <v>503</v>
      </c>
      <c r="C46" s="188">
        <f>'6..melléklet'!C46</f>
        <v>96925100</v>
      </c>
      <c r="D46" s="188">
        <f>'6..melléklet'!D46</f>
        <v>99929111</v>
      </c>
      <c r="E46" s="212">
        <f>'6..melléklet'!E46</f>
        <v>99391599</v>
      </c>
      <c r="F46" s="245" t="s">
        <v>56</v>
      </c>
    </row>
    <row r="47" spans="1:6" ht="12" customHeight="1">
      <c r="A47" s="296" t="s">
        <v>57</v>
      </c>
      <c r="B47" s="137" t="s">
        <v>300</v>
      </c>
      <c r="C47" s="314">
        <f>'6..melléklet'!C47</f>
        <v>51973979</v>
      </c>
      <c r="D47" s="314">
        <f>'6..melléklet'!D47</f>
        <v>54439420</v>
      </c>
      <c r="E47" s="314">
        <f>'6..melléklet'!E47</f>
        <v>54390805</v>
      </c>
      <c r="F47" s="245" t="s">
        <v>59</v>
      </c>
    </row>
    <row r="48" spans="1:6" ht="12" customHeight="1">
      <c r="A48" s="296" t="s">
        <v>60</v>
      </c>
      <c r="B48" s="121" t="s">
        <v>301</v>
      </c>
      <c r="C48" s="315">
        <f>'6..melléklet'!C48</f>
        <v>10583301</v>
      </c>
      <c r="D48" s="315">
        <f>'6..melléklet'!D48</f>
        <v>11121871</v>
      </c>
      <c r="E48" s="315">
        <f>'6..melléklet'!E48</f>
        <v>11121871</v>
      </c>
      <c r="F48" s="245" t="s">
        <v>62</v>
      </c>
    </row>
    <row r="49" spans="1:6" ht="12" customHeight="1">
      <c r="A49" s="296" t="s">
        <v>63</v>
      </c>
      <c r="B49" s="121" t="s">
        <v>302</v>
      </c>
      <c r="C49" s="315">
        <f>'6..melléklet'!C49</f>
        <v>34367820</v>
      </c>
      <c r="D49" s="315">
        <f>'6..melléklet'!D49</f>
        <v>34367820</v>
      </c>
      <c r="E49" s="315">
        <f>'6..melléklet'!E49</f>
        <v>33878923</v>
      </c>
      <c r="F49" s="245" t="s">
        <v>65</v>
      </c>
    </row>
    <row r="50" spans="1:6" s="272" customFormat="1" ht="12" customHeight="1">
      <c r="A50" s="296" t="s">
        <v>66</v>
      </c>
      <c r="B50" s="121" t="s">
        <v>303</v>
      </c>
      <c r="C50" s="315">
        <f>'6..melléklet'!C50</f>
        <v>0</v>
      </c>
      <c r="D50" s="315">
        <f>'6..melléklet'!D50</f>
        <v>0</v>
      </c>
      <c r="E50" s="315">
        <f>'6..melléklet'!E50</f>
        <v>0</v>
      </c>
      <c r="F50" s="245" t="s">
        <v>68</v>
      </c>
    </row>
    <row r="51" spans="1:6" ht="12" customHeight="1">
      <c r="A51" s="296" t="s">
        <v>69</v>
      </c>
      <c r="B51" s="121" t="s">
        <v>19</v>
      </c>
      <c r="C51" s="316">
        <f>'6..melléklet'!C51</f>
        <v>0</v>
      </c>
      <c r="D51" s="316">
        <f>'6..melléklet'!D51</f>
        <v>0</v>
      </c>
      <c r="E51" s="316">
        <f>'6..melléklet'!E51</f>
        <v>0</v>
      </c>
      <c r="F51" s="245" t="s">
        <v>71</v>
      </c>
    </row>
    <row r="52" spans="1:6" ht="12" customHeight="1">
      <c r="A52" s="241" t="s">
        <v>75</v>
      </c>
      <c r="B52" s="317" t="s">
        <v>504</v>
      </c>
      <c r="C52" s="313">
        <f>'6..melléklet'!C52</f>
        <v>0</v>
      </c>
      <c r="D52" s="188">
        <f>'6..melléklet'!D52</f>
        <v>0</v>
      </c>
      <c r="E52" s="212">
        <f>'6..melléklet'!E52</f>
        <v>0</v>
      </c>
      <c r="F52" s="245" t="s">
        <v>74</v>
      </c>
    </row>
    <row r="53" spans="1:6" ht="12" customHeight="1">
      <c r="A53" s="296" t="s">
        <v>78</v>
      </c>
      <c r="B53" s="137" t="s">
        <v>23</v>
      </c>
      <c r="C53" s="314">
        <f>'6..melléklet'!C53</f>
        <v>0</v>
      </c>
      <c r="D53" s="314">
        <f>'6..melléklet'!D53</f>
        <v>0</v>
      </c>
      <c r="E53" s="314">
        <f>'6..melléklet'!E53</f>
        <v>0</v>
      </c>
      <c r="F53" s="245" t="s">
        <v>77</v>
      </c>
    </row>
    <row r="54" spans="1:6" ht="12" customHeight="1">
      <c r="A54" s="296" t="s">
        <v>81</v>
      </c>
      <c r="B54" s="121" t="s">
        <v>25</v>
      </c>
      <c r="C54" s="315">
        <f>'6..melléklet'!C54</f>
        <v>0</v>
      </c>
      <c r="D54" s="315">
        <f>'6..melléklet'!D54</f>
        <v>0</v>
      </c>
      <c r="E54" s="315">
        <f>'6..melléklet'!E54</f>
        <v>0</v>
      </c>
      <c r="F54" s="245" t="s">
        <v>80</v>
      </c>
    </row>
    <row r="55" spans="1:6" ht="15" customHeight="1">
      <c r="A55" s="296" t="s">
        <v>84</v>
      </c>
      <c r="B55" s="121" t="s">
        <v>505</v>
      </c>
      <c r="C55" s="315">
        <f>'6..melléklet'!C55</f>
        <v>0</v>
      </c>
      <c r="D55" s="315">
        <f>'6..melléklet'!D55</f>
        <v>0</v>
      </c>
      <c r="E55" s="315">
        <f>'6..melléklet'!E55</f>
        <v>0</v>
      </c>
      <c r="F55" s="245" t="s">
        <v>83</v>
      </c>
    </row>
    <row r="56" spans="1:6" ht="12.75">
      <c r="A56" s="296" t="s">
        <v>87</v>
      </c>
      <c r="B56" s="133" t="s">
        <v>506</v>
      </c>
      <c r="C56" s="316">
        <f>'6..melléklet'!C56</f>
        <v>0</v>
      </c>
      <c r="D56" s="316">
        <f>'6..melléklet'!D56</f>
        <v>0</v>
      </c>
      <c r="E56" s="316">
        <f>'6..melléklet'!E56</f>
        <v>0</v>
      </c>
      <c r="F56" s="245" t="s">
        <v>86</v>
      </c>
    </row>
    <row r="57" spans="1:6" ht="15" customHeight="1">
      <c r="A57" s="318" t="s">
        <v>96</v>
      </c>
      <c r="B57" s="325" t="s">
        <v>507</v>
      </c>
      <c r="C57" s="188">
        <f>'6..melléklet'!C57</f>
        <v>96925100</v>
      </c>
      <c r="D57" s="188">
        <f>'6..melléklet'!D57</f>
        <v>99929111</v>
      </c>
      <c r="E57" s="212">
        <f>'6..melléklet'!E57</f>
        <v>99391599</v>
      </c>
      <c r="F57" s="245" t="s">
        <v>89</v>
      </c>
    </row>
    <row r="58" spans="3:6" ht="12.75">
      <c r="C58" s="308"/>
      <c r="D58" s="308"/>
      <c r="E58" s="308"/>
      <c r="F58" s="245"/>
    </row>
    <row r="59" ht="12.75">
      <c r="F59" s="245"/>
    </row>
    <row r="60" ht="12.75">
      <c r="F60" s="245"/>
    </row>
    <row r="61" ht="12.75">
      <c r="F61" s="245"/>
    </row>
    <row r="62" ht="12.75">
      <c r="F62" s="245"/>
    </row>
    <row r="63" ht="12.75">
      <c r="F63" s="245"/>
    </row>
    <row r="64" ht="12.75">
      <c r="F64" s="245"/>
    </row>
    <row r="65" ht="12.75">
      <c r="F65" s="245"/>
    </row>
    <row r="66" ht="12.75">
      <c r="F66" s="245"/>
    </row>
    <row r="67" ht="12.75">
      <c r="F67" s="245"/>
    </row>
    <row r="68" ht="12.75">
      <c r="F68" s="245"/>
    </row>
    <row r="69" ht="12.75">
      <c r="F69" s="245"/>
    </row>
    <row r="70" ht="12.75">
      <c r="F70" s="245"/>
    </row>
    <row r="71" ht="12.75">
      <c r="F71" s="245"/>
    </row>
    <row r="72" ht="12.75">
      <c r="F72" s="245"/>
    </row>
    <row r="73" ht="12.75">
      <c r="F73" s="245"/>
    </row>
    <row r="74" ht="12.75">
      <c r="F74" s="245"/>
    </row>
    <row r="75" ht="12.75">
      <c r="F75" s="245"/>
    </row>
    <row r="76" ht="12.75">
      <c r="F76" s="245"/>
    </row>
    <row r="77" ht="12.75">
      <c r="F77" s="245"/>
    </row>
    <row r="78" ht="12.75">
      <c r="F78" s="245"/>
    </row>
    <row r="79" ht="12.75">
      <c r="F79" s="245"/>
    </row>
    <row r="80" ht="12.75">
      <c r="F80" s="245"/>
    </row>
    <row r="81" ht="12.75">
      <c r="F81" s="245"/>
    </row>
    <row r="82" ht="12.75">
      <c r="F82" s="245"/>
    </row>
    <row r="83" ht="12.75">
      <c r="F83" s="245"/>
    </row>
    <row r="84" ht="12.75">
      <c r="F84" s="245"/>
    </row>
    <row r="85" ht="12.75">
      <c r="F85" s="245"/>
    </row>
    <row r="86" ht="12.75">
      <c r="F86" s="245"/>
    </row>
    <row r="87" ht="12.75">
      <c r="F87" s="245"/>
    </row>
    <row r="88" ht="12.75">
      <c r="F88" s="266"/>
    </row>
    <row r="90" ht="12.75">
      <c r="F90" s="245"/>
    </row>
    <row r="91" ht="12.75">
      <c r="F91" s="271"/>
    </row>
    <row r="92" ht="12.75">
      <c r="F92" s="271"/>
    </row>
    <row r="93" ht="12.75">
      <c r="F93" s="271"/>
    </row>
    <row r="94" ht="12.75">
      <c r="F94" s="271"/>
    </row>
    <row r="95" ht="12.75">
      <c r="F95" s="271"/>
    </row>
    <row r="96" ht="12.75">
      <c r="F96" s="271"/>
    </row>
    <row r="97" ht="12.75">
      <c r="F97" s="271"/>
    </row>
    <row r="98" ht="12.75">
      <c r="F98" s="271"/>
    </row>
    <row r="99" ht="12.75">
      <c r="F99" s="271"/>
    </row>
    <row r="100" ht="12.75">
      <c r="F100" s="271"/>
    </row>
    <row r="101" ht="12.75">
      <c r="F101" s="271"/>
    </row>
    <row r="102" ht="12.75">
      <c r="F102" s="271"/>
    </row>
    <row r="103" ht="12.75">
      <c r="F103" s="271"/>
    </row>
    <row r="104" ht="12.75">
      <c r="F104" s="271"/>
    </row>
    <row r="105" ht="12.75">
      <c r="F105" s="271"/>
    </row>
    <row r="106" ht="12.75">
      <c r="F106" s="271"/>
    </row>
    <row r="107" ht="12.75">
      <c r="F107" s="271"/>
    </row>
    <row r="108" ht="12.75">
      <c r="F108" s="271"/>
    </row>
    <row r="109" ht="12.75">
      <c r="F109" s="271"/>
    </row>
    <row r="110" ht="12.75">
      <c r="F110" s="271"/>
    </row>
    <row r="111" ht="12.75">
      <c r="F111" s="271"/>
    </row>
    <row r="112" ht="12.75">
      <c r="F112" s="271"/>
    </row>
    <row r="113" ht="12.75">
      <c r="F113" s="271"/>
    </row>
    <row r="114" ht="12.75">
      <c r="F114" s="271"/>
    </row>
    <row r="115" ht="12.75">
      <c r="F115" s="271"/>
    </row>
    <row r="116" ht="12.75">
      <c r="F116" s="271"/>
    </row>
    <row r="117" ht="12.75">
      <c r="F117" s="271"/>
    </row>
    <row r="118" ht="12.75">
      <c r="F118" s="271"/>
    </row>
    <row r="119" ht="12.75">
      <c r="F119" s="271"/>
    </row>
    <row r="120" ht="12.75">
      <c r="F120" s="271"/>
    </row>
    <row r="121" ht="12.75">
      <c r="F121" s="271"/>
    </row>
    <row r="122" ht="12.75">
      <c r="F122" s="271"/>
    </row>
    <row r="123" ht="12.75">
      <c r="F123" s="271"/>
    </row>
    <row r="124" ht="12.75">
      <c r="F124" s="271"/>
    </row>
    <row r="125" ht="12.75">
      <c r="F125" s="271"/>
    </row>
    <row r="126" ht="12.75">
      <c r="F126" s="271"/>
    </row>
    <row r="127" ht="12.75">
      <c r="F127" s="271"/>
    </row>
    <row r="128" ht="12.75">
      <c r="F128" s="271"/>
    </row>
    <row r="129" ht="12.75">
      <c r="F129" s="271"/>
    </row>
    <row r="130" ht="12.75">
      <c r="F130" s="271"/>
    </row>
    <row r="131" ht="12.75">
      <c r="F131" s="271"/>
    </row>
    <row r="132" ht="12.75">
      <c r="F132" s="271"/>
    </row>
    <row r="133" ht="12.75">
      <c r="F133" s="271"/>
    </row>
    <row r="134" ht="12.75">
      <c r="F134" s="271"/>
    </row>
    <row r="135" ht="12.75">
      <c r="F135" s="271"/>
    </row>
    <row r="136" ht="12.75">
      <c r="F136" s="271"/>
    </row>
    <row r="137" ht="12.75">
      <c r="F137" s="271"/>
    </row>
    <row r="138" ht="12.75">
      <c r="F138" s="271"/>
    </row>
    <row r="139" ht="12.75">
      <c r="F139" s="271"/>
    </row>
    <row r="140" ht="12.75">
      <c r="F140" s="271"/>
    </row>
    <row r="141" ht="12.75">
      <c r="F141" s="271"/>
    </row>
    <row r="142" ht="12.75">
      <c r="F142" s="271"/>
    </row>
    <row r="143" ht="12.75">
      <c r="F143" s="271"/>
    </row>
    <row r="144" ht="12.75">
      <c r="F144" s="271"/>
    </row>
    <row r="145" ht="12.75">
      <c r="F145" s="271"/>
    </row>
    <row r="146" ht="12.75">
      <c r="F146" s="271"/>
    </row>
  </sheetData>
  <sheetProtection selectLockedCells="1" selectUnlockedCells="1"/>
  <mergeCells count="4">
    <mergeCell ref="B2:D2"/>
    <mergeCell ref="B3:D3"/>
    <mergeCell ref="A7:E7"/>
    <mergeCell ref="A45:E45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4"/>
  <headerFooter alignWithMargins="0">
    <oddHeader>&amp;C7. melléklet a 8/2019. (III.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57"/>
  <sheetViews>
    <sheetView view="pageBreakPreview" zoomScale="145" zoomScaleSheetLayoutView="145" workbookViewId="0" topLeftCell="A28">
      <selection activeCell="E54" sqref="E54"/>
    </sheetView>
  </sheetViews>
  <sheetFormatPr defaultColWidth="9.00390625" defaultRowHeight="12.75"/>
  <cols>
    <col min="1" max="1" width="18.625" style="280" customWidth="1"/>
    <col min="2" max="2" width="62.00390625" style="217" customWidth="1"/>
    <col min="3" max="5" width="15.875" style="217" customWidth="1"/>
    <col min="6" max="6" width="0" style="217" hidden="1" customWidth="1"/>
    <col min="7" max="16384" width="9.375" style="217" customWidth="1"/>
  </cols>
  <sheetData>
    <row r="1" spans="1:5" s="224" customFormat="1" ht="21" customHeight="1">
      <c r="A1" s="218"/>
      <c r="B1" s="219"/>
      <c r="C1" s="220"/>
      <c r="D1" s="220"/>
      <c r="E1" s="281"/>
    </row>
    <row r="2" spans="1:5" s="229" customFormat="1" ht="25.5" customHeight="1">
      <c r="A2" s="225" t="s">
        <v>479</v>
      </c>
      <c r="B2" s="226" t="s">
        <v>509</v>
      </c>
      <c r="C2" s="226"/>
      <c r="D2" s="226"/>
      <c r="E2" s="282" t="s">
        <v>510</v>
      </c>
    </row>
    <row r="3" spans="1:5" s="229" customFormat="1" ht="12.75">
      <c r="A3" s="230" t="s">
        <v>482</v>
      </c>
      <c r="B3" s="231" t="s">
        <v>483</v>
      </c>
      <c r="C3" s="231"/>
      <c r="D3" s="231"/>
      <c r="E3" s="283" t="s">
        <v>459</v>
      </c>
    </row>
    <row r="4" spans="1:5" s="236" customFormat="1" ht="15.75" customHeight="1">
      <c r="A4" s="233"/>
      <c r="B4" s="233"/>
      <c r="C4" s="234"/>
      <c r="D4" s="234"/>
      <c r="E4" s="234" t="s">
        <v>371</v>
      </c>
    </row>
    <row r="5" spans="1:5" ht="12.75">
      <c r="A5" s="237" t="s">
        <v>464</v>
      </c>
      <c r="B5" s="238" t="s">
        <v>465</v>
      </c>
      <c r="C5" s="239" t="s">
        <v>46</v>
      </c>
      <c r="D5" s="239" t="s">
        <v>47</v>
      </c>
      <c r="E5" s="240" t="s">
        <v>48</v>
      </c>
    </row>
    <row r="6" spans="1:5" s="246" customFormat="1" ht="12.75" customHeight="1">
      <c r="A6" s="241" t="s">
        <v>49</v>
      </c>
      <c r="B6" s="242" t="s">
        <v>50</v>
      </c>
      <c r="C6" s="242" t="s">
        <v>51</v>
      </c>
      <c r="D6" s="243" t="s">
        <v>52</v>
      </c>
      <c r="E6" s="244" t="s">
        <v>53</v>
      </c>
    </row>
    <row r="7" spans="1:5" s="246" customFormat="1" ht="15.75" customHeight="1">
      <c r="A7" s="247" t="s">
        <v>372</v>
      </c>
      <c r="B7" s="247"/>
      <c r="C7" s="247"/>
      <c r="D7" s="247"/>
      <c r="E7" s="247"/>
    </row>
    <row r="8" spans="1:5" s="246" customFormat="1" ht="15.75" customHeight="1">
      <c r="A8" s="237"/>
      <c r="B8" s="290" t="s">
        <v>484</v>
      </c>
      <c r="C8" s="309"/>
      <c r="D8" s="326">
        <v>6696094</v>
      </c>
      <c r="E8" s="326">
        <v>6696094</v>
      </c>
    </row>
    <row r="9" spans="1:6" s="249" customFormat="1" ht="12" customHeight="1">
      <c r="A9" s="241" t="s">
        <v>54</v>
      </c>
      <c r="B9" s="292" t="s">
        <v>485</v>
      </c>
      <c r="C9" s="188"/>
      <c r="D9" s="327">
        <f>SUM(D10:D19)</f>
        <v>90103</v>
      </c>
      <c r="E9" s="327">
        <f>SUM(E10:E19)</f>
        <v>90103</v>
      </c>
      <c r="F9" s="249" t="s">
        <v>56</v>
      </c>
    </row>
    <row r="10" spans="1:6" s="249" customFormat="1" ht="12" customHeight="1">
      <c r="A10" s="293" t="s">
        <v>57</v>
      </c>
      <c r="B10" s="118" t="s">
        <v>142</v>
      </c>
      <c r="C10" s="294"/>
      <c r="D10" s="328"/>
      <c r="E10" s="295"/>
      <c r="F10" s="249" t="s">
        <v>59</v>
      </c>
    </row>
    <row r="11" spans="1:6" s="249" customFormat="1" ht="12" customHeight="1">
      <c r="A11" s="296" t="s">
        <v>60</v>
      </c>
      <c r="B11" s="121" t="s">
        <v>145</v>
      </c>
      <c r="C11" s="177"/>
      <c r="D11" s="329">
        <v>80000</v>
      </c>
      <c r="E11" s="203">
        <v>80000</v>
      </c>
      <c r="F11" s="249" t="s">
        <v>62</v>
      </c>
    </row>
    <row r="12" spans="1:6" s="249" customFormat="1" ht="12" customHeight="1">
      <c r="A12" s="296" t="s">
        <v>63</v>
      </c>
      <c r="B12" s="121" t="s">
        <v>148</v>
      </c>
      <c r="C12" s="177"/>
      <c r="D12" s="329"/>
      <c r="E12" s="203"/>
      <c r="F12" s="249" t="s">
        <v>65</v>
      </c>
    </row>
    <row r="13" spans="1:6" s="249" customFormat="1" ht="12" customHeight="1">
      <c r="A13" s="296" t="s">
        <v>66</v>
      </c>
      <c r="B13" s="121" t="s">
        <v>151</v>
      </c>
      <c r="C13" s="177"/>
      <c r="D13" s="329"/>
      <c r="E13" s="203"/>
      <c r="F13" s="249" t="s">
        <v>68</v>
      </c>
    </row>
    <row r="14" spans="1:6" s="249" customFormat="1" ht="12" customHeight="1">
      <c r="A14" s="296" t="s">
        <v>69</v>
      </c>
      <c r="B14" s="121" t="s">
        <v>154</v>
      </c>
      <c r="C14" s="177"/>
      <c r="D14" s="329"/>
      <c r="E14" s="203"/>
      <c r="F14" s="249" t="s">
        <v>71</v>
      </c>
    </row>
    <row r="15" spans="1:6" s="249" customFormat="1" ht="12" customHeight="1">
      <c r="A15" s="296" t="s">
        <v>72</v>
      </c>
      <c r="B15" s="121" t="s">
        <v>486</v>
      </c>
      <c r="C15" s="177"/>
      <c r="D15" s="329"/>
      <c r="E15" s="203"/>
      <c r="F15" s="249" t="s">
        <v>74</v>
      </c>
    </row>
    <row r="16" spans="1:6" s="251" customFormat="1" ht="12" customHeight="1">
      <c r="A16" s="296" t="s">
        <v>306</v>
      </c>
      <c r="B16" s="138" t="s">
        <v>487</v>
      </c>
      <c r="C16" s="177"/>
      <c r="D16" s="329"/>
      <c r="E16" s="203"/>
      <c r="F16" s="251" t="s">
        <v>77</v>
      </c>
    </row>
    <row r="17" spans="1:6" s="251" customFormat="1" ht="12" customHeight="1">
      <c r="A17" s="296" t="s">
        <v>308</v>
      </c>
      <c r="B17" s="121" t="s">
        <v>163</v>
      </c>
      <c r="C17" s="192"/>
      <c r="D17" s="330">
        <v>1</v>
      </c>
      <c r="E17" s="297">
        <v>1</v>
      </c>
      <c r="F17" s="251" t="s">
        <v>80</v>
      </c>
    </row>
    <row r="18" spans="1:6" s="249" customFormat="1" ht="12" customHeight="1">
      <c r="A18" s="296" t="s">
        <v>310</v>
      </c>
      <c r="B18" s="121" t="s">
        <v>166</v>
      </c>
      <c r="C18" s="177"/>
      <c r="D18" s="329"/>
      <c r="E18" s="203"/>
      <c r="F18" s="249" t="s">
        <v>83</v>
      </c>
    </row>
    <row r="19" spans="1:6" s="251" customFormat="1" ht="12" customHeight="1">
      <c r="A19" s="296" t="s">
        <v>312</v>
      </c>
      <c r="B19" s="138" t="s">
        <v>388</v>
      </c>
      <c r="C19" s="184"/>
      <c r="D19" s="331">
        <v>10102</v>
      </c>
      <c r="E19" s="298">
        <v>10102</v>
      </c>
      <c r="F19" s="251" t="s">
        <v>86</v>
      </c>
    </row>
    <row r="20" spans="1:6" s="251" customFormat="1" ht="12" customHeight="1">
      <c r="A20" s="241" t="s">
        <v>75</v>
      </c>
      <c r="B20" s="292" t="s">
        <v>484</v>
      </c>
      <c r="C20" s="188"/>
      <c r="D20" s="327">
        <f>SUM(D21:D24)</f>
        <v>6696094</v>
      </c>
      <c r="E20" s="327">
        <f>SUM(E21:E24)</f>
        <v>6696094</v>
      </c>
      <c r="F20" s="251" t="s">
        <v>89</v>
      </c>
    </row>
    <row r="21" spans="1:6" s="251" customFormat="1" ht="12" customHeight="1">
      <c r="A21" s="296" t="s">
        <v>78</v>
      </c>
      <c r="B21" s="137" t="s">
        <v>79</v>
      </c>
      <c r="C21" s="177"/>
      <c r="D21" s="329"/>
      <c r="E21" s="203"/>
      <c r="F21" s="251" t="s">
        <v>92</v>
      </c>
    </row>
    <row r="22" spans="1:6" s="251" customFormat="1" ht="12" customHeight="1">
      <c r="A22" s="296" t="s">
        <v>81</v>
      </c>
      <c r="B22" s="121" t="s">
        <v>488</v>
      </c>
      <c r="C22" s="177"/>
      <c r="D22" s="329"/>
      <c r="E22" s="203"/>
      <c r="F22" s="251" t="s">
        <v>95</v>
      </c>
    </row>
    <row r="23" spans="1:6" s="251" customFormat="1" ht="12" customHeight="1">
      <c r="A23" s="296" t="s">
        <v>84</v>
      </c>
      <c r="B23" s="121" t="s">
        <v>489</v>
      </c>
      <c r="C23" s="177"/>
      <c r="D23" s="329">
        <v>6696094</v>
      </c>
      <c r="E23" s="203">
        <v>6696094</v>
      </c>
      <c r="F23" s="251" t="s">
        <v>98</v>
      </c>
    </row>
    <row r="24" spans="1:6" s="249" customFormat="1" ht="12" customHeight="1">
      <c r="A24" s="296" t="s">
        <v>87</v>
      </c>
      <c r="B24" s="121" t="s">
        <v>490</v>
      </c>
      <c r="C24" s="177"/>
      <c r="D24" s="329"/>
      <c r="E24" s="203"/>
      <c r="F24" s="249" t="s">
        <v>101</v>
      </c>
    </row>
    <row r="25" spans="1:6" s="249" customFormat="1" ht="12" customHeight="1">
      <c r="A25" s="241" t="s">
        <v>96</v>
      </c>
      <c r="B25" s="72" t="s">
        <v>385</v>
      </c>
      <c r="C25" s="299"/>
      <c r="D25" s="332"/>
      <c r="E25" s="300"/>
      <c r="F25" s="249" t="s">
        <v>104</v>
      </c>
    </row>
    <row r="26" spans="1:6" s="249" customFormat="1" ht="12" customHeight="1">
      <c r="A26" s="241" t="s">
        <v>344</v>
      </c>
      <c r="B26" s="72" t="s">
        <v>491</v>
      </c>
      <c r="C26" s="188"/>
      <c r="D26" s="327"/>
      <c r="E26" s="333"/>
      <c r="F26" s="249" t="s">
        <v>107</v>
      </c>
    </row>
    <row r="27" spans="1:6" s="249" customFormat="1" ht="12" customHeight="1">
      <c r="A27" s="301" t="s">
        <v>120</v>
      </c>
      <c r="B27" s="137" t="s">
        <v>488</v>
      </c>
      <c r="C27" s="173"/>
      <c r="D27" s="334"/>
      <c r="E27" s="302"/>
      <c r="F27" s="249" t="s">
        <v>110</v>
      </c>
    </row>
    <row r="28" spans="1:6" s="249" customFormat="1" ht="12" customHeight="1">
      <c r="A28" s="301" t="s">
        <v>129</v>
      </c>
      <c r="B28" s="121" t="s">
        <v>492</v>
      </c>
      <c r="C28" s="192"/>
      <c r="D28" s="330"/>
      <c r="E28" s="297"/>
      <c r="F28" s="249" t="s">
        <v>113</v>
      </c>
    </row>
    <row r="29" spans="1:6" s="249" customFormat="1" ht="12" customHeight="1">
      <c r="A29" s="296" t="s">
        <v>132</v>
      </c>
      <c r="B29" s="303" t="s">
        <v>493</v>
      </c>
      <c r="C29" s="202"/>
      <c r="D29" s="335"/>
      <c r="E29" s="304"/>
      <c r="F29" s="249" t="s">
        <v>116</v>
      </c>
    </row>
    <row r="30" spans="1:6" s="249" customFormat="1" ht="12" customHeight="1">
      <c r="A30" s="241" t="s">
        <v>138</v>
      </c>
      <c r="B30" s="72" t="s">
        <v>494</v>
      </c>
      <c r="C30" s="188"/>
      <c r="D30" s="327"/>
      <c r="E30" s="333"/>
      <c r="F30" s="249" t="s">
        <v>119</v>
      </c>
    </row>
    <row r="31" spans="1:6" s="249" customFormat="1" ht="12" customHeight="1">
      <c r="A31" s="301" t="s">
        <v>141</v>
      </c>
      <c r="B31" s="137" t="s">
        <v>177</v>
      </c>
      <c r="C31" s="173"/>
      <c r="D31" s="334"/>
      <c r="E31" s="302"/>
      <c r="F31" s="249" t="s">
        <v>122</v>
      </c>
    </row>
    <row r="32" spans="1:6" s="249" customFormat="1" ht="12" customHeight="1">
      <c r="A32" s="301" t="s">
        <v>144</v>
      </c>
      <c r="B32" s="121" t="s">
        <v>180</v>
      </c>
      <c r="C32" s="192"/>
      <c r="D32" s="330"/>
      <c r="E32" s="297"/>
      <c r="F32" s="249" t="s">
        <v>125</v>
      </c>
    </row>
    <row r="33" spans="1:6" s="249" customFormat="1" ht="12" customHeight="1">
      <c r="A33" s="296" t="s">
        <v>147</v>
      </c>
      <c r="B33" s="303" t="s">
        <v>183</v>
      </c>
      <c r="C33" s="202"/>
      <c r="D33" s="335"/>
      <c r="E33" s="304"/>
      <c r="F33" s="249" t="s">
        <v>128</v>
      </c>
    </row>
    <row r="34" spans="1:6" s="249" customFormat="1" ht="12" customHeight="1">
      <c r="A34" s="241" t="s">
        <v>173</v>
      </c>
      <c r="B34" s="72" t="s">
        <v>17</v>
      </c>
      <c r="C34" s="299"/>
      <c r="D34" s="332"/>
      <c r="E34" s="300"/>
      <c r="F34" s="249" t="s">
        <v>131</v>
      </c>
    </row>
    <row r="35" spans="1:6" s="249" customFormat="1" ht="12" customHeight="1">
      <c r="A35" s="241" t="s">
        <v>355</v>
      </c>
      <c r="B35" s="72" t="s">
        <v>22</v>
      </c>
      <c r="C35" s="299"/>
      <c r="D35" s="332"/>
      <c r="E35" s="300"/>
      <c r="F35" s="249" t="s">
        <v>134</v>
      </c>
    </row>
    <row r="36" spans="1:6" s="249" customFormat="1" ht="12" customHeight="1">
      <c r="A36" s="241" t="s">
        <v>206</v>
      </c>
      <c r="B36" s="72" t="s">
        <v>495</v>
      </c>
      <c r="C36" s="188"/>
      <c r="D36" s="327">
        <f>D9+D20+D25+D26+D30+D34+D35</f>
        <v>6786197</v>
      </c>
      <c r="E36" s="327">
        <f>E9+E20+E25+E26+E30+E34+E35</f>
        <v>6786197</v>
      </c>
      <c r="F36" s="249" t="s">
        <v>137</v>
      </c>
    </row>
    <row r="37" spans="1:6" s="251" customFormat="1" ht="12" customHeight="1">
      <c r="A37" s="305" t="s">
        <v>221</v>
      </c>
      <c r="B37" s="72" t="s">
        <v>496</v>
      </c>
      <c r="C37" s="188">
        <f>SUM(C38:C40)</f>
        <v>85452270</v>
      </c>
      <c r="D37" s="327">
        <f>SUM(D38:D40)</f>
        <v>87931853</v>
      </c>
      <c r="E37" s="327">
        <f>SUM(E38:E40)</f>
        <v>87931853</v>
      </c>
      <c r="F37" s="251" t="s">
        <v>140</v>
      </c>
    </row>
    <row r="38" spans="1:6" s="251" customFormat="1" ht="15" customHeight="1">
      <c r="A38" s="301" t="s">
        <v>497</v>
      </c>
      <c r="B38" s="137" t="s">
        <v>437</v>
      </c>
      <c r="C38" s="173">
        <v>2935366</v>
      </c>
      <c r="D38" s="334">
        <v>2935366</v>
      </c>
      <c r="E38" s="302">
        <v>2935366</v>
      </c>
      <c r="F38" s="251" t="s">
        <v>143</v>
      </c>
    </row>
    <row r="39" spans="1:6" s="251" customFormat="1" ht="15" customHeight="1">
      <c r="A39" s="301" t="s">
        <v>498</v>
      </c>
      <c r="B39" s="121" t="s">
        <v>499</v>
      </c>
      <c r="C39" s="192"/>
      <c r="D39" s="330"/>
      <c r="E39" s="297"/>
      <c r="F39" s="251" t="s">
        <v>146</v>
      </c>
    </row>
    <row r="40" spans="1:6" ht="12.75">
      <c r="A40" s="296" t="s">
        <v>500</v>
      </c>
      <c r="B40" s="303" t="s">
        <v>501</v>
      </c>
      <c r="C40" s="202">
        <v>82516904</v>
      </c>
      <c r="D40" s="335">
        <v>84996487</v>
      </c>
      <c r="E40" s="304">
        <v>84996487</v>
      </c>
      <c r="F40" s="217" t="s">
        <v>149</v>
      </c>
    </row>
    <row r="41" spans="1:6" s="246" customFormat="1" ht="16.5" customHeight="1">
      <c r="A41" s="305" t="s">
        <v>368</v>
      </c>
      <c r="B41" s="306" t="s">
        <v>502</v>
      </c>
      <c r="C41" s="188">
        <f>C36+C37</f>
        <v>85452270</v>
      </c>
      <c r="D41" s="188">
        <f>D36+D37</f>
        <v>94718050</v>
      </c>
      <c r="E41" s="188">
        <f>E36+E37</f>
        <v>94718050</v>
      </c>
      <c r="F41" s="246" t="s">
        <v>152</v>
      </c>
    </row>
    <row r="42" spans="1:5" s="272" customFormat="1" ht="12" customHeight="1">
      <c r="A42" s="263"/>
      <c r="B42" s="264"/>
      <c r="C42" s="265"/>
      <c r="D42" s="265"/>
      <c r="E42" s="265"/>
    </row>
    <row r="43" spans="1:5" ht="12" customHeight="1">
      <c r="A43" s="267"/>
      <c r="B43" s="268"/>
      <c r="C43" s="269"/>
      <c r="D43" s="269"/>
      <c r="E43" s="269"/>
    </row>
    <row r="44" spans="1:5" ht="12" customHeight="1">
      <c r="A44" s="247" t="s">
        <v>373</v>
      </c>
      <c r="B44" s="247"/>
      <c r="C44" s="247"/>
      <c r="D44" s="247"/>
      <c r="E44" s="247"/>
    </row>
    <row r="45" spans="1:6" ht="12" customHeight="1">
      <c r="A45" s="241" t="s">
        <v>54</v>
      </c>
      <c r="B45" s="72" t="s">
        <v>503</v>
      </c>
      <c r="C45" s="188">
        <f>SUM(C46:C50)</f>
        <v>83971608</v>
      </c>
      <c r="D45" s="188">
        <f>SUM(D46:D50)</f>
        <v>93452313</v>
      </c>
      <c r="E45" s="188">
        <f>SUM(E46:E50)</f>
        <v>92277885</v>
      </c>
      <c r="F45" s="217" t="s">
        <v>56</v>
      </c>
    </row>
    <row r="46" spans="1:6" ht="12" customHeight="1">
      <c r="A46" s="296" t="s">
        <v>57</v>
      </c>
      <c r="B46" s="137" t="s">
        <v>300</v>
      </c>
      <c r="C46" s="173">
        <v>58463253</v>
      </c>
      <c r="D46" s="173">
        <v>66938693</v>
      </c>
      <c r="E46" s="302">
        <v>66783674</v>
      </c>
      <c r="F46" s="217" t="s">
        <v>59</v>
      </c>
    </row>
    <row r="47" spans="1:6" ht="12" customHeight="1">
      <c r="A47" s="296" t="s">
        <v>60</v>
      </c>
      <c r="B47" s="121" t="s">
        <v>301</v>
      </c>
      <c r="C47" s="177">
        <v>11771905</v>
      </c>
      <c r="D47" s="177">
        <v>13634615</v>
      </c>
      <c r="E47" s="203">
        <v>13624563</v>
      </c>
      <c r="F47" s="217" t="s">
        <v>62</v>
      </c>
    </row>
    <row r="48" spans="1:6" ht="12" customHeight="1">
      <c r="A48" s="296" t="s">
        <v>63</v>
      </c>
      <c r="B48" s="121" t="s">
        <v>302</v>
      </c>
      <c r="C48" s="177">
        <v>13736450</v>
      </c>
      <c r="D48" s="177">
        <v>12879005</v>
      </c>
      <c r="E48" s="203">
        <v>11869648</v>
      </c>
      <c r="F48" s="217" t="s">
        <v>65</v>
      </c>
    </row>
    <row r="49" spans="1:6" s="272" customFormat="1" ht="12" customHeight="1">
      <c r="A49" s="296" t="s">
        <v>66</v>
      </c>
      <c r="B49" s="121" t="s">
        <v>303</v>
      </c>
      <c r="C49" s="177"/>
      <c r="D49" s="177"/>
      <c r="E49" s="203"/>
      <c r="F49" s="272" t="s">
        <v>68</v>
      </c>
    </row>
    <row r="50" spans="1:6" ht="12" customHeight="1">
      <c r="A50" s="296" t="s">
        <v>69</v>
      </c>
      <c r="B50" s="121" t="s">
        <v>19</v>
      </c>
      <c r="C50" s="177"/>
      <c r="D50" s="177"/>
      <c r="E50" s="203"/>
      <c r="F50" s="217" t="s">
        <v>71</v>
      </c>
    </row>
    <row r="51" spans="1:6" ht="12" customHeight="1">
      <c r="A51" s="241" t="s">
        <v>75</v>
      </c>
      <c r="B51" s="72" t="s">
        <v>504</v>
      </c>
      <c r="C51" s="188">
        <f>SUM(C52:C55)</f>
        <v>1480662</v>
      </c>
      <c r="D51" s="188">
        <f>SUM(D52:D55)</f>
        <v>1265737</v>
      </c>
      <c r="E51" s="188">
        <f>SUM(E52:E55)</f>
        <v>1263449</v>
      </c>
      <c r="F51" s="217" t="s">
        <v>74</v>
      </c>
    </row>
    <row r="52" spans="1:6" ht="12" customHeight="1">
      <c r="A52" s="296" t="s">
        <v>78</v>
      </c>
      <c r="B52" s="137" t="s">
        <v>23</v>
      </c>
      <c r="C52" s="173">
        <v>1480662</v>
      </c>
      <c r="D52" s="173">
        <v>165740</v>
      </c>
      <c r="E52" s="302">
        <v>163452</v>
      </c>
      <c r="F52" s="217" t="s">
        <v>77</v>
      </c>
    </row>
    <row r="53" spans="1:6" ht="12" customHeight="1">
      <c r="A53" s="296" t="s">
        <v>81</v>
      </c>
      <c r="B53" s="121" t="s">
        <v>25</v>
      </c>
      <c r="C53" s="177"/>
      <c r="D53" s="177">
        <v>1099997</v>
      </c>
      <c r="E53" s="203">
        <v>1099997</v>
      </c>
      <c r="F53" s="217" t="s">
        <v>80</v>
      </c>
    </row>
    <row r="54" spans="1:6" ht="15" customHeight="1">
      <c r="A54" s="296" t="s">
        <v>84</v>
      </c>
      <c r="B54" s="121" t="s">
        <v>505</v>
      </c>
      <c r="C54" s="177"/>
      <c r="D54" s="177"/>
      <c r="E54" s="203"/>
      <c r="F54" s="217" t="s">
        <v>83</v>
      </c>
    </row>
    <row r="55" spans="1:6" ht="12.75">
      <c r="A55" s="296" t="s">
        <v>87</v>
      </c>
      <c r="B55" s="121" t="s">
        <v>506</v>
      </c>
      <c r="C55" s="177"/>
      <c r="D55" s="177"/>
      <c r="E55" s="203"/>
      <c r="F55" s="217" t="s">
        <v>86</v>
      </c>
    </row>
    <row r="56" spans="1:6" ht="15" customHeight="1">
      <c r="A56" s="241" t="s">
        <v>96</v>
      </c>
      <c r="B56" s="307" t="s">
        <v>507</v>
      </c>
      <c r="C56" s="188">
        <f>C45+C51</f>
        <v>85452270</v>
      </c>
      <c r="D56" s="188">
        <f>D45+D51</f>
        <v>94718050</v>
      </c>
      <c r="E56" s="188">
        <f>E45+E51</f>
        <v>93541334</v>
      </c>
      <c r="F56" s="217" t="s">
        <v>89</v>
      </c>
    </row>
    <row r="57" spans="3:5" ht="12.75">
      <c r="C57" s="308"/>
      <c r="D57" s="308"/>
      <c r="E57" s="308"/>
    </row>
  </sheetData>
  <sheetProtection selectLockedCells="1" selectUnlockedCells="1"/>
  <mergeCells count="4">
    <mergeCell ref="B2:D2"/>
    <mergeCell ref="B3:D3"/>
    <mergeCell ref="A7:E7"/>
    <mergeCell ref="A44:E44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4"/>
  <headerFooter alignWithMargins="0">
    <oddHeader>&amp;C8. melléklet a 8/2019. (III. 24.)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144"/>
  <sheetViews>
    <sheetView view="pageBreakPreview" zoomScale="145" zoomScaleSheetLayoutView="145" workbookViewId="0" topLeftCell="B28">
      <selection activeCell="D41" sqref="D41"/>
    </sheetView>
  </sheetViews>
  <sheetFormatPr defaultColWidth="9.00390625" defaultRowHeight="12.75"/>
  <cols>
    <col min="1" max="1" width="18.625" style="280" customWidth="1"/>
    <col min="2" max="2" width="62.00390625" style="217" customWidth="1"/>
    <col min="3" max="5" width="15.875" style="217" customWidth="1"/>
    <col min="6" max="6" width="0" style="154" hidden="1" customWidth="1"/>
    <col min="7" max="16384" width="9.375" style="217" customWidth="1"/>
  </cols>
  <sheetData>
    <row r="1" spans="1:6" s="224" customFormat="1" ht="21" customHeight="1">
      <c r="A1" s="218"/>
      <c r="B1" s="219"/>
      <c r="C1" s="220"/>
      <c r="D1" s="220"/>
      <c r="E1" s="281"/>
      <c r="F1" s="223"/>
    </row>
    <row r="2" spans="1:6" s="229" customFormat="1" ht="25.5" customHeight="1">
      <c r="A2" s="225" t="s">
        <v>479</v>
      </c>
      <c r="B2" s="226" t="s">
        <v>509</v>
      </c>
      <c r="C2" s="226"/>
      <c r="D2" s="226"/>
      <c r="E2" s="282" t="s">
        <v>510</v>
      </c>
      <c r="F2" s="228"/>
    </row>
    <row r="3" spans="1:6" s="229" customFormat="1" ht="12.75">
      <c r="A3" s="230" t="s">
        <v>482</v>
      </c>
      <c r="B3" s="231" t="s">
        <v>508</v>
      </c>
      <c r="C3" s="231"/>
      <c r="D3" s="231"/>
      <c r="E3" s="283" t="s">
        <v>462</v>
      </c>
      <c r="F3" s="228"/>
    </row>
    <row r="4" spans="1:6" s="236" customFormat="1" ht="15.75" customHeight="1">
      <c r="A4" s="233"/>
      <c r="B4" s="233"/>
      <c r="C4" s="234"/>
      <c r="D4" s="234"/>
      <c r="E4" s="234" t="s">
        <v>463</v>
      </c>
      <c r="F4" s="235"/>
    </row>
    <row r="5" spans="1:5" ht="12.75">
      <c r="A5" s="237" t="s">
        <v>464</v>
      </c>
      <c r="B5" s="238" t="s">
        <v>465</v>
      </c>
      <c r="C5" s="239" t="s">
        <v>46</v>
      </c>
      <c r="D5" s="239" t="s">
        <v>47</v>
      </c>
      <c r="E5" s="240" t="s">
        <v>48</v>
      </c>
    </row>
    <row r="6" spans="1:6" s="246" customFormat="1" ht="12.75" customHeight="1">
      <c r="A6" s="241" t="s">
        <v>49</v>
      </c>
      <c r="B6" s="242" t="s">
        <v>50</v>
      </c>
      <c r="C6" s="242" t="s">
        <v>51</v>
      </c>
      <c r="D6" s="243" t="s">
        <v>52</v>
      </c>
      <c r="E6" s="244" t="s">
        <v>53</v>
      </c>
      <c r="F6" s="245"/>
    </row>
    <row r="7" spans="1:6" s="246" customFormat="1" ht="15.75" customHeight="1">
      <c r="A7" s="247" t="s">
        <v>372</v>
      </c>
      <c r="B7" s="247"/>
      <c r="C7" s="247"/>
      <c r="D7" s="247"/>
      <c r="E7" s="247"/>
      <c r="F7" s="245"/>
    </row>
    <row r="8" spans="1:6" s="249" customFormat="1" ht="12" customHeight="1">
      <c r="A8" s="241" t="s">
        <v>54</v>
      </c>
      <c r="B8" s="292" t="s">
        <v>485</v>
      </c>
      <c r="C8" s="336"/>
      <c r="D8" s="313">
        <f>SUM(D9:D18)</f>
        <v>90103</v>
      </c>
      <c r="E8" s="212">
        <f>SUM(E9:E18)</f>
        <v>90103</v>
      </c>
      <c r="F8" s="245" t="s">
        <v>56</v>
      </c>
    </row>
    <row r="9" spans="1:6" s="249" customFormat="1" ht="12" customHeight="1">
      <c r="A9" s="293" t="s">
        <v>57</v>
      </c>
      <c r="B9" s="118" t="s">
        <v>142</v>
      </c>
      <c r="C9" s="337"/>
      <c r="D9" s="173">
        <f>'8..melléklet'!D10</f>
        <v>0</v>
      </c>
      <c r="E9" s="173">
        <f>'8..melléklet'!E10</f>
        <v>0</v>
      </c>
      <c r="F9" s="245" t="s">
        <v>59</v>
      </c>
    </row>
    <row r="10" spans="1:6" s="249" customFormat="1" ht="12" customHeight="1">
      <c r="A10" s="296" t="s">
        <v>60</v>
      </c>
      <c r="B10" s="121" t="s">
        <v>145</v>
      </c>
      <c r="C10" s="180"/>
      <c r="D10" s="177">
        <f>'8..melléklet'!D11</f>
        <v>80000</v>
      </c>
      <c r="E10" s="177">
        <f>'8..melléklet'!E11</f>
        <v>80000</v>
      </c>
      <c r="F10" s="245" t="s">
        <v>62</v>
      </c>
    </row>
    <row r="11" spans="1:6" s="249" customFormat="1" ht="12" customHeight="1">
      <c r="A11" s="296" t="s">
        <v>63</v>
      </c>
      <c r="B11" s="121" t="s">
        <v>148</v>
      </c>
      <c r="C11" s="180"/>
      <c r="D11" s="177">
        <f>'8..melléklet'!D12</f>
        <v>0</v>
      </c>
      <c r="E11" s="177">
        <f>'8..melléklet'!E12</f>
        <v>0</v>
      </c>
      <c r="F11" s="245" t="s">
        <v>65</v>
      </c>
    </row>
    <row r="12" spans="1:6" s="249" customFormat="1" ht="12" customHeight="1">
      <c r="A12" s="296" t="s">
        <v>66</v>
      </c>
      <c r="B12" s="121" t="s">
        <v>151</v>
      </c>
      <c r="C12" s="180"/>
      <c r="D12" s="177">
        <f>'8..melléklet'!D13</f>
        <v>0</v>
      </c>
      <c r="E12" s="177">
        <f>'8..melléklet'!E13</f>
        <v>0</v>
      </c>
      <c r="F12" s="245" t="s">
        <v>68</v>
      </c>
    </row>
    <row r="13" spans="1:6" s="249" customFormat="1" ht="12" customHeight="1">
      <c r="A13" s="296" t="s">
        <v>69</v>
      </c>
      <c r="B13" s="121" t="s">
        <v>154</v>
      </c>
      <c r="C13" s="180"/>
      <c r="D13" s="177">
        <f>'8..melléklet'!D14</f>
        <v>0</v>
      </c>
      <c r="E13" s="177">
        <f>'8..melléklet'!E14</f>
        <v>0</v>
      </c>
      <c r="F13" s="245" t="s">
        <v>71</v>
      </c>
    </row>
    <row r="14" spans="1:6" s="249" customFormat="1" ht="12" customHeight="1">
      <c r="A14" s="296" t="s">
        <v>72</v>
      </c>
      <c r="B14" s="121" t="s">
        <v>486</v>
      </c>
      <c r="C14" s="180"/>
      <c r="D14" s="177">
        <f>'8..melléklet'!D15</f>
        <v>0</v>
      </c>
      <c r="E14" s="177">
        <f>'8..melléklet'!E15</f>
        <v>0</v>
      </c>
      <c r="F14" s="245" t="s">
        <v>74</v>
      </c>
    </row>
    <row r="15" spans="1:6" s="251" customFormat="1" ht="12" customHeight="1">
      <c r="A15" s="296" t="s">
        <v>306</v>
      </c>
      <c r="B15" s="138" t="s">
        <v>487</v>
      </c>
      <c r="C15" s="180"/>
      <c r="D15" s="177">
        <f>'8..melléklet'!D16</f>
        <v>0</v>
      </c>
      <c r="E15" s="177">
        <f>'8..melléklet'!E16</f>
        <v>0</v>
      </c>
      <c r="F15" s="245" t="s">
        <v>77</v>
      </c>
    </row>
    <row r="16" spans="1:6" s="251" customFormat="1" ht="12" customHeight="1">
      <c r="A16" s="296" t="s">
        <v>308</v>
      </c>
      <c r="B16" s="121" t="s">
        <v>163</v>
      </c>
      <c r="C16" s="201"/>
      <c r="D16" s="177">
        <f>'8..melléklet'!D17</f>
        <v>1</v>
      </c>
      <c r="E16" s="177">
        <f>'8..melléklet'!E17</f>
        <v>1</v>
      </c>
      <c r="F16" s="245" t="s">
        <v>80</v>
      </c>
    </row>
    <row r="17" spans="1:12" s="249" customFormat="1" ht="12" customHeight="1">
      <c r="A17" s="296" t="s">
        <v>310</v>
      </c>
      <c r="B17" s="121" t="s">
        <v>166</v>
      </c>
      <c r="C17" s="180"/>
      <c r="D17" s="177">
        <f>'8..melléklet'!D18</f>
        <v>0</v>
      </c>
      <c r="E17" s="177">
        <f>'8..melléklet'!E18</f>
        <v>0</v>
      </c>
      <c r="F17" s="245" t="s">
        <v>83</v>
      </c>
      <c r="L17" s="338"/>
    </row>
    <row r="18" spans="1:6" s="251" customFormat="1" ht="12" customHeight="1">
      <c r="A18" s="296" t="s">
        <v>312</v>
      </c>
      <c r="B18" s="138" t="s">
        <v>388</v>
      </c>
      <c r="C18" s="339"/>
      <c r="D18" s="184">
        <f>'8..melléklet'!D19</f>
        <v>10102</v>
      </c>
      <c r="E18" s="184">
        <f>'8..melléklet'!E19</f>
        <v>10102</v>
      </c>
      <c r="F18" s="245" t="s">
        <v>86</v>
      </c>
    </row>
    <row r="19" spans="1:6" s="251" customFormat="1" ht="12" customHeight="1">
      <c r="A19" s="241" t="s">
        <v>75</v>
      </c>
      <c r="B19" s="312" t="s">
        <v>484</v>
      </c>
      <c r="C19" s="340"/>
      <c r="D19" s="188">
        <f>SUM(D20:D23)</f>
        <v>6696094</v>
      </c>
      <c r="E19" s="341">
        <f>'8..melléklet'!E20</f>
        <v>6696094</v>
      </c>
      <c r="F19" s="245" t="s">
        <v>89</v>
      </c>
    </row>
    <row r="20" spans="1:6" s="251" customFormat="1" ht="12" customHeight="1">
      <c r="A20" s="296" t="s">
        <v>78</v>
      </c>
      <c r="B20" s="137" t="s">
        <v>79</v>
      </c>
      <c r="C20" s="342"/>
      <c r="D20" s="173">
        <f>'8..melléklet'!D21</f>
        <v>0</v>
      </c>
      <c r="E20" s="173">
        <f>'8..melléklet'!E21</f>
        <v>0</v>
      </c>
      <c r="F20" s="245" t="s">
        <v>92</v>
      </c>
    </row>
    <row r="21" spans="1:6" s="251" customFormat="1" ht="12" customHeight="1">
      <c r="A21" s="296" t="s">
        <v>81</v>
      </c>
      <c r="B21" s="121" t="s">
        <v>488</v>
      </c>
      <c r="C21" s="180"/>
      <c r="D21" s="177">
        <f>'8..melléklet'!D22</f>
        <v>0</v>
      </c>
      <c r="E21" s="177">
        <f>'8..melléklet'!E22</f>
        <v>0</v>
      </c>
      <c r="F21" s="245" t="s">
        <v>95</v>
      </c>
    </row>
    <row r="22" spans="1:6" s="251" customFormat="1" ht="12" customHeight="1">
      <c r="A22" s="296" t="s">
        <v>84</v>
      </c>
      <c r="B22" s="121" t="s">
        <v>489</v>
      </c>
      <c r="C22" s="180"/>
      <c r="D22" s="177">
        <f>'8..melléklet'!D23</f>
        <v>6696094</v>
      </c>
      <c r="E22" s="177">
        <f>'8..melléklet'!E23</f>
        <v>6696094</v>
      </c>
      <c r="F22" s="245" t="s">
        <v>98</v>
      </c>
    </row>
    <row r="23" spans="1:6" s="249" customFormat="1" ht="12" customHeight="1">
      <c r="A23" s="296" t="s">
        <v>87</v>
      </c>
      <c r="B23" s="121" t="s">
        <v>490</v>
      </c>
      <c r="C23" s="180"/>
      <c r="D23" s="184">
        <f>'8..melléklet'!D24</f>
        <v>0</v>
      </c>
      <c r="E23" s="184">
        <f>'8..melléklet'!E24</f>
        <v>0</v>
      </c>
      <c r="F23" s="245" t="s">
        <v>101</v>
      </c>
    </row>
    <row r="24" spans="1:6" s="249" customFormat="1" ht="12" customHeight="1">
      <c r="A24" s="241" t="s">
        <v>96</v>
      </c>
      <c r="B24" s="72" t="s">
        <v>385</v>
      </c>
      <c r="C24" s="343"/>
      <c r="D24" s="344"/>
      <c r="E24" s="341">
        <f>'8..melléklet'!E25</f>
        <v>0</v>
      </c>
      <c r="F24" s="245" t="s">
        <v>104</v>
      </c>
    </row>
    <row r="25" spans="1:6" s="249" customFormat="1" ht="12" customHeight="1">
      <c r="A25" s="241" t="s">
        <v>344</v>
      </c>
      <c r="B25" s="72" t="s">
        <v>491</v>
      </c>
      <c r="C25" s="336"/>
      <c r="D25" s="313"/>
      <c r="E25" s="341">
        <f>'8..melléklet'!E26</f>
        <v>0</v>
      </c>
      <c r="F25" s="245" t="s">
        <v>107</v>
      </c>
    </row>
    <row r="26" spans="1:6" s="249" customFormat="1" ht="12" customHeight="1">
      <c r="A26" s="301" t="s">
        <v>120</v>
      </c>
      <c r="B26" s="137" t="s">
        <v>488</v>
      </c>
      <c r="C26" s="342"/>
      <c r="D26" s="173"/>
      <c r="E26" s="173">
        <f>'8..melléklet'!E27</f>
        <v>0</v>
      </c>
      <c r="F26" s="245" t="s">
        <v>110</v>
      </c>
    </row>
    <row r="27" spans="1:6" s="249" customFormat="1" ht="12" customHeight="1">
      <c r="A27" s="301" t="s">
        <v>129</v>
      </c>
      <c r="B27" s="121" t="s">
        <v>492</v>
      </c>
      <c r="C27" s="201"/>
      <c r="D27" s="177"/>
      <c r="E27" s="177">
        <f>'8..melléklet'!E28</f>
        <v>0</v>
      </c>
      <c r="F27" s="245" t="s">
        <v>113</v>
      </c>
    </row>
    <row r="28" spans="1:6" s="249" customFormat="1" ht="12" customHeight="1">
      <c r="A28" s="296" t="s">
        <v>132</v>
      </c>
      <c r="B28" s="303" t="s">
        <v>493</v>
      </c>
      <c r="C28" s="345"/>
      <c r="D28" s="177"/>
      <c r="E28" s="177">
        <f>'8..melléklet'!E29</f>
        <v>0</v>
      </c>
      <c r="F28" s="245" t="s">
        <v>116</v>
      </c>
    </row>
    <row r="29" spans="1:6" s="249" customFormat="1" ht="12" customHeight="1">
      <c r="A29" s="241" t="s">
        <v>138</v>
      </c>
      <c r="B29" s="72" t="s">
        <v>494</v>
      </c>
      <c r="C29" s="336"/>
      <c r="D29" s="315"/>
      <c r="E29" s="177">
        <f>'8..melléklet'!E30</f>
        <v>0</v>
      </c>
      <c r="F29" s="245" t="s">
        <v>119</v>
      </c>
    </row>
    <row r="30" spans="1:6" s="249" customFormat="1" ht="12" customHeight="1">
      <c r="A30" s="301" t="s">
        <v>141</v>
      </c>
      <c r="B30" s="137" t="s">
        <v>177</v>
      </c>
      <c r="C30" s="342"/>
      <c r="D30" s="177"/>
      <c r="E30" s="177">
        <f>'8..melléklet'!E31</f>
        <v>0</v>
      </c>
      <c r="F30" s="245" t="s">
        <v>122</v>
      </c>
    </row>
    <row r="31" spans="1:6" s="249" customFormat="1" ht="12" customHeight="1">
      <c r="A31" s="301" t="s">
        <v>144</v>
      </c>
      <c r="B31" s="121" t="s">
        <v>180</v>
      </c>
      <c r="C31" s="201"/>
      <c r="D31" s="177"/>
      <c r="E31" s="177">
        <f>'8..melléklet'!E32</f>
        <v>0</v>
      </c>
      <c r="F31" s="245" t="s">
        <v>125</v>
      </c>
    </row>
    <row r="32" spans="1:6" s="249" customFormat="1" ht="12" customHeight="1">
      <c r="A32" s="296" t="s">
        <v>147</v>
      </c>
      <c r="B32" s="303" t="s">
        <v>183</v>
      </c>
      <c r="C32" s="345"/>
      <c r="D32" s="184"/>
      <c r="E32" s="184">
        <f>'8..melléklet'!E33</f>
        <v>0</v>
      </c>
      <c r="F32" s="245" t="s">
        <v>128</v>
      </c>
    </row>
    <row r="33" spans="1:6" s="249" customFormat="1" ht="12" customHeight="1">
      <c r="A33" s="241" t="s">
        <v>173</v>
      </c>
      <c r="B33" s="72" t="s">
        <v>17</v>
      </c>
      <c r="C33" s="343"/>
      <c r="D33" s="344"/>
      <c r="E33" s="341">
        <f>'8..melléklet'!E34</f>
        <v>0</v>
      </c>
      <c r="F33" s="245" t="s">
        <v>131</v>
      </c>
    </row>
    <row r="34" spans="1:6" s="249" customFormat="1" ht="12" customHeight="1">
      <c r="A34" s="241" t="s">
        <v>355</v>
      </c>
      <c r="B34" s="72" t="s">
        <v>22</v>
      </c>
      <c r="C34" s="343"/>
      <c r="D34" s="344"/>
      <c r="E34" s="341">
        <f>'8..melléklet'!E35</f>
        <v>0</v>
      </c>
      <c r="F34" s="245" t="s">
        <v>134</v>
      </c>
    </row>
    <row r="35" spans="1:6" s="249" customFormat="1" ht="12" customHeight="1">
      <c r="A35" s="241" t="s">
        <v>206</v>
      </c>
      <c r="B35" s="72" t="s">
        <v>495</v>
      </c>
      <c r="C35" s="336"/>
      <c r="D35" s="313">
        <f>D8+D19+D24+D25+D29+D33+D34</f>
        <v>6786197</v>
      </c>
      <c r="E35" s="341">
        <f>'8..melléklet'!E36</f>
        <v>6786197</v>
      </c>
      <c r="F35" s="245" t="s">
        <v>137</v>
      </c>
    </row>
    <row r="36" spans="1:6" s="251" customFormat="1" ht="12" customHeight="1">
      <c r="A36" s="305" t="s">
        <v>221</v>
      </c>
      <c r="B36" s="72" t="s">
        <v>496</v>
      </c>
      <c r="C36" s="336">
        <f>SUM(C37:C39)</f>
        <v>85452270</v>
      </c>
      <c r="D36" s="313">
        <f>SUM(D37:D39)</f>
        <v>87931853</v>
      </c>
      <c r="E36" s="341">
        <f>'8..melléklet'!E37</f>
        <v>87931853</v>
      </c>
      <c r="F36" s="245" t="s">
        <v>140</v>
      </c>
    </row>
    <row r="37" spans="1:6" s="251" customFormat="1" ht="15" customHeight="1">
      <c r="A37" s="301" t="s">
        <v>497</v>
      </c>
      <c r="B37" s="137" t="s">
        <v>437</v>
      </c>
      <c r="C37" s="342">
        <f>'8..melléklet'!C38</f>
        <v>2935366</v>
      </c>
      <c r="D37" s="173">
        <f>'8..melléklet'!D38</f>
        <v>2935366</v>
      </c>
      <c r="E37" s="173">
        <f>'8..melléklet'!E38</f>
        <v>2935366</v>
      </c>
      <c r="F37" s="245" t="s">
        <v>143</v>
      </c>
    </row>
    <row r="38" spans="1:6" s="251" customFormat="1" ht="15" customHeight="1">
      <c r="A38" s="301" t="s">
        <v>498</v>
      </c>
      <c r="B38" s="121" t="s">
        <v>499</v>
      </c>
      <c r="C38" s="342">
        <f>'8..melléklet'!C39</f>
        <v>0</v>
      </c>
      <c r="D38" s="177">
        <f>'8..melléklet'!D39</f>
        <v>0</v>
      </c>
      <c r="E38" s="177">
        <f>'8..melléklet'!E39</f>
        <v>0</v>
      </c>
      <c r="F38" s="245" t="s">
        <v>146</v>
      </c>
    </row>
    <row r="39" spans="1:6" ht="12.75">
      <c r="A39" s="296" t="s">
        <v>500</v>
      </c>
      <c r="B39" s="303" t="s">
        <v>501</v>
      </c>
      <c r="C39" s="342">
        <f>'8..melléklet'!C40</f>
        <v>82516904</v>
      </c>
      <c r="D39" s="184">
        <f>'8..melléklet'!D40</f>
        <v>84996487</v>
      </c>
      <c r="E39" s="184">
        <f>'8..melléklet'!E40</f>
        <v>84996487</v>
      </c>
      <c r="F39" s="245" t="s">
        <v>149</v>
      </c>
    </row>
    <row r="40" spans="1:6" s="246" customFormat="1" ht="16.5" customHeight="1">
      <c r="A40" s="305" t="s">
        <v>368</v>
      </c>
      <c r="B40" s="306" t="s">
        <v>502</v>
      </c>
      <c r="C40" s="336">
        <f>C35+C36</f>
        <v>85452270</v>
      </c>
      <c r="D40" s="313">
        <f>D35+D36</f>
        <v>94718050</v>
      </c>
      <c r="E40" s="346">
        <f>'8..melléklet'!E41</f>
        <v>94718050</v>
      </c>
      <c r="F40" s="245" t="s">
        <v>152</v>
      </c>
    </row>
    <row r="41" spans="1:6" s="272" customFormat="1" ht="12" customHeight="1">
      <c r="A41" s="263"/>
      <c r="B41" s="264"/>
      <c r="C41" s="265"/>
      <c r="D41" s="265"/>
      <c r="E41" s="265"/>
      <c r="F41" s="245"/>
    </row>
    <row r="42" spans="1:6" ht="12" customHeight="1">
      <c r="A42" s="267"/>
      <c r="B42" s="268"/>
      <c r="C42" s="269"/>
      <c r="D42" s="269"/>
      <c r="E42" s="269"/>
      <c r="F42" s="245"/>
    </row>
    <row r="43" spans="1:6" ht="12" customHeight="1">
      <c r="A43" s="247" t="s">
        <v>373</v>
      </c>
      <c r="B43" s="247"/>
      <c r="C43" s="247"/>
      <c r="D43" s="247"/>
      <c r="E43" s="247"/>
      <c r="F43" s="246"/>
    </row>
    <row r="44" spans="1:6" ht="12" customHeight="1">
      <c r="A44" s="241" t="s">
        <v>54</v>
      </c>
      <c r="B44" s="72" t="s">
        <v>503</v>
      </c>
      <c r="C44" s="188">
        <f>SUM(C45:C49)</f>
        <v>83971608</v>
      </c>
      <c r="D44" s="188">
        <f>SUM(D45:D49)</f>
        <v>93452313</v>
      </c>
      <c r="E44" s="188">
        <f>SUM(E45:E49)</f>
        <v>92277885</v>
      </c>
      <c r="F44" s="245" t="s">
        <v>56</v>
      </c>
    </row>
    <row r="45" spans="1:6" ht="12" customHeight="1">
      <c r="A45" s="296" t="s">
        <v>57</v>
      </c>
      <c r="B45" s="137" t="s">
        <v>300</v>
      </c>
      <c r="C45" s="173">
        <f>'8..melléklet'!C46</f>
        <v>58463253</v>
      </c>
      <c r="D45" s="173">
        <f>'8..melléklet'!D46</f>
        <v>66938693</v>
      </c>
      <c r="E45" s="302">
        <f>'8..melléklet'!E46</f>
        <v>66783674</v>
      </c>
      <c r="F45" s="245" t="s">
        <v>59</v>
      </c>
    </row>
    <row r="46" spans="1:6" ht="12" customHeight="1">
      <c r="A46" s="296" t="s">
        <v>60</v>
      </c>
      <c r="B46" s="121" t="s">
        <v>301</v>
      </c>
      <c r="C46" s="173">
        <f>'8..melléklet'!C47</f>
        <v>11771905</v>
      </c>
      <c r="D46" s="173">
        <f>'8..melléklet'!D47</f>
        <v>13634615</v>
      </c>
      <c r="E46" s="302">
        <f>'8..melléklet'!E47</f>
        <v>13624563</v>
      </c>
      <c r="F46" s="245" t="s">
        <v>62</v>
      </c>
    </row>
    <row r="47" spans="1:6" ht="12" customHeight="1">
      <c r="A47" s="296" t="s">
        <v>63</v>
      </c>
      <c r="B47" s="121" t="s">
        <v>302</v>
      </c>
      <c r="C47" s="173">
        <f>'8..melléklet'!C48</f>
        <v>13736450</v>
      </c>
      <c r="D47" s="173">
        <f>'8..melléklet'!D48</f>
        <v>12879005</v>
      </c>
      <c r="E47" s="302">
        <f>'8..melléklet'!E48</f>
        <v>11869648</v>
      </c>
      <c r="F47" s="245" t="s">
        <v>65</v>
      </c>
    </row>
    <row r="48" spans="1:6" s="272" customFormat="1" ht="12" customHeight="1">
      <c r="A48" s="296" t="s">
        <v>66</v>
      </c>
      <c r="B48" s="121" t="s">
        <v>303</v>
      </c>
      <c r="C48" s="173">
        <f>'8..melléklet'!C49</f>
        <v>0</v>
      </c>
      <c r="D48" s="173">
        <f>'8..melléklet'!D49</f>
        <v>0</v>
      </c>
      <c r="E48" s="302">
        <f>'8..melléklet'!E49</f>
        <v>0</v>
      </c>
      <c r="F48" s="245" t="s">
        <v>68</v>
      </c>
    </row>
    <row r="49" spans="1:6" ht="12" customHeight="1">
      <c r="A49" s="296" t="s">
        <v>69</v>
      </c>
      <c r="B49" s="121" t="s">
        <v>19</v>
      </c>
      <c r="C49" s="173">
        <f>'8..melléklet'!C50</f>
        <v>0</v>
      </c>
      <c r="D49" s="173">
        <f>'8..melléklet'!D50</f>
        <v>0</v>
      </c>
      <c r="E49" s="302">
        <f>'8..melléklet'!E50</f>
        <v>0</v>
      </c>
      <c r="F49" s="245" t="s">
        <v>71</v>
      </c>
    </row>
    <row r="50" spans="1:6" ht="12" customHeight="1">
      <c r="A50" s="241" t="s">
        <v>75</v>
      </c>
      <c r="B50" s="72" t="s">
        <v>504</v>
      </c>
      <c r="C50" s="188">
        <f>SUM(C51:C54)</f>
        <v>1480662</v>
      </c>
      <c r="D50" s="188">
        <f>SUM(D51:D54)</f>
        <v>1265737</v>
      </c>
      <c r="E50" s="188">
        <f>SUM(E51:E54)</f>
        <v>1263449</v>
      </c>
      <c r="F50" s="245" t="s">
        <v>74</v>
      </c>
    </row>
    <row r="51" spans="1:6" ht="12" customHeight="1">
      <c r="A51" s="296" t="s">
        <v>78</v>
      </c>
      <c r="B51" s="137" t="s">
        <v>23</v>
      </c>
      <c r="C51" s="173">
        <f>'8..melléklet'!C52</f>
        <v>1480662</v>
      </c>
      <c r="D51" s="173">
        <f>'8..melléklet'!D52</f>
        <v>165740</v>
      </c>
      <c r="E51" s="302">
        <f>'8..melléklet'!E52</f>
        <v>163452</v>
      </c>
      <c r="F51" s="245" t="s">
        <v>77</v>
      </c>
    </row>
    <row r="52" spans="1:6" ht="12" customHeight="1">
      <c r="A52" s="296" t="s">
        <v>81</v>
      </c>
      <c r="B52" s="121" t="s">
        <v>25</v>
      </c>
      <c r="C52" s="173">
        <f>'8..melléklet'!C53</f>
        <v>0</v>
      </c>
      <c r="D52" s="173">
        <f>'8..melléklet'!D53</f>
        <v>1099997</v>
      </c>
      <c r="E52" s="302">
        <f>'8..melléklet'!E53</f>
        <v>1099997</v>
      </c>
      <c r="F52" s="245" t="s">
        <v>80</v>
      </c>
    </row>
    <row r="53" spans="1:6" ht="15" customHeight="1">
      <c r="A53" s="296" t="s">
        <v>84</v>
      </c>
      <c r="B53" s="121" t="s">
        <v>505</v>
      </c>
      <c r="C53" s="173">
        <f>'8..melléklet'!C54</f>
        <v>0</v>
      </c>
      <c r="D53" s="173">
        <f>'8..melléklet'!D54</f>
        <v>0</v>
      </c>
      <c r="E53" s="302">
        <f>'8..melléklet'!E54</f>
        <v>0</v>
      </c>
      <c r="F53" s="245" t="s">
        <v>83</v>
      </c>
    </row>
    <row r="54" spans="1:6" ht="12.75">
      <c r="A54" s="296" t="s">
        <v>87</v>
      </c>
      <c r="B54" s="121" t="s">
        <v>506</v>
      </c>
      <c r="C54" s="173">
        <f>'8..melléklet'!C55</f>
        <v>0</v>
      </c>
      <c r="D54" s="173">
        <f>'8..melléklet'!D55</f>
        <v>0</v>
      </c>
      <c r="E54" s="302">
        <f>'8..melléklet'!E55</f>
        <v>0</v>
      </c>
      <c r="F54" s="245" t="s">
        <v>86</v>
      </c>
    </row>
    <row r="55" spans="1:6" ht="15" customHeight="1">
      <c r="A55" s="241" t="s">
        <v>96</v>
      </c>
      <c r="B55" s="307" t="s">
        <v>507</v>
      </c>
      <c r="C55" s="188">
        <f>C44+C50</f>
        <v>85452270</v>
      </c>
      <c r="D55" s="188">
        <f>D44+D50</f>
        <v>94718050</v>
      </c>
      <c r="E55" s="188">
        <f>E44+E50</f>
        <v>93541334</v>
      </c>
      <c r="F55" s="245" t="s">
        <v>89</v>
      </c>
    </row>
    <row r="56" spans="3:6" ht="12.75">
      <c r="C56" s="308"/>
      <c r="D56" s="308"/>
      <c r="E56" s="308"/>
      <c r="F56" s="245"/>
    </row>
    <row r="57" ht="12.75">
      <c r="F57" s="245"/>
    </row>
    <row r="58" ht="12.75">
      <c r="F58" s="245"/>
    </row>
    <row r="59" ht="12.75">
      <c r="F59" s="245"/>
    </row>
    <row r="60" ht="12.75">
      <c r="F60" s="245"/>
    </row>
    <row r="61" ht="12.75">
      <c r="F61" s="245"/>
    </row>
    <row r="62" ht="12.75">
      <c r="F62" s="245"/>
    </row>
    <row r="63" ht="12.75">
      <c r="F63" s="245"/>
    </row>
    <row r="64" ht="12.75">
      <c r="F64" s="245"/>
    </row>
    <row r="65" ht="12.75">
      <c r="F65" s="245"/>
    </row>
    <row r="66" ht="12.75">
      <c r="F66" s="245"/>
    </row>
    <row r="67" ht="12.75">
      <c r="F67" s="245"/>
    </row>
    <row r="68" ht="12.75">
      <c r="F68" s="245"/>
    </row>
    <row r="69" ht="12.75">
      <c r="F69" s="245"/>
    </row>
    <row r="70" ht="12.75">
      <c r="F70" s="245"/>
    </row>
    <row r="71" ht="12.75">
      <c r="F71" s="245"/>
    </row>
    <row r="72" ht="12.75">
      <c r="F72" s="245"/>
    </row>
    <row r="73" ht="12.75">
      <c r="F73" s="245"/>
    </row>
    <row r="74" ht="12.75">
      <c r="F74" s="245"/>
    </row>
    <row r="75" ht="12.75">
      <c r="F75" s="245"/>
    </row>
    <row r="76" ht="12.75">
      <c r="F76" s="245"/>
    </row>
    <row r="77" ht="12.75">
      <c r="F77" s="245"/>
    </row>
    <row r="78" ht="12.75">
      <c r="F78" s="245"/>
    </row>
    <row r="79" ht="12.75">
      <c r="F79" s="245"/>
    </row>
    <row r="80" ht="12.75">
      <c r="F80" s="245"/>
    </row>
    <row r="81" ht="12.75">
      <c r="F81" s="245"/>
    </row>
    <row r="82" ht="12.75">
      <c r="F82" s="245"/>
    </row>
    <row r="83" ht="12.75">
      <c r="F83" s="245"/>
    </row>
    <row r="84" ht="12.75">
      <c r="F84" s="245"/>
    </row>
    <row r="85" ht="12.75">
      <c r="F85" s="245"/>
    </row>
    <row r="86" ht="12.75">
      <c r="F86" s="266"/>
    </row>
    <row r="88" ht="12.75">
      <c r="F88" s="245"/>
    </row>
    <row r="89" ht="12.75">
      <c r="F89" s="271"/>
    </row>
    <row r="90" ht="12.75">
      <c r="F90" s="271"/>
    </row>
    <row r="91" ht="12.75">
      <c r="F91" s="271"/>
    </row>
    <row r="92" ht="12.75">
      <c r="F92" s="271"/>
    </row>
    <row r="93" ht="12.75">
      <c r="F93" s="271"/>
    </row>
    <row r="94" ht="12.75">
      <c r="F94" s="271"/>
    </row>
    <row r="95" ht="12.75">
      <c r="F95" s="271"/>
    </row>
    <row r="96" ht="12.75">
      <c r="F96" s="271"/>
    </row>
    <row r="97" ht="12.75">
      <c r="F97" s="271"/>
    </row>
    <row r="98" ht="12.75">
      <c r="F98" s="271"/>
    </row>
    <row r="99" ht="12.75">
      <c r="F99" s="271"/>
    </row>
    <row r="100" ht="12.75">
      <c r="F100" s="271"/>
    </row>
    <row r="101" ht="12.75">
      <c r="F101" s="271"/>
    </row>
    <row r="102" ht="12.75">
      <c r="F102" s="271"/>
    </row>
    <row r="103" ht="12.75">
      <c r="F103" s="271"/>
    </row>
    <row r="104" ht="12.75">
      <c r="F104" s="271"/>
    </row>
    <row r="105" ht="12.75">
      <c r="F105" s="271"/>
    </row>
    <row r="106" ht="12.75">
      <c r="F106" s="271"/>
    </row>
    <row r="107" ht="12.75">
      <c r="F107" s="271"/>
    </row>
    <row r="108" ht="12.75">
      <c r="F108" s="271"/>
    </row>
    <row r="109" ht="12.75">
      <c r="F109" s="271"/>
    </row>
    <row r="110" ht="12.75">
      <c r="F110" s="271"/>
    </row>
    <row r="111" ht="12.75">
      <c r="F111" s="271"/>
    </row>
    <row r="112" ht="12.75">
      <c r="F112" s="271"/>
    </row>
    <row r="113" ht="12.75">
      <c r="F113" s="271"/>
    </row>
    <row r="114" ht="12.75">
      <c r="F114" s="271"/>
    </row>
    <row r="115" ht="12.75">
      <c r="F115" s="271"/>
    </row>
    <row r="116" ht="12.75">
      <c r="F116" s="271"/>
    </row>
    <row r="117" ht="12.75">
      <c r="F117" s="271"/>
    </row>
    <row r="118" ht="12.75">
      <c r="F118" s="271"/>
    </row>
    <row r="119" ht="12.75">
      <c r="F119" s="271"/>
    </row>
    <row r="120" ht="12.75">
      <c r="F120" s="271"/>
    </row>
    <row r="121" ht="12.75">
      <c r="F121" s="271"/>
    </row>
    <row r="122" ht="12.75">
      <c r="F122" s="271"/>
    </row>
    <row r="123" ht="12.75">
      <c r="F123" s="271"/>
    </row>
    <row r="124" ht="12.75">
      <c r="F124" s="271"/>
    </row>
    <row r="125" ht="12.75">
      <c r="F125" s="271"/>
    </row>
    <row r="126" ht="12.75">
      <c r="F126" s="271"/>
    </row>
    <row r="127" ht="12.75">
      <c r="F127" s="271"/>
    </row>
    <row r="128" ht="12.75">
      <c r="F128" s="271"/>
    </row>
    <row r="129" ht="12.75">
      <c r="F129" s="271"/>
    </row>
    <row r="130" ht="12.75">
      <c r="F130" s="271"/>
    </row>
    <row r="131" ht="12.75">
      <c r="F131" s="271"/>
    </row>
    <row r="132" ht="12.75">
      <c r="F132" s="271"/>
    </row>
    <row r="133" ht="12.75">
      <c r="F133" s="271"/>
    </row>
    <row r="134" ht="12.75">
      <c r="F134" s="271"/>
    </row>
    <row r="135" ht="12.75">
      <c r="F135" s="271"/>
    </row>
    <row r="136" ht="12.75">
      <c r="F136" s="271"/>
    </row>
    <row r="137" ht="12.75">
      <c r="F137" s="271"/>
    </row>
    <row r="138" ht="12.75">
      <c r="F138" s="271"/>
    </row>
    <row r="139" ht="12.75">
      <c r="F139" s="271"/>
    </row>
    <row r="140" ht="12.75">
      <c r="F140" s="271"/>
    </row>
    <row r="141" ht="12.75">
      <c r="F141" s="271"/>
    </row>
    <row r="142" ht="12.75">
      <c r="F142" s="271"/>
    </row>
    <row r="143" ht="12.75">
      <c r="F143" s="271"/>
    </row>
    <row r="144" ht="12.75">
      <c r="F144" s="271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4"/>
  <headerFooter alignWithMargins="0">
    <oddHeader>&amp;C9. melléklet a 8/2019. (III. 24.) önkormányzati rendelethez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2019-03-13T07:43:59Z</cp:lastPrinted>
  <dcterms:created xsi:type="dcterms:W3CDTF">2015-02-20T10:49:47Z</dcterms:created>
  <dcterms:modified xsi:type="dcterms:W3CDTF">2019-04-01T07:17:33Z</dcterms:modified>
  <cp:category/>
  <cp:version/>
  <cp:contentType/>
  <cp:contentStatus/>
</cp:coreProperties>
</file>